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8_{C1610177-797B-4053-8FDB-C70382444027}" xr6:coauthVersionLast="47" xr6:coauthVersionMax="47" xr10:uidLastSave="{00000000-0000-0000-0000-000000000000}"/>
  <bookViews>
    <workbookView xWindow="-108" yWindow="-108" windowWidth="23256" windowHeight="12576" tabRatio="589" xr2:uid="{00000000-000D-0000-FFFF-FFFF00000000}"/>
  </bookViews>
  <sheets>
    <sheet name="Summary" sheetId="35" r:id="rId1"/>
    <sheet name="452" sheetId="26" r:id="rId2"/>
    <sheet name="453" sheetId="19" r:id="rId3"/>
    <sheet name="455" sheetId="20" r:id="rId4"/>
    <sheet name="456" sheetId="21" r:id="rId5"/>
    <sheet name="457" sheetId="22" r:id="rId6"/>
    <sheet name="462" sheetId="27" r:id="rId7"/>
    <sheet name="463" sheetId="28" r:id="rId8"/>
    <sheet name="464" sheetId="29" r:id="rId9"/>
    <sheet name="465" sheetId="30" r:id="rId10"/>
    <sheet name="466" sheetId="31" r:id="rId11"/>
    <sheet name="467" sheetId="32" r:id="rId12"/>
    <sheet name=" 473" sheetId="4" state="hidden" r:id="rId13"/>
    <sheet name="473.01" sheetId="34" r:id="rId14"/>
    <sheet name="473.02" sheetId="33" r:id="rId15"/>
    <sheet name="475.10" sheetId="17" state="hidden" r:id="rId16"/>
    <sheet name="475.20" sheetId="18" state="hidden" r:id="rId17"/>
    <sheet name="475.21" sheetId="5" r:id="rId18"/>
    <sheet name="475.30" sheetId="8" r:id="rId19"/>
    <sheet name="477" sheetId="23" r:id="rId20"/>
    <sheet name="CPI Indexes" sheetId="25" r:id="rId21"/>
    <sheet name="475.21 - 70-R3" sheetId="37" r:id="rId22"/>
    <sheet name="475.30 - 70-R4" sheetId="38" r:id="rId23"/>
  </sheets>
  <externalReferences>
    <externalReference r:id="rId24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'462'!$A$1:$Q$75</definedName>
    <definedName name="_xlnm.Print_Area" localSheetId="18">'475.30'!$A$1:$M$76</definedName>
    <definedName name="_xlnm.Print_Area" localSheetId="22">'475.30 - 70-R4'!$A$1:$M$76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38" l="1"/>
  <c r="D128" i="37"/>
  <c r="D68" i="23"/>
  <c r="D69" i="8"/>
  <c r="D128" i="5"/>
  <c r="D77" i="33"/>
  <c r="D128" i="34"/>
  <c r="D69" i="32"/>
  <c r="D40" i="31"/>
  <c r="D107" i="30"/>
  <c r="D43" i="29"/>
  <c r="D72" i="28"/>
  <c r="D55" i="27"/>
  <c r="D55" i="22"/>
  <c r="D56" i="21"/>
  <c r="D76" i="20"/>
  <c r="D83" i="19"/>
  <c r="D71" i="26"/>
  <c r="F7" i="35" l="1"/>
  <c r="B66" i="38"/>
  <c r="B65" i="38"/>
  <c r="F64" i="38"/>
  <c r="F65" i="38" s="1"/>
  <c r="F66" i="38" s="1"/>
  <c r="D64" i="38"/>
  <c r="H64" i="38" s="1"/>
  <c r="B64" i="38"/>
  <c r="H63" i="38"/>
  <c r="B63" i="38"/>
  <c r="J63" i="38" s="1"/>
  <c r="J62" i="38"/>
  <c r="K62" i="38" s="1"/>
  <c r="H62" i="38"/>
  <c r="B62" i="38"/>
  <c r="H61" i="38"/>
  <c r="B61" i="38"/>
  <c r="J61" i="38" s="1"/>
  <c r="K61" i="38" s="1"/>
  <c r="L61" i="38" s="1"/>
  <c r="M61" i="38" s="1"/>
  <c r="J60" i="38"/>
  <c r="K60" i="38" s="1"/>
  <c r="L60" i="38" s="1"/>
  <c r="M60" i="38" s="1"/>
  <c r="H60" i="38"/>
  <c r="B60" i="38"/>
  <c r="H59" i="38"/>
  <c r="B59" i="38"/>
  <c r="J59" i="38" s="1"/>
  <c r="K59" i="38" s="1"/>
  <c r="L59" i="38" s="1"/>
  <c r="M59" i="38" s="1"/>
  <c r="J58" i="38"/>
  <c r="K58" i="38" s="1"/>
  <c r="H58" i="38"/>
  <c r="B58" i="38"/>
  <c r="H57" i="38"/>
  <c r="B57" i="38"/>
  <c r="J57" i="38" s="1"/>
  <c r="K57" i="38" s="1"/>
  <c r="L57" i="38" s="1"/>
  <c r="M57" i="38" s="1"/>
  <c r="J56" i="38"/>
  <c r="K56" i="38" s="1"/>
  <c r="L56" i="38" s="1"/>
  <c r="M56" i="38" s="1"/>
  <c r="H56" i="38"/>
  <c r="B56" i="38"/>
  <c r="H55" i="38"/>
  <c r="B55" i="38"/>
  <c r="J55" i="38" s="1"/>
  <c r="K55" i="38" s="1"/>
  <c r="L55" i="38" s="1"/>
  <c r="M55" i="38" s="1"/>
  <c r="J54" i="38"/>
  <c r="K54" i="38" s="1"/>
  <c r="H54" i="38"/>
  <c r="B54" i="38"/>
  <c r="H53" i="38"/>
  <c r="B53" i="38"/>
  <c r="J53" i="38" s="1"/>
  <c r="K53" i="38" s="1"/>
  <c r="L53" i="38" s="1"/>
  <c r="M53" i="38" s="1"/>
  <c r="J52" i="38"/>
  <c r="K52" i="38" s="1"/>
  <c r="L52" i="38" s="1"/>
  <c r="M52" i="38" s="1"/>
  <c r="H52" i="38"/>
  <c r="B52" i="38"/>
  <c r="H51" i="38"/>
  <c r="B51" i="38"/>
  <c r="J51" i="38" s="1"/>
  <c r="K51" i="38" s="1"/>
  <c r="L51" i="38" s="1"/>
  <c r="M51" i="38" s="1"/>
  <c r="J50" i="38"/>
  <c r="K50" i="38" s="1"/>
  <c r="H50" i="38"/>
  <c r="L50" i="38" s="1"/>
  <c r="M50" i="38" s="1"/>
  <c r="B50" i="38"/>
  <c r="H49" i="38"/>
  <c r="B49" i="38"/>
  <c r="J49" i="38" s="1"/>
  <c r="K49" i="38" s="1"/>
  <c r="L49" i="38" s="1"/>
  <c r="M49" i="38" s="1"/>
  <c r="J48" i="38"/>
  <c r="K48" i="38" s="1"/>
  <c r="L48" i="38" s="1"/>
  <c r="M48" i="38" s="1"/>
  <c r="H48" i="38"/>
  <c r="B48" i="38"/>
  <c r="H47" i="38"/>
  <c r="B47" i="38"/>
  <c r="J47" i="38" s="1"/>
  <c r="K47" i="38" s="1"/>
  <c r="L47" i="38" s="1"/>
  <c r="M47" i="38" s="1"/>
  <c r="J46" i="38"/>
  <c r="K46" i="38" s="1"/>
  <c r="H46" i="38"/>
  <c r="B46" i="38"/>
  <c r="H45" i="38"/>
  <c r="B45" i="38"/>
  <c r="J45" i="38" s="1"/>
  <c r="K45" i="38" s="1"/>
  <c r="L45" i="38" s="1"/>
  <c r="M45" i="38" s="1"/>
  <c r="J44" i="38"/>
  <c r="K44" i="38" s="1"/>
  <c r="L44" i="38" s="1"/>
  <c r="M44" i="38" s="1"/>
  <c r="H44" i="38"/>
  <c r="B44" i="38"/>
  <c r="H43" i="38"/>
  <c r="B43" i="38"/>
  <c r="J43" i="38" s="1"/>
  <c r="K43" i="38" s="1"/>
  <c r="L43" i="38" s="1"/>
  <c r="M43" i="38" s="1"/>
  <c r="J42" i="38"/>
  <c r="K42" i="38" s="1"/>
  <c r="H42" i="38"/>
  <c r="L42" i="38" s="1"/>
  <c r="M42" i="38" s="1"/>
  <c r="B42" i="38"/>
  <c r="H41" i="38"/>
  <c r="B41" i="38"/>
  <c r="J41" i="38" s="1"/>
  <c r="K41" i="38" s="1"/>
  <c r="L41" i="38" s="1"/>
  <c r="M41" i="38" s="1"/>
  <c r="J40" i="38"/>
  <c r="K40" i="38" s="1"/>
  <c r="L40" i="38" s="1"/>
  <c r="M40" i="38" s="1"/>
  <c r="H40" i="38"/>
  <c r="B40" i="38"/>
  <c r="H39" i="38"/>
  <c r="B39" i="38"/>
  <c r="J39" i="38" s="1"/>
  <c r="K39" i="38" s="1"/>
  <c r="L39" i="38" s="1"/>
  <c r="M39" i="38" s="1"/>
  <c r="J38" i="38"/>
  <c r="K38" i="38" s="1"/>
  <c r="H38" i="38"/>
  <c r="L38" i="38" s="1"/>
  <c r="M38" i="38" s="1"/>
  <c r="B38" i="38"/>
  <c r="H37" i="38"/>
  <c r="B37" i="38"/>
  <c r="J37" i="38" s="1"/>
  <c r="K37" i="38" s="1"/>
  <c r="L37" i="38" s="1"/>
  <c r="M37" i="38" s="1"/>
  <c r="J36" i="38"/>
  <c r="K36" i="38" s="1"/>
  <c r="L36" i="38" s="1"/>
  <c r="M36" i="38" s="1"/>
  <c r="H36" i="38"/>
  <c r="B36" i="38"/>
  <c r="H35" i="38"/>
  <c r="B35" i="38"/>
  <c r="J35" i="38" s="1"/>
  <c r="K35" i="38" s="1"/>
  <c r="L35" i="38" s="1"/>
  <c r="M35" i="38" s="1"/>
  <c r="J34" i="38"/>
  <c r="K34" i="38" s="1"/>
  <c r="H34" i="38"/>
  <c r="L34" i="38" s="1"/>
  <c r="M34" i="38" s="1"/>
  <c r="B34" i="38"/>
  <c r="H33" i="38"/>
  <c r="B33" i="38"/>
  <c r="J33" i="38" s="1"/>
  <c r="K33" i="38" s="1"/>
  <c r="L33" i="38" s="1"/>
  <c r="M33" i="38" s="1"/>
  <c r="J32" i="38"/>
  <c r="K32" i="38" s="1"/>
  <c r="L32" i="38" s="1"/>
  <c r="M32" i="38" s="1"/>
  <c r="H32" i="38"/>
  <c r="B32" i="38"/>
  <c r="H31" i="38"/>
  <c r="B31" i="38"/>
  <c r="J31" i="38" s="1"/>
  <c r="K31" i="38" s="1"/>
  <c r="L31" i="38" s="1"/>
  <c r="M31" i="38" s="1"/>
  <c r="J30" i="38"/>
  <c r="K30" i="38" s="1"/>
  <c r="H30" i="38"/>
  <c r="B30" i="38"/>
  <c r="H29" i="38"/>
  <c r="B29" i="38"/>
  <c r="J29" i="38" s="1"/>
  <c r="K29" i="38" s="1"/>
  <c r="L29" i="38" s="1"/>
  <c r="M29" i="38" s="1"/>
  <c r="J28" i="38"/>
  <c r="K28" i="38" s="1"/>
  <c r="L28" i="38" s="1"/>
  <c r="M28" i="38" s="1"/>
  <c r="H28" i="38"/>
  <c r="B28" i="38"/>
  <c r="H27" i="38"/>
  <c r="B27" i="38"/>
  <c r="J27" i="38" s="1"/>
  <c r="K27" i="38" s="1"/>
  <c r="L27" i="38" s="1"/>
  <c r="M27" i="38" s="1"/>
  <c r="J26" i="38"/>
  <c r="K26" i="38" s="1"/>
  <c r="H26" i="38"/>
  <c r="L26" i="38" s="1"/>
  <c r="M26" i="38" s="1"/>
  <c r="B26" i="38"/>
  <c r="H25" i="38"/>
  <c r="B25" i="38"/>
  <c r="J25" i="38" s="1"/>
  <c r="K25" i="38" s="1"/>
  <c r="L25" i="38" s="1"/>
  <c r="M25" i="38" s="1"/>
  <c r="J24" i="38"/>
  <c r="K24" i="38" s="1"/>
  <c r="L24" i="38" s="1"/>
  <c r="M24" i="38" s="1"/>
  <c r="H24" i="38"/>
  <c r="B24" i="38"/>
  <c r="H23" i="38"/>
  <c r="B23" i="38"/>
  <c r="J23" i="38" s="1"/>
  <c r="K23" i="38" s="1"/>
  <c r="L23" i="38" s="1"/>
  <c r="M23" i="38" s="1"/>
  <c r="J22" i="38"/>
  <c r="K22" i="38" s="1"/>
  <c r="H22" i="38"/>
  <c r="L22" i="38" s="1"/>
  <c r="M22" i="38" s="1"/>
  <c r="B22" i="38"/>
  <c r="H21" i="38"/>
  <c r="B21" i="38"/>
  <c r="J21" i="38" s="1"/>
  <c r="K21" i="38" s="1"/>
  <c r="L21" i="38" s="1"/>
  <c r="M21" i="38" s="1"/>
  <c r="J20" i="38"/>
  <c r="K20" i="38" s="1"/>
  <c r="L20" i="38" s="1"/>
  <c r="M20" i="38" s="1"/>
  <c r="H20" i="38"/>
  <c r="B20" i="38"/>
  <c r="H19" i="38"/>
  <c r="B19" i="38"/>
  <c r="J19" i="38" s="1"/>
  <c r="K19" i="38" s="1"/>
  <c r="L19" i="38" s="1"/>
  <c r="M19" i="38" s="1"/>
  <c r="J18" i="38"/>
  <c r="K18" i="38" s="1"/>
  <c r="H18" i="38"/>
  <c r="L18" i="38" s="1"/>
  <c r="M18" i="38" s="1"/>
  <c r="B18" i="38"/>
  <c r="H17" i="38"/>
  <c r="B17" i="38"/>
  <c r="J17" i="38" s="1"/>
  <c r="K17" i="38" s="1"/>
  <c r="L17" i="38" s="1"/>
  <c r="M17" i="38" s="1"/>
  <c r="J16" i="38"/>
  <c r="K16" i="38" s="1"/>
  <c r="L16" i="38" s="1"/>
  <c r="M16" i="38" s="1"/>
  <c r="H16" i="38"/>
  <c r="B16" i="38"/>
  <c r="H15" i="38"/>
  <c r="B15" i="38"/>
  <c r="J15" i="38" s="1"/>
  <c r="K15" i="38" s="1"/>
  <c r="L15" i="38" s="1"/>
  <c r="M15" i="38" s="1"/>
  <c r="J14" i="38"/>
  <c r="K14" i="38" s="1"/>
  <c r="H14" i="38"/>
  <c r="B14" i="38"/>
  <c r="H13" i="38"/>
  <c r="B13" i="38"/>
  <c r="J13" i="38" s="1"/>
  <c r="K13" i="38" s="1"/>
  <c r="L13" i="38" s="1"/>
  <c r="M13" i="38" s="1"/>
  <c r="J12" i="38"/>
  <c r="K12" i="38" s="1"/>
  <c r="L12" i="38" s="1"/>
  <c r="M12" i="38" s="1"/>
  <c r="H12" i="38"/>
  <c r="B12" i="38"/>
  <c r="H11" i="38"/>
  <c r="B11" i="38"/>
  <c r="J11" i="38" s="1"/>
  <c r="K11" i="38" s="1"/>
  <c r="L11" i="38" s="1"/>
  <c r="M11" i="38" s="1"/>
  <c r="J10" i="38"/>
  <c r="K10" i="38" s="1"/>
  <c r="H10" i="38"/>
  <c r="L10" i="38" s="1"/>
  <c r="M10" i="38" s="1"/>
  <c r="B10" i="38"/>
  <c r="H9" i="38"/>
  <c r="B9" i="38"/>
  <c r="J9" i="38" s="1"/>
  <c r="K9" i="38" s="1"/>
  <c r="L9" i="38" s="1"/>
  <c r="M9" i="38" s="1"/>
  <c r="F5" i="38"/>
  <c r="J21" i="37"/>
  <c r="D123" i="37"/>
  <c r="B125" i="37"/>
  <c r="B124" i="37"/>
  <c r="F123" i="37"/>
  <c r="F124" i="37" s="1"/>
  <c r="F125" i="37" s="1"/>
  <c r="B123" i="37"/>
  <c r="H122" i="37"/>
  <c r="B122" i="37"/>
  <c r="J122" i="37" s="1"/>
  <c r="J121" i="37"/>
  <c r="K121" i="37" s="1"/>
  <c r="H121" i="37"/>
  <c r="B121" i="37"/>
  <c r="H120" i="37"/>
  <c r="B120" i="37"/>
  <c r="J120" i="37" s="1"/>
  <c r="K120" i="37" s="1"/>
  <c r="H119" i="37"/>
  <c r="B119" i="37"/>
  <c r="J119" i="37" s="1"/>
  <c r="K119" i="37" s="1"/>
  <c r="L119" i="37" s="1"/>
  <c r="M119" i="37" s="1"/>
  <c r="H118" i="37"/>
  <c r="B118" i="37"/>
  <c r="J118" i="37" s="1"/>
  <c r="K118" i="37" s="1"/>
  <c r="L118" i="37" s="1"/>
  <c r="M118" i="37" s="1"/>
  <c r="J117" i="37"/>
  <c r="K117" i="37" s="1"/>
  <c r="H117" i="37"/>
  <c r="B117" i="37"/>
  <c r="H116" i="37"/>
  <c r="B116" i="37"/>
  <c r="J116" i="37" s="1"/>
  <c r="K116" i="37" s="1"/>
  <c r="H115" i="37"/>
  <c r="B115" i="37"/>
  <c r="J115" i="37" s="1"/>
  <c r="K115" i="37" s="1"/>
  <c r="H114" i="37"/>
  <c r="B114" i="37"/>
  <c r="J114" i="37" s="1"/>
  <c r="K114" i="37" s="1"/>
  <c r="L114" i="37" s="1"/>
  <c r="M114" i="37" s="1"/>
  <c r="J113" i="37"/>
  <c r="K113" i="37" s="1"/>
  <c r="H113" i="37"/>
  <c r="B113" i="37"/>
  <c r="H112" i="37"/>
  <c r="B112" i="37"/>
  <c r="J112" i="37" s="1"/>
  <c r="K112" i="37" s="1"/>
  <c r="H111" i="37"/>
  <c r="B111" i="37"/>
  <c r="J111" i="37" s="1"/>
  <c r="K111" i="37" s="1"/>
  <c r="H110" i="37"/>
  <c r="B110" i="37"/>
  <c r="J110" i="37" s="1"/>
  <c r="K110" i="37" s="1"/>
  <c r="L110" i="37" s="1"/>
  <c r="M110" i="37" s="1"/>
  <c r="J109" i="37"/>
  <c r="K109" i="37" s="1"/>
  <c r="H109" i="37"/>
  <c r="L109" i="37" s="1"/>
  <c r="M109" i="37" s="1"/>
  <c r="B109" i="37"/>
  <c r="H108" i="37"/>
  <c r="B108" i="37"/>
  <c r="J108" i="37" s="1"/>
  <c r="K108" i="37" s="1"/>
  <c r="H107" i="37"/>
  <c r="B107" i="37"/>
  <c r="J107" i="37" s="1"/>
  <c r="K107" i="37" s="1"/>
  <c r="H106" i="37"/>
  <c r="B106" i="37"/>
  <c r="J106" i="37" s="1"/>
  <c r="K106" i="37" s="1"/>
  <c r="L106" i="37" s="1"/>
  <c r="M106" i="37" s="1"/>
  <c r="J105" i="37"/>
  <c r="K105" i="37" s="1"/>
  <c r="H105" i="37"/>
  <c r="B105" i="37"/>
  <c r="H104" i="37"/>
  <c r="B104" i="37"/>
  <c r="J104" i="37" s="1"/>
  <c r="K104" i="37" s="1"/>
  <c r="H103" i="37"/>
  <c r="B103" i="37"/>
  <c r="J103" i="37" s="1"/>
  <c r="K103" i="37" s="1"/>
  <c r="H102" i="37"/>
  <c r="B102" i="37"/>
  <c r="J102" i="37" s="1"/>
  <c r="K102" i="37" s="1"/>
  <c r="L102" i="37" s="1"/>
  <c r="M102" i="37" s="1"/>
  <c r="J101" i="37"/>
  <c r="K101" i="37" s="1"/>
  <c r="H101" i="37"/>
  <c r="B101" i="37"/>
  <c r="H100" i="37"/>
  <c r="B100" i="37"/>
  <c r="J100" i="37" s="1"/>
  <c r="K100" i="37" s="1"/>
  <c r="H99" i="37"/>
  <c r="B99" i="37"/>
  <c r="J99" i="37" s="1"/>
  <c r="K99" i="37" s="1"/>
  <c r="H98" i="37"/>
  <c r="B98" i="37"/>
  <c r="J98" i="37" s="1"/>
  <c r="K98" i="37" s="1"/>
  <c r="L98" i="37" s="1"/>
  <c r="M98" i="37" s="1"/>
  <c r="J97" i="37"/>
  <c r="K97" i="37" s="1"/>
  <c r="H97" i="37"/>
  <c r="B97" i="37"/>
  <c r="H96" i="37"/>
  <c r="B96" i="37"/>
  <c r="J96" i="37" s="1"/>
  <c r="K96" i="37" s="1"/>
  <c r="H95" i="37"/>
  <c r="B95" i="37"/>
  <c r="J95" i="37" s="1"/>
  <c r="K95" i="37" s="1"/>
  <c r="H94" i="37"/>
  <c r="B94" i="37"/>
  <c r="J94" i="37" s="1"/>
  <c r="K94" i="37" s="1"/>
  <c r="L94" i="37" s="1"/>
  <c r="M94" i="37" s="1"/>
  <c r="J93" i="37"/>
  <c r="K93" i="37" s="1"/>
  <c r="H93" i="37"/>
  <c r="B93" i="37"/>
  <c r="H92" i="37"/>
  <c r="L92" i="37" s="1"/>
  <c r="M92" i="37" s="1"/>
  <c r="B92" i="37"/>
  <c r="J92" i="37" s="1"/>
  <c r="K92" i="37" s="1"/>
  <c r="H91" i="37"/>
  <c r="B91" i="37"/>
  <c r="J91" i="37" s="1"/>
  <c r="K91" i="37" s="1"/>
  <c r="H90" i="37"/>
  <c r="B90" i="37"/>
  <c r="J90" i="37" s="1"/>
  <c r="K90" i="37" s="1"/>
  <c r="L90" i="37" s="1"/>
  <c r="M90" i="37" s="1"/>
  <c r="J89" i="37"/>
  <c r="K89" i="37" s="1"/>
  <c r="H89" i="37"/>
  <c r="B89" i="37"/>
  <c r="H88" i="37"/>
  <c r="B88" i="37"/>
  <c r="J88" i="37" s="1"/>
  <c r="K88" i="37" s="1"/>
  <c r="H87" i="37"/>
  <c r="B87" i="37"/>
  <c r="J87" i="37" s="1"/>
  <c r="K87" i="37" s="1"/>
  <c r="H86" i="37"/>
  <c r="B86" i="37"/>
  <c r="J86" i="37" s="1"/>
  <c r="K86" i="37" s="1"/>
  <c r="L86" i="37" s="1"/>
  <c r="M86" i="37" s="1"/>
  <c r="J85" i="37"/>
  <c r="K85" i="37" s="1"/>
  <c r="H85" i="37"/>
  <c r="B85" i="37"/>
  <c r="H84" i="37"/>
  <c r="B84" i="37"/>
  <c r="J84" i="37" s="1"/>
  <c r="K84" i="37" s="1"/>
  <c r="H83" i="37"/>
  <c r="B83" i="37"/>
  <c r="J83" i="37" s="1"/>
  <c r="K83" i="37" s="1"/>
  <c r="H82" i="37"/>
  <c r="B82" i="37"/>
  <c r="J82" i="37" s="1"/>
  <c r="K82" i="37" s="1"/>
  <c r="L82" i="37" s="1"/>
  <c r="M82" i="37" s="1"/>
  <c r="J81" i="37"/>
  <c r="K81" i="37" s="1"/>
  <c r="H81" i="37"/>
  <c r="B81" i="37"/>
  <c r="H80" i="37"/>
  <c r="B80" i="37"/>
  <c r="J80" i="37" s="1"/>
  <c r="K80" i="37" s="1"/>
  <c r="H79" i="37"/>
  <c r="B79" i="37"/>
  <c r="J79" i="37" s="1"/>
  <c r="K79" i="37" s="1"/>
  <c r="H78" i="37"/>
  <c r="B78" i="37"/>
  <c r="J78" i="37" s="1"/>
  <c r="K78" i="37" s="1"/>
  <c r="L78" i="37" s="1"/>
  <c r="M78" i="37" s="1"/>
  <c r="J77" i="37"/>
  <c r="K77" i="37" s="1"/>
  <c r="H77" i="37"/>
  <c r="L77" i="37" s="1"/>
  <c r="M77" i="37" s="1"/>
  <c r="B77" i="37"/>
  <c r="H76" i="37"/>
  <c r="B76" i="37"/>
  <c r="J76" i="37" s="1"/>
  <c r="K76" i="37" s="1"/>
  <c r="H75" i="37"/>
  <c r="B75" i="37"/>
  <c r="J75" i="37" s="1"/>
  <c r="K75" i="37" s="1"/>
  <c r="H74" i="37"/>
  <c r="B74" i="37"/>
  <c r="J74" i="37" s="1"/>
  <c r="K74" i="37" s="1"/>
  <c r="L74" i="37" s="1"/>
  <c r="M74" i="37" s="1"/>
  <c r="J73" i="37"/>
  <c r="K73" i="37" s="1"/>
  <c r="H73" i="37"/>
  <c r="B73" i="37"/>
  <c r="H72" i="37"/>
  <c r="B72" i="37"/>
  <c r="J72" i="37" s="1"/>
  <c r="K72" i="37" s="1"/>
  <c r="H71" i="37"/>
  <c r="B71" i="37"/>
  <c r="J71" i="37" s="1"/>
  <c r="K71" i="37" s="1"/>
  <c r="H70" i="37"/>
  <c r="B70" i="37"/>
  <c r="J70" i="37" s="1"/>
  <c r="K70" i="37" s="1"/>
  <c r="L70" i="37" s="1"/>
  <c r="M70" i="37" s="1"/>
  <c r="J69" i="37"/>
  <c r="K69" i="37" s="1"/>
  <c r="H69" i="37"/>
  <c r="B69" i="37"/>
  <c r="H68" i="37"/>
  <c r="B68" i="37"/>
  <c r="J68" i="37" s="1"/>
  <c r="K68" i="37" s="1"/>
  <c r="H67" i="37"/>
  <c r="B67" i="37"/>
  <c r="J67" i="37" s="1"/>
  <c r="K67" i="37" s="1"/>
  <c r="H66" i="37"/>
  <c r="B66" i="37"/>
  <c r="J66" i="37" s="1"/>
  <c r="K66" i="37" s="1"/>
  <c r="L66" i="37" s="1"/>
  <c r="M66" i="37" s="1"/>
  <c r="J65" i="37"/>
  <c r="K65" i="37" s="1"/>
  <c r="H65" i="37"/>
  <c r="B65" i="37"/>
  <c r="H64" i="37"/>
  <c r="B64" i="37"/>
  <c r="J64" i="37" s="1"/>
  <c r="K64" i="37" s="1"/>
  <c r="H63" i="37"/>
  <c r="B63" i="37"/>
  <c r="J63" i="37" s="1"/>
  <c r="K63" i="37" s="1"/>
  <c r="H62" i="37"/>
  <c r="B62" i="37"/>
  <c r="J62" i="37" s="1"/>
  <c r="K62" i="37" s="1"/>
  <c r="L62" i="37" s="1"/>
  <c r="M62" i="37" s="1"/>
  <c r="J61" i="37"/>
  <c r="K61" i="37" s="1"/>
  <c r="H61" i="37"/>
  <c r="L61" i="37" s="1"/>
  <c r="M61" i="37" s="1"/>
  <c r="B61" i="37"/>
  <c r="H60" i="37"/>
  <c r="B60" i="37"/>
  <c r="J60" i="37" s="1"/>
  <c r="K60" i="37" s="1"/>
  <c r="J59" i="37"/>
  <c r="K59" i="37" s="1"/>
  <c r="H59" i="37"/>
  <c r="L59" i="37" s="1"/>
  <c r="M59" i="37" s="1"/>
  <c r="B59" i="37"/>
  <c r="H58" i="37"/>
  <c r="B58" i="37"/>
  <c r="J58" i="37" s="1"/>
  <c r="K58" i="37" s="1"/>
  <c r="L58" i="37" s="1"/>
  <c r="M58" i="37" s="1"/>
  <c r="J57" i="37"/>
  <c r="K57" i="37" s="1"/>
  <c r="H57" i="37"/>
  <c r="B57" i="37"/>
  <c r="H56" i="37"/>
  <c r="B56" i="37"/>
  <c r="J56" i="37" s="1"/>
  <c r="K56" i="37" s="1"/>
  <c r="J55" i="37"/>
  <c r="K55" i="37" s="1"/>
  <c r="H55" i="37"/>
  <c r="B55" i="37"/>
  <c r="H54" i="37"/>
  <c r="B54" i="37"/>
  <c r="J54" i="37" s="1"/>
  <c r="K54" i="37" s="1"/>
  <c r="L54" i="37" s="1"/>
  <c r="M54" i="37" s="1"/>
  <c r="J53" i="37"/>
  <c r="K53" i="37" s="1"/>
  <c r="H53" i="37"/>
  <c r="L53" i="37" s="1"/>
  <c r="M53" i="37" s="1"/>
  <c r="B53" i="37"/>
  <c r="H52" i="37"/>
  <c r="B52" i="37"/>
  <c r="J52" i="37" s="1"/>
  <c r="K52" i="37" s="1"/>
  <c r="J51" i="37"/>
  <c r="K51" i="37" s="1"/>
  <c r="H51" i="37"/>
  <c r="B51" i="37"/>
  <c r="H50" i="37"/>
  <c r="B50" i="37"/>
  <c r="J50" i="37" s="1"/>
  <c r="K50" i="37" s="1"/>
  <c r="L50" i="37" s="1"/>
  <c r="M50" i="37" s="1"/>
  <c r="J49" i="37"/>
  <c r="K49" i="37" s="1"/>
  <c r="H49" i="37"/>
  <c r="B49" i="37"/>
  <c r="H48" i="37"/>
  <c r="L48" i="37" s="1"/>
  <c r="M48" i="37" s="1"/>
  <c r="B48" i="37"/>
  <c r="J48" i="37" s="1"/>
  <c r="K48" i="37" s="1"/>
  <c r="J47" i="37"/>
  <c r="K47" i="37" s="1"/>
  <c r="H47" i="37"/>
  <c r="B47" i="37"/>
  <c r="H46" i="37"/>
  <c r="B46" i="37"/>
  <c r="J46" i="37" s="1"/>
  <c r="K46" i="37" s="1"/>
  <c r="L46" i="37" s="1"/>
  <c r="M46" i="37" s="1"/>
  <c r="J45" i="37"/>
  <c r="K45" i="37" s="1"/>
  <c r="H45" i="37"/>
  <c r="B45" i="37"/>
  <c r="H44" i="37"/>
  <c r="B44" i="37"/>
  <c r="J44" i="37" s="1"/>
  <c r="K44" i="37" s="1"/>
  <c r="J43" i="37"/>
  <c r="K43" i="37" s="1"/>
  <c r="H43" i="37"/>
  <c r="L43" i="37" s="1"/>
  <c r="M43" i="37" s="1"/>
  <c r="B43" i="37"/>
  <c r="H42" i="37"/>
  <c r="B42" i="37"/>
  <c r="J42" i="37" s="1"/>
  <c r="K42" i="37" s="1"/>
  <c r="L42" i="37" s="1"/>
  <c r="M42" i="37" s="1"/>
  <c r="J41" i="37"/>
  <c r="K41" i="37" s="1"/>
  <c r="H41" i="37"/>
  <c r="B41" i="37"/>
  <c r="H40" i="37"/>
  <c r="B40" i="37"/>
  <c r="J40" i="37" s="1"/>
  <c r="K40" i="37" s="1"/>
  <c r="J39" i="37"/>
  <c r="K39" i="37" s="1"/>
  <c r="H39" i="37"/>
  <c r="L39" i="37" s="1"/>
  <c r="M39" i="37" s="1"/>
  <c r="B39" i="37"/>
  <c r="H38" i="37"/>
  <c r="B38" i="37"/>
  <c r="J38" i="37" s="1"/>
  <c r="K38" i="37" s="1"/>
  <c r="L38" i="37" s="1"/>
  <c r="M38" i="37" s="1"/>
  <c r="J37" i="37"/>
  <c r="K37" i="37" s="1"/>
  <c r="H37" i="37"/>
  <c r="L37" i="37" s="1"/>
  <c r="M37" i="37" s="1"/>
  <c r="B37" i="37"/>
  <c r="H36" i="37"/>
  <c r="B36" i="37"/>
  <c r="J36" i="37" s="1"/>
  <c r="K36" i="37" s="1"/>
  <c r="J35" i="37"/>
  <c r="K35" i="37" s="1"/>
  <c r="H35" i="37"/>
  <c r="B35" i="37"/>
  <c r="H34" i="37"/>
  <c r="B34" i="37"/>
  <c r="J34" i="37" s="1"/>
  <c r="K34" i="37" s="1"/>
  <c r="L34" i="37" s="1"/>
  <c r="M34" i="37" s="1"/>
  <c r="J33" i="37"/>
  <c r="K33" i="37" s="1"/>
  <c r="H33" i="37"/>
  <c r="B33" i="37"/>
  <c r="H32" i="37"/>
  <c r="L32" i="37" s="1"/>
  <c r="M32" i="37" s="1"/>
  <c r="B32" i="37"/>
  <c r="J32" i="37" s="1"/>
  <c r="K32" i="37" s="1"/>
  <c r="J31" i="37"/>
  <c r="K31" i="37" s="1"/>
  <c r="H31" i="37"/>
  <c r="B31" i="37"/>
  <c r="H30" i="37"/>
  <c r="B30" i="37"/>
  <c r="J30" i="37" s="1"/>
  <c r="K30" i="37" s="1"/>
  <c r="L30" i="37" s="1"/>
  <c r="M30" i="37" s="1"/>
  <c r="J29" i="37"/>
  <c r="K29" i="37" s="1"/>
  <c r="H29" i="37"/>
  <c r="L29" i="37" s="1"/>
  <c r="M29" i="37" s="1"/>
  <c r="B29" i="37"/>
  <c r="H28" i="37"/>
  <c r="B28" i="37"/>
  <c r="J28" i="37" s="1"/>
  <c r="K28" i="37" s="1"/>
  <c r="J27" i="37"/>
  <c r="K27" i="37" s="1"/>
  <c r="H27" i="37"/>
  <c r="L27" i="37" s="1"/>
  <c r="M27" i="37" s="1"/>
  <c r="B27" i="37"/>
  <c r="H26" i="37"/>
  <c r="B26" i="37"/>
  <c r="J26" i="37" s="1"/>
  <c r="K26" i="37" s="1"/>
  <c r="L26" i="37" s="1"/>
  <c r="M26" i="37" s="1"/>
  <c r="J25" i="37"/>
  <c r="K25" i="37" s="1"/>
  <c r="H25" i="37"/>
  <c r="B25" i="37"/>
  <c r="H24" i="37"/>
  <c r="B24" i="37"/>
  <c r="J24" i="37" s="1"/>
  <c r="K24" i="37" s="1"/>
  <c r="J23" i="37"/>
  <c r="K23" i="37" s="1"/>
  <c r="H23" i="37"/>
  <c r="L23" i="37" s="1"/>
  <c r="M23" i="37" s="1"/>
  <c r="B23" i="37"/>
  <c r="H22" i="37"/>
  <c r="B22" i="37"/>
  <c r="J22" i="37" s="1"/>
  <c r="K22" i="37" s="1"/>
  <c r="L22" i="37" s="1"/>
  <c r="M22" i="37" s="1"/>
  <c r="K21" i="37"/>
  <c r="H21" i="37"/>
  <c r="B21" i="37"/>
  <c r="H20" i="37"/>
  <c r="B20" i="37"/>
  <c r="H19" i="37"/>
  <c r="B19" i="37"/>
  <c r="H18" i="37"/>
  <c r="B18" i="37"/>
  <c r="M17" i="37"/>
  <c r="H17" i="37"/>
  <c r="B17" i="37"/>
  <c r="H16" i="37"/>
  <c r="B16" i="37"/>
  <c r="H15" i="37"/>
  <c r="B15" i="37"/>
  <c r="M15" i="37" s="1"/>
  <c r="H14" i="37"/>
  <c r="B14" i="37"/>
  <c r="H13" i="37"/>
  <c r="B13" i="37"/>
  <c r="M12" i="37"/>
  <c r="H12" i="37"/>
  <c r="B12" i="37"/>
  <c r="H11" i="37"/>
  <c r="B11" i="37"/>
  <c r="H10" i="37"/>
  <c r="B10" i="37"/>
  <c r="M9" i="37"/>
  <c r="H9" i="37"/>
  <c r="B9" i="37"/>
  <c r="F5" i="37"/>
  <c r="M14" i="37" s="1"/>
  <c r="L58" i="38" l="1"/>
  <c r="M58" i="38" s="1"/>
  <c r="J64" i="38"/>
  <c r="K63" i="38"/>
  <c r="L63" i="38" s="1"/>
  <c r="M63" i="38" s="1"/>
  <c r="L54" i="38"/>
  <c r="M54" i="38" s="1"/>
  <c r="L14" i="38"/>
  <c r="M14" i="38" s="1"/>
  <c r="L30" i="38"/>
  <c r="M30" i="38" s="1"/>
  <c r="L46" i="38"/>
  <c r="M46" i="38" s="1"/>
  <c r="L62" i="38"/>
  <c r="M62" i="38" s="1"/>
  <c r="D65" i="38"/>
  <c r="L21" i="37"/>
  <c r="M21" i="37" s="1"/>
  <c r="L55" i="37"/>
  <c r="M55" i="37" s="1"/>
  <c r="L65" i="37"/>
  <c r="M65" i="37" s="1"/>
  <c r="L72" i="37"/>
  <c r="M72" i="37" s="1"/>
  <c r="L79" i="37"/>
  <c r="M79" i="37" s="1"/>
  <c r="L97" i="37"/>
  <c r="M97" i="37" s="1"/>
  <c r="L104" i="37"/>
  <c r="M104" i="37" s="1"/>
  <c r="L111" i="37"/>
  <c r="M111" i="37" s="1"/>
  <c r="L45" i="37"/>
  <c r="M45" i="37" s="1"/>
  <c r="L69" i="37"/>
  <c r="M69" i="37" s="1"/>
  <c r="L101" i="37"/>
  <c r="M101" i="37" s="1"/>
  <c r="L24" i="37"/>
  <c r="M24" i="37" s="1"/>
  <c r="L40" i="37"/>
  <c r="M40" i="37" s="1"/>
  <c r="L56" i="37"/>
  <c r="M56" i="37" s="1"/>
  <c r="L84" i="37"/>
  <c r="M84" i="37" s="1"/>
  <c r="L91" i="37"/>
  <c r="M91" i="37" s="1"/>
  <c r="L116" i="37"/>
  <c r="M116" i="37" s="1"/>
  <c r="L31" i="37"/>
  <c r="M31" i="37" s="1"/>
  <c r="L47" i="37"/>
  <c r="M47" i="37" s="1"/>
  <c r="L85" i="37"/>
  <c r="M85" i="37" s="1"/>
  <c r="L99" i="37"/>
  <c r="M99" i="37" s="1"/>
  <c r="L35" i="37"/>
  <c r="M35" i="37" s="1"/>
  <c r="L51" i="37"/>
  <c r="M51" i="37" s="1"/>
  <c r="L89" i="37"/>
  <c r="M89" i="37" s="1"/>
  <c r="L83" i="37"/>
  <c r="M83" i="37" s="1"/>
  <c r="L108" i="37"/>
  <c r="M108" i="37" s="1"/>
  <c r="L115" i="37"/>
  <c r="M115" i="37" s="1"/>
  <c r="J123" i="37"/>
  <c r="K122" i="37"/>
  <c r="L122" i="37" s="1"/>
  <c r="M122" i="37" s="1"/>
  <c r="L73" i="37"/>
  <c r="M73" i="37" s="1"/>
  <c r="L80" i="37"/>
  <c r="M80" i="37" s="1"/>
  <c r="L87" i="37"/>
  <c r="M87" i="37" s="1"/>
  <c r="L105" i="37"/>
  <c r="M105" i="37" s="1"/>
  <c r="L112" i="37"/>
  <c r="M112" i="37" s="1"/>
  <c r="L28" i="37"/>
  <c r="M28" i="37" s="1"/>
  <c r="L52" i="37"/>
  <c r="M52" i="37" s="1"/>
  <c r="L60" i="37"/>
  <c r="M60" i="37" s="1"/>
  <c r="L63" i="37"/>
  <c r="M63" i="37" s="1"/>
  <c r="L76" i="37"/>
  <c r="M76" i="37" s="1"/>
  <c r="L64" i="37"/>
  <c r="M64" i="37" s="1"/>
  <c r="L67" i="37"/>
  <c r="M67" i="37" s="1"/>
  <c r="L81" i="37"/>
  <c r="M81" i="37" s="1"/>
  <c r="L88" i="37"/>
  <c r="M88" i="37" s="1"/>
  <c r="L95" i="37"/>
  <c r="M95" i="37" s="1"/>
  <c r="L113" i="37"/>
  <c r="M113" i="37" s="1"/>
  <c r="L117" i="37"/>
  <c r="M117" i="37" s="1"/>
  <c r="L120" i="37"/>
  <c r="M120" i="37" s="1"/>
  <c r="L36" i="37"/>
  <c r="M36" i="37" s="1"/>
  <c r="L44" i="37"/>
  <c r="M44" i="37" s="1"/>
  <c r="L71" i="37"/>
  <c r="M71" i="37" s="1"/>
  <c r="L96" i="37"/>
  <c r="M96" i="37" s="1"/>
  <c r="L103" i="37"/>
  <c r="M103" i="37" s="1"/>
  <c r="L25" i="37"/>
  <c r="M25" i="37" s="1"/>
  <c r="L33" i="37"/>
  <c r="M33" i="37" s="1"/>
  <c r="L41" i="37"/>
  <c r="M41" i="37" s="1"/>
  <c r="L49" i="37"/>
  <c r="M49" i="37" s="1"/>
  <c r="L57" i="37"/>
  <c r="M57" i="37" s="1"/>
  <c r="L68" i="37"/>
  <c r="M68" i="37" s="1"/>
  <c r="L75" i="37"/>
  <c r="M75" i="37" s="1"/>
  <c r="L93" i="37"/>
  <c r="M93" i="37" s="1"/>
  <c r="L100" i="37"/>
  <c r="M100" i="37" s="1"/>
  <c r="L107" i="37"/>
  <c r="M107" i="37" s="1"/>
  <c r="L121" i="37"/>
  <c r="M121" i="37" s="1"/>
  <c r="H123" i="37"/>
  <c r="D124" i="37"/>
  <c r="M10" i="37"/>
  <c r="M13" i="37"/>
  <c r="M16" i="37"/>
  <c r="M11" i="37"/>
  <c r="J65" i="38" l="1"/>
  <c r="K64" i="38"/>
  <c r="L64" i="38" s="1"/>
  <c r="M64" i="38" s="1"/>
  <c r="H65" i="38"/>
  <c r="D66" i="38"/>
  <c r="J124" i="37"/>
  <c r="K123" i="37"/>
  <c r="L123" i="37" s="1"/>
  <c r="M123" i="37" s="1"/>
  <c r="H124" i="37"/>
  <c r="D125" i="37"/>
  <c r="H125" i="37" s="1"/>
  <c r="H66" i="38" l="1"/>
  <c r="H68" i="38" s="1"/>
  <c r="H70" i="38" s="1"/>
  <c r="D68" i="38"/>
  <c r="J66" i="38"/>
  <c r="K66" i="38" s="1"/>
  <c r="K65" i="38"/>
  <c r="L65" i="38" s="1"/>
  <c r="M65" i="38" s="1"/>
  <c r="H127" i="37"/>
  <c r="J125" i="37"/>
  <c r="K125" i="37" s="1"/>
  <c r="L125" i="37" s="1"/>
  <c r="M125" i="37" s="1"/>
  <c r="M127" i="37" s="1"/>
  <c r="F20" i="35" s="1"/>
  <c r="K124" i="37"/>
  <c r="L124" i="37" s="1"/>
  <c r="M124" i="37" s="1"/>
  <c r="D127" i="37"/>
  <c r="L66" i="38" l="1"/>
  <c r="M66" i="38" s="1"/>
  <c r="M68" i="38" s="1"/>
  <c r="F21" i="35" s="1"/>
  <c r="H129" i="37"/>
  <c r="D78" i="19" l="1"/>
  <c r="J64" i="23"/>
  <c r="J65" i="23" s="1"/>
  <c r="J63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K63" i="23"/>
  <c r="J9" i="23"/>
  <c r="J65" i="8"/>
  <c r="J66" i="8"/>
  <c r="J64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9" i="8"/>
  <c r="J124" i="5"/>
  <c r="J125" i="5"/>
  <c r="J123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21" i="5"/>
  <c r="J73" i="33"/>
  <c r="J74" i="33" s="1"/>
  <c r="J72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10" i="33"/>
  <c r="J124" i="34"/>
  <c r="J125" i="34" s="1"/>
  <c r="J123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4" i="34"/>
  <c r="J45" i="34"/>
  <c r="J46" i="34"/>
  <c r="J47" i="34"/>
  <c r="J48" i="34"/>
  <c r="J49" i="34"/>
  <c r="J50" i="34"/>
  <c r="J51" i="34"/>
  <c r="J52" i="34"/>
  <c r="J53" i="34"/>
  <c r="J54" i="34"/>
  <c r="J55" i="34"/>
  <c r="J56" i="34"/>
  <c r="J57" i="34"/>
  <c r="J58" i="34"/>
  <c r="J59" i="34"/>
  <c r="J60" i="34"/>
  <c r="J61" i="34"/>
  <c r="J62" i="34"/>
  <c r="J63" i="34"/>
  <c r="J64" i="34"/>
  <c r="J65" i="34"/>
  <c r="J66" i="34"/>
  <c r="J67" i="34"/>
  <c r="J68" i="34"/>
  <c r="J69" i="34"/>
  <c r="J70" i="34"/>
  <c r="J71" i="34"/>
  <c r="J72" i="34"/>
  <c r="J73" i="34"/>
  <c r="J74" i="34"/>
  <c r="J75" i="34"/>
  <c r="J76" i="34"/>
  <c r="J77" i="34"/>
  <c r="J78" i="34"/>
  <c r="J79" i="34"/>
  <c r="J80" i="34"/>
  <c r="J81" i="34"/>
  <c r="J82" i="34"/>
  <c r="J83" i="34"/>
  <c r="J84" i="34"/>
  <c r="J85" i="34"/>
  <c r="J86" i="34"/>
  <c r="J87" i="34"/>
  <c r="J88" i="34"/>
  <c r="J89" i="34"/>
  <c r="J90" i="34"/>
  <c r="J91" i="34"/>
  <c r="J92" i="34"/>
  <c r="J93" i="34"/>
  <c r="J94" i="34"/>
  <c r="J95" i="34"/>
  <c r="J96" i="34"/>
  <c r="J97" i="34"/>
  <c r="J98" i="34"/>
  <c r="J99" i="34"/>
  <c r="J100" i="34"/>
  <c r="J101" i="34"/>
  <c r="J102" i="34"/>
  <c r="J103" i="34"/>
  <c r="J104" i="34"/>
  <c r="J105" i="34"/>
  <c r="J106" i="34"/>
  <c r="J107" i="34"/>
  <c r="J108" i="34"/>
  <c r="J109" i="34"/>
  <c r="J110" i="34"/>
  <c r="J111" i="34"/>
  <c r="J112" i="34"/>
  <c r="J113" i="34"/>
  <c r="J114" i="34"/>
  <c r="J115" i="34"/>
  <c r="J116" i="34"/>
  <c r="J117" i="34"/>
  <c r="J118" i="34"/>
  <c r="J119" i="34"/>
  <c r="J120" i="34"/>
  <c r="J121" i="34"/>
  <c r="J122" i="34"/>
  <c r="J18" i="34"/>
  <c r="J65" i="32"/>
  <c r="J66" i="32" s="1"/>
  <c r="J64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9" i="32"/>
  <c r="J36" i="31"/>
  <c r="J37" i="31" s="1"/>
  <c r="J35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9" i="31"/>
  <c r="J103" i="30"/>
  <c r="J104" i="30" s="1"/>
  <c r="J102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J94" i="30"/>
  <c r="J95" i="30"/>
  <c r="J96" i="30"/>
  <c r="J97" i="30"/>
  <c r="J98" i="30"/>
  <c r="J99" i="30"/>
  <c r="J100" i="30"/>
  <c r="J101" i="30"/>
  <c r="J11" i="30"/>
  <c r="J39" i="29"/>
  <c r="J40" i="29" s="1"/>
  <c r="J38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9" i="29"/>
  <c r="J68" i="28"/>
  <c r="J69" i="28"/>
  <c r="J67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9" i="28"/>
  <c r="J51" i="27"/>
  <c r="J52" i="27" s="1"/>
  <c r="J50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9" i="27"/>
  <c r="J51" i="22"/>
  <c r="J52" i="22" s="1"/>
  <c r="J50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9" i="22"/>
  <c r="J52" i="21"/>
  <c r="J53" i="21" s="1"/>
  <c r="J51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9" i="21"/>
  <c r="J72" i="20"/>
  <c r="J73" i="20" s="1"/>
  <c r="J71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9" i="20"/>
  <c r="J79" i="19"/>
  <c r="J80" i="19" s="1"/>
  <c r="J78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9" i="19"/>
  <c r="J67" i="26"/>
  <c r="J68" i="26" s="1"/>
  <c r="K68" i="26" s="1"/>
  <c r="J66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9" i="26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K64" i="8" s="1"/>
  <c r="B65" i="8"/>
  <c r="B66" i="8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122" i="34"/>
  <c r="B123" i="34"/>
  <c r="B124" i="34"/>
  <c r="B125" i="34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9" i="21"/>
  <c r="B9" i="22"/>
  <c r="B9" i="27"/>
  <c r="B9" i="28"/>
  <c r="B9" i="29"/>
  <c r="B9" i="30"/>
  <c r="B9" i="31"/>
  <c r="B9" i="32"/>
  <c r="B9" i="34"/>
  <c r="B9" i="33"/>
  <c r="B9" i="5"/>
  <c r="B9" i="8"/>
  <c r="B9" i="23"/>
  <c r="B9" i="20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9" i="19"/>
  <c r="F63" i="23"/>
  <c r="F64" i="23" s="1"/>
  <c r="F64" i="8"/>
  <c r="F65" i="8" s="1"/>
  <c r="F123" i="5"/>
  <c r="F124" i="5" s="1"/>
  <c r="F72" i="33"/>
  <c r="F73" i="33" s="1"/>
  <c r="K123" i="34"/>
  <c r="F123" i="34"/>
  <c r="F124" i="34" s="1"/>
  <c r="F64" i="32"/>
  <c r="F65" i="32" s="1"/>
  <c r="K35" i="31"/>
  <c r="F35" i="31"/>
  <c r="F36" i="31" s="1"/>
  <c r="F102" i="30"/>
  <c r="F103" i="30" s="1"/>
  <c r="F38" i="29"/>
  <c r="F39" i="29" s="1"/>
  <c r="K67" i="28"/>
  <c r="F67" i="28"/>
  <c r="F68" i="28" s="1"/>
  <c r="K50" i="27"/>
  <c r="F50" i="27"/>
  <c r="F51" i="27" s="1"/>
  <c r="F50" i="22"/>
  <c r="F51" i="22" s="1"/>
  <c r="K51" i="21"/>
  <c r="F51" i="21"/>
  <c r="F52" i="21" s="1"/>
  <c r="F71" i="20"/>
  <c r="F72" i="20" s="1"/>
  <c r="K78" i="19"/>
  <c r="F78" i="19"/>
  <c r="F79" i="19" s="1"/>
  <c r="K66" i="26"/>
  <c r="K67" i="26"/>
  <c r="F67" i="26"/>
  <c r="F68" i="26"/>
  <c r="F66" i="26"/>
  <c r="B67" i="26"/>
  <c r="B68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9" i="26"/>
  <c r="I37" i="25"/>
  <c r="J37" i="25"/>
  <c r="J36" i="25"/>
  <c r="J5" i="25"/>
  <c r="I5" i="25"/>
  <c r="K64" i="23" l="1"/>
  <c r="F65" i="23"/>
  <c r="K65" i="23" s="1"/>
  <c r="F66" i="8"/>
  <c r="K66" i="8" s="1"/>
  <c r="K65" i="8"/>
  <c r="K124" i="5"/>
  <c r="F125" i="5"/>
  <c r="K125" i="5" s="1"/>
  <c r="K123" i="5"/>
  <c r="K73" i="33"/>
  <c r="F74" i="33"/>
  <c r="K74" i="33" s="1"/>
  <c r="K72" i="33"/>
  <c r="K124" i="34"/>
  <c r="F125" i="34"/>
  <c r="K125" i="34" s="1"/>
  <c r="K65" i="32"/>
  <c r="F66" i="32"/>
  <c r="K66" i="32" s="1"/>
  <c r="K64" i="32"/>
  <c r="K36" i="31"/>
  <c r="F37" i="31"/>
  <c r="K37" i="31" s="1"/>
  <c r="K103" i="30"/>
  <c r="F104" i="30"/>
  <c r="K104" i="30" s="1"/>
  <c r="K102" i="30"/>
  <c r="K39" i="29"/>
  <c r="F40" i="29"/>
  <c r="K40" i="29" s="1"/>
  <c r="K38" i="29"/>
  <c r="K68" i="28"/>
  <c r="F69" i="28"/>
  <c r="K69" i="28" s="1"/>
  <c r="K51" i="27"/>
  <c r="F52" i="27"/>
  <c r="K52" i="27" s="1"/>
  <c r="K51" i="22"/>
  <c r="F52" i="22"/>
  <c r="K52" i="22" s="1"/>
  <c r="K50" i="22"/>
  <c r="K52" i="21"/>
  <c r="F53" i="21"/>
  <c r="K53" i="21" s="1"/>
  <c r="K72" i="20"/>
  <c r="F73" i="20"/>
  <c r="K73" i="20" s="1"/>
  <c r="K71" i="20"/>
  <c r="K79" i="19"/>
  <c r="F80" i="19"/>
  <c r="K80" i="19" s="1"/>
  <c r="H9" i="26" l="1"/>
  <c r="F5" i="19" l="1"/>
  <c r="F5" i="20"/>
  <c r="F5" i="21"/>
  <c r="F5" i="22"/>
  <c r="F5" i="27"/>
  <c r="F5" i="28"/>
  <c r="F5" i="29"/>
  <c r="F5" i="30"/>
  <c r="F5" i="31"/>
  <c r="F5" i="32"/>
  <c r="F5" i="34"/>
  <c r="F5" i="33"/>
  <c r="F5" i="5"/>
  <c r="F5" i="8"/>
  <c r="F5" i="23"/>
  <c r="F5" i="26"/>
  <c r="I112" i="25" l="1"/>
  <c r="J112" i="25" s="1"/>
  <c r="H10" i="26" l="1"/>
  <c r="H39" i="27"/>
  <c r="H40" i="27"/>
  <c r="H41" i="27"/>
  <c r="H42" i="27"/>
  <c r="H43" i="27"/>
  <c r="H44" i="27"/>
  <c r="H45" i="27"/>
  <c r="H46" i="27"/>
  <c r="H47" i="27"/>
  <c r="H48" i="27"/>
  <c r="H49" i="27"/>
  <c r="H70" i="20"/>
  <c r="H69" i="20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5" i="25"/>
  <c r="I43" i="25" l="1"/>
  <c r="I35" i="25"/>
  <c r="I27" i="25"/>
  <c r="I19" i="25"/>
  <c r="I11" i="25"/>
  <c r="I9" i="25"/>
  <c r="I100" i="25"/>
  <c r="I84" i="25"/>
  <c r="I20" i="25"/>
  <c r="I99" i="25"/>
  <c r="I91" i="25"/>
  <c r="I83" i="25"/>
  <c r="I75" i="25"/>
  <c r="I67" i="25"/>
  <c r="I59" i="25"/>
  <c r="I106" i="25"/>
  <c r="I82" i="25"/>
  <c r="I66" i="25"/>
  <c r="I34" i="25"/>
  <c r="I26" i="25"/>
  <c r="I10" i="25"/>
  <c r="I89" i="25"/>
  <c r="I73" i="25"/>
  <c r="I49" i="25"/>
  <c r="I17" i="25"/>
  <c r="I104" i="25"/>
  <c r="I96" i="25"/>
  <c r="I88" i="25"/>
  <c r="I80" i="25"/>
  <c r="I72" i="25"/>
  <c r="I64" i="25"/>
  <c r="I56" i="25"/>
  <c r="I48" i="25"/>
  <c r="I40" i="25"/>
  <c r="I32" i="25"/>
  <c r="I24" i="25"/>
  <c r="I16" i="25"/>
  <c r="I8" i="25"/>
  <c r="I110" i="25"/>
  <c r="J110" i="25" s="1"/>
  <c r="I102" i="25"/>
  <c r="I94" i="25"/>
  <c r="I86" i="25"/>
  <c r="I78" i="25"/>
  <c r="I70" i="25"/>
  <c r="I62" i="25"/>
  <c r="I54" i="25"/>
  <c r="I46" i="25"/>
  <c r="I38" i="25"/>
  <c r="I30" i="25"/>
  <c r="I22" i="25"/>
  <c r="I14" i="25"/>
  <c r="I109" i="25"/>
  <c r="I101" i="25"/>
  <c r="I93" i="25"/>
  <c r="I85" i="25"/>
  <c r="I77" i="25"/>
  <c r="I69" i="25"/>
  <c r="I61" i="25"/>
  <c r="I53" i="25"/>
  <c r="I45" i="25"/>
  <c r="I29" i="25"/>
  <c r="I21" i="25"/>
  <c r="I13" i="25"/>
  <c r="I108" i="25"/>
  <c r="I92" i="25"/>
  <c r="I76" i="25"/>
  <c r="I68" i="25"/>
  <c r="I60" i="25"/>
  <c r="I52" i="25"/>
  <c r="I44" i="25"/>
  <c r="I36" i="25"/>
  <c r="I28" i="25"/>
  <c r="I12" i="25"/>
  <c r="I107" i="25"/>
  <c r="I51" i="25"/>
  <c r="I98" i="25"/>
  <c r="I90" i="25"/>
  <c r="I74" i="25"/>
  <c r="I58" i="25"/>
  <c r="I50" i="25"/>
  <c r="I42" i="25"/>
  <c r="I18" i="25"/>
  <c r="I105" i="25"/>
  <c r="I97" i="25"/>
  <c r="I81" i="25"/>
  <c r="I65" i="25"/>
  <c r="I57" i="25"/>
  <c r="I41" i="25"/>
  <c r="I33" i="25"/>
  <c r="I25" i="25"/>
  <c r="I111" i="25"/>
  <c r="J111" i="25" s="1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6" i="25"/>
  <c r="H62" i="23"/>
  <c r="H63" i="8"/>
  <c r="H122" i="5"/>
  <c r="M10" i="5"/>
  <c r="M11" i="5"/>
  <c r="M12" i="5"/>
  <c r="M13" i="5"/>
  <c r="M14" i="5"/>
  <c r="M15" i="5"/>
  <c r="M16" i="5"/>
  <c r="M17" i="5"/>
  <c r="M9" i="5"/>
  <c r="H71" i="33"/>
  <c r="M9" i="33"/>
  <c r="H122" i="34"/>
  <c r="M10" i="34"/>
  <c r="M11" i="34"/>
  <c r="M12" i="34"/>
  <c r="M13" i="34"/>
  <c r="M14" i="34"/>
  <c r="M9" i="34"/>
  <c r="H63" i="32"/>
  <c r="H34" i="31"/>
  <c r="H101" i="30"/>
  <c r="M10" i="30"/>
  <c r="M9" i="30"/>
  <c r="H37" i="29"/>
  <c r="H66" i="28"/>
  <c r="H38" i="27"/>
  <c r="H49" i="22"/>
  <c r="J65" i="25" l="1"/>
  <c r="J106" i="25"/>
  <c r="J74" i="25"/>
  <c r="J107" i="25"/>
  <c r="J96" i="25"/>
  <c r="J44" i="25"/>
  <c r="J64" i="25"/>
  <c r="J49" i="25"/>
  <c r="J23" i="25"/>
  <c r="J87" i="25"/>
  <c r="J90" i="25"/>
  <c r="J72" i="25"/>
  <c r="J6" i="25"/>
  <c r="J31" i="25"/>
  <c r="J63" i="25"/>
  <c r="J95" i="25"/>
  <c r="J33" i="25"/>
  <c r="J12" i="25"/>
  <c r="J52" i="25"/>
  <c r="K63" i="8" s="1"/>
  <c r="L63" i="8" s="1"/>
  <c r="M63" i="8" s="1"/>
  <c r="J92" i="25"/>
  <c r="J29" i="25"/>
  <c r="J93" i="25"/>
  <c r="J22" i="25"/>
  <c r="J54" i="25"/>
  <c r="J86" i="25"/>
  <c r="J8" i="25"/>
  <c r="J34" i="25"/>
  <c r="J59" i="25"/>
  <c r="J91" i="25"/>
  <c r="J100" i="25"/>
  <c r="J27" i="25"/>
  <c r="J53" i="25"/>
  <c r="J55" i="25"/>
  <c r="J25" i="25"/>
  <c r="J18" i="25"/>
  <c r="J76" i="25"/>
  <c r="J85" i="25"/>
  <c r="J46" i="25"/>
  <c r="J26" i="25"/>
  <c r="J19" i="25"/>
  <c r="J81" i="25"/>
  <c r="J61" i="25"/>
  <c r="J40" i="25"/>
  <c r="J73" i="25"/>
  <c r="J41" i="25"/>
  <c r="J97" i="25"/>
  <c r="J50" i="25"/>
  <c r="J98" i="25"/>
  <c r="J69" i="25"/>
  <c r="J48" i="25"/>
  <c r="J80" i="25"/>
  <c r="J89" i="25"/>
  <c r="J66" i="25"/>
  <c r="J32" i="25"/>
  <c r="J83" i="25"/>
  <c r="J42" i="25"/>
  <c r="J104" i="25"/>
  <c r="J7" i="25"/>
  <c r="J39" i="25"/>
  <c r="J71" i="25"/>
  <c r="J103" i="25"/>
  <c r="J28" i="25"/>
  <c r="J60" i="25"/>
  <c r="J108" i="25"/>
  <c r="J101" i="25"/>
  <c r="J30" i="25"/>
  <c r="J62" i="25"/>
  <c r="K43" i="27" s="1"/>
  <c r="L43" i="27" s="1"/>
  <c r="M43" i="27" s="1"/>
  <c r="J94" i="25"/>
  <c r="J16" i="25"/>
  <c r="J67" i="25"/>
  <c r="K63" i="32" s="1"/>
  <c r="L63" i="32" s="1"/>
  <c r="M63" i="32" s="1"/>
  <c r="J99" i="25"/>
  <c r="J9" i="25"/>
  <c r="J35" i="25"/>
  <c r="K45" i="27"/>
  <c r="L45" i="27" s="1"/>
  <c r="M45" i="27" s="1"/>
  <c r="J21" i="25"/>
  <c r="J14" i="25"/>
  <c r="J78" i="25"/>
  <c r="J84" i="25"/>
  <c r="J57" i="25"/>
  <c r="K69" i="20" s="1"/>
  <c r="L69" i="20" s="1"/>
  <c r="M69" i="20" s="1"/>
  <c r="J105" i="25"/>
  <c r="J58" i="25"/>
  <c r="J45" i="25"/>
  <c r="J109" i="25"/>
  <c r="J56" i="25"/>
  <c r="J88" i="25"/>
  <c r="J10" i="25"/>
  <c r="J15" i="25"/>
  <c r="J47" i="25"/>
  <c r="J79" i="25"/>
  <c r="J51" i="25"/>
  <c r="J68" i="25"/>
  <c r="J13" i="25"/>
  <c r="J77" i="25"/>
  <c r="J38" i="25"/>
  <c r="J70" i="25"/>
  <c r="J102" i="25"/>
  <c r="J24" i="25"/>
  <c r="J17" i="25"/>
  <c r="J82" i="25"/>
  <c r="J75" i="25"/>
  <c r="J20" i="25"/>
  <c r="J11" i="25"/>
  <c r="J43" i="25"/>
  <c r="K38" i="28"/>
  <c r="K20" i="29"/>
  <c r="K56" i="33"/>
  <c r="K59" i="8"/>
  <c r="K27" i="21"/>
  <c r="K28" i="22"/>
  <c r="K20" i="22"/>
  <c r="K35" i="27"/>
  <c r="K61" i="28"/>
  <c r="K53" i="28"/>
  <c r="K45" i="28"/>
  <c r="K37" i="28"/>
  <c r="K13" i="28"/>
  <c r="K19" i="29"/>
  <c r="K81" i="30"/>
  <c r="K73" i="30"/>
  <c r="K101" i="30"/>
  <c r="L101" i="30" s="1"/>
  <c r="M101" i="30" s="1"/>
  <c r="K20" i="31"/>
  <c r="K28" i="32"/>
  <c r="K12" i="32"/>
  <c r="K103" i="34"/>
  <c r="K95" i="34"/>
  <c r="K87" i="34"/>
  <c r="K63" i="33"/>
  <c r="K55" i="33"/>
  <c r="K47" i="33"/>
  <c r="K114" i="5"/>
  <c r="K106" i="5"/>
  <c r="K98" i="5"/>
  <c r="K50" i="5"/>
  <c r="K42" i="5"/>
  <c r="K42" i="8"/>
  <c r="K34" i="8"/>
  <c r="K57" i="23"/>
  <c r="K25" i="23"/>
  <c r="K45" i="21"/>
  <c r="K30" i="22"/>
  <c r="K13" i="27"/>
  <c r="K83" i="30"/>
  <c r="K30" i="32"/>
  <c r="K89" i="34"/>
  <c r="K41" i="34"/>
  <c r="K41" i="33"/>
  <c r="K108" i="5"/>
  <c r="K44" i="5"/>
  <c r="K28" i="21"/>
  <c r="K36" i="27"/>
  <c r="K62" i="28"/>
  <c r="K13" i="32"/>
  <c r="K35" i="5"/>
  <c r="K35" i="8"/>
  <c r="K27" i="8"/>
  <c r="K11" i="8"/>
  <c r="K58" i="23"/>
  <c r="K50" i="23"/>
  <c r="K10" i="23"/>
  <c r="K50" i="21"/>
  <c r="K42" i="21"/>
  <c r="K34" i="21"/>
  <c r="K26" i="21"/>
  <c r="K18" i="21"/>
  <c r="K10" i="21"/>
  <c r="K19" i="22"/>
  <c r="K34" i="27"/>
  <c r="K26" i="27"/>
  <c r="K18" i="27"/>
  <c r="K60" i="28"/>
  <c r="K52" i="28"/>
  <c r="K44" i="28"/>
  <c r="K36" i="28"/>
  <c r="K20" i="28"/>
  <c r="K12" i="28"/>
  <c r="K34" i="29"/>
  <c r="K96" i="30"/>
  <c r="K64" i="30"/>
  <c r="K48" i="30"/>
  <c r="K40" i="30"/>
  <c r="K32" i="30"/>
  <c r="K24" i="30"/>
  <c r="K11" i="31"/>
  <c r="K19" i="32"/>
  <c r="K102" i="34"/>
  <c r="K94" i="34"/>
  <c r="K62" i="34"/>
  <c r="K22" i="34"/>
  <c r="K70" i="33"/>
  <c r="K62" i="33"/>
  <c r="K54" i="33"/>
  <c r="K46" i="33"/>
  <c r="K14" i="33"/>
  <c r="K121" i="5"/>
  <c r="K113" i="5"/>
  <c r="K105" i="5"/>
  <c r="K65" i="5"/>
  <c r="K49" i="5"/>
  <c r="K25" i="5"/>
  <c r="K122" i="5"/>
  <c r="L122" i="5" s="1"/>
  <c r="M122" i="5" s="1"/>
  <c r="K57" i="8"/>
  <c r="K25" i="8"/>
  <c r="K56" i="23"/>
  <c r="K40" i="23"/>
  <c r="K32" i="23"/>
  <c r="K24" i="23"/>
  <c r="K21" i="27"/>
  <c r="K91" i="30"/>
  <c r="K105" i="34"/>
  <c r="K49" i="34"/>
  <c r="K65" i="33"/>
  <c r="K17" i="33"/>
  <c r="K28" i="5"/>
  <c r="K28" i="8"/>
  <c r="K11" i="23"/>
  <c r="K20" i="21"/>
  <c r="K20" i="27"/>
  <c r="K36" i="29"/>
  <c r="K21" i="32"/>
  <c r="K88" i="34"/>
  <c r="K48" i="33"/>
  <c r="K115" i="5"/>
  <c r="K18" i="23"/>
  <c r="K33" i="21"/>
  <c r="K10" i="22"/>
  <c r="K35" i="28"/>
  <c r="K37" i="29"/>
  <c r="L37" i="29" s="1"/>
  <c r="M37" i="29" s="1"/>
  <c r="K63" i="30"/>
  <c r="K93" i="34"/>
  <c r="K85" i="34"/>
  <c r="K61" i="34"/>
  <c r="K21" i="34"/>
  <c r="K69" i="33"/>
  <c r="K61" i="33"/>
  <c r="K53" i="33"/>
  <c r="K45" i="33"/>
  <c r="K13" i="33"/>
  <c r="K120" i="5"/>
  <c r="K112" i="5"/>
  <c r="K104" i="5"/>
  <c r="K80" i="5"/>
  <c r="K24" i="5"/>
  <c r="K56" i="8"/>
  <c r="K55" i="23"/>
  <c r="K39" i="23"/>
  <c r="K31" i="23"/>
  <c r="K37" i="27"/>
  <c r="K39" i="28"/>
  <c r="K51" i="30"/>
  <c r="K65" i="34"/>
  <c r="K68" i="5"/>
  <c r="K59" i="23"/>
  <c r="K46" i="28"/>
  <c r="K96" i="34"/>
  <c r="K48" i="34"/>
  <c r="K64" i="33"/>
  <c r="K107" i="5"/>
  <c r="K49" i="21"/>
  <c r="K26" i="22"/>
  <c r="K38" i="27"/>
  <c r="L38" i="27" s="1"/>
  <c r="M38" i="27" s="1"/>
  <c r="K43" i="28"/>
  <c r="K17" i="29"/>
  <c r="K23" i="30"/>
  <c r="K18" i="32"/>
  <c r="K48" i="21"/>
  <c r="K40" i="21"/>
  <c r="K32" i="21"/>
  <c r="K24" i="21"/>
  <c r="K33" i="22"/>
  <c r="K25" i="22"/>
  <c r="K17" i="22"/>
  <c r="K32" i="27"/>
  <c r="K24" i="27"/>
  <c r="K16" i="27"/>
  <c r="K58" i="28"/>
  <c r="K50" i="28"/>
  <c r="K42" i="28"/>
  <c r="K34" i="28"/>
  <c r="K10" i="28"/>
  <c r="K32" i="29"/>
  <c r="K16" i="29"/>
  <c r="K86" i="30"/>
  <c r="K78" i="30"/>
  <c r="K22" i="30"/>
  <c r="K92" i="34"/>
  <c r="K84" i="34"/>
  <c r="K76" i="34"/>
  <c r="K68" i="34"/>
  <c r="K36" i="34"/>
  <c r="K28" i="34"/>
  <c r="K68" i="33"/>
  <c r="K60" i="33"/>
  <c r="K52" i="33"/>
  <c r="K44" i="33"/>
  <c r="K119" i="5"/>
  <c r="K111" i="5"/>
  <c r="K79" i="5"/>
  <c r="K55" i="5"/>
  <c r="K23" i="5"/>
  <c r="K47" i="8"/>
  <c r="K39" i="8"/>
  <c r="K54" i="23"/>
  <c r="K38" i="23"/>
  <c r="K30" i="23"/>
  <c r="K21" i="21"/>
  <c r="K14" i="22"/>
  <c r="K55" i="28"/>
  <c r="K67" i="30"/>
  <c r="K25" i="34"/>
  <c r="K49" i="33"/>
  <c r="K116" i="5"/>
  <c r="K12" i="8"/>
  <c r="K28" i="27"/>
  <c r="K12" i="27"/>
  <c r="K28" i="29"/>
  <c r="K64" i="34"/>
  <c r="K41" i="21"/>
  <c r="K34" i="22"/>
  <c r="K33" i="27"/>
  <c r="K17" i="27"/>
  <c r="K59" i="28"/>
  <c r="K25" i="29"/>
  <c r="K9" i="31"/>
  <c r="K47" i="21"/>
  <c r="K39" i="21"/>
  <c r="K31" i="21"/>
  <c r="K23" i="21"/>
  <c r="K15" i="21"/>
  <c r="K32" i="22"/>
  <c r="K24" i="22"/>
  <c r="K31" i="27"/>
  <c r="K23" i="27"/>
  <c r="K15" i="27"/>
  <c r="K65" i="28"/>
  <c r="K57" i="28"/>
  <c r="K49" i="28"/>
  <c r="K41" i="28"/>
  <c r="K66" i="28"/>
  <c r="L66" i="28" s="1"/>
  <c r="M66" i="28" s="1"/>
  <c r="K31" i="29"/>
  <c r="K15" i="29"/>
  <c r="K93" i="30"/>
  <c r="K77" i="30"/>
  <c r="K61" i="30"/>
  <c r="K45" i="30"/>
  <c r="K29" i="30"/>
  <c r="K13" i="30"/>
  <c r="K16" i="32"/>
  <c r="K67" i="34"/>
  <c r="K43" i="34"/>
  <c r="K35" i="34"/>
  <c r="K19" i="34"/>
  <c r="K67" i="33"/>
  <c r="K59" i="33"/>
  <c r="K51" i="33"/>
  <c r="K43" i="33"/>
  <c r="K19" i="33"/>
  <c r="K118" i="5"/>
  <c r="K110" i="5"/>
  <c r="K102" i="5"/>
  <c r="K78" i="5"/>
  <c r="K70" i="5"/>
  <c r="K62" i="5"/>
  <c r="K22" i="5"/>
  <c r="K54" i="8"/>
  <c r="K46" i="8"/>
  <c r="K30" i="8"/>
  <c r="K61" i="23"/>
  <c r="K53" i="23"/>
  <c r="K29" i="23"/>
  <c r="K21" i="23"/>
  <c r="K29" i="21"/>
  <c r="K22" i="22"/>
  <c r="K63" i="28"/>
  <c r="K15" i="28"/>
  <c r="K99" i="30"/>
  <c r="K11" i="30"/>
  <c r="K57" i="33"/>
  <c r="K71" i="33"/>
  <c r="L71" i="33" s="1"/>
  <c r="M71" i="33" s="1"/>
  <c r="K36" i="5"/>
  <c r="K44" i="21"/>
  <c r="K54" i="28"/>
  <c r="K90" i="30"/>
  <c r="K29" i="32"/>
  <c r="K104" i="34"/>
  <c r="K72" i="34"/>
  <c r="K25" i="21"/>
  <c r="K18" i="22"/>
  <c r="K25" i="27"/>
  <c r="K51" i="28"/>
  <c r="K33" i="29"/>
  <c r="K95" i="30"/>
  <c r="K71" i="30"/>
  <c r="K46" i="21"/>
  <c r="K38" i="21"/>
  <c r="K30" i="21"/>
  <c r="K22" i="21"/>
  <c r="K31" i="22"/>
  <c r="K23" i="22"/>
  <c r="K15" i="22"/>
  <c r="K30" i="27"/>
  <c r="K22" i="27"/>
  <c r="K14" i="27"/>
  <c r="K64" i="28"/>
  <c r="K56" i="28"/>
  <c r="K48" i="28"/>
  <c r="K40" i="28"/>
  <c r="K16" i="28"/>
  <c r="K30" i="29"/>
  <c r="K22" i="29"/>
  <c r="K76" i="30"/>
  <c r="K68" i="30"/>
  <c r="K52" i="30"/>
  <c r="K44" i="30"/>
  <c r="K28" i="30"/>
  <c r="K15" i="31"/>
  <c r="K31" i="32"/>
  <c r="K15" i="32"/>
  <c r="K74" i="34"/>
  <c r="K50" i="34"/>
  <c r="K42" i="34"/>
  <c r="K34" i="34"/>
  <c r="K66" i="33"/>
  <c r="K58" i="33"/>
  <c r="K50" i="33"/>
  <c r="K42" i="33"/>
  <c r="K117" i="5"/>
  <c r="K109" i="5"/>
  <c r="K93" i="5"/>
  <c r="K77" i="5"/>
  <c r="K69" i="5"/>
  <c r="K61" i="5"/>
  <c r="K37" i="5"/>
  <c r="K21" i="5"/>
  <c r="K37" i="8"/>
  <c r="K29" i="8"/>
  <c r="K13" i="8"/>
  <c r="K60" i="23"/>
  <c r="K52" i="23"/>
  <c r="H66" i="20"/>
  <c r="H67" i="20"/>
  <c r="H68" i="20"/>
  <c r="H65" i="26"/>
  <c r="H77" i="19"/>
  <c r="K9" i="26"/>
  <c r="L9" i="26" s="1"/>
  <c r="M9" i="26" s="1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130" i="4"/>
  <c r="H130" i="4"/>
  <c r="F130" i="4"/>
  <c r="D134" i="4"/>
  <c r="D130" i="4"/>
  <c r="D127" i="4"/>
  <c r="D126" i="4"/>
  <c r="K66" i="30" l="1"/>
  <c r="K31" i="5"/>
  <c r="K107" i="34"/>
  <c r="K16" i="30"/>
  <c r="K42" i="23"/>
  <c r="K59" i="5"/>
  <c r="K51" i="34"/>
  <c r="L51" i="34" s="1"/>
  <c r="M51" i="34" s="1"/>
  <c r="K108" i="34"/>
  <c r="L108" i="34" s="1"/>
  <c r="M108" i="34" s="1"/>
  <c r="K35" i="32"/>
  <c r="K106" i="34"/>
  <c r="L106" i="34" s="1"/>
  <c r="M106" i="34" s="1"/>
  <c r="K34" i="32"/>
  <c r="K59" i="34"/>
  <c r="K9" i="28"/>
  <c r="K58" i="34"/>
  <c r="L58" i="34" s="1"/>
  <c r="M58" i="34" s="1"/>
  <c r="K32" i="32"/>
  <c r="K13" i="29"/>
  <c r="K109" i="34"/>
  <c r="K11" i="33"/>
  <c r="L11" i="33" s="1"/>
  <c r="M11" i="33" s="1"/>
  <c r="K33" i="32"/>
  <c r="K32" i="5"/>
  <c r="K58" i="5"/>
  <c r="K36" i="32"/>
  <c r="K37" i="30"/>
  <c r="K41" i="23"/>
  <c r="K31" i="34"/>
  <c r="K37" i="32"/>
  <c r="K55" i="32"/>
  <c r="K115" i="34"/>
  <c r="K19" i="23"/>
  <c r="K87" i="5"/>
  <c r="K38" i="32"/>
  <c r="K64" i="5"/>
  <c r="K58" i="32"/>
  <c r="K46" i="32"/>
  <c r="K90" i="5"/>
  <c r="K9" i="21"/>
  <c r="K99" i="5"/>
  <c r="K25" i="33"/>
  <c r="L25" i="33" s="1"/>
  <c r="M25" i="33" s="1"/>
  <c r="K39" i="22"/>
  <c r="K15" i="30"/>
  <c r="K46" i="5"/>
  <c r="K47" i="30"/>
  <c r="K30" i="34"/>
  <c r="K63" i="34"/>
  <c r="K20" i="34"/>
  <c r="K62" i="32"/>
  <c r="K54" i="30"/>
  <c r="K43" i="32"/>
  <c r="K18" i="8"/>
  <c r="K114" i="34"/>
  <c r="L114" i="34" s="1"/>
  <c r="M114" i="34" s="1"/>
  <c r="K19" i="28"/>
  <c r="K54" i="32"/>
  <c r="K60" i="34"/>
  <c r="K9" i="22"/>
  <c r="K101" i="34"/>
  <c r="L101" i="34" s="1"/>
  <c r="M101" i="34" s="1"/>
  <c r="K30" i="33"/>
  <c r="L30" i="33" s="1"/>
  <c r="M30" i="33" s="1"/>
  <c r="K101" i="5"/>
  <c r="K33" i="28"/>
  <c r="K18" i="28"/>
  <c r="K100" i="5"/>
  <c r="K47" i="23"/>
  <c r="K88" i="5"/>
  <c r="K37" i="33"/>
  <c r="L37" i="33" s="1"/>
  <c r="M37" i="33" s="1"/>
  <c r="K45" i="34"/>
  <c r="L45" i="34" s="1"/>
  <c r="M45" i="34" s="1"/>
  <c r="K89" i="5"/>
  <c r="K38" i="33"/>
  <c r="L38" i="33" s="1"/>
  <c r="M38" i="33" s="1"/>
  <c r="K46" i="34"/>
  <c r="K110" i="34"/>
  <c r="L110" i="34" s="1"/>
  <c r="M110" i="34" s="1"/>
  <c r="K59" i="32"/>
  <c r="K18" i="29"/>
  <c r="K43" i="30"/>
  <c r="K79" i="34"/>
  <c r="L79" i="34" s="1"/>
  <c r="M79" i="34" s="1"/>
  <c r="K121" i="34"/>
  <c r="L121" i="34" s="1"/>
  <c r="M121" i="34" s="1"/>
  <c r="K21" i="33"/>
  <c r="L21" i="33" s="1"/>
  <c r="M21" i="33" s="1"/>
  <c r="K19" i="8"/>
  <c r="K103" i="5"/>
  <c r="K29" i="33"/>
  <c r="L29" i="33" s="1"/>
  <c r="M29" i="33" s="1"/>
  <c r="K71" i="34"/>
  <c r="L71" i="34" s="1"/>
  <c r="M71" i="34" s="1"/>
  <c r="K20" i="23"/>
  <c r="K45" i="5"/>
  <c r="K66" i="34"/>
  <c r="L66" i="34" s="1"/>
  <c r="M66" i="34" s="1"/>
  <c r="K14" i="21"/>
  <c r="K42" i="30"/>
  <c r="K83" i="34"/>
  <c r="L83" i="34" s="1"/>
  <c r="M83" i="34" s="1"/>
  <c r="K40" i="32"/>
  <c r="K14" i="30"/>
  <c r="K26" i="28"/>
  <c r="K96" i="5"/>
  <c r="K117" i="34"/>
  <c r="K17" i="8"/>
  <c r="K97" i="5"/>
  <c r="K118" i="34"/>
  <c r="L118" i="34" s="1"/>
  <c r="M118" i="34" s="1"/>
  <c r="K56" i="30"/>
  <c r="K61" i="32"/>
  <c r="K15" i="33"/>
  <c r="K43" i="23"/>
  <c r="K116" i="34"/>
  <c r="K73" i="5"/>
  <c r="K25" i="28"/>
  <c r="K40" i="33"/>
  <c r="L40" i="33" s="1"/>
  <c r="M40" i="33" s="1"/>
  <c r="K14" i="23"/>
  <c r="K62" i="30"/>
  <c r="K37" i="34"/>
  <c r="L37" i="34" s="1"/>
  <c r="M37" i="34" s="1"/>
  <c r="K60" i="5"/>
  <c r="K24" i="28"/>
  <c r="K45" i="23"/>
  <c r="K48" i="32"/>
  <c r="K112" i="34"/>
  <c r="K21" i="29"/>
  <c r="K63" i="5"/>
  <c r="K12" i="33"/>
  <c r="L12" i="33" s="1"/>
  <c r="M12" i="33" s="1"/>
  <c r="K41" i="32"/>
  <c r="K11" i="28"/>
  <c r="K16" i="8"/>
  <c r="K10" i="32"/>
  <c r="K40" i="34"/>
  <c r="K10" i="27"/>
  <c r="K44" i="32"/>
  <c r="K80" i="34"/>
  <c r="L80" i="34" s="1"/>
  <c r="M80" i="34" s="1"/>
  <c r="K9" i="32"/>
  <c r="K29" i="5"/>
  <c r="K23" i="8"/>
  <c r="K51" i="32"/>
  <c r="K82" i="34"/>
  <c r="K39" i="32"/>
  <c r="K32" i="28"/>
  <c r="K32" i="33"/>
  <c r="L32" i="33" s="1"/>
  <c r="M32" i="33" s="1"/>
  <c r="K56" i="32"/>
  <c r="K31" i="28"/>
  <c r="K46" i="23"/>
  <c r="K20" i="33"/>
  <c r="L20" i="33" s="1"/>
  <c r="M20" i="33" s="1"/>
  <c r="K49" i="32"/>
  <c r="K45" i="32"/>
  <c r="K13" i="21"/>
  <c r="K42" i="32"/>
  <c r="K16" i="23"/>
  <c r="K74" i="5"/>
  <c r="K31" i="33"/>
  <c r="L31" i="33" s="1"/>
  <c r="M31" i="33" s="1"/>
  <c r="K43" i="5"/>
  <c r="K72" i="5"/>
  <c r="K83" i="5"/>
  <c r="K57" i="30"/>
  <c r="K122" i="34"/>
  <c r="L122" i="34" s="1"/>
  <c r="M122" i="34" s="1"/>
  <c r="K24" i="32"/>
  <c r="K48" i="23"/>
  <c r="K38" i="34"/>
  <c r="L38" i="34" s="1"/>
  <c r="M38" i="34" s="1"/>
  <c r="K44" i="23"/>
  <c r="K47" i="32"/>
  <c r="K27" i="28"/>
  <c r="K55" i="30"/>
  <c r="K12" i="21"/>
  <c r="K57" i="32"/>
  <c r="K113" i="34"/>
  <c r="K15" i="23"/>
  <c r="K50" i="32"/>
  <c r="K39" i="33"/>
  <c r="L39" i="33" s="1"/>
  <c r="M39" i="33" s="1"/>
  <c r="K22" i="8"/>
  <c r="K38" i="5"/>
  <c r="K75" i="5"/>
  <c r="K17" i="31"/>
  <c r="K52" i="5"/>
  <c r="K58" i="30"/>
  <c r="K27" i="30"/>
  <c r="K22" i="33"/>
  <c r="L22" i="33" s="1"/>
  <c r="M22" i="33" s="1"/>
  <c r="K62" i="23"/>
  <c r="L62" i="23" s="1"/>
  <c r="M62" i="23" s="1"/>
  <c r="K34" i="5"/>
  <c r="K27" i="29"/>
  <c r="K16" i="33"/>
  <c r="L16" i="33" s="1"/>
  <c r="M16" i="33" s="1"/>
  <c r="K47" i="28"/>
  <c r="K21" i="8"/>
  <c r="K60" i="30"/>
  <c r="K59" i="30"/>
  <c r="K16" i="22"/>
  <c r="K19" i="30"/>
  <c r="K47" i="5"/>
  <c r="K25" i="32"/>
  <c r="K16" i="21"/>
  <c r="K27" i="22"/>
  <c r="M15" i="34"/>
  <c r="K19" i="27"/>
  <c r="K21" i="22"/>
  <c r="K38" i="22"/>
  <c r="K23" i="32"/>
  <c r="K37" i="23"/>
  <c r="K76" i="5"/>
  <c r="K27" i="23"/>
  <c r="K33" i="33"/>
  <c r="L33" i="33" s="1"/>
  <c r="M33" i="33" s="1"/>
  <c r="K53" i="34"/>
  <c r="L53" i="34" s="1"/>
  <c r="M53" i="34" s="1"/>
  <c r="K31" i="30"/>
  <c r="K33" i="5"/>
  <c r="K26" i="29"/>
  <c r="K23" i="34"/>
  <c r="L23" i="34" s="1"/>
  <c r="M23" i="34" s="1"/>
  <c r="K17" i="30"/>
  <c r="K27" i="27"/>
  <c r="K32" i="34"/>
  <c r="L32" i="34" s="1"/>
  <c r="M32" i="34" s="1"/>
  <c r="K36" i="21"/>
  <c r="K37" i="21"/>
  <c r="K91" i="5"/>
  <c r="K26" i="32"/>
  <c r="K35" i="23"/>
  <c r="K18" i="30"/>
  <c r="K9" i="29"/>
  <c r="K23" i="33"/>
  <c r="L23" i="33" s="1"/>
  <c r="M23" i="33" s="1"/>
  <c r="K20" i="8"/>
  <c r="K36" i="23"/>
  <c r="K33" i="34"/>
  <c r="K99" i="34"/>
  <c r="L99" i="34" s="1"/>
  <c r="M99" i="34" s="1"/>
  <c r="K29" i="22"/>
  <c r="K30" i="30"/>
  <c r="K24" i="8"/>
  <c r="K48" i="5"/>
  <c r="K51" i="23"/>
  <c r="K50" i="30"/>
  <c r="K49" i="23"/>
  <c r="K35" i="21"/>
  <c r="K53" i="5"/>
  <c r="K73" i="34"/>
  <c r="K17" i="21"/>
  <c r="K100" i="34"/>
  <c r="L100" i="34" s="1"/>
  <c r="M100" i="34" s="1"/>
  <c r="K26" i="30"/>
  <c r="K27" i="32"/>
  <c r="K51" i="5"/>
  <c r="K47" i="34"/>
  <c r="L47" i="34" s="1"/>
  <c r="M47" i="34" s="1"/>
  <c r="K43" i="21"/>
  <c r="K40" i="27"/>
  <c r="L40" i="27" s="1"/>
  <c r="M40" i="27" s="1"/>
  <c r="K25" i="31"/>
  <c r="K18" i="31"/>
  <c r="K26" i="8"/>
  <c r="K65" i="30"/>
  <c r="K24" i="33"/>
  <c r="L24" i="33" s="1"/>
  <c r="M24" i="33" s="1"/>
  <c r="K11" i="21"/>
  <c r="K97" i="34"/>
  <c r="L97" i="34" s="1"/>
  <c r="M97" i="34" s="1"/>
  <c r="K31" i="31"/>
  <c r="K54" i="34"/>
  <c r="L54" i="34" s="1"/>
  <c r="M54" i="34" s="1"/>
  <c r="K21" i="28"/>
  <c r="K19" i="21"/>
  <c r="K47" i="27"/>
  <c r="L47" i="27" s="1"/>
  <c r="M47" i="27" s="1"/>
  <c r="K12" i="30"/>
  <c r="K35" i="22"/>
  <c r="K33" i="23"/>
  <c r="K45" i="8"/>
  <c r="K10" i="33"/>
  <c r="L10" i="33" s="1"/>
  <c r="M10" i="33" s="1"/>
  <c r="K18" i="34"/>
  <c r="L18" i="34" s="1"/>
  <c r="M18" i="34" s="1"/>
  <c r="K20" i="30"/>
  <c r="K84" i="30"/>
  <c r="K9" i="27"/>
  <c r="K14" i="28"/>
  <c r="K62" i="8"/>
  <c r="K27" i="33"/>
  <c r="L27" i="33" s="1"/>
  <c r="M27" i="33" s="1"/>
  <c r="K23" i="29"/>
  <c r="K40" i="22"/>
  <c r="K55" i="8"/>
  <c r="K71" i="5"/>
  <c r="K94" i="30"/>
  <c r="K69" i="34"/>
  <c r="L69" i="34" s="1"/>
  <c r="M69" i="34" s="1"/>
  <c r="K41" i="5"/>
  <c r="K11" i="32"/>
  <c r="K19" i="31"/>
  <c r="K43" i="22"/>
  <c r="K26" i="23"/>
  <c r="K51" i="8"/>
  <c r="K50" i="8"/>
  <c r="K66" i="5"/>
  <c r="K25" i="30"/>
  <c r="K89" i="30"/>
  <c r="K29" i="28"/>
  <c r="K27" i="5"/>
  <c r="K22" i="31"/>
  <c r="K46" i="27"/>
  <c r="L46" i="27" s="1"/>
  <c r="M46" i="27" s="1"/>
  <c r="K18" i="33"/>
  <c r="L18" i="33" s="1"/>
  <c r="M18" i="33" s="1"/>
  <c r="K86" i="5"/>
  <c r="K35" i="33"/>
  <c r="L35" i="33" s="1"/>
  <c r="M35" i="33" s="1"/>
  <c r="K16" i="31"/>
  <c r="K53" i="30"/>
  <c r="K48" i="22"/>
  <c r="K21" i="31"/>
  <c r="K9" i="8"/>
  <c r="K28" i="33"/>
  <c r="L28" i="33" s="1"/>
  <c r="M28" i="33" s="1"/>
  <c r="K38" i="30"/>
  <c r="K36" i="8"/>
  <c r="K32" i="8"/>
  <c r="K56" i="5"/>
  <c r="K77" i="34"/>
  <c r="L77" i="34" s="1"/>
  <c r="M77" i="34" s="1"/>
  <c r="K33" i="8"/>
  <c r="K70" i="34"/>
  <c r="L70" i="34" s="1"/>
  <c r="M70" i="34" s="1"/>
  <c r="K27" i="31"/>
  <c r="K72" i="30"/>
  <c r="K34" i="23"/>
  <c r="K58" i="8"/>
  <c r="K39" i="34"/>
  <c r="L39" i="34" s="1"/>
  <c r="M39" i="34" s="1"/>
  <c r="K52" i="32"/>
  <c r="K33" i="30"/>
  <c r="K97" i="30"/>
  <c r="K12" i="22"/>
  <c r="K120" i="34"/>
  <c r="L120" i="34" s="1"/>
  <c r="M120" i="34" s="1"/>
  <c r="K35" i="30"/>
  <c r="K42" i="27"/>
  <c r="L42" i="27" s="1"/>
  <c r="M42" i="27" s="1"/>
  <c r="K44" i="27"/>
  <c r="L44" i="27" s="1"/>
  <c r="M44" i="27" s="1"/>
  <c r="K40" i="5"/>
  <c r="K46" i="22"/>
  <c r="K22" i="32"/>
  <c r="K90" i="34"/>
  <c r="L90" i="34" s="1"/>
  <c r="M90" i="34" s="1"/>
  <c r="K92" i="30"/>
  <c r="L68" i="33"/>
  <c r="M68" i="33" s="1"/>
  <c r="K61" i="8"/>
  <c r="K26" i="33"/>
  <c r="L26" i="33" s="1"/>
  <c r="M26" i="33" s="1"/>
  <c r="K98" i="34"/>
  <c r="L98" i="34" s="1"/>
  <c r="M98" i="34" s="1"/>
  <c r="K36" i="30"/>
  <c r="K100" i="30"/>
  <c r="K13" i="22"/>
  <c r="K14" i="32"/>
  <c r="K14" i="8"/>
  <c r="K30" i="5"/>
  <c r="K94" i="5"/>
  <c r="K24" i="31"/>
  <c r="K87" i="30"/>
  <c r="K34" i="30"/>
  <c r="K81" i="34"/>
  <c r="L81" i="34" s="1"/>
  <c r="M81" i="34" s="1"/>
  <c r="K36" i="33"/>
  <c r="L36" i="33" s="1"/>
  <c r="M36" i="33" s="1"/>
  <c r="K44" i="34"/>
  <c r="L44" i="34" s="1"/>
  <c r="M44" i="34" s="1"/>
  <c r="K34" i="31"/>
  <c r="L34" i="31" s="1"/>
  <c r="M34" i="31" s="1"/>
  <c r="K46" i="30"/>
  <c r="K24" i="29"/>
  <c r="K74" i="30"/>
  <c r="K60" i="8"/>
  <c r="K23" i="23"/>
  <c r="K40" i="8"/>
  <c r="K29" i="31"/>
  <c r="K52" i="8"/>
  <c r="K41" i="8"/>
  <c r="K57" i="5"/>
  <c r="K78" i="34"/>
  <c r="L78" i="34" s="1"/>
  <c r="M78" i="34" s="1"/>
  <c r="K80" i="30"/>
  <c r="K98" i="30"/>
  <c r="K82" i="5"/>
  <c r="K111" i="34"/>
  <c r="L111" i="34" s="1"/>
  <c r="M111" i="34" s="1"/>
  <c r="K60" i="32"/>
  <c r="K41" i="30"/>
  <c r="K11" i="29"/>
  <c r="K53" i="32"/>
  <c r="K84" i="5"/>
  <c r="K75" i="30"/>
  <c r="K39" i="27"/>
  <c r="L39" i="27" s="1"/>
  <c r="M39" i="27" s="1"/>
  <c r="K48" i="27"/>
  <c r="L48" i="27" s="1"/>
  <c r="M48" i="27" s="1"/>
  <c r="K49" i="27"/>
  <c r="L49" i="27" s="1"/>
  <c r="M49" i="27" s="1"/>
  <c r="K70" i="20"/>
  <c r="L70" i="20" s="1"/>
  <c r="M70" i="20" s="1"/>
  <c r="K28" i="23"/>
  <c r="K27" i="34"/>
  <c r="L27" i="34" s="1"/>
  <c r="M27" i="34" s="1"/>
  <c r="K91" i="34"/>
  <c r="L91" i="34" s="1"/>
  <c r="M91" i="34" s="1"/>
  <c r="K49" i="22"/>
  <c r="L49" i="22" s="1"/>
  <c r="M49" i="22" s="1"/>
  <c r="K53" i="8"/>
  <c r="K26" i="34"/>
  <c r="L26" i="34" s="1"/>
  <c r="M26" i="34" s="1"/>
  <c r="K85" i="5"/>
  <c r="K34" i="33"/>
  <c r="L34" i="33" s="1"/>
  <c r="M34" i="33" s="1"/>
  <c r="K14" i="29"/>
  <c r="K45" i="22"/>
  <c r="K13" i="23"/>
  <c r="K32" i="31"/>
  <c r="K69" i="30"/>
  <c r="K17" i="28"/>
  <c r="K82" i="30"/>
  <c r="K15" i="8"/>
  <c r="K95" i="5"/>
  <c r="K52" i="34"/>
  <c r="L52" i="34" s="1"/>
  <c r="M52" i="34" s="1"/>
  <c r="K41" i="22"/>
  <c r="K12" i="29"/>
  <c r="K30" i="31"/>
  <c r="K48" i="8"/>
  <c r="K29" i="34"/>
  <c r="K10" i="31"/>
  <c r="K49" i="8"/>
  <c r="K86" i="34"/>
  <c r="L86" i="34" s="1"/>
  <c r="M86" i="34" s="1"/>
  <c r="K88" i="30"/>
  <c r="K28" i="28"/>
  <c r="K67" i="5"/>
  <c r="K22" i="28"/>
  <c r="K10" i="8"/>
  <c r="K26" i="5"/>
  <c r="K55" i="34"/>
  <c r="L55" i="34" s="1"/>
  <c r="M55" i="34" s="1"/>
  <c r="K119" i="34"/>
  <c r="L119" i="34" s="1"/>
  <c r="M119" i="34" s="1"/>
  <c r="K12" i="31"/>
  <c r="K49" i="30"/>
  <c r="K29" i="29"/>
  <c r="K39" i="5"/>
  <c r="K17" i="32"/>
  <c r="K11" i="22"/>
  <c r="K36" i="22"/>
  <c r="K12" i="23"/>
  <c r="K23" i="31"/>
  <c r="K47" i="22"/>
  <c r="K39" i="30"/>
  <c r="K42" i="22"/>
  <c r="K13" i="31"/>
  <c r="K38" i="8"/>
  <c r="K54" i="5"/>
  <c r="K75" i="34"/>
  <c r="L75" i="34" s="1"/>
  <c r="M75" i="34" s="1"/>
  <c r="K21" i="30"/>
  <c r="K85" i="30"/>
  <c r="K24" i="34"/>
  <c r="L24" i="34" s="1"/>
  <c r="M24" i="34" s="1"/>
  <c r="K30" i="28"/>
  <c r="K44" i="8"/>
  <c r="K22" i="23"/>
  <c r="K31" i="8"/>
  <c r="K33" i="31"/>
  <c r="K70" i="30"/>
  <c r="K79" i="30"/>
  <c r="K37" i="22"/>
  <c r="K26" i="31"/>
  <c r="K92" i="5"/>
  <c r="K23" i="28"/>
  <c r="K81" i="5"/>
  <c r="K10" i="29"/>
  <c r="K56" i="34"/>
  <c r="L56" i="34" s="1"/>
  <c r="M56" i="34" s="1"/>
  <c r="K14" i="31"/>
  <c r="K17" i="23"/>
  <c r="K20" i="32"/>
  <c r="K28" i="31"/>
  <c r="K35" i="29"/>
  <c r="K11" i="27"/>
  <c r="K44" i="22"/>
  <c r="K43" i="8"/>
  <c r="K57" i="34"/>
  <c r="L57" i="34" s="1"/>
  <c r="M57" i="34" s="1"/>
  <c r="K29" i="27"/>
  <c r="K41" i="27"/>
  <c r="L41" i="27" s="1"/>
  <c r="M41" i="27" s="1"/>
  <c r="L29" i="34"/>
  <c r="M29" i="34" s="1"/>
  <c r="L60" i="33"/>
  <c r="M60" i="33" s="1"/>
  <c r="L42" i="34"/>
  <c r="M42" i="34" s="1"/>
  <c r="L74" i="34"/>
  <c r="M74" i="34" s="1"/>
  <c r="L42" i="33"/>
  <c r="M42" i="33" s="1"/>
  <c r="K51" i="26"/>
  <c r="L51" i="26" s="1"/>
  <c r="M51" i="26" s="1"/>
  <c r="K19" i="26"/>
  <c r="L19" i="26" s="1"/>
  <c r="M19" i="26" s="1"/>
  <c r="K40" i="19"/>
  <c r="K46" i="20"/>
  <c r="K65" i="26"/>
  <c r="L65" i="26" s="1"/>
  <c r="M65" i="26" s="1"/>
  <c r="K57" i="26"/>
  <c r="L57" i="26" s="1"/>
  <c r="M57" i="26" s="1"/>
  <c r="K49" i="26"/>
  <c r="L49" i="26" s="1"/>
  <c r="M49" i="26" s="1"/>
  <c r="K41" i="26"/>
  <c r="L41" i="26" s="1"/>
  <c r="M41" i="26" s="1"/>
  <c r="K33" i="26"/>
  <c r="L33" i="26" s="1"/>
  <c r="M33" i="26" s="1"/>
  <c r="K25" i="26"/>
  <c r="L25" i="26" s="1"/>
  <c r="M25" i="26" s="1"/>
  <c r="K17" i="26"/>
  <c r="L17" i="26" s="1"/>
  <c r="M17" i="26" s="1"/>
  <c r="K9" i="19"/>
  <c r="K70" i="19"/>
  <c r="K62" i="19"/>
  <c r="K54" i="19"/>
  <c r="K46" i="19"/>
  <c r="K38" i="19"/>
  <c r="K30" i="19"/>
  <c r="K22" i="19"/>
  <c r="K14" i="19"/>
  <c r="K68" i="20"/>
  <c r="L68" i="20" s="1"/>
  <c r="M68" i="20" s="1"/>
  <c r="K60" i="20"/>
  <c r="K52" i="20"/>
  <c r="K44" i="20"/>
  <c r="K36" i="20"/>
  <c r="K28" i="20"/>
  <c r="K20" i="20"/>
  <c r="K12" i="20"/>
  <c r="L50" i="33"/>
  <c r="M50" i="33" s="1"/>
  <c r="L112" i="34"/>
  <c r="M112" i="34" s="1"/>
  <c r="L117" i="34"/>
  <c r="M117" i="34" s="1"/>
  <c r="L17" i="33"/>
  <c r="M17" i="33" s="1"/>
  <c r="L103" i="34"/>
  <c r="M103" i="34" s="1"/>
  <c r="K43" i="26"/>
  <c r="L43" i="26" s="1"/>
  <c r="M43" i="26" s="1"/>
  <c r="K56" i="19"/>
  <c r="K22" i="20"/>
  <c r="K26" i="26"/>
  <c r="L26" i="26" s="1"/>
  <c r="M26" i="26" s="1"/>
  <c r="K55" i="19"/>
  <c r="K23" i="19"/>
  <c r="K45" i="20"/>
  <c r="L50" i="34"/>
  <c r="M50" i="34" s="1"/>
  <c r="K9" i="23"/>
  <c r="K64" i="26"/>
  <c r="L64" i="26" s="1"/>
  <c r="M64" i="26" s="1"/>
  <c r="K56" i="26"/>
  <c r="L56" i="26" s="1"/>
  <c r="M56" i="26" s="1"/>
  <c r="K40" i="26"/>
  <c r="L40" i="26" s="1"/>
  <c r="M40" i="26" s="1"/>
  <c r="K32" i="26"/>
  <c r="L32" i="26" s="1"/>
  <c r="M32" i="26" s="1"/>
  <c r="K24" i="26"/>
  <c r="L24" i="26" s="1"/>
  <c r="M24" i="26" s="1"/>
  <c r="K16" i="26"/>
  <c r="L16" i="26" s="1"/>
  <c r="M16" i="26" s="1"/>
  <c r="K77" i="19"/>
  <c r="L77" i="19" s="1"/>
  <c r="M77" i="19" s="1"/>
  <c r="K69" i="19"/>
  <c r="K61" i="19"/>
  <c r="K53" i="19"/>
  <c r="K45" i="19"/>
  <c r="K37" i="19"/>
  <c r="K29" i="19"/>
  <c r="K21" i="19"/>
  <c r="K13" i="19"/>
  <c r="K67" i="20"/>
  <c r="L67" i="20" s="1"/>
  <c r="M67" i="20" s="1"/>
  <c r="K59" i="20"/>
  <c r="K51" i="20"/>
  <c r="K43" i="20"/>
  <c r="K35" i="20"/>
  <c r="K27" i="20"/>
  <c r="K19" i="20"/>
  <c r="K11" i="20"/>
  <c r="L35" i="34"/>
  <c r="M35" i="34" s="1"/>
  <c r="L67" i="34"/>
  <c r="M67" i="34" s="1"/>
  <c r="L21" i="34"/>
  <c r="M21" i="34" s="1"/>
  <c r="L85" i="34"/>
  <c r="M85" i="34" s="1"/>
  <c r="L48" i="33"/>
  <c r="M48" i="33" s="1"/>
  <c r="L63" i="33"/>
  <c r="M63" i="33" s="1"/>
  <c r="K58" i="26"/>
  <c r="L58" i="26" s="1"/>
  <c r="M58" i="26" s="1"/>
  <c r="K18" i="26"/>
  <c r="L18" i="26" s="1"/>
  <c r="M18" i="26" s="1"/>
  <c r="K47" i="19"/>
  <c r="K9" i="20"/>
  <c r="K29" i="20"/>
  <c r="K63" i="26"/>
  <c r="L63" i="26" s="1"/>
  <c r="M63" i="26" s="1"/>
  <c r="K55" i="26"/>
  <c r="L55" i="26" s="1"/>
  <c r="M55" i="26" s="1"/>
  <c r="K47" i="26"/>
  <c r="L47" i="26" s="1"/>
  <c r="M47" i="26" s="1"/>
  <c r="K39" i="26"/>
  <c r="L39" i="26" s="1"/>
  <c r="M39" i="26" s="1"/>
  <c r="K31" i="26"/>
  <c r="L31" i="26" s="1"/>
  <c r="M31" i="26" s="1"/>
  <c r="K23" i="26"/>
  <c r="L23" i="26" s="1"/>
  <c r="M23" i="26" s="1"/>
  <c r="K15" i="26"/>
  <c r="L15" i="26" s="1"/>
  <c r="M15" i="26" s="1"/>
  <c r="K76" i="19"/>
  <c r="K68" i="19"/>
  <c r="K60" i="19"/>
  <c r="K52" i="19"/>
  <c r="K44" i="19"/>
  <c r="K36" i="19"/>
  <c r="K28" i="19"/>
  <c r="K20" i="19"/>
  <c r="K12" i="19"/>
  <c r="K66" i="20"/>
  <c r="L66" i="20" s="1"/>
  <c r="M66" i="20" s="1"/>
  <c r="K58" i="20"/>
  <c r="K50" i="20"/>
  <c r="K42" i="20"/>
  <c r="K34" i="20"/>
  <c r="K26" i="20"/>
  <c r="K18" i="20"/>
  <c r="K10" i="20"/>
  <c r="L58" i="33"/>
  <c r="M58" i="33" s="1"/>
  <c r="L73" i="34"/>
  <c r="M73" i="34" s="1"/>
  <c r="K35" i="26"/>
  <c r="L35" i="26" s="1"/>
  <c r="M35" i="26" s="1"/>
  <c r="K72" i="19"/>
  <c r="K48" i="19"/>
  <c r="K16" i="19"/>
  <c r="K54" i="20"/>
  <c r="K30" i="20"/>
  <c r="K14" i="20"/>
  <c r="K42" i="26"/>
  <c r="L42" i="26" s="1"/>
  <c r="M42" i="26" s="1"/>
  <c r="K71" i="19"/>
  <c r="K31" i="19"/>
  <c r="K53" i="20"/>
  <c r="K13" i="20"/>
  <c r="K62" i="26"/>
  <c r="L62" i="26" s="1"/>
  <c r="M62" i="26" s="1"/>
  <c r="K54" i="26"/>
  <c r="L54" i="26" s="1"/>
  <c r="M54" i="26" s="1"/>
  <c r="K46" i="26"/>
  <c r="L46" i="26" s="1"/>
  <c r="M46" i="26" s="1"/>
  <c r="K38" i="26"/>
  <c r="L38" i="26" s="1"/>
  <c r="M38" i="26" s="1"/>
  <c r="K30" i="26"/>
  <c r="L30" i="26" s="1"/>
  <c r="M30" i="26" s="1"/>
  <c r="K22" i="26"/>
  <c r="L22" i="26" s="1"/>
  <c r="M22" i="26" s="1"/>
  <c r="K14" i="26"/>
  <c r="L14" i="26" s="1"/>
  <c r="M14" i="26" s="1"/>
  <c r="K75" i="19"/>
  <c r="K67" i="19"/>
  <c r="K59" i="19"/>
  <c r="K51" i="19"/>
  <c r="K43" i="19"/>
  <c r="K35" i="19"/>
  <c r="K27" i="19"/>
  <c r="K19" i="19"/>
  <c r="K11" i="19"/>
  <c r="K65" i="20"/>
  <c r="K57" i="20"/>
  <c r="K49" i="20"/>
  <c r="K41" i="20"/>
  <c r="K33" i="20"/>
  <c r="K25" i="20"/>
  <c r="K17" i="20"/>
  <c r="L34" i="34"/>
  <c r="M34" i="34" s="1"/>
  <c r="L67" i="33"/>
  <c r="M67" i="33" s="1"/>
  <c r="K59" i="26"/>
  <c r="L59" i="26" s="1"/>
  <c r="M59" i="26" s="1"/>
  <c r="K11" i="26"/>
  <c r="L11" i="26" s="1"/>
  <c r="M11" i="26" s="1"/>
  <c r="K24" i="19"/>
  <c r="K38" i="20"/>
  <c r="K50" i="26"/>
  <c r="L50" i="26" s="1"/>
  <c r="M50" i="26" s="1"/>
  <c r="K10" i="26"/>
  <c r="L10" i="26" s="1"/>
  <c r="M10" i="26" s="1"/>
  <c r="K39" i="19"/>
  <c r="K61" i="20"/>
  <c r="K21" i="20"/>
  <c r="L82" i="34"/>
  <c r="M82" i="34" s="1"/>
  <c r="K61" i="26"/>
  <c r="L61" i="26" s="1"/>
  <c r="M61" i="26" s="1"/>
  <c r="K53" i="26"/>
  <c r="L53" i="26" s="1"/>
  <c r="M53" i="26" s="1"/>
  <c r="K45" i="26"/>
  <c r="L45" i="26" s="1"/>
  <c r="M45" i="26" s="1"/>
  <c r="K37" i="26"/>
  <c r="L37" i="26" s="1"/>
  <c r="M37" i="26" s="1"/>
  <c r="K29" i="26"/>
  <c r="L29" i="26" s="1"/>
  <c r="M29" i="26" s="1"/>
  <c r="K21" i="26"/>
  <c r="L21" i="26" s="1"/>
  <c r="M21" i="26" s="1"/>
  <c r="K13" i="26"/>
  <c r="L13" i="26" s="1"/>
  <c r="M13" i="26" s="1"/>
  <c r="K74" i="19"/>
  <c r="K66" i="19"/>
  <c r="K58" i="19"/>
  <c r="K50" i="19"/>
  <c r="K42" i="19"/>
  <c r="K34" i="19"/>
  <c r="K26" i="19"/>
  <c r="K18" i="19"/>
  <c r="K10" i="19"/>
  <c r="K64" i="20"/>
  <c r="K56" i="20"/>
  <c r="K48" i="20"/>
  <c r="K40" i="20"/>
  <c r="K32" i="20"/>
  <c r="K24" i="20"/>
  <c r="K16" i="20"/>
  <c r="L28" i="34"/>
  <c r="M28" i="34" s="1"/>
  <c r="L60" i="34"/>
  <c r="M60" i="34" s="1"/>
  <c r="L92" i="34"/>
  <c r="M92" i="34" s="1"/>
  <c r="L65" i="34"/>
  <c r="M65" i="34" s="1"/>
  <c r="K27" i="26"/>
  <c r="L27" i="26" s="1"/>
  <c r="M27" i="26" s="1"/>
  <c r="K64" i="19"/>
  <c r="K32" i="19"/>
  <c r="K62" i="20"/>
  <c r="K34" i="26"/>
  <c r="L34" i="26" s="1"/>
  <c r="M34" i="26" s="1"/>
  <c r="K63" i="19"/>
  <c r="K15" i="19"/>
  <c r="K37" i="20"/>
  <c r="K60" i="26"/>
  <c r="L60" i="26" s="1"/>
  <c r="M60" i="26" s="1"/>
  <c r="K52" i="26"/>
  <c r="L52" i="26" s="1"/>
  <c r="M52" i="26" s="1"/>
  <c r="K44" i="26"/>
  <c r="L44" i="26" s="1"/>
  <c r="M44" i="26" s="1"/>
  <c r="K36" i="26"/>
  <c r="L36" i="26" s="1"/>
  <c r="M36" i="26" s="1"/>
  <c r="K28" i="26"/>
  <c r="L28" i="26" s="1"/>
  <c r="M28" i="26" s="1"/>
  <c r="K20" i="26"/>
  <c r="L20" i="26" s="1"/>
  <c r="M20" i="26" s="1"/>
  <c r="K12" i="26"/>
  <c r="L12" i="26" s="1"/>
  <c r="M12" i="26" s="1"/>
  <c r="K73" i="19"/>
  <c r="K65" i="19"/>
  <c r="K57" i="19"/>
  <c r="K49" i="19"/>
  <c r="K41" i="19"/>
  <c r="K33" i="19"/>
  <c r="K25" i="19"/>
  <c r="K17" i="19"/>
  <c r="K63" i="20"/>
  <c r="K55" i="20"/>
  <c r="K47" i="20"/>
  <c r="K39" i="20"/>
  <c r="K31" i="20"/>
  <c r="K23" i="20"/>
  <c r="K15" i="20"/>
  <c r="L66" i="33"/>
  <c r="M66" i="33" s="1"/>
  <c r="L54" i="33"/>
  <c r="M54" i="33" s="1"/>
  <c r="L94" i="34"/>
  <c r="M94" i="34" s="1"/>
  <c r="L72" i="34"/>
  <c r="M72" i="34" s="1"/>
  <c r="L43" i="34"/>
  <c r="M43" i="34" s="1"/>
  <c r="L107" i="34"/>
  <c r="M107" i="34" s="1"/>
  <c r="L49" i="33"/>
  <c r="M49" i="33" s="1"/>
  <c r="L36" i="34"/>
  <c r="M36" i="34" s="1"/>
  <c r="L64" i="33"/>
  <c r="M64" i="33" s="1"/>
  <c r="L53" i="33"/>
  <c r="M53" i="33" s="1"/>
  <c r="L40" i="34"/>
  <c r="M40" i="34" s="1"/>
  <c r="L65" i="33"/>
  <c r="M65" i="33" s="1"/>
  <c r="L62" i="33"/>
  <c r="M62" i="33" s="1"/>
  <c r="L30" i="34"/>
  <c r="M30" i="34" s="1"/>
  <c r="L62" i="34"/>
  <c r="M62" i="34" s="1"/>
  <c r="L89" i="34"/>
  <c r="M89" i="34" s="1"/>
  <c r="L57" i="33"/>
  <c r="M57" i="33" s="1"/>
  <c r="L43" i="33"/>
  <c r="M43" i="33" s="1"/>
  <c r="L68" i="34"/>
  <c r="M68" i="34" s="1"/>
  <c r="L113" i="34"/>
  <c r="M113" i="34" s="1"/>
  <c r="L61" i="33"/>
  <c r="M61" i="33" s="1"/>
  <c r="L61" i="34"/>
  <c r="M61" i="34" s="1"/>
  <c r="L93" i="34"/>
  <c r="M93" i="34" s="1"/>
  <c r="L102" i="34"/>
  <c r="M102" i="34" s="1"/>
  <c r="L104" i="34"/>
  <c r="M104" i="34" s="1"/>
  <c r="L19" i="34"/>
  <c r="M19" i="34" s="1"/>
  <c r="L115" i="34"/>
  <c r="M115" i="34" s="1"/>
  <c r="L25" i="34"/>
  <c r="M25" i="34" s="1"/>
  <c r="L76" i="34"/>
  <c r="M76" i="34" s="1"/>
  <c r="L48" i="34"/>
  <c r="M48" i="34" s="1"/>
  <c r="L49" i="34"/>
  <c r="M49" i="34" s="1"/>
  <c r="L15" i="33"/>
  <c r="M15" i="33" s="1"/>
  <c r="L47" i="33"/>
  <c r="M47" i="33" s="1"/>
  <c r="L56" i="33"/>
  <c r="M56" i="33" s="1"/>
  <c r="L19" i="33"/>
  <c r="M19" i="33" s="1"/>
  <c r="L51" i="33"/>
  <c r="M51" i="33" s="1"/>
  <c r="L44" i="33"/>
  <c r="M44" i="33" s="1"/>
  <c r="L88" i="34"/>
  <c r="M88" i="34" s="1"/>
  <c r="L70" i="33"/>
  <c r="M70" i="33" s="1"/>
  <c r="L46" i="34"/>
  <c r="M46" i="34" s="1"/>
  <c r="L41" i="33"/>
  <c r="M41" i="33" s="1"/>
  <c r="L87" i="34"/>
  <c r="M87" i="34" s="1"/>
  <c r="L33" i="34"/>
  <c r="M33" i="34" s="1"/>
  <c r="L64" i="34"/>
  <c r="M64" i="34" s="1"/>
  <c r="L20" i="34"/>
  <c r="M20" i="34" s="1"/>
  <c r="M17" i="34"/>
  <c r="L69" i="33"/>
  <c r="M69" i="33" s="1"/>
  <c r="L14" i="33"/>
  <c r="M14" i="33" s="1"/>
  <c r="L46" i="33"/>
  <c r="M46" i="33" s="1"/>
  <c r="L55" i="33"/>
  <c r="M55" i="33" s="1"/>
  <c r="M16" i="34"/>
  <c r="L59" i="33"/>
  <c r="M59" i="33" s="1"/>
  <c r="L59" i="34"/>
  <c r="M59" i="34" s="1"/>
  <c r="L52" i="33"/>
  <c r="M52" i="33" s="1"/>
  <c r="L84" i="34"/>
  <c r="M84" i="34" s="1"/>
  <c r="L116" i="34"/>
  <c r="M116" i="34" s="1"/>
  <c r="L96" i="34"/>
  <c r="M96" i="34" s="1"/>
  <c r="L13" i="33"/>
  <c r="M13" i="33" s="1"/>
  <c r="L45" i="33"/>
  <c r="M45" i="33" s="1"/>
  <c r="L109" i="34"/>
  <c r="M109" i="34" s="1"/>
  <c r="L105" i="34"/>
  <c r="M105" i="34" s="1"/>
  <c r="L22" i="34"/>
  <c r="M22" i="34" s="1"/>
  <c r="L41" i="34"/>
  <c r="M41" i="34" s="1"/>
  <c r="L31" i="34"/>
  <c r="M31" i="34" s="1"/>
  <c r="L63" i="34"/>
  <c r="M63" i="34" s="1"/>
  <c r="L95" i="34"/>
  <c r="M95" i="34" s="1"/>
  <c r="H13" i="23"/>
  <c r="H14" i="23"/>
  <c r="H15" i="23"/>
  <c r="H16" i="23"/>
  <c r="H17" i="23"/>
  <c r="H18" i="23"/>
  <c r="L18" i="23" s="1"/>
  <c r="M18" i="23" s="1"/>
  <c r="H19" i="23"/>
  <c r="H20" i="23"/>
  <c r="H21" i="23"/>
  <c r="L21" i="23" s="1"/>
  <c r="M21" i="23" s="1"/>
  <c r="H22" i="23"/>
  <c r="H23" i="23"/>
  <c r="H24" i="23"/>
  <c r="L24" i="23" s="1"/>
  <c r="M24" i="23" s="1"/>
  <c r="H25" i="23"/>
  <c r="L25" i="23" s="1"/>
  <c r="M25" i="23" s="1"/>
  <c r="H26" i="23"/>
  <c r="H27" i="23"/>
  <c r="H28" i="23"/>
  <c r="H29" i="23"/>
  <c r="L29" i="23" s="1"/>
  <c r="M29" i="23" s="1"/>
  <c r="H30" i="23"/>
  <c r="L30" i="23" s="1"/>
  <c r="M30" i="23" s="1"/>
  <c r="H31" i="23"/>
  <c r="L31" i="23" s="1"/>
  <c r="M31" i="23" s="1"/>
  <c r="H32" i="23"/>
  <c r="L32" i="23" s="1"/>
  <c r="M32" i="23" s="1"/>
  <c r="H33" i="23"/>
  <c r="H34" i="23"/>
  <c r="H35" i="23"/>
  <c r="H36" i="23"/>
  <c r="H37" i="23"/>
  <c r="H38" i="23"/>
  <c r="L38" i="23" s="1"/>
  <c r="M38" i="23" s="1"/>
  <c r="H39" i="23"/>
  <c r="L39" i="23" s="1"/>
  <c r="M39" i="23" s="1"/>
  <c r="H40" i="23"/>
  <c r="L40" i="23" s="1"/>
  <c r="M40" i="23" s="1"/>
  <c r="H41" i="23"/>
  <c r="H42" i="23"/>
  <c r="H43" i="23"/>
  <c r="H44" i="23"/>
  <c r="H45" i="23"/>
  <c r="H46" i="23"/>
  <c r="H47" i="23"/>
  <c r="H48" i="23"/>
  <c r="L48" i="23" s="1"/>
  <c r="M48" i="23" s="1"/>
  <c r="H49" i="23"/>
  <c r="H50" i="23"/>
  <c r="L50" i="23" s="1"/>
  <c r="M50" i="23" s="1"/>
  <c r="H51" i="23"/>
  <c r="H52" i="23"/>
  <c r="L52" i="23" s="1"/>
  <c r="M52" i="23" s="1"/>
  <c r="H53" i="23"/>
  <c r="L53" i="23" s="1"/>
  <c r="M53" i="23" s="1"/>
  <c r="H54" i="23"/>
  <c r="L54" i="23" s="1"/>
  <c r="M54" i="23" s="1"/>
  <c r="H55" i="23"/>
  <c r="L55" i="23" s="1"/>
  <c r="M55" i="23" s="1"/>
  <c r="H56" i="23"/>
  <c r="L56" i="23" s="1"/>
  <c r="M56" i="23" s="1"/>
  <c r="H57" i="23"/>
  <c r="L57" i="23" s="1"/>
  <c r="M57" i="23" s="1"/>
  <c r="H58" i="23"/>
  <c r="L58" i="23" s="1"/>
  <c r="M58" i="23" s="1"/>
  <c r="H59" i="23"/>
  <c r="L59" i="23" s="1"/>
  <c r="M59" i="23" s="1"/>
  <c r="H60" i="23"/>
  <c r="L60" i="23" s="1"/>
  <c r="M60" i="23" s="1"/>
  <c r="H61" i="23"/>
  <c r="L61" i="23" s="1"/>
  <c r="M61" i="23" s="1"/>
  <c r="H12" i="23"/>
  <c r="H11" i="23"/>
  <c r="L11" i="23" s="1"/>
  <c r="M11" i="23" s="1"/>
  <c r="H10" i="23"/>
  <c r="L10" i="23" s="1"/>
  <c r="M10" i="23" s="1"/>
  <c r="H9" i="23"/>
  <c r="H14" i="8"/>
  <c r="H15" i="8"/>
  <c r="H16" i="8"/>
  <c r="H17" i="8"/>
  <c r="H18" i="8"/>
  <c r="H19" i="8"/>
  <c r="L19" i="8" s="1"/>
  <c r="M19" i="8" s="1"/>
  <c r="H20" i="8"/>
  <c r="H21" i="8"/>
  <c r="H22" i="8"/>
  <c r="H23" i="8"/>
  <c r="H24" i="8"/>
  <c r="H25" i="8"/>
  <c r="L25" i="8" s="1"/>
  <c r="M25" i="8" s="1"/>
  <c r="H26" i="8"/>
  <c r="H27" i="8"/>
  <c r="L27" i="8" s="1"/>
  <c r="M27" i="8" s="1"/>
  <c r="H28" i="8"/>
  <c r="L28" i="8" s="1"/>
  <c r="M28" i="8" s="1"/>
  <c r="H29" i="8"/>
  <c r="L29" i="8" s="1"/>
  <c r="M29" i="8" s="1"/>
  <c r="H30" i="8"/>
  <c r="L30" i="8" s="1"/>
  <c r="M30" i="8" s="1"/>
  <c r="H31" i="8"/>
  <c r="H32" i="8"/>
  <c r="H33" i="8"/>
  <c r="H34" i="8"/>
  <c r="L34" i="8" s="1"/>
  <c r="M34" i="8" s="1"/>
  <c r="H35" i="8"/>
  <c r="L35" i="8" s="1"/>
  <c r="M35" i="8" s="1"/>
  <c r="H36" i="8"/>
  <c r="H37" i="8"/>
  <c r="L37" i="8" s="1"/>
  <c r="M37" i="8" s="1"/>
  <c r="H38" i="8"/>
  <c r="H39" i="8"/>
  <c r="L39" i="8" s="1"/>
  <c r="M39" i="8" s="1"/>
  <c r="H40" i="8"/>
  <c r="H41" i="8"/>
  <c r="H42" i="8"/>
  <c r="L42" i="8" s="1"/>
  <c r="M42" i="8" s="1"/>
  <c r="H43" i="8"/>
  <c r="L43" i="8" s="1"/>
  <c r="M43" i="8" s="1"/>
  <c r="H44" i="8"/>
  <c r="H45" i="8"/>
  <c r="H46" i="8"/>
  <c r="L46" i="8" s="1"/>
  <c r="M46" i="8" s="1"/>
  <c r="H47" i="8"/>
  <c r="L47" i="8" s="1"/>
  <c r="M47" i="8" s="1"/>
  <c r="H48" i="8"/>
  <c r="H49" i="8"/>
  <c r="H50" i="8"/>
  <c r="H51" i="8"/>
  <c r="H52" i="8"/>
  <c r="H53" i="8"/>
  <c r="H54" i="8"/>
  <c r="L54" i="8" s="1"/>
  <c r="M54" i="8" s="1"/>
  <c r="H55" i="8"/>
  <c r="H56" i="8"/>
  <c r="L56" i="8" s="1"/>
  <c r="M56" i="8" s="1"/>
  <c r="H57" i="8"/>
  <c r="L57" i="8" s="1"/>
  <c r="M57" i="8" s="1"/>
  <c r="H58" i="8"/>
  <c r="H59" i="8"/>
  <c r="L59" i="8" s="1"/>
  <c r="M59" i="8" s="1"/>
  <c r="H60" i="8"/>
  <c r="H61" i="8"/>
  <c r="H62" i="8"/>
  <c r="H13" i="8"/>
  <c r="L13" i="8" s="1"/>
  <c r="M13" i="8" s="1"/>
  <c r="H12" i="8"/>
  <c r="L12" i="8" s="1"/>
  <c r="M12" i="8" s="1"/>
  <c r="H11" i="8"/>
  <c r="L11" i="8" s="1"/>
  <c r="M11" i="8" s="1"/>
  <c r="H10" i="8"/>
  <c r="H9" i="8"/>
  <c r="H14" i="5"/>
  <c r="H15" i="5"/>
  <c r="H16" i="5"/>
  <c r="H17" i="5"/>
  <c r="H18" i="5"/>
  <c r="H19" i="5"/>
  <c r="H20" i="5"/>
  <c r="H21" i="5"/>
  <c r="H22" i="5"/>
  <c r="L22" i="5" s="1"/>
  <c r="M22" i="5" s="1"/>
  <c r="H23" i="5"/>
  <c r="L23" i="5" s="1"/>
  <c r="M23" i="5" s="1"/>
  <c r="H24" i="5"/>
  <c r="L24" i="5" s="1"/>
  <c r="M24" i="5" s="1"/>
  <c r="H25" i="5"/>
  <c r="L25" i="5" s="1"/>
  <c r="M25" i="5" s="1"/>
  <c r="H26" i="5"/>
  <c r="H27" i="5"/>
  <c r="H28" i="5"/>
  <c r="L28" i="5" s="1"/>
  <c r="M28" i="5" s="1"/>
  <c r="H29" i="5"/>
  <c r="L29" i="5" s="1"/>
  <c r="M29" i="5" s="1"/>
  <c r="H30" i="5"/>
  <c r="H31" i="5"/>
  <c r="L31" i="5" s="1"/>
  <c r="M31" i="5" s="1"/>
  <c r="H32" i="5"/>
  <c r="L32" i="5" s="1"/>
  <c r="M32" i="5" s="1"/>
  <c r="H33" i="5"/>
  <c r="H34" i="5"/>
  <c r="H35" i="5"/>
  <c r="L35" i="5" s="1"/>
  <c r="M35" i="5" s="1"/>
  <c r="H36" i="5"/>
  <c r="L36" i="5" s="1"/>
  <c r="M36" i="5" s="1"/>
  <c r="H37" i="5"/>
  <c r="L37" i="5" s="1"/>
  <c r="M37" i="5" s="1"/>
  <c r="H38" i="5"/>
  <c r="H39" i="5"/>
  <c r="H40" i="5"/>
  <c r="H41" i="5"/>
  <c r="H42" i="5"/>
  <c r="L42" i="5" s="1"/>
  <c r="M42" i="5" s="1"/>
  <c r="H43" i="5"/>
  <c r="H44" i="5"/>
  <c r="L44" i="5" s="1"/>
  <c r="M44" i="5" s="1"/>
  <c r="H45" i="5"/>
  <c r="H46" i="5"/>
  <c r="L46" i="5" s="1"/>
  <c r="M46" i="5" s="1"/>
  <c r="H47" i="5"/>
  <c r="H48" i="5"/>
  <c r="H49" i="5"/>
  <c r="L49" i="5" s="1"/>
  <c r="M49" i="5" s="1"/>
  <c r="H50" i="5"/>
  <c r="L50" i="5" s="1"/>
  <c r="M50" i="5" s="1"/>
  <c r="H51" i="5"/>
  <c r="H52" i="5"/>
  <c r="L52" i="5" s="1"/>
  <c r="M52" i="5" s="1"/>
  <c r="H53" i="5"/>
  <c r="H54" i="5"/>
  <c r="H55" i="5"/>
  <c r="L55" i="5" s="1"/>
  <c r="M55" i="5" s="1"/>
  <c r="H56" i="5"/>
  <c r="H57" i="5"/>
  <c r="H58" i="5"/>
  <c r="H59" i="5"/>
  <c r="H60" i="5"/>
  <c r="H61" i="5"/>
  <c r="L61" i="5" s="1"/>
  <c r="M61" i="5" s="1"/>
  <c r="H62" i="5"/>
  <c r="L62" i="5" s="1"/>
  <c r="M62" i="5" s="1"/>
  <c r="H63" i="5"/>
  <c r="H64" i="5"/>
  <c r="H65" i="5"/>
  <c r="L65" i="5" s="1"/>
  <c r="M65" i="5" s="1"/>
  <c r="H66" i="5"/>
  <c r="H67" i="5"/>
  <c r="H68" i="5"/>
  <c r="L68" i="5" s="1"/>
  <c r="M68" i="5" s="1"/>
  <c r="H69" i="5"/>
  <c r="L69" i="5" s="1"/>
  <c r="M69" i="5" s="1"/>
  <c r="H70" i="5"/>
  <c r="L70" i="5" s="1"/>
  <c r="M70" i="5" s="1"/>
  <c r="H71" i="5"/>
  <c r="H72" i="5"/>
  <c r="H73" i="5"/>
  <c r="H74" i="5"/>
  <c r="L74" i="5" s="1"/>
  <c r="M74" i="5" s="1"/>
  <c r="H75" i="5"/>
  <c r="H76" i="5"/>
  <c r="L76" i="5" s="1"/>
  <c r="M76" i="5" s="1"/>
  <c r="H77" i="5"/>
  <c r="L77" i="5" s="1"/>
  <c r="M77" i="5" s="1"/>
  <c r="H78" i="5"/>
  <c r="L78" i="5" s="1"/>
  <c r="M78" i="5" s="1"/>
  <c r="H79" i="5"/>
  <c r="L79" i="5" s="1"/>
  <c r="M79" i="5" s="1"/>
  <c r="H80" i="5"/>
  <c r="L80" i="5" s="1"/>
  <c r="M80" i="5" s="1"/>
  <c r="H81" i="5"/>
  <c r="H82" i="5"/>
  <c r="H83" i="5"/>
  <c r="H84" i="5"/>
  <c r="H85" i="5"/>
  <c r="H86" i="5"/>
  <c r="H87" i="5"/>
  <c r="H88" i="5"/>
  <c r="H89" i="5"/>
  <c r="L89" i="5" s="1"/>
  <c r="M89" i="5" s="1"/>
  <c r="H90" i="5"/>
  <c r="L90" i="5" s="1"/>
  <c r="M90" i="5" s="1"/>
  <c r="H91" i="5"/>
  <c r="H92" i="5"/>
  <c r="H93" i="5"/>
  <c r="L93" i="5" s="1"/>
  <c r="M93" i="5" s="1"/>
  <c r="H94" i="5"/>
  <c r="L94" i="5" s="1"/>
  <c r="M94" i="5" s="1"/>
  <c r="H95" i="5"/>
  <c r="H96" i="5"/>
  <c r="H97" i="5"/>
  <c r="H98" i="5"/>
  <c r="L98" i="5" s="1"/>
  <c r="M98" i="5" s="1"/>
  <c r="H99" i="5"/>
  <c r="H100" i="5"/>
  <c r="H101" i="5"/>
  <c r="L101" i="5" s="1"/>
  <c r="M101" i="5" s="1"/>
  <c r="H102" i="5"/>
  <c r="L102" i="5" s="1"/>
  <c r="M102" i="5" s="1"/>
  <c r="H103" i="5"/>
  <c r="H104" i="5"/>
  <c r="L104" i="5" s="1"/>
  <c r="M104" i="5" s="1"/>
  <c r="H105" i="5"/>
  <c r="L105" i="5" s="1"/>
  <c r="M105" i="5" s="1"/>
  <c r="H106" i="5"/>
  <c r="L106" i="5" s="1"/>
  <c r="M106" i="5" s="1"/>
  <c r="H107" i="5"/>
  <c r="L107" i="5" s="1"/>
  <c r="M107" i="5" s="1"/>
  <c r="H108" i="5"/>
  <c r="L108" i="5" s="1"/>
  <c r="M108" i="5" s="1"/>
  <c r="H109" i="5"/>
  <c r="L109" i="5" s="1"/>
  <c r="M109" i="5" s="1"/>
  <c r="H110" i="5"/>
  <c r="L110" i="5" s="1"/>
  <c r="M110" i="5" s="1"/>
  <c r="H111" i="5"/>
  <c r="L111" i="5" s="1"/>
  <c r="M111" i="5" s="1"/>
  <c r="H112" i="5"/>
  <c r="L112" i="5" s="1"/>
  <c r="M112" i="5" s="1"/>
  <c r="H113" i="5"/>
  <c r="L113" i="5" s="1"/>
  <c r="M113" i="5" s="1"/>
  <c r="H114" i="5"/>
  <c r="L114" i="5" s="1"/>
  <c r="M114" i="5" s="1"/>
  <c r="H115" i="5"/>
  <c r="L115" i="5" s="1"/>
  <c r="M115" i="5" s="1"/>
  <c r="H116" i="5"/>
  <c r="L116" i="5" s="1"/>
  <c r="M116" i="5" s="1"/>
  <c r="H117" i="5"/>
  <c r="L117" i="5" s="1"/>
  <c r="M117" i="5" s="1"/>
  <c r="H118" i="5"/>
  <c r="L118" i="5" s="1"/>
  <c r="M118" i="5" s="1"/>
  <c r="H119" i="5"/>
  <c r="L119" i="5" s="1"/>
  <c r="M119" i="5" s="1"/>
  <c r="H120" i="5"/>
  <c r="L120" i="5" s="1"/>
  <c r="M120" i="5" s="1"/>
  <c r="H121" i="5"/>
  <c r="L121" i="5" s="1"/>
  <c r="M121" i="5" s="1"/>
  <c r="H13" i="5"/>
  <c r="H12" i="5"/>
  <c r="H11" i="5"/>
  <c r="H10" i="5"/>
  <c r="H9" i="5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N25" i="18"/>
  <c r="H26" i="18"/>
  <c r="N26" i="18"/>
  <c r="H27" i="18"/>
  <c r="N27" i="18"/>
  <c r="H28" i="18"/>
  <c r="N28" i="18"/>
  <c r="H29" i="18"/>
  <c r="N29" i="18"/>
  <c r="H30" i="18"/>
  <c r="N30" i="18"/>
  <c r="H31" i="18"/>
  <c r="N31" i="18"/>
  <c r="H32" i="18"/>
  <c r="N32" i="18"/>
  <c r="H33" i="18"/>
  <c r="N33" i="18"/>
  <c r="H34" i="18"/>
  <c r="N34" i="18"/>
  <c r="H35" i="18"/>
  <c r="N35" i="18"/>
  <c r="H36" i="18"/>
  <c r="N36" i="18"/>
  <c r="H37" i="18"/>
  <c r="N37" i="18"/>
  <c r="H38" i="18"/>
  <c r="N38" i="18"/>
  <c r="H39" i="18"/>
  <c r="N39" i="18"/>
  <c r="H40" i="18"/>
  <c r="N40" i="18"/>
  <c r="H41" i="18"/>
  <c r="N41" i="18"/>
  <c r="H42" i="18"/>
  <c r="N42" i="18"/>
  <c r="H43" i="18"/>
  <c r="N43" i="18"/>
  <c r="H44" i="18"/>
  <c r="N44" i="18"/>
  <c r="H45" i="18"/>
  <c r="N45" i="18"/>
  <c r="H46" i="18"/>
  <c r="N46" i="18"/>
  <c r="H47" i="18"/>
  <c r="N47" i="18"/>
  <c r="H48" i="18"/>
  <c r="N48" i="18"/>
  <c r="H12" i="18"/>
  <c r="H11" i="18"/>
  <c r="H10" i="18"/>
  <c r="H9" i="18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N25" i="17"/>
  <c r="H26" i="17"/>
  <c r="N26" i="17"/>
  <c r="H27" i="17"/>
  <c r="N27" i="17"/>
  <c r="H28" i="17"/>
  <c r="N28" i="17"/>
  <c r="H29" i="17"/>
  <c r="N29" i="17"/>
  <c r="H30" i="17"/>
  <c r="N30" i="17"/>
  <c r="H31" i="17"/>
  <c r="N31" i="17"/>
  <c r="H32" i="17"/>
  <c r="N32" i="17"/>
  <c r="H33" i="17"/>
  <c r="N33" i="17"/>
  <c r="H34" i="17"/>
  <c r="N34" i="17"/>
  <c r="H35" i="17"/>
  <c r="N35" i="17"/>
  <c r="H36" i="17"/>
  <c r="N36" i="17"/>
  <c r="H37" i="17"/>
  <c r="N37" i="17"/>
  <c r="H38" i="17"/>
  <c r="N38" i="17"/>
  <c r="H39" i="17"/>
  <c r="N39" i="17"/>
  <c r="H40" i="17"/>
  <c r="N40" i="17"/>
  <c r="H41" i="17"/>
  <c r="N41" i="17"/>
  <c r="H42" i="17"/>
  <c r="N42" i="17"/>
  <c r="H43" i="17"/>
  <c r="N43" i="17"/>
  <c r="H44" i="17"/>
  <c r="N44" i="17"/>
  <c r="H45" i="17"/>
  <c r="N45" i="17"/>
  <c r="H46" i="17"/>
  <c r="N46" i="17"/>
  <c r="H47" i="17"/>
  <c r="N47" i="17"/>
  <c r="H48" i="17"/>
  <c r="N48" i="17"/>
  <c r="H12" i="17"/>
  <c r="H11" i="17"/>
  <c r="H10" i="17"/>
  <c r="H9" i="1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N97" i="4"/>
  <c r="H98" i="4"/>
  <c r="N98" i="4"/>
  <c r="H99" i="4"/>
  <c r="N99" i="4"/>
  <c r="H100" i="4"/>
  <c r="N100" i="4"/>
  <c r="H101" i="4"/>
  <c r="N101" i="4"/>
  <c r="H102" i="4"/>
  <c r="N102" i="4"/>
  <c r="H103" i="4"/>
  <c r="N103" i="4"/>
  <c r="H104" i="4"/>
  <c r="N104" i="4"/>
  <c r="H105" i="4"/>
  <c r="N105" i="4"/>
  <c r="H106" i="4"/>
  <c r="N106" i="4"/>
  <c r="H107" i="4"/>
  <c r="N107" i="4"/>
  <c r="H108" i="4"/>
  <c r="N108" i="4"/>
  <c r="H109" i="4"/>
  <c r="N109" i="4"/>
  <c r="H110" i="4"/>
  <c r="N110" i="4"/>
  <c r="H111" i="4"/>
  <c r="N111" i="4"/>
  <c r="H112" i="4"/>
  <c r="N112" i="4"/>
  <c r="H113" i="4"/>
  <c r="N113" i="4"/>
  <c r="H114" i="4"/>
  <c r="N114" i="4"/>
  <c r="H115" i="4"/>
  <c r="N115" i="4"/>
  <c r="H116" i="4"/>
  <c r="N116" i="4"/>
  <c r="H117" i="4"/>
  <c r="N117" i="4"/>
  <c r="H118" i="4"/>
  <c r="N118" i="4"/>
  <c r="H119" i="4"/>
  <c r="N119" i="4"/>
  <c r="H120" i="4"/>
  <c r="N120" i="4"/>
  <c r="H121" i="4"/>
  <c r="M121" i="4"/>
  <c r="N121" i="4"/>
  <c r="H12" i="4"/>
  <c r="H11" i="4"/>
  <c r="H10" i="4"/>
  <c r="H9" i="4"/>
  <c r="H11" i="32"/>
  <c r="H12" i="32"/>
  <c r="L12" i="32" s="1"/>
  <c r="M12" i="32" s="1"/>
  <c r="H13" i="32"/>
  <c r="L13" i="32" s="1"/>
  <c r="M13" i="32" s="1"/>
  <c r="H14" i="32"/>
  <c r="H15" i="32"/>
  <c r="L15" i="32" s="1"/>
  <c r="M15" i="32" s="1"/>
  <c r="H16" i="32"/>
  <c r="L16" i="32" s="1"/>
  <c r="M16" i="32" s="1"/>
  <c r="H17" i="32"/>
  <c r="H18" i="32"/>
  <c r="L18" i="32" s="1"/>
  <c r="M18" i="32" s="1"/>
  <c r="H19" i="32"/>
  <c r="L19" i="32" s="1"/>
  <c r="M19" i="32" s="1"/>
  <c r="H20" i="32"/>
  <c r="H21" i="32"/>
  <c r="L21" i="32" s="1"/>
  <c r="M21" i="32" s="1"/>
  <c r="H22" i="32"/>
  <c r="H23" i="32"/>
  <c r="H24" i="32"/>
  <c r="H25" i="32"/>
  <c r="H26" i="32"/>
  <c r="H27" i="32"/>
  <c r="H28" i="32"/>
  <c r="L28" i="32" s="1"/>
  <c r="M28" i="32" s="1"/>
  <c r="H29" i="32"/>
  <c r="L29" i="32" s="1"/>
  <c r="M29" i="32" s="1"/>
  <c r="H30" i="32"/>
  <c r="L30" i="32" s="1"/>
  <c r="M30" i="32" s="1"/>
  <c r="H31" i="32"/>
  <c r="L31" i="32" s="1"/>
  <c r="M31" i="32" s="1"/>
  <c r="H32" i="32"/>
  <c r="H33" i="32"/>
  <c r="L33" i="32" s="1"/>
  <c r="M33" i="32" s="1"/>
  <c r="H34" i="32"/>
  <c r="L34" i="32" s="1"/>
  <c r="M34" i="32" s="1"/>
  <c r="H35" i="32"/>
  <c r="L35" i="32" s="1"/>
  <c r="M35" i="32" s="1"/>
  <c r="H36" i="32"/>
  <c r="H37" i="32"/>
  <c r="H38" i="32"/>
  <c r="H39" i="32"/>
  <c r="L39" i="32" s="1"/>
  <c r="M39" i="32" s="1"/>
  <c r="H40" i="32"/>
  <c r="H41" i="32"/>
  <c r="H42" i="32"/>
  <c r="H43" i="32"/>
  <c r="H44" i="32"/>
  <c r="H45" i="32"/>
  <c r="H46" i="32"/>
  <c r="H47" i="32"/>
  <c r="L47" i="32" s="1"/>
  <c r="M47" i="32" s="1"/>
  <c r="H48" i="32"/>
  <c r="H49" i="32"/>
  <c r="H50" i="32"/>
  <c r="H51" i="32"/>
  <c r="H52" i="32"/>
  <c r="H53" i="32"/>
  <c r="H54" i="32"/>
  <c r="L54" i="32" s="1"/>
  <c r="M54" i="32" s="1"/>
  <c r="H55" i="32"/>
  <c r="L55" i="32" s="1"/>
  <c r="M55" i="32" s="1"/>
  <c r="H56" i="32"/>
  <c r="H57" i="32"/>
  <c r="H58" i="32"/>
  <c r="L58" i="32" s="1"/>
  <c r="M58" i="32" s="1"/>
  <c r="H59" i="32"/>
  <c r="H60" i="32"/>
  <c r="H61" i="32"/>
  <c r="H62" i="32"/>
  <c r="H10" i="32"/>
  <c r="L10" i="32" s="1"/>
  <c r="M10" i="32" s="1"/>
  <c r="H9" i="32"/>
  <c r="H14" i="31"/>
  <c r="H15" i="31"/>
  <c r="L15" i="31" s="1"/>
  <c r="M15" i="31" s="1"/>
  <c r="H16" i="31"/>
  <c r="H17" i="31"/>
  <c r="H18" i="31"/>
  <c r="H19" i="31"/>
  <c r="H20" i="31"/>
  <c r="L20" i="31" s="1"/>
  <c r="M20" i="31" s="1"/>
  <c r="H21" i="31"/>
  <c r="L21" i="31" s="1"/>
  <c r="M21" i="31" s="1"/>
  <c r="H22" i="31"/>
  <c r="H23" i="31"/>
  <c r="L23" i="31" s="1"/>
  <c r="M23" i="31" s="1"/>
  <c r="H24" i="31"/>
  <c r="H25" i="31"/>
  <c r="H26" i="31"/>
  <c r="H27" i="31"/>
  <c r="H28" i="31"/>
  <c r="L28" i="31" s="1"/>
  <c r="M28" i="31" s="1"/>
  <c r="H29" i="31"/>
  <c r="H30" i="31"/>
  <c r="H31" i="31"/>
  <c r="H32" i="31"/>
  <c r="H33" i="31"/>
  <c r="H13" i="31"/>
  <c r="H12" i="31"/>
  <c r="L12" i="31" s="1"/>
  <c r="M12" i="31" s="1"/>
  <c r="H11" i="31"/>
  <c r="L11" i="31" s="1"/>
  <c r="M11" i="31" s="1"/>
  <c r="H10" i="31"/>
  <c r="L10" i="31" s="1"/>
  <c r="M10" i="31" s="1"/>
  <c r="H9" i="31"/>
  <c r="L9" i="31" s="1"/>
  <c r="M9" i="31" s="1"/>
  <c r="H14" i="30"/>
  <c r="H15" i="30"/>
  <c r="H16" i="30"/>
  <c r="L16" i="30" s="1"/>
  <c r="M16" i="30" s="1"/>
  <c r="H17" i="30"/>
  <c r="L17" i="30" s="1"/>
  <c r="M17" i="30" s="1"/>
  <c r="H18" i="30"/>
  <c r="L18" i="30" s="1"/>
  <c r="M18" i="30" s="1"/>
  <c r="H19" i="30"/>
  <c r="H20" i="30"/>
  <c r="L20" i="30" s="1"/>
  <c r="M20" i="30" s="1"/>
  <c r="H21" i="30"/>
  <c r="L21" i="30" s="1"/>
  <c r="M21" i="30" s="1"/>
  <c r="H22" i="30"/>
  <c r="L22" i="30" s="1"/>
  <c r="M22" i="30" s="1"/>
  <c r="H23" i="30"/>
  <c r="L23" i="30" s="1"/>
  <c r="M23" i="30" s="1"/>
  <c r="H24" i="30"/>
  <c r="L24" i="30" s="1"/>
  <c r="M24" i="30" s="1"/>
  <c r="H25" i="30"/>
  <c r="H26" i="30"/>
  <c r="H27" i="30"/>
  <c r="H28" i="30"/>
  <c r="L28" i="30" s="1"/>
  <c r="M28" i="30" s="1"/>
  <c r="H29" i="30"/>
  <c r="L29" i="30" s="1"/>
  <c r="M29" i="30" s="1"/>
  <c r="H30" i="30"/>
  <c r="L30" i="30" s="1"/>
  <c r="M30" i="30" s="1"/>
  <c r="H31" i="30"/>
  <c r="H32" i="30"/>
  <c r="L32" i="30" s="1"/>
  <c r="M32" i="30" s="1"/>
  <c r="H33" i="30"/>
  <c r="H34" i="30"/>
  <c r="H35" i="30"/>
  <c r="H36" i="30"/>
  <c r="H37" i="30"/>
  <c r="H38" i="30"/>
  <c r="H39" i="30"/>
  <c r="H40" i="30"/>
  <c r="L40" i="30" s="1"/>
  <c r="M40" i="30" s="1"/>
  <c r="H41" i="30"/>
  <c r="H42" i="30"/>
  <c r="H43" i="30"/>
  <c r="H44" i="30"/>
  <c r="L44" i="30" s="1"/>
  <c r="M44" i="30" s="1"/>
  <c r="H45" i="30"/>
  <c r="L45" i="30" s="1"/>
  <c r="M45" i="30" s="1"/>
  <c r="H46" i="30"/>
  <c r="H47" i="30"/>
  <c r="H48" i="30"/>
  <c r="L48" i="30" s="1"/>
  <c r="M48" i="30" s="1"/>
  <c r="H49" i="30"/>
  <c r="H50" i="30"/>
  <c r="H51" i="30"/>
  <c r="L51" i="30" s="1"/>
  <c r="M51" i="30" s="1"/>
  <c r="H52" i="30"/>
  <c r="L52" i="30" s="1"/>
  <c r="M52" i="30" s="1"/>
  <c r="H53" i="30"/>
  <c r="H54" i="30"/>
  <c r="H55" i="30"/>
  <c r="H56" i="30"/>
  <c r="H57" i="30"/>
  <c r="H58" i="30"/>
  <c r="H59" i="30"/>
  <c r="H60" i="30"/>
  <c r="H61" i="30"/>
  <c r="L61" i="30" s="1"/>
  <c r="M61" i="30" s="1"/>
  <c r="H62" i="30"/>
  <c r="H63" i="30"/>
  <c r="L63" i="30" s="1"/>
  <c r="M63" i="30" s="1"/>
  <c r="H64" i="30"/>
  <c r="L64" i="30" s="1"/>
  <c r="M64" i="30" s="1"/>
  <c r="H65" i="30"/>
  <c r="L65" i="30" s="1"/>
  <c r="M65" i="30" s="1"/>
  <c r="H66" i="30"/>
  <c r="L66" i="30" s="1"/>
  <c r="M66" i="30" s="1"/>
  <c r="H67" i="30"/>
  <c r="L67" i="30" s="1"/>
  <c r="M67" i="30" s="1"/>
  <c r="H68" i="30"/>
  <c r="L68" i="30" s="1"/>
  <c r="M68" i="30" s="1"/>
  <c r="H69" i="30"/>
  <c r="H70" i="30"/>
  <c r="L70" i="30" s="1"/>
  <c r="M70" i="30" s="1"/>
  <c r="H71" i="30"/>
  <c r="L71" i="30" s="1"/>
  <c r="M71" i="30" s="1"/>
  <c r="H72" i="30"/>
  <c r="H73" i="30"/>
  <c r="L73" i="30" s="1"/>
  <c r="M73" i="30" s="1"/>
  <c r="H74" i="30"/>
  <c r="H75" i="30"/>
  <c r="H76" i="30"/>
  <c r="L76" i="30" s="1"/>
  <c r="M76" i="30" s="1"/>
  <c r="H77" i="30"/>
  <c r="L77" i="30" s="1"/>
  <c r="M77" i="30" s="1"/>
  <c r="H78" i="30"/>
  <c r="L78" i="30" s="1"/>
  <c r="M78" i="30" s="1"/>
  <c r="H79" i="30"/>
  <c r="H80" i="30"/>
  <c r="H81" i="30"/>
  <c r="L81" i="30" s="1"/>
  <c r="M81" i="30" s="1"/>
  <c r="H82" i="30"/>
  <c r="H83" i="30"/>
  <c r="L83" i="30" s="1"/>
  <c r="M83" i="30" s="1"/>
  <c r="H84" i="30"/>
  <c r="H85" i="30"/>
  <c r="H86" i="30"/>
  <c r="L86" i="30" s="1"/>
  <c r="M86" i="30" s="1"/>
  <c r="H87" i="30"/>
  <c r="H88" i="30"/>
  <c r="L88" i="30" s="1"/>
  <c r="M88" i="30" s="1"/>
  <c r="H89" i="30"/>
  <c r="H90" i="30"/>
  <c r="L90" i="30" s="1"/>
  <c r="M90" i="30" s="1"/>
  <c r="H91" i="30"/>
  <c r="L91" i="30" s="1"/>
  <c r="M91" i="30" s="1"/>
  <c r="H92" i="30"/>
  <c r="H93" i="30"/>
  <c r="L93" i="30" s="1"/>
  <c r="M93" i="30" s="1"/>
  <c r="H94" i="30"/>
  <c r="H95" i="30"/>
  <c r="L95" i="30" s="1"/>
  <c r="M95" i="30" s="1"/>
  <c r="H96" i="30"/>
  <c r="L96" i="30" s="1"/>
  <c r="M96" i="30" s="1"/>
  <c r="H97" i="30"/>
  <c r="H98" i="30"/>
  <c r="H99" i="30"/>
  <c r="L99" i="30" s="1"/>
  <c r="M99" i="30" s="1"/>
  <c r="H100" i="30"/>
  <c r="H13" i="30"/>
  <c r="L13" i="30" s="1"/>
  <c r="M13" i="30" s="1"/>
  <c r="H12" i="30"/>
  <c r="H11" i="30"/>
  <c r="L11" i="30" s="1"/>
  <c r="M11" i="30" s="1"/>
  <c r="H10" i="30"/>
  <c r="H9" i="30"/>
  <c r="H13" i="29"/>
  <c r="H14" i="29"/>
  <c r="H15" i="29"/>
  <c r="L15" i="29" s="1"/>
  <c r="M15" i="29" s="1"/>
  <c r="H16" i="29"/>
  <c r="L16" i="29" s="1"/>
  <c r="M16" i="29" s="1"/>
  <c r="H17" i="29"/>
  <c r="L17" i="29" s="1"/>
  <c r="M17" i="29" s="1"/>
  <c r="H18" i="29"/>
  <c r="H19" i="29"/>
  <c r="L19" i="29" s="1"/>
  <c r="M19" i="29" s="1"/>
  <c r="H20" i="29"/>
  <c r="L20" i="29" s="1"/>
  <c r="M20" i="29" s="1"/>
  <c r="H21" i="29"/>
  <c r="H22" i="29"/>
  <c r="L22" i="29" s="1"/>
  <c r="M22" i="29" s="1"/>
  <c r="H23" i="29"/>
  <c r="H24" i="29"/>
  <c r="H25" i="29"/>
  <c r="L25" i="29" s="1"/>
  <c r="M25" i="29" s="1"/>
  <c r="H26" i="29"/>
  <c r="L26" i="29" s="1"/>
  <c r="M26" i="29" s="1"/>
  <c r="H27" i="29"/>
  <c r="H28" i="29"/>
  <c r="L28" i="29" s="1"/>
  <c r="M28" i="29" s="1"/>
  <c r="H29" i="29"/>
  <c r="H30" i="29"/>
  <c r="L30" i="29" s="1"/>
  <c r="M30" i="29" s="1"/>
  <c r="H31" i="29"/>
  <c r="L31" i="29" s="1"/>
  <c r="M31" i="29" s="1"/>
  <c r="H32" i="29"/>
  <c r="L32" i="29" s="1"/>
  <c r="M32" i="29" s="1"/>
  <c r="H33" i="29"/>
  <c r="L33" i="29" s="1"/>
  <c r="M33" i="29" s="1"/>
  <c r="H34" i="29"/>
  <c r="L34" i="29" s="1"/>
  <c r="M34" i="29" s="1"/>
  <c r="H35" i="29"/>
  <c r="H36" i="29"/>
  <c r="L36" i="29" s="1"/>
  <c r="M36" i="29" s="1"/>
  <c r="H12" i="29"/>
  <c r="H11" i="29"/>
  <c r="H10" i="29"/>
  <c r="H9" i="29"/>
  <c r="H12" i="28"/>
  <c r="L12" i="28" s="1"/>
  <c r="M12" i="28" s="1"/>
  <c r="H13" i="28"/>
  <c r="L13" i="28" s="1"/>
  <c r="M13" i="28" s="1"/>
  <c r="H14" i="28"/>
  <c r="H15" i="28"/>
  <c r="L15" i="28" s="1"/>
  <c r="M15" i="28" s="1"/>
  <c r="H16" i="28"/>
  <c r="L16" i="28" s="1"/>
  <c r="M16" i="28" s="1"/>
  <c r="H17" i="28"/>
  <c r="H18" i="28"/>
  <c r="H19" i="28"/>
  <c r="H20" i="28"/>
  <c r="L20" i="28" s="1"/>
  <c r="M20" i="28" s="1"/>
  <c r="H21" i="28"/>
  <c r="H22" i="28"/>
  <c r="H23" i="28"/>
  <c r="H24" i="28"/>
  <c r="L24" i="28" s="1"/>
  <c r="M24" i="28" s="1"/>
  <c r="H25" i="28"/>
  <c r="L25" i="28" s="1"/>
  <c r="M25" i="28" s="1"/>
  <c r="H26" i="28"/>
  <c r="H27" i="28"/>
  <c r="H28" i="28"/>
  <c r="H29" i="28"/>
  <c r="H30" i="28"/>
  <c r="H31" i="28"/>
  <c r="L31" i="28" s="1"/>
  <c r="M31" i="28" s="1"/>
  <c r="H32" i="28"/>
  <c r="H33" i="28"/>
  <c r="L33" i="28" s="1"/>
  <c r="M33" i="28" s="1"/>
  <c r="H34" i="28"/>
  <c r="L34" i="28" s="1"/>
  <c r="M34" i="28" s="1"/>
  <c r="H35" i="28"/>
  <c r="L35" i="28" s="1"/>
  <c r="M35" i="28" s="1"/>
  <c r="H36" i="28"/>
  <c r="L36" i="28" s="1"/>
  <c r="M36" i="28" s="1"/>
  <c r="H37" i="28"/>
  <c r="L37" i="28" s="1"/>
  <c r="M37" i="28" s="1"/>
  <c r="H38" i="28"/>
  <c r="L38" i="28" s="1"/>
  <c r="M38" i="28" s="1"/>
  <c r="H39" i="28"/>
  <c r="L39" i="28" s="1"/>
  <c r="M39" i="28" s="1"/>
  <c r="H40" i="28"/>
  <c r="L40" i="28" s="1"/>
  <c r="M40" i="28" s="1"/>
  <c r="H41" i="28"/>
  <c r="L41" i="28" s="1"/>
  <c r="M41" i="28" s="1"/>
  <c r="H42" i="28"/>
  <c r="L42" i="28" s="1"/>
  <c r="M42" i="28" s="1"/>
  <c r="H43" i="28"/>
  <c r="L43" i="28" s="1"/>
  <c r="M43" i="28" s="1"/>
  <c r="H44" i="28"/>
  <c r="L44" i="28" s="1"/>
  <c r="M44" i="28" s="1"/>
  <c r="H45" i="28"/>
  <c r="L45" i="28" s="1"/>
  <c r="M45" i="28" s="1"/>
  <c r="H46" i="28"/>
  <c r="L46" i="28" s="1"/>
  <c r="M46" i="28" s="1"/>
  <c r="H47" i="28"/>
  <c r="L47" i="28" s="1"/>
  <c r="M47" i="28" s="1"/>
  <c r="H48" i="28"/>
  <c r="L48" i="28" s="1"/>
  <c r="M48" i="28" s="1"/>
  <c r="H49" i="28"/>
  <c r="L49" i="28" s="1"/>
  <c r="M49" i="28" s="1"/>
  <c r="H50" i="28"/>
  <c r="L50" i="28" s="1"/>
  <c r="M50" i="28" s="1"/>
  <c r="H51" i="28"/>
  <c r="L51" i="28" s="1"/>
  <c r="M51" i="28" s="1"/>
  <c r="H52" i="28"/>
  <c r="L52" i="28" s="1"/>
  <c r="M52" i="28" s="1"/>
  <c r="H53" i="28"/>
  <c r="L53" i="28" s="1"/>
  <c r="M53" i="28" s="1"/>
  <c r="H54" i="28"/>
  <c r="L54" i="28" s="1"/>
  <c r="M54" i="28" s="1"/>
  <c r="H55" i="28"/>
  <c r="L55" i="28" s="1"/>
  <c r="M55" i="28" s="1"/>
  <c r="H56" i="28"/>
  <c r="L56" i="28" s="1"/>
  <c r="M56" i="28" s="1"/>
  <c r="H57" i="28"/>
  <c r="L57" i="28" s="1"/>
  <c r="M57" i="28" s="1"/>
  <c r="H58" i="28"/>
  <c r="L58" i="28" s="1"/>
  <c r="M58" i="28" s="1"/>
  <c r="H59" i="28"/>
  <c r="L59" i="28" s="1"/>
  <c r="M59" i="28" s="1"/>
  <c r="H60" i="28"/>
  <c r="L60" i="28" s="1"/>
  <c r="M60" i="28" s="1"/>
  <c r="H61" i="28"/>
  <c r="L61" i="28" s="1"/>
  <c r="M61" i="28" s="1"/>
  <c r="H62" i="28"/>
  <c r="L62" i="28" s="1"/>
  <c r="M62" i="28" s="1"/>
  <c r="H63" i="28"/>
  <c r="L63" i="28" s="1"/>
  <c r="M63" i="28" s="1"/>
  <c r="H64" i="28"/>
  <c r="L64" i="28" s="1"/>
  <c r="M64" i="28" s="1"/>
  <c r="H65" i="28"/>
  <c r="L65" i="28" s="1"/>
  <c r="M65" i="28" s="1"/>
  <c r="H11" i="28"/>
  <c r="L11" i="28" s="1"/>
  <c r="M11" i="28" s="1"/>
  <c r="H10" i="28"/>
  <c r="L10" i="28" s="1"/>
  <c r="M10" i="28" s="1"/>
  <c r="H9" i="28"/>
  <c r="L9" i="28" s="1"/>
  <c r="M9" i="28" s="1"/>
  <c r="H13" i="27"/>
  <c r="L13" i="27" s="1"/>
  <c r="M13" i="27" s="1"/>
  <c r="H14" i="27"/>
  <c r="L14" i="27" s="1"/>
  <c r="M14" i="27" s="1"/>
  <c r="H15" i="27"/>
  <c r="L15" i="27" s="1"/>
  <c r="M15" i="27" s="1"/>
  <c r="H16" i="27"/>
  <c r="L16" i="27" s="1"/>
  <c r="M16" i="27" s="1"/>
  <c r="H17" i="27"/>
  <c r="L17" i="27" s="1"/>
  <c r="M17" i="27" s="1"/>
  <c r="H18" i="27"/>
  <c r="L18" i="27" s="1"/>
  <c r="M18" i="27" s="1"/>
  <c r="H19" i="27"/>
  <c r="H20" i="27"/>
  <c r="L20" i="27" s="1"/>
  <c r="M20" i="27" s="1"/>
  <c r="H21" i="27"/>
  <c r="L21" i="27" s="1"/>
  <c r="M21" i="27" s="1"/>
  <c r="H22" i="27"/>
  <c r="L22" i="27" s="1"/>
  <c r="M22" i="27" s="1"/>
  <c r="H23" i="27"/>
  <c r="L23" i="27" s="1"/>
  <c r="M23" i="27" s="1"/>
  <c r="H24" i="27"/>
  <c r="L24" i="27" s="1"/>
  <c r="M24" i="27" s="1"/>
  <c r="H25" i="27"/>
  <c r="L25" i="27" s="1"/>
  <c r="M25" i="27" s="1"/>
  <c r="H26" i="27"/>
  <c r="L26" i="27" s="1"/>
  <c r="M26" i="27" s="1"/>
  <c r="H27" i="27"/>
  <c r="H28" i="27"/>
  <c r="L28" i="27" s="1"/>
  <c r="M28" i="27" s="1"/>
  <c r="H29" i="27"/>
  <c r="H30" i="27"/>
  <c r="L30" i="27" s="1"/>
  <c r="M30" i="27" s="1"/>
  <c r="H31" i="27"/>
  <c r="L31" i="27" s="1"/>
  <c r="M31" i="27" s="1"/>
  <c r="H32" i="27"/>
  <c r="L32" i="27" s="1"/>
  <c r="M32" i="27" s="1"/>
  <c r="H33" i="27"/>
  <c r="L33" i="27" s="1"/>
  <c r="M33" i="27" s="1"/>
  <c r="H34" i="27"/>
  <c r="L34" i="27" s="1"/>
  <c r="M34" i="27" s="1"/>
  <c r="H35" i="27"/>
  <c r="L35" i="27" s="1"/>
  <c r="M35" i="27" s="1"/>
  <c r="H36" i="27"/>
  <c r="L36" i="27" s="1"/>
  <c r="M36" i="27" s="1"/>
  <c r="H37" i="27"/>
  <c r="L37" i="27" s="1"/>
  <c r="M37" i="27" s="1"/>
  <c r="H12" i="27"/>
  <c r="L12" i="27" s="1"/>
  <c r="M12" i="27" s="1"/>
  <c r="H11" i="27"/>
  <c r="H10" i="27"/>
  <c r="H9" i="27"/>
  <c r="H11" i="22"/>
  <c r="L11" i="22" s="1"/>
  <c r="M11" i="22" s="1"/>
  <c r="H12" i="22"/>
  <c r="H13" i="22"/>
  <c r="H14" i="22"/>
  <c r="L14" i="22" s="1"/>
  <c r="M14" i="22" s="1"/>
  <c r="H15" i="22"/>
  <c r="L15" i="22" s="1"/>
  <c r="M15" i="22" s="1"/>
  <c r="H16" i="22"/>
  <c r="H17" i="22"/>
  <c r="L17" i="22" s="1"/>
  <c r="M17" i="22" s="1"/>
  <c r="H18" i="22"/>
  <c r="L18" i="22" s="1"/>
  <c r="M18" i="22" s="1"/>
  <c r="H19" i="22"/>
  <c r="L19" i="22" s="1"/>
  <c r="M19" i="22" s="1"/>
  <c r="H20" i="22"/>
  <c r="L20" i="22" s="1"/>
  <c r="M20" i="22" s="1"/>
  <c r="H21" i="22"/>
  <c r="H22" i="22"/>
  <c r="L22" i="22" s="1"/>
  <c r="M22" i="22" s="1"/>
  <c r="H23" i="22"/>
  <c r="L23" i="22" s="1"/>
  <c r="M23" i="22" s="1"/>
  <c r="H24" i="22"/>
  <c r="L24" i="22" s="1"/>
  <c r="M24" i="22" s="1"/>
  <c r="H25" i="22"/>
  <c r="L25" i="22" s="1"/>
  <c r="M25" i="22" s="1"/>
  <c r="H26" i="22"/>
  <c r="L26" i="22" s="1"/>
  <c r="M26" i="22" s="1"/>
  <c r="H27" i="22"/>
  <c r="H28" i="22"/>
  <c r="L28" i="22" s="1"/>
  <c r="M28" i="22" s="1"/>
  <c r="H29" i="22"/>
  <c r="H30" i="22"/>
  <c r="L30" i="22" s="1"/>
  <c r="M30" i="22" s="1"/>
  <c r="H31" i="22"/>
  <c r="L31" i="22" s="1"/>
  <c r="M31" i="22" s="1"/>
  <c r="H32" i="22"/>
  <c r="L32" i="22" s="1"/>
  <c r="M32" i="22" s="1"/>
  <c r="H33" i="22"/>
  <c r="L33" i="22" s="1"/>
  <c r="M33" i="22" s="1"/>
  <c r="H34" i="22"/>
  <c r="L34" i="22" s="1"/>
  <c r="M34" i="22" s="1"/>
  <c r="H35" i="22"/>
  <c r="H36" i="22"/>
  <c r="H37" i="22"/>
  <c r="H38" i="22"/>
  <c r="H39" i="22"/>
  <c r="H40" i="22"/>
  <c r="H41" i="22"/>
  <c r="L41" i="22" s="1"/>
  <c r="M41" i="22" s="1"/>
  <c r="H42" i="22"/>
  <c r="H43" i="22"/>
  <c r="H44" i="22"/>
  <c r="H45" i="22"/>
  <c r="H46" i="22"/>
  <c r="H47" i="22"/>
  <c r="H48" i="22"/>
  <c r="H10" i="22"/>
  <c r="L10" i="22" s="1"/>
  <c r="M10" i="22" s="1"/>
  <c r="H9" i="22"/>
  <c r="H12" i="21"/>
  <c r="H13" i="21"/>
  <c r="H14" i="21"/>
  <c r="H15" i="21"/>
  <c r="L15" i="21" s="1"/>
  <c r="M15" i="21" s="1"/>
  <c r="H16" i="21"/>
  <c r="L16" i="21" s="1"/>
  <c r="M16" i="21" s="1"/>
  <c r="H17" i="21"/>
  <c r="H18" i="21"/>
  <c r="L18" i="21" s="1"/>
  <c r="M18" i="21" s="1"/>
  <c r="H19" i="21"/>
  <c r="H20" i="21"/>
  <c r="L20" i="21" s="1"/>
  <c r="M20" i="21" s="1"/>
  <c r="H21" i="21"/>
  <c r="L21" i="21" s="1"/>
  <c r="M21" i="21" s="1"/>
  <c r="H22" i="21"/>
  <c r="L22" i="21" s="1"/>
  <c r="M22" i="21" s="1"/>
  <c r="H23" i="21"/>
  <c r="L23" i="21" s="1"/>
  <c r="M23" i="21" s="1"/>
  <c r="H24" i="21"/>
  <c r="L24" i="21" s="1"/>
  <c r="M24" i="21" s="1"/>
  <c r="H25" i="21"/>
  <c r="L25" i="21" s="1"/>
  <c r="M25" i="21" s="1"/>
  <c r="H26" i="21"/>
  <c r="L26" i="21" s="1"/>
  <c r="M26" i="21" s="1"/>
  <c r="H27" i="21"/>
  <c r="L27" i="21" s="1"/>
  <c r="M27" i="21" s="1"/>
  <c r="H28" i="21"/>
  <c r="L28" i="21" s="1"/>
  <c r="M28" i="21" s="1"/>
  <c r="H29" i="21"/>
  <c r="L29" i="21" s="1"/>
  <c r="M29" i="21" s="1"/>
  <c r="H30" i="21"/>
  <c r="L30" i="21" s="1"/>
  <c r="M30" i="21" s="1"/>
  <c r="H31" i="21"/>
  <c r="L31" i="21" s="1"/>
  <c r="M31" i="21" s="1"/>
  <c r="H32" i="21"/>
  <c r="L32" i="21" s="1"/>
  <c r="M32" i="21" s="1"/>
  <c r="H33" i="21"/>
  <c r="L33" i="21" s="1"/>
  <c r="M33" i="21" s="1"/>
  <c r="H34" i="21"/>
  <c r="L34" i="21" s="1"/>
  <c r="M34" i="21" s="1"/>
  <c r="H35" i="21"/>
  <c r="H36" i="21"/>
  <c r="H37" i="21"/>
  <c r="H38" i="21"/>
  <c r="L38" i="21" s="1"/>
  <c r="M38" i="21" s="1"/>
  <c r="H39" i="21"/>
  <c r="L39" i="21" s="1"/>
  <c r="M39" i="21" s="1"/>
  <c r="H40" i="21"/>
  <c r="L40" i="21" s="1"/>
  <c r="M40" i="21" s="1"/>
  <c r="H41" i="21"/>
  <c r="L41" i="21" s="1"/>
  <c r="M41" i="21" s="1"/>
  <c r="H42" i="21"/>
  <c r="L42" i="21" s="1"/>
  <c r="M42" i="21" s="1"/>
  <c r="H43" i="21"/>
  <c r="H44" i="21"/>
  <c r="L44" i="21" s="1"/>
  <c r="M44" i="21" s="1"/>
  <c r="H45" i="21"/>
  <c r="L45" i="21" s="1"/>
  <c r="M45" i="21" s="1"/>
  <c r="H46" i="21"/>
  <c r="L46" i="21" s="1"/>
  <c r="M46" i="21" s="1"/>
  <c r="H47" i="21"/>
  <c r="L47" i="21" s="1"/>
  <c r="M47" i="21" s="1"/>
  <c r="H48" i="21"/>
  <c r="L48" i="21" s="1"/>
  <c r="M48" i="21" s="1"/>
  <c r="H49" i="21"/>
  <c r="L49" i="21" s="1"/>
  <c r="M49" i="21" s="1"/>
  <c r="H50" i="21"/>
  <c r="L50" i="21" s="1"/>
  <c r="M50" i="21" s="1"/>
  <c r="H11" i="21"/>
  <c r="H10" i="21"/>
  <c r="L10" i="21" s="1"/>
  <c r="M10" i="21" s="1"/>
  <c r="H9" i="21"/>
  <c r="L9" i="21" s="1"/>
  <c r="M9" i="21" s="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L58" i="5" l="1"/>
  <c r="M58" i="5" s="1"/>
  <c r="L99" i="5"/>
  <c r="M99" i="5" s="1"/>
  <c r="L75" i="30"/>
  <c r="M75" i="30" s="1"/>
  <c r="L42" i="30"/>
  <c r="M42" i="30" s="1"/>
  <c r="L13" i="29"/>
  <c r="M13" i="29" s="1"/>
  <c r="L43" i="21"/>
  <c r="M43" i="21" s="1"/>
  <c r="L42" i="23"/>
  <c r="M42" i="23" s="1"/>
  <c r="L41" i="23"/>
  <c r="M41" i="23" s="1"/>
  <c r="L13" i="23"/>
  <c r="M13" i="23" s="1"/>
  <c r="L20" i="23"/>
  <c r="M20" i="23" s="1"/>
  <c r="L19" i="23"/>
  <c r="M19" i="23" s="1"/>
  <c r="L44" i="8"/>
  <c r="M44" i="8" s="1"/>
  <c r="L18" i="8"/>
  <c r="M18" i="8" s="1"/>
  <c r="L86" i="5"/>
  <c r="M86" i="5" s="1"/>
  <c r="L75" i="5"/>
  <c r="M75" i="5" s="1"/>
  <c r="L66" i="5"/>
  <c r="M66" i="5" s="1"/>
  <c r="L42" i="32"/>
  <c r="M42" i="32" s="1"/>
  <c r="L26" i="32"/>
  <c r="M26" i="32" s="1"/>
  <c r="L32" i="32"/>
  <c r="M32" i="32" s="1"/>
  <c r="L23" i="32"/>
  <c r="M23" i="32" s="1"/>
  <c r="L38" i="32"/>
  <c r="M38" i="32" s="1"/>
  <c r="L72" i="30"/>
  <c r="M72" i="30" s="1"/>
  <c r="L54" i="30"/>
  <c r="M54" i="30" s="1"/>
  <c r="L38" i="30"/>
  <c r="M38" i="30" s="1"/>
  <c r="L37" i="30"/>
  <c r="M37" i="30" s="1"/>
  <c r="L43" i="30"/>
  <c r="M43" i="30" s="1"/>
  <c r="L27" i="29"/>
  <c r="M27" i="29" s="1"/>
  <c r="L12" i="29"/>
  <c r="M12" i="29" s="1"/>
  <c r="L14" i="28"/>
  <c r="M14" i="28" s="1"/>
  <c r="L26" i="28"/>
  <c r="M26" i="28" s="1"/>
  <c r="L39" i="22"/>
  <c r="M39" i="22" s="1"/>
  <c r="L35" i="22"/>
  <c r="M35" i="22" s="1"/>
  <c r="L11" i="21"/>
  <c r="M11" i="21" s="1"/>
  <c r="L35" i="21"/>
  <c r="M35" i="21" s="1"/>
  <c r="L87" i="5"/>
  <c r="M87" i="5" s="1"/>
  <c r="L63" i="5"/>
  <c r="M63" i="5" s="1"/>
  <c r="L49" i="23"/>
  <c r="M49" i="23" s="1"/>
  <c r="L32" i="28"/>
  <c r="M32" i="28" s="1"/>
  <c r="L98" i="30"/>
  <c r="M98" i="30" s="1"/>
  <c r="L62" i="32"/>
  <c r="M62" i="32" s="1"/>
  <c r="L23" i="23"/>
  <c r="M23" i="23" s="1"/>
  <c r="L13" i="22"/>
  <c r="M13" i="22" s="1"/>
  <c r="L56" i="30"/>
  <c r="M56" i="30" s="1"/>
  <c r="L47" i="5"/>
  <c r="M47" i="5" s="1"/>
  <c r="L12" i="21"/>
  <c r="M12" i="21" s="1"/>
  <c r="L19" i="21"/>
  <c r="M19" i="21" s="1"/>
  <c r="L9" i="22"/>
  <c r="M9" i="22" s="1"/>
  <c r="L9" i="27"/>
  <c r="M9" i="27" s="1"/>
  <c r="L11" i="29"/>
  <c r="M11" i="29" s="1"/>
  <c r="L19" i="30"/>
  <c r="M19" i="30" s="1"/>
  <c r="L38" i="5"/>
  <c r="M38" i="5" s="1"/>
  <c r="L60" i="8"/>
  <c r="M60" i="8" s="1"/>
  <c r="L16" i="23"/>
  <c r="M16" i="23" s="1"/>
  <c r="L23" i="28"/>
  <c r="M23" i="28" s="1"/>
  <c r="L57" i="30"/>
  <c r="M57" i="30" s="1"/>
  <c r="L33" i="30"/>
  <c r="M33" i="30" s="1"/>
  <c r="L61" i="32"/>
  <c r="M61" i="32" s="1"/>
  <c r="L84" i="5"/>
  <c r="M84" i="5" s="1"/>
  <c r="L60" i="5"/>
  <c r="M60" i="5" s="1"/>
  <c r="L50" i="8"/>
  <c r="M50" i="8" s="1"/>
  <c r="L26" i="8"/>
  <c r="M26" i="8" s="1"/>
  <c r="L12" i="23"/>
  <c r="M12" i="23" s="1"/>
  <c r="L35" i="29"/>
  <c r="M35" i="29" s="1"/>
  <c r="L44" i="32"/>
  <c r="M44" i="32" s="1"/>
  <c r="L36" i="32"/>
  <c r="M36" i="32" s="1"/>
  <c r="L91" i="5"/>
  <c r="M91" i="5" s="1"/>
  <c r="L59" i="5"/>
  <c r="M59" i="5" s="1"/>
  <c r="L51" i="5"/>
  <c r="M51" i="5" s="1"/>
  <c r="L38" i="22"/>
  <c r="M38" i="22" s="1"/>
  <c r="L18" i="29"/>
  <c r="M18" i="29" s="1"/>
  <c r="L55" i="30"/>
  <c r="M55" i="30" s="1"/>
  <c r="L24" i="31"/>
  <c r="M24" i="31" s="1"/>
  <c r="L34" i="5"/>
  <c r="M34" i="5" s="1"/>
  <c r="L62" i="30"/>
  <c r="M62" i="30" s="1"/>
  <c r="L14" i="30"/>
  <c r="M14" i="30" s="1"/>
  <c r="L33" i="5"/>
  <c r="M33" i="5" s="1"/>
  <c r="L13" i="21"/>
  <c r="M13" i="21" s="1"/>
  <c r="L24" i="29"/>
  <c r="M24" i="29" s="1"/>
  <c r="L22" i="31"/>
  <c r="M22" i="31" s="1"/>
  <c r="L88" i="5"/>
  <c r="M88" i="5" s="1"/>
  <c r="L40" i="5"/>
  <c r="M40" i="5" s="1"/>
  <c r="L38" i="8"/>
  <c r="M38" i="8" s="1"/>
  <c r="L26" i="23"/>
  <c r="M26" i="23" s="1"/>
  <c r="L17" i="21"/>
  <c r="M17" i="21" s="1"/>
  <c r="L37" i="32"/>
  <c r="M37" i="32" s="1"/>
  <c r="L46" i="23"/>
  <c r="M46" i="23" s="1"/>
  <c r="L49" i="30"/>
  <c r="M49" i="30" s="1"/>
  <c r="L25" i="30"/>
  <c r="M25" i="30" s="1"/>
  <c r="L58" i="30"/>
  <c r="M58" i="30" s="1"/>
  <c r="L34" i="30"/>
  <c r="M34" i="30" s="1"/>
  <c r="L27" i="31"/>
  <c r="M27" i="31" s="1"/>
  <c r="L46" i="32"/>
  <c r="M46" i="32" s="1"/>
  <c r="L22" i="32"/>
  <c r="M22" i="32" s="1"/>
  <c r="L53" i="5"/>
  <c r="M53" i="5" s="1"/>
  <c r="L45" i="5"/>
  <c r="M45" i="5" s="1"/>
  <c r="L15" i="23"/>
  <c r="M15" i="23" s="1"/>
  <c r="L80" i="30"/>
  <c r="M80" i="30" s="1"/>
  <c r="L33" i="31"/>
  <c r="M33" i="31" s="1"/>
  <c r="L17" i="31"/>
  <c r="M17" i="31" s="1"/>
  <c r="L17" i="8"/>
  <c r="M17" i="8" s="1"/>
  <c r="L45" i="23"/>
  <c r="M45" i="23" s="1"/>
  <c r="L37" i="23"/>
  <c r="M37" i="23" s="1"/>
  <c r="L47" i="30"/>
  <c r="M47" i="30" s="1"/>
  <c r="L15" i="30"/>
  <c r="M15" i="30" s="1"/>
  <c r="L43" i="32"/>
  <c r="M43" i="32" s="1"/>
  <c r="L24" i="8"/>
  <c r="M24" i="8" s="1"/>
  <c r="L16" i="8"/>
  <c r="M16" i="8" s="1"/>
  <c r="L14" i="21"/>
  <c r="M14" i="21" s="1"/>
  <c r="L45" i="22"/>
  <c r="M45" i="22" s="1"/>
  <c r="L29" i="22"/>
  <c r="M29" i="22" s="1"/>
  <c r="L12" i="30"/>
  <c r="M12" i="30" s="1"/>
  <c r="L94" i="30"/>
  <c r="M94" i="30" s="1"/>
  <c r="L73" i="5"/>
  <c r="M73" i="5" s="1"/>
  <c r="L41" i="5"/>
  <c r="M41" i="5" s="1"/>
  <c r="L23" i="8"/>
  <c r="M23" i="8" s="1"/>
  <c r="L43" i="23"/>
  <c r="M43" i="23" s="1"/>
  <c r="L35" i="23"/>
  <c r="M35" i="23" s="1"/>
  <c r="L27" i="23"/>
  <c r="M27" i="23" s="1"/>
  <c r="L44" i="22"/>
  <c r="M44" i="22" s="1"/>
  <c r="L12" i="22"/>
  <c r="M12" i="22" s="1"/>
  <c r="L27" i="27"/>
  <c r="M27" i="27" s="1"/>
  <c r="L9" i="29"/>
  <c r="M9" i="29" s="1"/>
  <c r="L57" i="32"/>
  <c r="M57" i="32" s="1"/>
  <c r="L41" i="32"/>
  <c r="M41" i="32" s="1"/>
  <c r="L25" i="32"/>
  <c r="M25" i="32" s="1"/>
  <c r="L96" i="5"/>
  <c r="M96" i="5" s="1"/>
  <c r="L64" i="5"/>
  <c r="M64" i="5" s="1"/>
  <c r="L27" i="22"/>
  <c r="M27" i="22" s="1"/>
  <c r="L10" i="29"/>
  <c r="M10" i="29" s="1"/>
  <c r="L100" i="30"/>
  <c r="M100" i="30" s="1"/>
  <c r="L9" i="32"/>
  <c r="M9" i="32" s="1"/>
  <c r="L56" i="32"/>
  <c r="M56" i="32" s="1"/>
  <c r="L24" i="32"/>
  <c r="M24" i="32" s="1"/>
  <c r="L21" i="8"/>
  <c r="M21" i="8" s="1"/>
  <c r="L82" i="30"/>
  <c r="M82" i="30" s="1"/>
  <c r="L50" i="30"/>
  <c r="M50" i="30" s="1"/>
  <c r="L47" i="23"/>
  <c r="M47" i="23" s="1"/>
  <c r="L18" i="31"/>
  <c r="M18" i="31" s="1"/>
  <c r="L45" i="32"/>
  <c r="M45" i="32" s="1"/>
  <c r="L92" i="5"/>
  <c r="M92" i="5" s="1"/>
  <c r="L52" i="32"/>
  <c r="M52" i="32" s="1"/>
  <c r="L83" i="5"/>
  <c r="M83" i="5" s="1"/>
  <c r="L43" i="5"/>
  <c r="M43" i="5" s="1"/>
  <c r="L27" i="5"/>
  <c r="M27" i="5" s="1"/>
  <c r="L41" i="8"/>
  <c r="M41" i="8" s="1"/>
  <c r="L48" i="8"/>
  <c r="M48" i="8" s="1"/>
  <c r="L44" i="23"/>
  <c r="M44" i="23" s="1"/>
  <c r="L36" i="23"/>
  <c r="M36" i="23" s="1"/>
  <c r="L21" i="29"/>
  <c r="M21" i="29" s="1"/>
  <c r="L48" i="22"/>
  <c r="M48" i="22" s="1"/>
  <c r="L41" i="30"/>
  <c r="M41" i="30" s="1"/>
  <c r="L31" i="30"/>
  <c r="M31" i="30" s="1"/>
  <c r="L59" i="32"/>
  <c r="M59" i="32" s="1"/>
  <c r="L51" i="32"/>
  <c r="M51" i="32" s="1"/>
  <c r="L27" i="32"/>
  <c r="M27" i="32" s="1"/>
  <c r="L37" i="22"/>
  <c r="M37" i="22" s="1"/>
  <c r="L21" i="22"/>
  <c r="M21" i="22" s="1"/>
  <c r="L46" i="30"/>
  <c r="M46" i="30" s="1"/>
  <c r="L31" i="31"/>
  <c r="M31" i="31" s="1"/>
  <c r="L50" i="32"/>
  <c r="M50" i="32" s="1"/>
  <c r="L97" i="5"/>
  <c r="M97" i="5" s="1"/>
  <c r="L85" i="5"/>
  <c r="M85" i="5" s="1"/>
  <c r="L40" i="22"/>
  <c r="M40" i="22" s="1"/>
  <c r="L16" i="22"/>
  <c r="M16" i="22" s="1"/>
  <c r="L13" i="31"/>
  <c r="M13" i="31" s="1"/>
  <c r="L10" i="8"/>
  <c r="M10" i="8" s="1"/>
  <c r="L14" i="23"/>
  <c r="M14" i="23" s="1"/>
  <c r="L29" i="28"/>
  <c r="M29" i="28" s="1"/>
  <c r="L37" i="21"/>
  <c r="M37" i="21" s="1"/>
  <c r="L27" i="28"/>
  <c r="M27" i="28" s="1"/>
  <c r="L19" i="28"/>
  <c r="M19" i="28" s="1"/>
  <c r="L49" i="32"/>
  <c r="M49" i="32" s="1"/>
  <c r="L17" i="32"/>
  <c r="M17" i="32" s="1"/>
  <c r="L72" i="5"/>
  <c r="M72" i="5" s="1"/>
  <c r="L22" i="8"/>
  <c r="M22" i="8" s="1"/>
  <c r="L10" i="27"/>
  <c r="M10" i="27" s="1"/>
  <c r="L100" i="5"/>
  <c r="M100" i="5" s="1"/>
  <c r="L21" i="28"/>
  <c r="M21" i="28" s="1"/>
  <c r="L43" i="22"/>
  <c r="M43" i="22" s="1"/>
  <c r="L18" i="28"/>
  <c r="M18" i="28" s="1"/>
  <c r="L48" i="32"/>
  <c r="M48" i="32" s="1"/>
  <c r="L40" i="32"/>
  <c r="M40" i="32" s="1"/>
  <c r="L103" i="5"/>
  <c r="M103" i="5" s="1"/>
  <c r="L9" i="23"/>
  <c r="M9" i="23" s="1"/>
  <c r="L56" i="5"/>
  <c r="M56" i="5" s="1"/>
  <c r="L48" i="5"/>
  <c r="M48" i="5" s="1"/>
  <c r="L36" i="21"/>
  <c r="M36" i="21" s="1"/>
  <c r="L23" i="29"/>
  <c r="M23" i="29" s="1"/>
  <c r="L60" i="30"/>
  <c r="M60" i="30" s="1"/>
  <c r="L39" i="5"/>
  <c r="M39" i="5" s="1"/>
  <c r="L61" i="8"/>
  <c r="M61" i="8" s="1"/>
  <c r="L53" i="30"/>
  <c r="M53" i="30" s="1"/>
  <c r="L42" i="22"/>
  <c r="M42" i="22" s="1"/>
  <c r="L17" i="28"/>
  <c r="M17" i="28" s="1"/>
  <c r="L59" i="30"/>
  <c r="M59" i="30" s="1"/>
  <c r="L27" i="30"/>
  <c r="M27" i="30" s="1"/>
  <c r="L30" i="5"/>
  <c r="M30" i="5" s="1"/>
  <c r="L52" i="8"/>
  <c r="M52" i="8" s="1"/>
  <c r="L20" i="8"/>
  <c r="M20" i="8" s="1"/>
  <c r="L26" i="30"/>
  <c r="M26" i="30" s="1"/>
  <c r="L19" i="31"/>
  <c r="M19" i="31" s="1"/>
  <c r="L21" i="5"/>
  <c r="M21" i="5" s="1"/>
  <c r="L41" i="31"/>
  <c r="L19" i="27"/>
  <c r="M19" i="27" s="1"/>
  <c r="L26" i="31"/>
  <c r="M26" i="31" s="1"/>
  <c r="L51" i="23"/>
  <c r="M51" i="23" s="1"/>
  <c r="L30" i="28"/>
  <c r="M30" i="28" s="1"/>
  <c r="L22" i="28"/>
  <c r="M22" i="28" s="1"/>
  <c r="L25" i="31"/>
  <c r="M25" i="31" s="1"/>
  <c r="L60" i="32"/>
  <c r="M60" i="32" s="1"/>
  <c r="L20" i="32"/>
  <c r="M20" i="32" s="1"/>
  <c r="L47" i="22"/>
  <c r="M47" i="22" s="1"/>
  <c r="L79" i="30"/>
  <c r="M79" i="30" s="1"/>
  <c r="L32" i="31"/>
  <c r="M32" i="31" s="1"/>
  <c r="L82" i="5"/>
  <c r="M82" i="5" s="1"/>
  <c r="L40" i="8"/>
  <c r="M40" i="8" s="1"/>
  <c r="L14" i="31"/>
  <c r="M14" i="31" s="1"/>
  <c r="L62" i="8"/>
  <c r="M62" i="8" s="1"/>
  <c r="L34" i="23"/>
  <c r="M34" i="23" s="1"/>
  <c r="L85" i="30"/>
  <c r="M85" i="30" s="1"/>
  <c r="L92" i="30"/>
  <c r="M92" i="30" s="1"/>
  <c r="L53" i="8"/>
  <c r="M53" i="8" s="1"/>
  <c r="L33" i="23"/>
  <c r="M33" i="23" s="1"/>
  <c r="L28" i="28"/>
  <c r="M28" i="28" s="1"/>
  <c r="L36" i="8"/>
  <c r="M36" i="8" s="1"/>
  <c r="L14" i="32"/>
  <c r="M14" i="32" s="1"/>
  <c r="L14" i="8"/>
  <c r="M14" i="8" s="1"/>
  <c r="L29" i="31"/>
  <c r="M29" i="31" s="1"/>
  <c r="L45" i="8"/>
  <c r="M45" i="8" s="1"/>
  <c r="L17" i="23"/>
  <c r="M17" i="23" s="1"/>
  <c r="L35" i="30"/>
  <c r="M35" i="30" s="1"/>
  <c r="L30" i="31"/>
  <c r="M30" i="31" s="1"/>
  <c r="L29" i="29"/>
  <c r="M29" i="29" s="1"/>
  <c r="L89" i="30"/>
  <c r="M89" i="30" s="1"/>
  <c r="L58" i="8"/>
  <c r="M58" i="8" s="1"/>
  <c r="L67" i="5"/>
  <c r="M67" i="5" s="1"/>
  <c r="L69" i="30"/>
  <c r="M69" i="30" s="1"/>
  <c r="L29" i="27"/>
  <c r="M29" i="27" s="1"/>
  <c r="L39" i="30"/>
  <c r="M39" i="30" s="1"/>
  <c r="L16" i="31"/>
  <c r="M16" i="31" s="1"/>
  <c r="L11" i="32"/>
  <c r="M11" i="32" s="1"/>
  <c r="L32" i="8"/>
  <c r="M32" i="8" s="1"/>
  <c r="L46" i="22"/>
  <c r="M46" i="22" s="1"/>
  <c r="L87" i="30"/>
  <c r="M87" i="30" s="1"/>
  <c r="L36" i="22"/>
  <c r="M36" i="22" s="1"/>
  <c r="L84" i="30"/>
  <c r="M84" i="30" s="1"/>
  <c r="L36" i="30"/>
  <c r="M36" i="30" s="1"/>
  <c r="L95" i="5"/>
  <c r="M95" i="5" s="1"/>
  <c r="L71" i="5"/>
  <c r="M71" i="5" s="1"/>
  <c r="L14" i="29"/>
  <c r="M14" i="29" s="1"/>
  <c r="L74" i="30"/>
  <c r="M74" i="30" s="1"/>
  <c r="L11" i="27"/>
  <c r="M11" i="27" s="1"/>
  <c r="L97" i="30"/>
  <c r="M97" i="30" s="1"/>
  <c r="L53" i="32"/>
  <c r="M53" i="32" s="1"/>
  <c r="L54" i="5"/>
  <c r="M54" i="5" s="1"/>
  <c r="L9" i="8"/>
  <c r="M9" i="8" s="1"/>
  <c r="L51" i="8"/>
  <c r="M51" i="8" s="1"/>
  <c r="L22" i="23"/>
  <c r="M22" i="23" s="1"/>
  <c r="L49" i="8"/>
  <c r="M49" i="8" s="1"/>
  <c r="L33" i="8"/>
  <c r="M33" i="8" s="1"/>
  <c r="L26" i="5"/>
  <c r="M26" i="5" s="1"/>
  <c r="L28" i="23"/>
  <c r="M28" i="23" s="1"/>
  <c r="L81" i="5"/>
  <c r="M81" i="5" s="1"/>
  <c r="L57" i="5"/>
  <c r="M57" i="5" s="1"/>
  <c r="L55" i="8"/>
  <c r="M55" i="8" s="1"/>
  <c r="L31" i="8"/>
  <c r="M31" i="8" s="1"/>
  <c r="L15" i="8"/>
  <c r="M15" i="8" s="1"/>
  <c r="K48" i="26"/>
  <c r="L48" i="26" s="1"/>
  <c r="M48" i="26" s="1"/>
  <c r="L46" i="20"/>
  <c r="M46" i="20" s="1"/>
  <c r="L66" i="19"/>
  <c r="M66" i="19" s="1"/>
  <c r="L39" i="19"/>
  <c r="M39" i="19" s="1"/>
  <c r="L65" i="20"/>
  <c r="M65" i="20" s="1"/>
  <c r="L41" i="20"/>
  <c r="M41" i="20" s="1"/>
  <c r="L71" i="19"/>
  <c r="M71" i="19" s="1"/>
  <c r="L61" i="20"/>
  <c r="M61" i="20" s="1"/>
  <c r="L57" i="19"/>
  <c r="M57" i="19" s="1"/>
  <c r="L40" i="20"/>
  <c r="M40" i="20" s="1"/>
  <c r="L45" i="20"/>
  <c r="M45" i="20" s="1"/>
  <c r="L25" i="19"/>
  <c r="M25" i="19" s="1"/>
  <c r="L64" i="19"/>
  <c r="M64" i="19" s="1"/>
  <c r="L16" i="20"/>
  <c r="M16" i="20" s="1"/>
  <c r="L48" i="20"/>
  <c r="M48" i="20" s="1"/>
  <c r="L56" i="19"/>
  <c r="M56" i="19" s="1"/>
  <c r="L20" i="19"/>
  <c r="M20" i="19" s="1"/>
  <c r="L29" i="20"/>
  <c r="M29" i="20" s="1"/>
  <c r="L27" i="20"/>
  <c r="M27" i="20" s="1"/>
  <c r="L38" i="19"/>
  <c r="M38" i="19" s="1"/>
  <c r="L70" i="19"/>
  <c r="M70" i="19" s="1"/>
  <c r="L63" i="19"/>
  <c r="M63" i="19" s="1"/>
  <c r="L18" i="20"/>
  <c r="M18" i="20" s="1"/>
  <c r="L50" i="20"/>
  <c r="M50" i="20" s="1"/>
  <c r="L52" i="19"/>
  <c r="M52" i="19" s="1"/>
  <c r="L9" i="20"/>
  <c r="M9" i="20" s="1"/>
  <c r="L37" i="19"/>
  <c r="M37" i="19" s="1"/>
  <c r="L69" i="19"/>
  <c r="M69" i="19" s="1"/>
  <c r="L44" i="20"/>
  <c r="M44" i="20" s="1"/>
  <c r="L14" i="19"/>
  <c r="M14" i="19" s="1"/>
  <c r="L46" i="19"/>
  <c r="M46" i="19" s="1"/>
  <c r="L43" i="19"/>
  <c r="M43" i="19" s="1"/>
  <c r="L75" i="19"/>
  <c r="M75" i="19" s="1"/>
  <c r="L48" i="19"/>
  <c r="M48" i="19" s="1"/>
  <c r="L26" i="20"/>
  <c r="M26" i="20" s="1"/>
  <c r="L35" i="20"/>
  <c r="M35" i="20" s="1"/>
  <c r="L23" i="19"/>
  <c r="M23" i="19" s="1"/>
  <c r="L40" i="19"/>
  <c r="M40" i="19" s="1"/>
  <c r="L15" i="20"/>
  <c r="M15" i="20" s="1"/>
  <c r="L47" i="20"/>
  <c r="M47" i="20" s="1"/>
  <c r="L74" i="19"/>
  <c r="M74" i="19" s="1"/>
  <c r="L14" i="20"/>
  <c r="M14" i="20" s="1"/>
  <c r="L23" i="20"/>
  <c r="M23" i="20" s="1"/>
  <c r="L55" i="20"/>
  <c r="M55" i="20" s="1"/>
  <c r="L33" i="19"/>
  <c r="M33" i="19" s="1"/>
  <c r="L65" i="19"/>
  <c r="M65" i="19" s="1"/>
  <c r="L37" i="20"/>
  <c r="M37" i="20" s="1"/>
  <c r="L24" i="20"/>
  <c r="M24" i="20" s="1"/>
  <c r="L56" i="20"/>
  <c r="M56" i="20" s="1"/>
  <c r="L50" i="19"/>
  <c r="M50" i="19" s="1"/>
  <c r="L24" i="19"/>
  <c r="M24" i="19" s="1"/>
  <c r="L17" i="20"/>
  <c r="M17" i="20" s="1"/>
  <c r="L49" i="20"/>
  <c r="M49" i="20" s="1"/>
  <c r="L19" i="19"/>
  <c r="M19" i="19" s="1"/>
  <c r="L51" i="19"/>
  <c r="M51" i="19" s="1"/>
  <c r="L13" i="20"/>
  <c r="M13" i="20" s="1"/>
  <c r="L30" i="20"/>
  <c r="M30" i="20" s="1"/>
  <c r="L58" i="20"/>
  <c r="M58" i="20" s="1"/>
  <c r="L28" i="19"/>
  <c r="M28" i="19" s="1"/>
  <c r="L60" i="19"/>
  <c r="M60" i="19" s="1"/>
  <c r="L47" i="19"/>
  <c r="M47" i="19" s="1"/>
  <c r="L11" i="20"/>
  <c r="M11" i="20" s="1"/>
  <c r="L43" i="20"/>
  <c r="M43" i="20" s="1"/>
  <c r="L13" i="19"/>
  <c r="M13" i="19" s="1"/>
  <c r="L20" i="20"/>
  <c r="M20" i="20" s="1"/>
  <c r="L22" i="19"/>
  <c r="M22" i="19" s="1"/>
  <c r="L54" i="19"/>
  <c r="M54" i="19" s="1"/>
  <c r="L9" i="19"/>
  <c r="M9" i="19" s="1"/>
  <c r="L10" i="19"/>
  <c r="M10" i="19" s="1"/>
  <c r="L38" i="20"/>
  <c r="M38" i="20" s="1"/>
  <c r="L12" i="20"/>
  <c r="M12" i="20" s="1"/>
  <c r="L31" i="20"/>
  <c r="M31" i="20" s="1"/>
  <c r="L41" i="19"/>
  <c r="M41" i="19" s="1"/>
  <c r="L18" i="19"/>
  <c r="M18" i="19" s="1"/>
  <c r="L53" i="20"/>
  <c r="M53" i="20" s="1"/>
  <c r="L72" i="19"/>
  <c r="M72" i="19" s="1"/>
  <c r="L34" i="20"/>
  <c r="M34" i="20" s="1"/>
  <c r="L36" i="19"/>
  <c r="M36" i="19" s="1"/>
  <c r="L45" i="19"/>
  <c r="M45" i="19" s="1"/>
  <c r="L52" i="20"/>
  <c r="M52" i="20" s="1"/>
  <c r="L63" i="20"/>
  <c r="M63" i="20" s="1"/>
  <c r="L73" i="19"/>
  <c r="M73" i="19" s="1"/>
  <c r="L62" i="20"/>
  <c r="M62" i="20" s="1"/>
  <c r="L64" i="20"/>
  <c r="M64" i="20" s="1"/>
  <c r="L25" i="20"/>
  <c r="M25" i="20" s="1"/>
  <c r="L27" i="19"/>
  <c r="M27" i="19" s="1"/>
  <c r="L59" i="19"/>
  <c r="M59" i="19" s="1"/>
  <c r="L68" i="19"/>
  <c r="M68" i="19" s="1"/>
  <c r="L19" i="20"/>
  <c r="M19" i="20" s="1"/>
  <c r="L51" i="20"/>
  <c r="M51" i="20" s="1"/>
  <c r="L21" i="19"/>
  <c r="M21" i="19" s="1"/>
  <c r="L53" i="19"/>
  <c r="M53" i="19" s="1"/>
  <c r="L55" i="19"/>
  <c r="M55" i="19" s="1"/>
  <c r="L28" i="20"/>
  <c r="M28" i="20" s="1"/>
  <c r="L60" i="20"/>
  <c r="M60" i="20" s="1"/>
  <c r="L30" i="19"/>
  <c r="M30" i="19" s="1"/>
  <c r="L42" i="19"/>
  <c r="M42" i="19" s="1"/>
  <c r="L39" i="20"/>
  <c r="M39" i="20" s="1"/>
  <c r="L17" i="19"/>
  <c r="M17" i="19" s="1"/>
  <c r="L49" i="19"/>
  <c r="M49" i="19" s="1"/>
  <c r="L15" i="19"/>
  <c r="M15" i="19" s="1"/>
  <c r="L32" i="19"/>
  <c r="M32" i="19" s="1"/>
  <c r="L32" i="20"/>
  <c r="M32" i="20" s="1"/>
  <c r="L26" i="19"/>
  <c r="M26" i="19" s="1"/>
  <c r="L58" i="19"/>
  <c r="M58" i="19" s="1"/>
  <c r="L21" i="20"/>
  <c r="M21" i="20" s="1"/>
  <c r="L57" i="20"/>
  <c r="M57" i="20" s="1"/>
  <c r="L54" i="20"/>
  <c r="M54" i="20" s="1"/>
  <c r="L10" i="20"/>
  <c r="M10" i="20" s="1"/>
  <c r="L42" i="20"/>
  <c r="M42" i="20" s="1"/>
  <c r="L12" i="19"/>
  <c r="M12" i="19" s="1"/>
  <c r="L44" i="19"/>
  <c r="M44" i="19" s="1"/>
  <c r="L76" i="19"/>
  <c r="M76" i="19" s="1"/>
  <c r="L22" i="20"/>
  <c r="M22" i="20" s="1"/>
  <c r="L62" i="19"/>
  <c r="M62" i="19" s="1"/>
  <c r="L67" i="19"/>
  <c r="M67" i="19" s="1"/>
  <c r="L11" i="19"/>
  <c r="M11" i="19" s="1"/>
  <c r="L34" i="19"/>
  <c r="M34" i="19" s="1"/>
  <c r="L33" i="20"/>
  <c r="M33" i="20" s="1"/>
  <c r="L35" i="19"/>
  <c r="M35" i="19" s="1"/>
  <c r="L31" i="19"/>
  <c r="M31" i="19" s="1"/>
  <c r="L16" i="19"/>
  <c r="M16" i="19" s="1"/>
  <c r="L59" i="20"/>
  <c r="M59" i="20" s="1"/>
  <c r="L29" i="19"/>
  <c r="M29" i="19" s="1"/>
  <c r="L61" i="19"/>
  <c r="M61" i="19" s="1"/>
  <c r="L36" i="20"/>
  <c r="M36" i="20" s="1"/>
  <c r="O121" i="4"/>
  <c r="I121" i="4" s="1"/>
  <c r="J121" i="4" s="1"/>
  <c r="K121" i="4" s="1"/>
  <c r="L121" i="4" s="1"/>
  <c r="B49" i="4" l="1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M35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6" i="4"/>
  <c r="M48" i="4" l="1"/>
  <c r="N24" i="4"/>
  <c r="N56" i="4"/>
  <c r="M80" i="4"/>
  <c r="N24" i="17"/>
  <c r="N24" i="18"/>
  <c r="N96" i="4"/>
  <c r="M120" i="4"/>
  <c r="O120" i="4" s="1"/>
  <c r="I120" i="4" s="1"/>
  <c r="J120" i="4" s="1"/>
  <c r="K120" i="4" s="1"/>
  <c r="L120" i="4" s="1"/>
  <c r="N25" i="4"/>
  <c r="M49" i="4"/>
  <c r="N49" i="4"/>
  <c r="M73" i="4"/>
  <c r="M17" i="17"/>
  <c r="M17" i="18"/>
  <c r="N21" i="18"/>
  <c r="N21" i="17"/>
  <c r="M113" i="4"/>
  <c r="O113" i="4" s="1"/>
  <c r="I113" i="4" s="1"/>
  <c r="J113" i="4" s="1"/>
  <c r="K113" i="4" s="1"/>
  <c r="L113" i="4" s="1"/>
  <c r="N89" i="4"/>
  <c r="M42" i="4"/>
  <c r="N18" i="4"/>
  <c r="O18" i="4" s="1"/>
  <c r="I18" i="4" s="1"/>
  <c r="J18" i="4" s="1"/>
  <c r="K18" i="4" s="1"/>
  <c r="L18" i="4" s="1"/>
  <c r="N50" i="4"/>
  <c r="M74" i="4"/>
  <c r="M18" i="18"/>
  <c r="M18" i="17"/>
  <c r="M114" i="4"/>
  <c r="O114" i="4" s="1"/>
  <c r="I114" i="4" s="1"/>
  <c r="J114" i="4" s="1"/>
  <c r="K114" i="4" s="1"/>
  <c r="L114" i="4" s="1"/>
  <c r="N90" i="4"/>
  <c r="M43" i="4"/>
  <c r="N19" i="4"/>
  <c r="O19" i="4" s="1"/>
  <c r="I19" i="4" s="1"/>
  <c r="J19" i="4" s="1"/>
  <c r="K19" i="4" s="1"/>
  <c r="L19" i="4" s="1"/>
  <c r="M51" i="4"/>
  <c r="N27" i="4"/>
  <c r="O27" i="4" s="1"/>
  <c r="I27" i="4" s="1"/>
  <c r="J27" i="4" s="1"/>
  <c r="K27" i="4" s="1"/>
  <c r="L27" i="4" s="1"/>
  <c r="M59" i="4"/>
  <c r="N35" i="4"/>
  <c r="O35" i="4" s="1"/>
  <c r="I35" i="4" s="1"/>
  <c r="J35" i="4" s="1"/>
  <c r="K35" i="4" s="1"/>
  <c r="L35" i="4" s="1"/>
  <c r="M12" i="18"/>
  <c r="M12" i="17"/>
  <c r="M67" i="4"/>
  <c r="N43" i="4"/>
  <c r="M19" i="17"/>
  <c r="M19" i="18"/>
  <c r="N51" i="4"/>
  <c r="M75" i="4"/>
  <c r="N59" i="4"/>
  <c r="M83" i="4"/>
  <c r="M30" i="18"/>
  <c r="O30" i="18" s="1"/>
  <c r="I30" i="18" s="1"/>
  <c r="J30" i="18" s="1"/>
  <c r="K30" i="18" s="1"/>
  <c r="L30" i="18" s="1"/>
  <c r="M30" i="17"/>
  <c r="O30" i="17" s="1"/>
  <c r="I30" i="17" s="1"/>
  <c r="J30" i="17" s="1"/>
  <c r="K30" i="17" s="1"/>
  <c r="L30" i="17" s="1"/>
  <c r="N67" i="4"/>
  <c r="M91" i="4"/>
  <c r="M36" i="18"/>
  <c r="O36" i="18" s="1"/>
  <c r="I36" i="18" s="1"/>
  <c r="J36" i="18" s="1"/>
  <c r="K36" i="18" s="1"/>
  <c r="L36" i="18" s="1"/>
  <c r="M36" i="17"/>
  <c r="O36" i="17" s="1"/>
  <c r="I36" i="17" s="1"/>
  <c r="N75" i="4"/>
  <c r="M99" i="4"/>
  <c r="O99" i="4" s="1"/>
  <c r="I99" i="4" s="1"/>
  <c r="J99" i="4" s="1"/>
  <c r="K99" i="4" s="1"/>
  <c r="L99" i="4" s="1"/>
  <c r="N83" i="4"/>
  <c r="M44" i="18"/>
  <c r="O44" i="18" s="1"/>
  <c r="I44" i="18" s="1"/>
  <c r="J44" i="18" s="1"/>
  <c r="K44" i="18" s="1"/>
  <c r="L44" i="18" s="1"/>
  <c r="M44" i="17"/>
  <c r="O44" i="17" s="1"/>
  <c r="I44" i="17" s="1"/>
  <c r="J44" i="17" s="1"/>
  <c r="K44" i="17" s="1"/>
  <c r="L44" i="17" s="1"/>
  <c r="M107" i="4"/>
  <c r="O107" i="4" s="1"/>
  <c r="I107" i="4" s="1"/>
  <c r="J107" i="4" s="1"/>
  <c r="K107" i="4" s="1"/>
  <c r="L107" i="4" s="1"/>
  <c r="N15" i="18"/>
  <c r="N15" i="17"/>
  <c r="N91" i="4"/>
  <c r="N22" i="17"/>
  <c r="N22" i="18"/>
  <c r="M115" i="4"/>
  <c r="O115" i="4" s="1"/>
  <c r="I115" i="4" s="1"/>
  <c r="J115" i="4" s="1"/>
  <c r="K115" i="4" s="1"/>
  <c r="L115" i="4" s="1"/>
  <c r="M9" i="18"/>
  <c r="M9" i="17"/>
  <c r="N40" i="4"/>
  <c r="M64" i="4"/>
  <c r="M41" i="18"/>
  <c r="O41" i="18" s="1"/>
  <c r="I41" i="18" s="1"/>
  <c r="M41" i="17"/>
  <c r="O41" i="17" s="1"/>
  <c r="I41" i="17" s="1"/>
  <c r="M104" i="4"/>
  <c r="O104" i="4" s="1"/>
  <c r="I104" i="4" s="1"/>
  <c r="J104" i="4" s="1"/>
  <c r="K104" i="4" s="1"/>
  <c r="L104" i="4" s="1"/>
  <c r="N80" i="4"/>
  <c r="O80" i="4" s="1"/>
  <c r="I80" i="4" s="1"/>
  <c r="J80" i="4" s="1"/>
  <c r="K80" i="4" s="1"/>
  <c r="L80" i="4" s="1"/>
  <c r="N65" i="4"/>
  <c r="M89" i="4"/>
  <c r="O89" i="4" s="1"/>
  <c r="I89" i="4" s="1"/>
  <c r="J89" i="4" s="1"/>
  <c r="K89" i="4" s="1"/>
  <c r="L89" i="4" s="1"/>
  <c r="M28" i="18"/>
  <c r="O28" i="18" s="1"/>
  <c r="I28" i="18" s="1"/>
  <c r="J28" i="18" s="1"/>
  <c r="K28" i="18" s="1"/>
  <c r="L28" i="18" s="1"/>
  <c r="M28" i="17"/>
  <c r="O28" i="17" s="1"/>
  <c r="I28" i="17" s="1"/>
  <c r="J28" i="17" s="1"/>
  <c r="K28" i="17" s="1"/>
  <c r="L28" i="17" s="1"/>
  <c r="N58" i="4"/>
  <c r="M82" i="4"/>
  <c r="M36" i="4"/>
  <c r="N12" i="4"/>
  <c r="M44" i="4"/>
  <c r="N20" i="4"/>
  <c r="O20" i="4" s="1"/>
  <c r="I20" i="4" s="1"/>
  <c r="J20" i="4" s="1"/>
  <c r="K20" i="4" s="1"/>
  <c r="L20" i="4" s="1"/>
  <c r="M52" i="4"/>
  <c r="N28" i="4"/>
  <c r="O28" i="4" s="1"/>
  <c r="I28" i="4" s="1"/>
  <c r="J28" i="4" s="1"/>
  <c r="K28" i="4" s="1"/>
  <c r="L28" i="4" s="1"/>
  <c r="M60" i="4"/>
  <c r="N36" i="4"/>
  <c r="N44" i="4"/>
  <c r="M68" i="4"/>
  <c r="N52" i="4"/>
  <c r="M76" i="4"/>
  <c r="M20" i="18"/>
  <c r="M20" i="17"/>
  <c r="M24" i="18"/>
  <c r="M24" i="17"/>
  <c r="N60" i="4"/>
  <c r="M84" i="4"/>
  <c r="N68" i="4"/>
  <c r="M92" i="4"/>
  <c r="M31" i="18"/>
  <c r="O31" i="18" s="1"/>
  <c r="I31" i="18" s="1"/>
  <c r="J31" i="18" s="1"/>
  <c r="K31" i="18" s="1"/>
  <c r="L31" i="18" s="1"/>
  <c r="M31" i="17"/>
  <c r="O31" i="17" s="1"/>
  <c r="I31" i="17" s="1"/>
  <c r="J31" i="17" s="1"/>
  <c r="K31" i="17" s="1"/>
  <c r="L31" i="17" s="1"/>
  <c r="N76" i="4"/>
  <c r="M100" i="4"/>
  <c r="O100" i="4" s="1"/>
  <c r="I100" i="4" s="1"/>
  <c r="J100" i="4" s="1"/>
  <c r="K100" i="4" s="1"/>
  <c r="L100" i="4" s="1"/>
  <c r="N9" i="18"/>
  <c r="N9" i="17"/>
  <c r="M37" i="18"/>
  <c r="O37" i="18" s="1"/>
  <c r="I37" i="18" s="1"/>
  <c r="M37" i="17"/>
  <c r="O37" i="17" s="1"/>
  <c r="I37" i="17" s="1"/>
  <c r="N16" i="17"/>
  <c r="N16" i="18"/>
  <c r="M108" i="4"/>
  <c r="O108" i="4" s="1"/>
  <c r="I108" i="4" s="1"/>
  <c r="J108" i="4" s="1"/>
  <c r="K108" i="4" s="1"/>
  <c r="L108" i="4" s="1"/>
  <c r="N84" i="4"/>
  <c r="M45" i="17"/>
  <c r="O45" i="17" s="1"/>
  <c r="I45" i="17" s="1"/>
  <c r="M45" i="18"/>
  <c r="O45" i="18" s="1"/>
  <c r="I45" i="18" s="1"/>
  <c r="J45" i="18" s="1"/>
  <c r="K45" i="18" s="1"/>
  <c r="L45" i="18" s="1"/>
  <c r="M116" i="4"/>
  <c r="O116" i="4" s="1"/>
  <c r="I116" i="4" s="1"/>
  <c r="J116" i="4" s="1"/>
  <c r="K116" i="4" s="1"/>
  <c r="L116" i="4" s="1"/>
  <c r="N92" i="4"/>
  <c r="O24" i="4"/>
  <c r="I24" i="4" s="1"/>
  <c r="J24" i="4" s="1"/>
  <c r="K24" i="4" s="1"/>
  <c r="L24" i="4" s="1"/>
  <c r="M56" i="4"/>
  <c r="O56" i="4" s="1"/>
  <c r="I56" i="4" s="1"/>
  <c r="N32" i="4"/>
  <c r="M27" i="17"/>
  <c r="O27" i="17" s="1"/>
  <c r="I27" i="17" s="1"/>
  <c r="J27" i="17" s="1"/>
  <c r="K27" i="17" s="1"/>
  <c r="L27" i="17" s="1"/>
  <c r="M27" i="18"/>
  <c r="O27" i="18" s="1"/>
  <c r="I27" i="18" s="1"/>
  <c r="J27" i="18" s="1"/>
  <c r="K27" i="18" s="1"/>
  <c r="L27" i="18" s="1"/>
  <c r="M88" i="4"/>
  <c r="N64" i="4"/>
  <c r="N33" i="4"/>
  <c r="O33" i="4" s="1"/>
  <c r="I33" i="4" s="1"/>
  <c r="J33" i="4" s="1"/>
  <c r="K33" i="4" s="1"/>
  <c r="L33" i="4" s="1"/>
  <c r="M57" i="4"/>
  <c r="N73" i="4"/>
  <c r="M97" i="4"/>
  <c r="O97" i="4" s="1"/>
  <c r="I97" i="4" s="1"/>
  <c r="J97" i="4" s="1"/>
  <c r="K97" i="4" s="1"/>
  <c r="L97" i="4" s="1"/>
  <c r="M34" i="18"/>
  <c r="O34" i="18" s="1"/>
  <c r="I34" i="18" s="1"/>
  <c r="J34" i="18" s="1"/>
  <c r="K34" i="18" s="1"/>
  <c r="L34" i="18" s="1"/>
  <c r="M34" i="17"/>
  <c r="O34" i="17" s="1"/>
  <c r="I34" i="17" s="1"/>
  <c r="J34" i="17" s="1"/>
  <c r="K34" i="17" s="1"/>
  <c r="L34" i="17" s="1"/>
  <c r="M34" i="4"/>
  <c r="N11" i="4"/>
  <c r="M58" i="4"/>
  <c r="O58" i="4" s="1"/>
  <c r="I58" i="4" s="1"/>
  <c r="J58" i="4" s="1"/>
  <c r="K58" i="4" s="1"/>
  <c r="L58" i="4" s="1"/>
  <c r="N34" i="4"/>
  <c r="M35" i="18"/>
  <c r="O35" i="18" s="1"/>
  <c r="I35" i="18" s="1"/>
  <c r="J35" i="18" s="1"/>
  <c r="K35" i="18" s="1"/>
  <c r="L35" i="18" s="1"/>
  <c r="M35" i="17"/>
  <c r="O35" i="17" s="1"/>
  <c r="I35" i="17" s="1"/>
  <c r="J35" i="17" s="1"/>
  <c r="K35" i="17" s="1"/>
  <c r="L35" i="17" s="1"/>
  <c r="N74" i="4"/>
  <c r="M98" i="4"/>
  <c r="O98" i="4" s="1"/>
  <c r="I98" i="4" s="1"/>
  <c r="J98" i="4" s="1"/>
  <c r="K98" i="4" s="1"/>
  <c r="L98" i="4" s="1"/>
  <c r="M37" i="4"/>
  <c r="N13" i="4"/>
  <c r="M45" i="4"/>
  <c r="N21" i="4"/>
  <c r="O21" i="4" s="1"/>
  <c r="I21" i="4" s="1"/>
  <c r="J21" i="4" s="1"/>
  <c r="K21" i="4" s="1"/>
  <c r="L21" i="4" s="1"/>
  <c r="M53" i="4"/>
  <c r="N29" i="4"/>
  <c r="O29" i="4" s="1"/>
  <c r="I29" i="4" s="1"/>
  <c r="J29" i="4" s="1"/>
  <c r="K29" i="4" s="1"/>
  <c r="L29" i="4" s="1"/>
  <c r="M61" i="4"/>
  <c r="N37" i="4"/>
  <c r="N45" i="4"/>
  <c r="M69" i="4"/>
  <c r="M13" i="18"/>
  <c r="M13" i="17"/>
  <c r="N53" i="4"/>
  <c r="O53" i="4" s="1"/>
  <c r="I53" i="4" s="1"/>
  <c r="J53" i="4" s="1"/>
  <c r="K53" i="4" s="1"/>
  <c r="L53" i="4" s="1"/>
  <c r="M77" i="4"/>
  <c r="M21" i="18"/>
  <c r="M21" i="17"/>
  <c r="M25" i="17"/>
  <c r="O25" i="17" s="1"/>
  <c r="I25" i="17" s="1"/>
  <c r="M25" i="18"/>
  <c r="O25" i="18" s="1"/>
  <c r="I25" i="18" s="1"/>
  <c r="J25" i="18" s="1"/>
  <c r="K25" i="18" s="1"/>
  <c r="L25" i="18" s="1"/>
  <c r="N61" i="4"/>
  <c r="M85" i="4"/>
  <c r="N69" i="4"/>
  <c r="M93" i="4"/>
  <c r="N10" i="18"/>
  <c r="N10" i="17"/>
  <c r="M38" i="18"/>
  <c r="O38" i="18" s="1"/>
  <c r="I38" i="18" s="1"/>
  <c r="J38" i="18" s="1"/>
  <c r="K38" i="18" s="1"/>
  <c r="L38" i="18" s="1"/>
  <c r="M38" i="17"/>
  <c r="O38" i="17" s="1"/>
  <c r="I38" i="17" s="1"/>
  <c r="J38" i="17" s="1"/>
  <c r="K38" i="17" s="1"/>
  <c r="L38" i="17" s="1"/>
  <c r="N77" i="4"/>
  <c r="M101" i="4"/>
  <c r="O101" i="4" s="1"/>
  <c r="I101" i="4" s="1"/>
  <c r="J101" i="4" s="1"/>
  <c r="K101" i="4" s="1"/>
  <c r="L101" i="4" s="1"/>
  <c r="M46" i="18"/>
  <c r="O46" i="18" s="1"/>
  <c r="I46" i="18" s="1"/>
  <c r="J46" i="18" s="1"/>
  <c r="K46" i="18" s="1"/>
  <c r="L46" i="18" s="1"/>
  <c r="M46" i="17"/>
  <c r="O46" i="17" s="1"/>
  <c r="I46" i="17" s="1"/>
  <c r="J46" i="17" s="1"/>
  <c r="K46" i="17" s="1"/>
  <c r="L46" i="17" s="1"/>
  <c r="N17" i="18"/>
  <c r="N17" i="17"/>
  <c r="N85" i="4"/>
  <c r="M109" i="4"/>
  <c r="O109" i="4" s="1"/>
  <c r="I109" i="4" s="1"/>
  <c r="J109" i="4" s="1"/>
  <c r="K109" i="4" s="1"/>
  <c r="L109" i="4" s="1"/>
  <c r="M117" i="4"/>
  <c r="O117" i="4" s="1"/>
  <c r="I117" i="4" s="1"/>
  <c r="J117" i="4" s="1"/>
  <c r="K117" i="4" s="1"/>
  <c r="L117" i="4" s="1"/>
  <c r="N23" i="18"/>
  <c r="N23" i="17"/>
  <c r="N93" i="4"/>
  <c r="M40" i="4"/>
  <c r="N16" i="4"/>
  <c r="O16" i="4" s="1"/>
  <c r="I16" i="4" s="1"/>
  <c r="J16" i="4" s="1"/>
  <c r="K16" i="4" s="1"/>
  <c r="L16" i="4" s="1"/>
  <c r="N72" i="4"/>
  <c r="M96" i="4"/>
  <c r="N9" i="4"/>
  <c r="M25" i="4"/>
  <c r="O25" i="4" s="1"/>
  <c r="I25" i="4" s="1"/>
  <c r="J25" i="4" s="1"/>
  <c r="K25" i="4" s="1"/>
  <c r="L25" i="4" s="1"/>
  <c r="N57" i="4"/>
  <c r="M81" i="4"/>
  <c r="M23" i="18"/>
  <c r="M23" i="17"/>
  <c r="M26" i="4"/>
  <c r="N10" i="4"/>
  <c r="N66" i="4"/>
  <c r="M90" i="4"/>
  <c r="O90" i="4" s="1"/>
  <c r="I90" i="4" s="1"/>
  <c r="J90" i="4" s="1"/>
  <c r="K90" i="4" s="1"/>
  <c r="L90" i="4" s="1"/>
  <c r="M29" i="18"/>
  <c r="O29" i="18" s="1"/>
  <c r="I29" i="18" s="1"/>
  <c r="M29" i="17"/>
  <c r="O29" i="17" s="1"/>
  <c r="I29" i="17" s="1"/>
  <c r="M38" i="4"/>
  <c r="N14" i="4"/>
  <c r="M46" i="4"/>
  <c r="N22" i="4"/>
  <c r="O22" i="4" s="1"/>
  <c r="I22" i="4" s="1"/>
  <c r="J22" i="4" s="1"/>
  <c r="K22" i="4" s="1"/>
  <c r="L22" i="4" s="1"/>
  <c r="M54" i="4"/>
  <c r="N30" i="4"/>
  <c r="O30" i="4" s="1"/>
  <c r="I30" i="4" s="1"/>
  <c r="J30" i="4" s="1"/>
  <c r="K30" i="4" s="1"/>
  <c r="L30" i="4" s="1"/>
  <c r="M62" i="4"/>
  <c r="N38" i="4"/>
  <c r="M14" i="18"/>
  <c r="M14" i="17"/>
  <c r="M70" i="4"/>
  <c r="N46" i="4"/>
  <c r="N54" i="4"/>
  <c r="M78" i="4"/>
  <c r="M86" i="4"/>
  <c r="M26" i="18"/>
  <c r="O26" i="18" s="1"/>
  <c r="I26" i="18" s="1"/>
  <c r="J26" i="18" s="1"/>
  <c r="K26" i="18" s="1"/>
  <c r="L26" i="18" s="1"/>
  <c r="M26" i="17"/>
  <c r="O26" i="17" s="1"/>
  <c r="I26" i="17" s="1"/>
  <c r="N62" i="4"/>
  <c r="M32" i="18"/>
  <c r="O32" i="18" s="1"/>
  <c r="I32" i="18" s="1"/>
  <c r="M32" i="17"/>
  <c r="O32" i="17" s="1"/>
  <c r="I32" i="17" s="1"/>
  <c r="J32" i="17" s="1"/>
  <c r="K32" i="17" s="1"/>
  <c r="L32" i="17" s="1"/>
  <c r="N70" i="4"/>
  <c r="M94" i="4"/>
  <c r="N78" i="4"/>
  <c r="M102" i="4"/>
  <c r="O102" i="4" s="1"/>
  <c r="I102" i="4" s="1"/>
  <c r="J102" i="4" s="1"/>
  <c r="K102" i="4" s="1"/>
  <c r="L102" i="4" s="1"/>
  <c r="M39" i="18"/>
  <c r="O39" i="18" s="1"/>
  <c r="I39" i="18" s="1"/>
  <c r="J39" i="18" s="1"/>
  <c r="K39" i="18" s="1"/>
  <c r="L39" i="18" s="1"/>
  <c r="N11" i="18"/>
  <c r="M39" i="17"/>
  <c r="O39" i="17" s="1"/>
  <c r="I39" i="17" s="1"/>
  <c r="J39" i="17" s="1"/>
  <c r="K39" i="17" s="1"/>
  <c r="L39" i="17" s="1"/>
  <c r="N11" i="17"/>
  <c r="M110" i="4"/>
  <c r="O110" i="4" s="1"/>
  <c r="I110" i="4" s="1"/>
  <c r="J110" i="4" s="1"/>
  <c r="K110" i="4" s="1"/>
  <c r="L110" i="4" s="1"/>
  <c r="N86" i="4"/>
  <c r="M47" i="18"/>
  <c r="O47" i="18" s="1"/>
  <c r="I47" i="18" s="1"/>
  <c r="J47" i="18" s="1"/>
  <c r="K47" i="18" s="1"/>
  <c r="L47" i="18" s="1"/>
  <c r="M47" i="17"/>
  <c r="O47" i="17" s="1"/>
  <c r="I47" i="17" s="1"/>
  <c r="N18" i="18"/>
  <c r="N18" i="17"/>
  <c r="M118" i="4"/>
  <c r="O118" i="4" s="1"/>
  <c r="I118" i="4" s="1"/>
  <c r="J118" i="4" s="1"/>
  <c r="K118" i="4" s="1"/>
  <c r="L118" i="4" s="1"/>
  <c r="N94" i="4"/>
  <c r="O32" i="4"/>
  <c r="I32" i="4" s="1"/>
  <c r="J32" i="4" s="1"/>
  <c r="K32" i="4" s="1"/>
  <c r="L32" i="4" s="1"/>
  <c r="M16" i="18"/>
  <c r="M16" i="17"/>
  <c r="N48" i="4"/>
  <c r="M72" i="4"/>
  <c r="N88" i="4"/>
  <c r="N20" i="18"/>
  <c r="N20" i="17"/>
  <c r="M112" i="4"/>
  <c r="O112" i="4" s="1"/>
  <c r="I112" i="4" s="1"/>
  <c r="J112" i="4" s="1"/>
  <c r="K112" i="4" s="1"/>
  <c r="L112" i="4" s="1"/>
  <c r="N17" i="4"/>
  <c r="O17" i="4" s="1"/>
  <c r="I17" i="4" s="1"/>
  <c r="J17" i="4" s="1"/>
  <c r="K17" i="4" s="1"/>
  <c r="L17" i="4" s="1"/>
  <c r="M41" i="4"/>
  <c r="N41" i="4"/>
  <c r="M65" i="4"/>
  <c r="M10" i="18"/>
  <c r="M10" i="17"/>
  <c r="N13" i="18"/>
  <c r="N13" i="17"/>
  <c r="N81" i="4"/>
  <c r="M42" i="18"/>
  <c r="O42" i="18" s="1"/>
  <c r="I42" i="18" s="1"/>
  <c r="J42" i="18" s="1"/>
  <c r="K42" i="18" s="1"/>
  <c r="L42" i="18" s="1"/>
  <c r="M42" i="17"/>
  <c r="O42" i="17" s="1"/>
  <c r="I42" i="17" s="1"/>
  <c r="J42" i="17" s="1"/>
  <c r="K42" i="17" s="1"/>
  <c r="L42" i="17" s="1"/>
  <c r="M105" i="4"/>
  <c r="O105" i="4" s="1"/>
  <c r="I105" i="4" s="1"/>
  <c r="J105" i="4" s="1"/>
  <c r="K105" i="4" s="1"/>
  <c r="L105" i="4" s="1"/>
  <c r="M50" i="4"/>
  <c r="O50" i="4" s="1"/>
  <c r="I50" i="4" s="1"/>
  <c r="J50" i="4" s="1"/>
  <c r="K50" i="4" s="1"/>
  <c r="L50" i="4" s="1"/>
  <c r="N26" i="4"/>
  <c r="N42" i="4"/>
  <c r="M66" i="4"/>
  <c r="M11" i="18"/>
  <c r="M11" i="17"/>
  <c r="M43" i="18"/>
  <c r="O43" i="18" s="1"/>
  <c r="I43" i="18" s="1"/>
  <c r="J43" i="18" s="1"/>
  <c r="K43" i="18" s="1"/>
  <c r="L43" i="18" s="1"/>
  <c r="M43" i="17"/>
  <c r="O43" i="17" s="1"/>
  <c r="I43" i="17" s="1"/>
  <c r="J43" i="17" s="1"/>
  <c r="K43" i="17" s="1"/>
  <c r="L43" i="17" s="1"/>
  <c r="N14" i="17"/>
  <c r="N14" i="18"/>
  <c r="M106" i="4"/>
  <c r="O106" i="4" s="1"/>
  <c r="I106" i="4" s="1"/>
  <c r="J106" i="4" s="1"/>
  <c r="K106" i="4" s="1"/>
  <c r="L106" i="4" s="1"/>
  <c r="N82" i="4"/>
  <c r="M12" i="4"/>
  <c r="M13" i="4"/>
  <c r="M15" i="4"/>
  <c r="M14" i="4"/>
  <c r="M9" i="4"/>
  <c r="M10" i="4"/>
  <c r="M11" i="4"/>
  <c r="M39" i="4"/>
  <c r="N15" i="4"/>
  <c r="M47" i="4"/>
  <c r="N23" i="4"/>
  <c r="O23" i="4" s="1"/>
  <c r="I23" i="4" s="1"/>
  <c r="J23" i="4" s="1"/>
  <c r="K23" i="4" s="1"/>
  <c r="L23" i="4" s="1"/>
  <c r="M55" i="4"/>
  <c r="N31" i="4"/>
  <c r="O31" i="4" s="1"/>
  <c r="I31" i="4" s="1"/>
  <c r="J31" i="4" s="1"/>
  <c r="K31" i="4" s="1"/>
  <c r="L31" i="4" s="1"/>
  <c r="N39" i="4"/>
  <c r="M63" i="4"/>
  <c r="N47" i="4"/>
  <c r="M71" i="4"/>
  <c r="M15" i="18"/>
  <c r="M15" i="17"/>
  <c r="M22" i="18"/>
  <c r="O22" i="18" s="1"/>
  <c r="I22" i="18" s="1"/>
  <c r="J22" i="18" s="1"/>
  <c r="K22" i="18" s="1"/>
  <c r="L22" i="18" s="1"/>
  <c r="M22" i="17"/>
  <c r="O22" i="17" s="1"/>
  <c r="I22" i="17" s="1"/>
  <c r="N55" i="4"/>
  <c r="M79" i="4"/>
  <c r="N63" i="4"/>
  <c r="M87" i="4"/>
  <c r="M33" i="18"/>
  <c r="O33" i="18" s="1"/>
  <c r="I33" i="18" s="1"/>
  <c r="M33" i="17"/>
  <c r="O33" i="17" s="1"/>
  <c r="I33" i="17" s="1"/>
  <c r="N71" i="4"/>
  <c r="M95" i="4"/>
  <c r="M40" i="18"/>
  <c r="O40" i="18" s="1"/>
  <c r="I40" i="18" s="1"/>
  <c r="J40" i="18" s="1"/>
  <c r="K40" i="18" s="1"/>
  <c r="L40" i="18" s="1"/>
  <c r="M40" i="17"/>
  <c r="O40" i="17" s="1"/>
  <c r="I40" i="17" s="1"/>
  <c r="J40" i="17" s="1"/>
  <c r="K40" i="17" s="1"/>
  <c r="L40" i="17" s="1"/>
  <c r="N12" i="18"/>
  <c r="N12" i="17"/>
  <c r="N79" i="4"/>
  <c r="M103" i="4"/>
  <c r="O103" i="4" s="1"/>
  <c r="I103" i="4" s="1"/>
  <c r="J103" i="4" s="1"/>
  <c r="K103" i="4" s="1"/>
  <c r="L103" i="4" s="1"/>
  <c r="M48" i="18"/>
  <c r="O48" i="18" s="1"/>
  <c r="I48" i="18" s="1"/>
  <c r="J48" i="18" s="1"/>
  <c r="K48" i="18" s="1"/>
  <c r="L48" i="18" s="1"/>
  <c r="M48" i="17"/>
  <c r="O48" i="17" s="1"/>
  <c r="I48" i="17" s="1"/>
  <c r="J48" i="17" s="1"/>
  <c r="K48" i="17" s="1"/>
  <c r="L48" i="17" s="1"/>
  <c r="N19" i="18"/>
  <c r="N19" i="17"/>
  <c r="M111" i="4"/>
  <c r="O111" i="4" s="1"/>
  <c r="I111" i="4" s="1"/>
  <c r="J111" i="4" s="1"/>
  <c r="K111" i="4" s="1"/>
  <c r="L111" i="4" s="1"/>
  <c r="N87" i="4"/>
  <c r="O87" i="4" s="1"/>
  <c r="I87" i="4" s="1"/>
  <c r="J87" i="4" s="1"/>
  <c r="K87" i="4" s="1"/>
  <c r="L87" i="4" s="1"/>
  <c r="M119" i="4"/>
  <c r="O119" i="4" s="1"/>
  <c r="I119" i="4" s="1"/>
  <c r="J119" i="4" s="1"/>
  <c r="K119" i="4" s="1"/>
  <c r="L119" i="4" s="1"/>
  <c r="N95" i="4"/>
  <c r="H50" i="18"/>
  <c r="H52" i="18" s="1"/>
  <c r="H50" i="17"/>
  <c r="H52" i="17" s="1"/>
  <c r="H123" i="4"/>
  <c r="H125" i="4" s="1"/>
  <c r="O12" i="4" l="1"/>
  <c r="I12" i="4" s="1"/>
  <c r="J12" i="4" s="1"/>
  <c r="K12" i="4" s="1"/>
  <c r="L12" i="4" s="1"/>
  <c r="O72" i="4"/>
  <c r="I72" i="4" s="1"/>
  <c r="J72" i="4" s="1"/>
  <c r="K72" i="4" s="1"/>
  <c r="L72" i="4" s="1"/>
  <c r="O11" i="18"/>
  <c r="I11" i="18" s="1"/>
  <c r="O52" i="4"/>
  <c r="I52" i="4" s="1"/>
  <c r="J52" i="4" s="1"/>
  <c r="K52" i="4" s="1"/>
  <c r="L52" i="4" s="1"/>
  <c r="O10" i="4"/>
  <c r="I10" i="4" s="1"/>
  <c r="J10" i="4" s="1"/>
  <c r="K10" i="4" s="1"/>
  <c r="L10" i="4" s="1"/>
  <c r="O65" i="4"/>
  <c r="I65" i="4" s="1"/>
  <c r="J65" i="4" s="1"/>
  <c r="K65" i="4" s="1"/>
  <c r="L65" i="4" s="1"/>
  <c r="O38" i="4"/>
  <c r="I38" i="4" s="1"/>
  <c r="J38" i="4" s="1"/>
  <c r="K38" i="4" s="1"/>
  <c r="L38" i="4" s="1"/>
  <c r="O24" i="17"/>
  <c r="I24" i="17" s="1"/>
  <c r="J24" i="17" s="1"/>
  <c r="K24" i="17" s="1"/>
  <c r="L24" i="17" s="1"/>
  <c r="O10" i="17"/>
  <c r="I10" i="17" s="1"/>
  <c r="J10" i="17" s="1"/>
  <c r="K10" i="17" s="1"/>
  <c r="L10" i="17" s="1"/>
  <c r="O55" i="4"/>
  <c r="I55" i="4" s="1"/>
  <c r="J55" i="4" s="1"/>
  <c r="K55" i="4" s="1"/>
  <c r="L55" i="4" s="1"/>
  <c r="O14" i="4"/>
  <c r="I14" i="4" s="1"/>
  <c r="O15" i="18"/>
  <c r="I15" i="18" s="1"/>
  <c r="J15" i="18" s="1"/>
  <c r="K15" i="18" s="1"/>
  <c r="L15" i="18" s="1"/>
  <c r="O71" i="4"/>
  <c r="I71" i="4" s="1"/>
  <c r="J71" i="4" s="1"/>
  <c r="K71" i="4" s="1"/>
  <c r="L71" i="4" s="1"/>
  <c r="O63" i="4"/>
  <c r="I63" i="4" s="1"/>
  <c r="J63" i="4" s="1"/>
  <c r="K63" i="4" s="1"/>
  <c r="L63" i="4" s="1"/>
  <c r="O91" i="4"/>
  <c r="I91" i="4" s="1"/>
  <c r="J91" i="4" s="1"/>
  <c r="K91" i="4" s="1"/>
  <c r="L91" i="4" s="1"/>
  <c r="O85" i="4"/>
  <c r="I85" i="4" s="1"/>
  <c r="J85" i="4" s="1"/>
  <c r="K85" i="4" s="1"/>
  <c r="L85" i="4" s="1"/>
  <c r="O51" i="4"/>
  <c r="I51" i="4" s="1"/>
  <c r="J51" i="4" s="1"/>
  <c r="K51" i="4" s="1"/>
  <c r="L51" i="4" s="1"/>
  <c r="O95" i="4"/>
  <c r="I95" i="4" s="1"/>
  <c r="J95" i="4" s="1"/>
  <c r="K95" i="4" s="1"/>
  <c r="L95" i="4" s="1"/>
  <c r="O10" i="18"/>
  <c r="I10" i="18" s="1"/>
  <c r="J10" i="18" s="1"/>
  <c r="K10" i="18" s="1"/>
  <c r="L10" i="18" s="1"/>
  <c r="O40" i="4"/>
  <c r="I40" i="4" s="1"/>
  <c r="J40" i="4" s="1"/>
  <c r="K40" i="4" s="1"/>
  <c r="L40" i="4" s="1"/>
  <c r="O70" i="4"/>
  <c r="I70" i="4" s="1"/>
  <c r="J70" i="4" s="1"/>
  <c r="K70" i="4" s="1"/>
  <c r="L70" i="4" s="1"/>
  <c r="O69" i="4"/>
  <c r="I69" i="4" s="1"/>
  <c r="J69" i="4" s="1"/>
  <c r="K69" i="4" s="1"/>
  <c r="L69" i="4" s="1"/>
  <c r="O68" i="4"/>
  <c r="I68" i="4" s="1"/>
  <c r="J68" i="4" s="1"/>
  <c r="K68" i="4" s="1"/>
  <c r="L68" i="4" s="1"/>
  <c r="O96" i="4"/>
  <c r="I96" i="4" s="1"/>
  <c r="J96" i="4" s="1"/>
  <c r="K96" i="4" s="1"/>
  <c r="L96" i="4" s="1"/>
  <c r="O26" i="4"/>
  <c r="I26" i="4" s="1"/>
  <c r="J26" i="4" s="1"/>
  <c r="K26" i="4" s="1"/>
  <c r="L26" i="4" s="1"/>
  <c r="O74" i="4"/>
  <c r="I74" i="4" s="1"/>
  <c r="J74" i="4" s="1"/>
  <c r="K74" i="4" s="1"/>
  <c r="L74" i="4" s="1"/>
  <c r="O17" i="18"/>
  <c r="I17" i="18" s="1"/>
  <c r="J17" i="18" s="1"/>
  <c r="K17" i="18" s="1"/>
  <c r="L17" i="18" s="1"/>
  <c r="O9" i="4"/>
  <c r="I9" i="4" s="1"/>
  <c r="J9" i="4" s="1"/>
  <c r="K9" i="4" s="1"/>
  <c r="O14" i="18"/>
  <c r="I14" i="18" s="1"/>
  <c r="J14" i="18" s="1"/>
  <c r="K14" i="18" s="1"/>
  <c r="L14" i="18" s="1"/>
  <c r="O23" i="17"/>
  <c r="I23" i="17" s="1"/>
  <c r="J23" i="17" s="1"/>
  <c r="O21" i="17"/>
  <c r="I21" i="17" s="1"/>
  <c r="J21" i="17" s="1"/>
  <c r="O15" i="17"/>
  <c r="I15" i="17" s="1"/>
  <c r="J15" i="17" s="1"/>
  <c r="O47" i="4"/>
  <c r="I47" i="4" s="1"/>
  <c r="J47" i="4" s="1"/>
  <c r="K47" i="4" s="1"/>
  <c r="L47" i="4" s="1"/>
  <c r="O82" i="4"/>
  <c r="I82" i="4" s="1"/>
  <c r="J82" i="4" s="1"/>
  <c r="K82" i="4" s="1"/>
  <c r="L82" i="4" s="1"/>
  <c r="O67" i="4"/>
  <c r="I67" i="4" s="1"/>
  <c r="J67" i="4" s="1"/>
  <c r="K67" i="4" s="1"/>
  <c r="L67" i="4" s="1"/>
  <c r="O20" i="17"/>
  <c r="I20" i="17" s="1"/>
  <c r="J20" i="17" s="1"/>
  <c r="K20" i="17" s="1"/>
  <c r="L20" i="17" s="1"/>
  <c r="O66" i="4"/>
  <c r="I66" i="4" s="1"/>
  <c r="J66" i="4" s="1"/>
  <c r="K66" i="4" s="1"/>
  <c r="L66" i="4" s="1"/>
  <c r="O57" i="4"/>
  <c r="I57" i="4" s="1"/>
  <c r="J57" i="4" s="1"/>
  <c r="K57" i="4" s="1"/>
  <c r="L57" i="4" s="1"/>
  <c r="O20" i="18"/>
  <c r="I20" i="18" s="1"/>
  <c r="J20" i="18" s="1"/>
  <c r="K20" i="18" s="1"/>
  <c r="L20" i="18" s="1"/>
  <c r="O18" i="18"/>
  <c r="I18" i="18" s="1"/>
  <c r="J18" i="18" s="1"/>
  <c r="K18" i="18" s="1"/>
  <c r="L18" i="18" s="1"/>
  <c r="J47" i="17"/>
  <c r="K47" i="17" s="1"/>
  <c r="L47" i="17" s="1"/>
  <c r="O39" i="4"/>
  <c r="I39" i="4" s="1"/>
  <c r="J39" i="4" s="1"/>
  <c r="K39" i="4" s="1"/>
  <c r="L39" i="4" s="1"/>
  <c r="O13" i="4"/>
  <c r="I13" i="4" s="1"/>
  <c r="J13" i="4" s="1"/>
  <c r="K13" i="4" s="1"/>
  <c r="L13" i="4" s="1"/>
  <c r="O11" i="17"/>
  <c r="I11" i="17" s="1"/>
  <c r="J11" i="17" s="1"/>
  <c r="K11" i="17" s="1"/>
  <c r="L11" i="17" s="1"/>
  <c r="O41" i="4"/>
  <c r="I41" i="4" s="1"/>
  <c r="J41" i="4" s="1"/>
  <c r="K41" i="4" s="1"/>
  <c r="L41" i="4" s="1"/>
  <c r="O16" i="17"/>
  <c r="I16" i="17" s="1"/>
  <c r="J16" i="17" s="1"/>
  <c r="K16" i="17" s="1"/>
  <c r="L16" i="17" s="1"/>
  <c r="O78" i="4"/>
  <c r="I78" i="4" s="1"/>
  <c r="J78" i="4" s="1"/>
  <c r="K78" i="4" s="1"/>
  <c r="L78" i="4" s="1"/>
  <c r="O86" i="4"/>
  <c r="I86" i="4" s="1"/>
  <c r="J86" i="4" s="1"/>
  <c r="K86" i="4" s="1"/>
  <c r="L86" i="4" s="1"/>
  <c r="O62" i="4"/>
  <c r="I62" i="4" s="1"/>
  <c r="J62" i="4" s="1"/>
  <c r="K62" i="4" s="1"/>
  <c r="L62" i="4" s="1"/>
  <c r="O23" i="18"/>
  <c r="I23" i="18" s="1"/>
  <c r="J23" i="18" s="1"/>
  <c r="K23" i="18" s="1"/>
  <c r="L23" i="18" s="1"/>
  <c r="O37" i="4"/>
  <c r="I37" i="4" s="1"/>
  <c r="J37" i="4" s="1"/>
  <c r="K37" i="4" s="1"/>
  <c r="L37" i="4" s="1"/>
  <c r="O11" i="4"/>
  <c r="I11" i="4" s="1"/>
  <c r="J11" i="4" s="1"/>
  <c r="K11" i="4" s="1"/>
  <c r="L11" i="4" s="1"/>
  <c r="J37" i="17"/>
  <c r="K37" i="17" s="1"/>
  <c r="L37" i="17" s="1"/>
  <c r="O92" i="4"/>
  <c r="I92" i="4" s="1"/>
  <c r="J92" i="4" s="1"/>
  <c r="K92" i="4" s="1"/>
  <c r="L92" i="4" s="1"/>
  <c r="O76" i="4"/>
  <c r="I76" i="4" s="1"/>
  <c r="J76" i="4" s="1"/>
  <c r="K76" i="4" s="1"/>
  <c r="L76" i="4" s="1"/>
  <c r="J41" i="17"/>
  <c r="K41" i="17" s="1"/>
  <c r="L41" i="17" s="1"/>
  <c r="O83" i="4"/>
  <c r="I83" i="4" s="1"/>
  <c r="J83" i="4" s="1"/>
  <c r="K83" i="4" s="1"/>
  <c r="L83" i="4" s="1"/>
  <c r="O12" i="17"/>
  <c r="I12" i="17" s="1"/>
  <c r="J12" i="17" s="1"/>
  <c r="K12" i="17" s="1"/>
  <c r="L12" i="17" s="1"/>
  <c r="O17" i="17"/>
  <c r="I17" i="17" s="1"/>
  <c r="J17" i="17" s="1"/>
  <c r="K17" i="17" s="1"/>
  <c r="L17" i="17" s="1"/>
  <c r="J56" i="4"/>
  <c r="K56" i="4" s="1"/>
  <c r="L56" i="4" s="1"/>
  <c r="O43" i="4"/>
  <c r="I43" i="4" s="1"/>
  <c r="J43" i="4" s="1"/>
  <c r="K43" i="4" s="1"/>
  <c r="L43" i="4" s="1"/>
  <c r="O79" i="4"/>
  <c r="I79" i="4" s="1"/>
  <c r="J79" i="4" s="1"/>
  <c r="K79" i="4" s="1"/>
  <c r="L79" i="4" s="1"/>
  <c r="J11" i="18"/>
  <c r="K11" i="18" s="1"/>
  <c r="L11" i="18" s="1"/>
  <c r="O16" i="18"/>
  <c r="I16" i="18" s="1"/>
  <c r="J16" i="18" s="1"/>
  <c r="K16" i="18" s="1"/>
  <c r="L16" i="18" s="1"/>
  <c r="O94" i="4"/>
  <c r="I94" i="4" s="1"/>
  <c r="J94" i="4" s="1"/>
  <c r="K94" i="4" s="1"/>
  <c r="L94" i="4" s="1"/>
  <c r="J29" i="17"/>
  <c r="K29" i="17" s="1"/>
  <c r="L29" i="17" s="1"/>
  <c r="O81" i="4"/>
  <c r="I81" i="4" s="1"/>
  <c r="J81" i="4" s="1"/>
  <c r="K81" i="4" s="1"/>
  <c r="L81" i="4" s="1"/>
  <c r="O21" i="18"/>
  <c r="I21" i="18" s="1"/>
  <c r="O61" i="4"/>
  <c r="I61" i="4" s="1"/>
  <c r="J61" i="4" s="1"/>
  <c r="K61" i="4" s="1"/>
  <c r="L61" i="4" s="1"/>
  <c r="O34" i="4"/>
  <c r="I34" i="4" s="1"/>
  <c r="J34" i="4" s="1"/>
  <c r="K34" i="4" s="1"/>
  <c r="L34" i="4" s="1"/>
  <c r="J37" i="18"/>
  <c r="K37" i="18" s="1"/>
  <c r="L37" i="18" s="1"/>
  <c r="O44" i="4"/>
  <c r="I44" i="4" s="1"/>
  <c r="J44" i="4" s="1"/>
  <c r="K44" i="4" s="1"/>
  <c r="L44" i="4" s="1"/>
  <c r="J41" i="18"/>
  <c r="K41" i="18" s="1"/>
  <c r="L41" i="18" s="1"/>
  <c r="O12" i="18"/>
  <c r="I12" i="18" s="1"/>
  <c r="J12" i="18" s="1"/>
  <c r="K12" i="18" s="1"/>
  <c r="L12" i="18" s="1"/>
  <c r="O73" i="4"/>
  <c r="I73" i="4" s="1"/>
  <c r="J73" i="4" s="1"/>
  <c r="K73" i="4" s="1"/>
  <c r="L73" i="4" s="1"/>
  <c r="J25" i="17"/>
  <c r="K25" i="17" s="1"/>
  <c r="L25" i="17" s="1"/>
  <c r="O54" i="4"/>
  <c r="I54" i="4" s="1"/>
  <c r="J54" i="4" s="1"/>
  <c r="K54" i="4" s="1"/>
  <c r="L54" i="4" s="1"/>
  <c r="J29" i="18"/>
  <c r="K29" i="18" s="1"/>
  <c r="L29" i="18" s="1"/>
  <c r="O93" i="4"/>
  <c r="I93" i="4" s="1"/>
  <c r="J93" i="4" s="1"/>
  <c r="K93" i="4" s="1"/>
  <c r="L93" i="4" s="1"/>
  <c r="O77" i="4"/>
  <c r="I77" i="4" s="1"/>
  <c r="J77" i="4" s="1"/>
  <c r="K77" i="4" s="1"/>
  <c r="L77" i="4" s="1"/>
  <c r="O88" i="4"/>
  <c r="I88" i="4" s="1"/>
  <c r="J88" i="4" s="1"/>
  <c r="K88" i="4" s="1"/>
  <c r="L88" i="4" s="1"/>
  <c r="O84" i="4"/>
  <c r="I84" i="4" s="1"/>
  <c r="J84" i="4" s="1"/>
  <c r="K84" i="4" s="1"/>
  <c r="L84" i="4" s="1"/>
  <c r="O64" i="4"/>
  <c r="I64" i="4" s="1"/>
  <c r="J64" i="4" s="1"/>
  <c r="K64" i="4" s="1"/>
  <c r="L64" i="4" s="1"/>
  <c r="J36" i="17"/>
  <c r="K36" i="17" s="1"/>
  <c r="L36" i="17" s="1"/>
  <c r="O75" i="4"/>
  <c r="I75" i="4" s="1"/>
  <c r="J75" i="4" s="1"/>
  <c r="K75" i="4" s="1"/>
  <c r="L75" i="4" s="1"/>
  <c r="O42" i="4"/>
  <c r="I42" i="4" s="1"/>
  <c r="J42" i="4" s="1"/>
  <c r="K42" i="4" s="1"/>
  <c r="L42" i="4" s="1"/>
  <c r="J33" i="18"/>
  <c r="K33" i="18" s="1"/>
  <c r="L33" i="18" s="1"/>
  <c r="J14" i="4"/>
  <c r="K14" i="4" s="1"/>
  <c r="L14" i="4" s="1"/>
  <c r="J22" i="17"/>
  <c r="K22" i="17" s="1"/>
  <c r="L22" i="17" s="1"/>
  <c r="J45" i="17"/>
  <c r="K45" i="17" s="1"/>
  <c r="L45" i="17" s="1"/>
  <c r="O36" i="4"/>
  <c r="I36" i="4" s="1"/>
  <c r="J36" i="4" s="1"/>
  <c r="K36" i="4" s="1"/>
  <c r="L36" i="4" s="1"/>
  <c r="O59" i="4"/>
  <c r="I59" i="4" s="1"/>
  <c r="J59" i="4" s="1"/>
  <c r="K59" i="4" s="1"/>
  <c r="L59" i="4" s="1"/>
  <c r="O49" i="4"/>
  <c r="I49" i="4" s="1"/>
  <c r="J49" i="4" s="1"/>
  <c r="K49" i="4" s="1"/>
  <c r="L49" i="4" s="1"/>
  <c r="J26" i="17"/>
  <c r="K26" i="17" s="1"/>
  <c r="L26" i="17" s="1"/>
  <c r="J32" i="18"/>
  <c r="K32" i="18" s="1"/>
  <c r="L32" i="18" s="1"/>
  <c r="O46" i="4"/>
  <c r="I46" i="4" s="1"/>
  <c r="J46" i="4" s="1"/>
  <c r="K46" i="4" s="1"/>
  <c r="L46" i="4" s="1"/>
  <c r="O13" i="17"/>
  <c r="I13" i="17" s="1"/>
  <c r="O9" i="17"/>
  <c r="I9" i="17" s="1"/>
  <c r="O19" i="18"/>
  <c r="I19" i="18" s="1"/>
  <c r="J19" i="18" s="1"/>
  <c r="K19" i="18" s="1"/>
  <c r="L19" i="18" s="1"/>
  <c r="O48" i="4"/>
  <c r="I48" i="4" s="1"/>
  <c r="J48" i="4" s="1"/>
  <c r="K48" i="4" s="1"/>
  <c r="L48" i="4" s="1"/>
  <c r="O15" i="4"/>
  <c r="I15" i="4" s="1"/>
  <c r="J15" i="4" s="1"/>
  <c r="K15" i="4" s="1"/>
  <c r="L15" i="4" s="1"/>
  <c r="J33" i="17"/>
  <c r="K33" i="17" s="1"/>
  <c r="L33" i="17" s="1"/>
  <c r="O14" i="17"/>
  <c r="I14" i="17" s="1"/>
  <c r="J14" i="17" s="1"/>
  <c r="K14" i="17" s="1"/>
  <c r="L14" i="17" s="1"/>
  <c r="O13" i="18"/>
  <c r="I13" i="18" s="1"/>
  <c r="O45" i="4"/>
  <c r="I45" i="4" s="1"/>
  <c r="J45" i="4" s="1"/>
  <c r="K45" i="4" s="1"/>
  <c r="L45" i="4" s="1"/>
  <c r="O24" i="18"/>
  <c r="I24" i="18" s="1"/>
  <c r="J24" i="18" s="1"/>
  <c r="K24" i="18" s="1"/>
  <c r="L24" i="18" s="1"/>
  <c r="O60" i="4"/>
  <c r="I60" i="4" s="1"/>
  <c r="J60" i="4" s="1"/>
  <c r="K60" i="4" s="1"/>
  <c r="L60" i="4" s="1"/>
  <c r="O9" i="18"/>
  <c r="I9" i="18" s="1"/>
  <c r="O19" i="17"/>
  <c r="I19" i="17" s="1"/>
  <c r="J19" i="17" s="1"/>
  <c r="K19" i="17" s="1"/>
  <c r="L19" i="17" s="1"/>
  <c r="O18" i="17"/>
  <c r="I18" i="17" s="1"/>
  <c r="J18" i="17" s="1"/>
  <c r="K18" i="17" s="1"/>
  <c r="L18" i="17" s="1"/>
  <c r="K15" i="17" l="1"/>
  <c r="L15" i="17" s="1"/>
  <c r="K21" i="17"/>
  <c r="L21" i="17" s="1"/>
  <c r="K23" i="17"/>
  <c r="L23" i="17" s="1"/>
  <c r="I123" i="4"/>
  <c r="I125" i="4" s="1"/>
  <c r="J9" i="18"/>
  <c r="K9" i="18" s="1"/>
  <c r="I50" i="18"/>
  <c r="I52" i="18" s="1"/>
  <c r="J21" i="18"/>
  <c r="K21" i="18" s="1"/>
  <c r="L21" i="18" s="1"/>
  <c r="L9" i="4"/>
  <c r="L123" i="4" s="1"/>
  <c r="L125" i="4" s="1"/>
  <c r="K123" i="4"/>
  <c r="K125" i="4" s="1"/>
  <c r="D133" i="4" s="1"/>
  <c r="D135" i="4" s="1"/>
  <c r="J13" i="17"/>
  <c r="K13" i="17" s="1"/>
  <c r="L13" i="17" s="1"/>
  <c r="J13" i="18"/>
  <c r="K13" i="18" s="1"/>
  <c r="L13" i="18" s="1"/>
  <c r="J9" i="17"/>
  <c r="K9" i="17" s="1"/>
  <c r="I50" i="17"/>
  <c r="I52" i="17" s="1"/>
  <c r="F135" i="4" l="1"/>
  <c r="H135" i="4"/>
  <c r="L9" i="17"/>
  <c r="L50" i="17" s="1"/>
  <c r="L52" i="17" s="1"/>
  <c r="K50" i="17"/>
  <c r="K52" i="17" s="1"/>
  <c r="L9" i="18"/>
  <c r="L50" i="18" s="1"/>
  <c r="L52" i="18" s="1"/>
  <c r="K50" i="18"/>
  <c r="K52" i="18" s="1"/>
  <c r="I135" i="4" l="1"/>
  <c r="D123" i="5" l="1"/>
  <c r="D50" i="22"/>
  <c r="D123" i="34"/>
  <c r="D51" i="21"/>
  <c r="D67" i="28" l="1"/>
  <c r="D72" i="33"/>
  <c r="D64" i="8"/>
  <c r="H50" i="22"/>
  <c r="L50" i="22" s="1"/>
  <c r="M50" i="22" s="1"/>
  <c r="D51" i="22"/>
  <c r="D124" i="34"/>
  <c r="H123" i="34"/>
  <c r="D63" i="23"/>
  <c r="D64" i="23" s="1"/>
  <c r="H51" i="21"/>
  <c r="D52" i="21"/>
  <c r="D64" i="32"/>
  <c r="D102" i="30"/>
  <c r="D103" i="30" s="1"/>
  <c r="D38" i="29"/>
  <c r="D39" i="29" s="1"/>
  <c r="D71" i="20"/>
  <c r="D50" i="27"/>
  <c r="H78" i="19"/>
  <c r="D79" i="19"/>
  <c r="H123" i="5"/>
  <c r="D124" i="5"/>
  <c r="D35" i="31"/>
  <c r="D36" i="31" s="1"/>
  <c r="H66" i="26"/>
  <c r="D65" i="23" l="1"/>
  <c r="H65" i="23" s="1"/>
  <c r="L65" i="23" s="1"/>
  <c r="M65" i="23" s="1"/>
  <c r="H64" i="23"/>
  <c r="L64" i="23" s="1"/>
  <c r="M64" i="23" s="1"/>
  <c r="D104" i="30"/>
  <c r="H104" i="30" s="1"/>
  <c r="L104" i="30" s="1"/>
  <c r="M104" i="30" s="1"/>
  <c r="H103" i="30"/>
  <c r="L103" i="30" s="1"/>
  <c r="M103" i="30" s="1"/>
  <c r="H67" i="26"/>
  <c r="L67" i="26" s="1"/>
  <c r="M67" i="26" s="1"/>
  <c r="H68" i="26"/>
  <c r="L68" i="26" s="1"/>
  <c r="M68" i="26" s="1"/>
  <c r="L123" i="34"/>
  <c r="M123" i="34" s="1"/>
  <c r="L78" i="19"/>
  <c r="M78" i="19" s="1"/>
  <c r="D125" i="34"/>
  <c r="H125" i="34" s="1"/>
  <c r="L125" i="34" s="1"/>
  <c r="M125" i="34" s="1"/>
  <c r="H124" i="34"/>
  <c r="L124" i="34" s="1"/>
  <c r="M124" i="34" s="1"/>
  <c r="H67" i="28"/>
  <c r="L67" i="28" s="1"/>
  <c r="M67" i="28" s="1"/>
  <c r="D37" i="31"/>
  <c r="H37" i="31" s="1"/>
  <c r="L37" i="31" s="1"/>
  <c r="M37" i="31" s="1"/>
  <c r="H36" i="31"/>
  <c r="L36" i="31" s="1"/>
  <c r="M36" i="31" s="1"/>
  <c r="D80" i="19"/>
  <c r="H80" i="19" s="1"/>
  <c r="L80" i="19" s="1"/>
  <c r="M80" i="19" s="1"/>
  <c r="H79" i="19"/>
  <c r="L79" i="19" s="1"/>
  <c r="M79" i="19" s="1"/>
  <c r="H64" i="8"/>
  <c r="H72" i="33"/>
  <c r="D68" i="28"/>
  <c r="H50" i="27"/>
  <c r="L50" i="27" s="1"/>
  <c r="M50" i="27" s="1"/>
  <c r="D53" i="21"/>
  <c r="H52" i="21"/>
  <c r="L52" i="21" s="1"/>
  <c r="M52" i="21" s="1"/>
  <c r="D65" i="8"/>
  <c r="D73" i="33"/>
  <c r="L123" i="5"/>
  <c r="M123" i="5" s="1"/>
  <c r="D40" i="29"/>
  <c r="H40" i="29" s="1"/>
  <c r="L40" i="29" s="1"/>
  <c r="M40" i="29" s="1"/>
  <c r="H39" i="29"/>
  <c r="L39" i="29" s="1"/>
  <c r="M39" i="29" s="1"/>
  <c r="L66" i="26"/>
  <c r="M66" i="26" s="1"/>
  <c r="H63" i="23"/>
  <c r="D67" i="23"/>
  <c r="D51" i="27"/>
  <c r="H71" i="20"/>
  <c r="L71" i="20" s="1"/>
  <c r="M71" i="20" s="1"/>
  <c r="L51" i="21"/>
  <c r="M51" i="21" s="1"/>
  <c r="H102" i="30"/>
  <c r="D106" i="30"/>
  <c r="H64" i="32"/>
  <c r="D72" i="20"/>
  <c r="D65" i="32"/>
  <c r="H35" i="31"/>
  <c r="D125" i="5"/>
  <c r="H125" i="5" s="1"/>
  <c r="L125" i="5" s="1"/>
  <c r="M125" i="5" s="1"/>
  <c r="H124" i="5"/>
  <c r="L124" i="5" s="1"/>
  <c r="M124" i="5" s="1"/>
  <c r="H38" i="29"/>
  <c r="L38" i="29" s="1"/>
  <c r="M38" i="29" s="1"/>
  <c r="D52" i="22"/>
  <c r="H51" i="22"/>
  <c r="L51" i="22" s="1"/>
  <c r="M51" i="22" s="1"/>
  <c r="M127" i="34" l="1"/>
  <c r="D18" i="35" s="1"/>
  <c r="F18" i="35" s="1"/>
  <c r="D127" i="34"/>
  <c r="D42" i="29"/>
  <c r="D39" i="31"/>
  <c r="D82" i="19"/>
  <c r="M68" i="29"/>
  <c r="D14" i="35" s="1"/>
  <c r="F14" i="35" s="1"/>
  <c r="M70" i="26"/>
  <c r="D7" i="35" s="1"/>
  <c r="D66" i="8"/>
  <c r="H66" i="8" s="1"/>
  <c r="L66" i="8" s="1"/>
  <c r="M66" i="8" s="1"/>
  <c r="H65" i="8"/>
  <c r="L65" i="8" s="1"/>
  <c r="M65" i="8" s="1"/>
  <c r="L72" i="33"/>
  <c r="M72" i="33" s="1"/>
  <c r="D66" i="32"/>
  <c r="H65" i="32"/>
  <c r="L65" i="32" s="1"/>
  <c r="M65" i="32" s="1"/>
  <c r="H70" i="26"/>
  <c r="D73" i="20"/>
  <c r="H72" i="20"/>
  <c r="L72" i="20" s="1"/>
  <c r="M72" i="20" s="1"/>
  <c r="D70" i="26"/>
  <c r="H53" i="21"/>
  <c r="D55" i="21"/>
  <c r="L64" i="8"/>
  <c r="M64" i="8" s="1"/>
  <c r="H82" i="19"/>
  <c r="H127" i="5"/>
  <c r="M82" i="19"/>
  <c r="D8" i="35" s="1"/>
  <c r="F8" i="35" s="1"/>
  <c r="L64" i="32"/>
  <c r="M64" i="32" s="1"/>
  <c r="M127" i="5"/>
  <c r="D20" i="35" s="1"/>
  <c r="D69" i="28"/>
  <c r="H68" i="28"/>
  <c r="L68" i="28" s="1"/>
  <c r="M68" i="28" s="1"/>
  <c r="H127" i="34"/>
  <c r="H129" i="34" s="1"/>
  <c r="D52" i="27"/>
  <c r="H52" i="27" s="1"/>
  <c r="L52" i="27" s="1"/>
  <c r="M52" i="27" s="1"/>
  <c r="H51" i="27"/>
  <c r="L51" i="27" s="1"/>
  <c r="M51" i="27" s="1"/>
  <c r="H52" i="22"/>
  <c r="L52" i="22" s="1"/>
  <c r="M52" i="22" s="1"/>
  <c r="M68" i="22" s="1"/>
  <c r="D11" i="35" s="1"/>
  <c r="F11" i="35" s="1"/>
  <c r="D54" i="22"/>
  <c r="L35" i="31"/>
  <c r="M35" i="31" s="1"/>
  <c r="M68" i="31" s="1"/>
  <c r="D16" i="35" s="1"/>
  <c r="F16" i="35" s="1"/>
  <c r="H39" i="31"/>
  <c r="H41" i="31" s="1"/>
  <c r="L102" i="30"/>
  <c r="M102" i="30" s="1"/>
  <c r="M106" i="30" s="1"/>
  <c r="D15" i="35" s="1"/>
  <c r="F15" i="35" s="1"/>
  <c r="H106" i="30"/>
  <c r="H108" i="30" s="1"/>
  <c r="L63" i="23"/>
  <c r="M63" i="23" s="1"/>
  <c r="M68" i="23" s="1"/>
  <c r="D22" i="35" s="1"/>
  <c r="F22" i="35" s="1"/>
  <c r="H67" i="23"/>
  <c r="H69" i="23" s="1"/>
  <c r="D74" i="33"/>
  <c r="H74" i="33" s="1"/>
  <c r="L74" i="33" s="1"/>
  <c r="M74" i="33" s="1"/>
  <c r="H73" i="33"/>
  <c r="L73" i="33" s="1"/>
  <c r="M73" i="33" s="1"/>
  <c r="D127" i="5"/>
  <c r="M68" i="8" l="1"/>
  <c r="D21" i="35" s="1"/>
  <c r="M68" i="27"/>
  <c r="D12" i="35" s="1"/>
  <c r="F12" i="35" s="1"/>
  <c r="D68" i="8"/>
  <c r="H68" i="8"/>
  <c r="H70" i="8" s="1"/>
  <c r="D76" i="33"/>
  <c r="H69" i="28"/>
  <c r="L69" i="28" s="1"/>
  <c r="M69" i="28" s="1"/>
  <c r="M71" i="28" s="1"/>
  <c r="D13" i="35" s="1"/>
  <c r="F13" i="35" s="1"/>
  <c r="D71" i="28"/>
  <c r="H73" i="20"/>
  <c r="L73" i="20" s="1"/>
  <c r="M73" i="20" s="1"/>
  <c r="M75" i="20" s="1"/>
  <c r="D9" i="35" s="1"/>
  <c r="F9" i="35" s="1"/>
  <c r="D75" i="20"/>
  <c r="H66" i="32"/>
  <c r="D68" i="32"/>
  <c r="H76" i="33"/>
  <c r="H78" i="33" s="1"/>
  <c r="M76" i="33"/>
  <c r="D19" i="35" s="1"/>
  <c r="F19" i="35" s="1"/>
  <c r="L53" i="21"/>
  <c r="M53" i="21" s="1"/>
  <c r="M68" i="21" s="1"/>
  <c r="D10" i="35" s="1"/>
  <c r="F10" i="35" s="1"/>
  <c r="H55" i="21"/>
  <c r="H57" i="21" s="1"/>
  <c r="D54" i="27"/>
  <c r="H129" i="5"/>
  <c r="H72" i="26"/>
  <c r="L66" i="32" l="1"/>
  <c r="M66" i="32" s="1"/>
  <c r="M68" i="32" s="1"/>
  <c r="D17" i="35" s="1"/>
  <c r="H68" i="32"/>
  <c r="H70" i="32" s="1"/>
  <c r="D24" i="35" l="1"/>
  <c r="F17" i="35"/>
  <c r="F24" i="35" s="1"/>
</calcChain>
</file>

<file path=xl/sharedStrings.xml><?xml version="1.0" encoding="utf-8"?>
<sst xmlns="http://schemas.openxmlformats.org/spreadsheetml/2006/main" count="295" uniqueCount="54">
  <si>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</si>
  <si>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</si>
  <si>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</si>
  <si>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</si>
  <si>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</si>
  <si>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</si>
  <si>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</si>
  <si>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</si>
  <si>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</si>
  <si>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</si>
  <si>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</si>
  <si>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</si>
  <si>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</si>
  <si>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</si>
  <si>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</si>
  <si>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</si>
  <si>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</si>
  <si>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</si>
  <si>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</si>
  <si>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</si>
  <si>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</si>
  <si>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</si>
  <si>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</si>
  <si>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</si>
  <si>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</si>
  <si>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</si>
  <si>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</si>
  <si>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</si>
  <si>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</si>
  <si>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</si>
  <si>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</si>
  <si>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</si>
  <si>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</si>
  <si>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</si>
  <si>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</si>
  <si>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</si>
  <si>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</si>
  <si>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</si>
  <si>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</si>
  <si>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</si>
  <si>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Cumulative Dscount Rate Over the Asset Life</t>
  </si>
  <si>
    <t>Initial (Year 1) Accrual</t>
  </si>
  <si>
    <t>Net Salvage Requirement at Traditional Rate</t>
  </si>
  <si>
    <t>Expected Life of Vintage</t>
  </si>
  <si>
    <t>Account</t>
  </si>
  <si>
    <t>Total</t>
  </si>
  <si>
    <t>annual</t>
  </si>
  <si>
    <t>Year of Installation</t>
  </si>
  <si>
    <t>Discount Rate</t>
  </si>
  <si>
    <t>Cumulative Discount Rate Over the Asset Life</t>
  </si>
  <si>
    <t>Annual Accrual in 2024</t>
  </si>
  <si>
    <t>CDNS 2024 Accrual Summary</t>
  </si>
  <si>
    <t>Calculated CDNS ($) at Recommended Life Estimates</t>
  </si>
  <si>
    <t>Calculated CDNS ($) at Longer Life Alternative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</si>
</sst>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00"/>
    <numFmt numFmtId="167" formatCode="_(* #,##0_);_(* \(#,##0\);_(* &quot;-&quot;??_);_(@_)"/>
    <numFmt numFmtId="168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44" fontId="0" fillId="0" borderId="0" xfId="2" applyFont="1" applyFill="1"/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10" fontId="0" fillId="0" borderId="0" xfId="3" applyNumberFormat="1" applyFont="1"/>
    <xf numFmtId="168" fontId="0" fillId="0" borderId="0" xfId="0" applyNumberFormat="1"/>
    <xf numFmtId="167" fontId="4" fillId="0" borderId="0" xfId="0" applyNumberFormat="1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0" fontId="5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raneKh\AppData\Local\Microsoft\Windows\INetCache\Content.Outlook\R543002B\J.17.12%20Attachmen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mended Life Estimates"/>
      <sheetName val="Longer Life Alternative"/>
    </sheetNames>
    <sheetDataSet>
      <sheetData sheetId="0">
        <row r="14">
          <cell r="H14">
            <v>115.8</v>
          </cell>
        </row>
        <row r="15">
          <cell r="H15">
            <v>193.89999999999998</v>
          </cell>
        </row>
        <row r="17">
          <cell r="H17">
            <v>258.89999999999998</v>
          </cell>
        </row>
        <row r="18">
          <cell r="H18">
            <v>725.8</v>
          </cell>
        </row>
        <row r="19">
          <cell r="H19">
            <v>108.9</v>
          </cell>
        </row>
        <row r="24">
          <cell r="H24">
            <v>167.5</v>
          </cell>
        </row>
        <row r="25">
          <cell r="H25">
            <v>11.5</v>
          </cell>
        </row>
        <row r="26">
          <cell r="H26">
            <v>3</v>
          </cell>
        </row>
        <row r="27">
          <cell r="H27">
            <v>3128.6</v>
          </cell>
        </row>
        <row r="28">
          <cell r="H28">
            <v>1031.8</v>
          </cell>
        </row>
        <row r="29">
          <cell r="H29">
            <v>526.4</v>
          </cell>
        </row>
        <row r="40">
          <cell r="H40">
            <v>611.40000000000009</v>
          </cell>
        </row>
        <row r="41">
          <cell r="H41">
            <v>5036.2</v>
          </cell>
        </row>
        <row r="44">
          <cell r="H44">
            <v>4008.8</v>
          </cell>
        </row>
        <row r="45">
          <cell r="H45">
            <v>3839.1</v>
          </cell>
        </row>
        <row r="47">
          <cell r="H47">
            <v>1132.5999999999999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9B14-7C46-4AAB-9837-21A4F7158CED}">
  <sheetPr>
    <pageSetUpPr fitToPage="1"/>
  </sheetPr>
  <dimension ref="B3:F25"/>
  <sheetViews>
    <sheetView tabSelected="1" zoomScaleNormal="100" workbookViewId="0">
      <selection activeCell="H7" sqref="H7"/>
    </sheetView>
  </sheetViews>
  <sheetFormatPr defaultColWidth="9.109375" defaultRowHeight="13.2" x14ac:dyDescent="0.25"/>
  <cols>
    <col min="1" max="1" width="9.109375" style="20"/>
    <col min="2" max="2" width="9.33203125" style="20" bestFit="1" customWidth="1"/>
    <col min="3" max="3" width="1.88671875" style="20" customWidth="1"/>
    <col min="4" max="4" width="15" style="20" customWidth="1"/>
    <col min="5" max="5" width="1.88671875" style="20" customWidth="1"/>
    <col min="6" max="6" width="15" style="20" customWidth="1"/>
    <col min="7" max="16384" width="9.109375" style="20"/>
  </cols>
  <sheetData>
    <row r="3" spans="2:6" x14ac:dyDescent="0.25">
      <c r="B3" s="33" t="s">
        <v>51</v>
      </c>
    </row>
    <row r="4" spans="2:6" x14ac:dyDescent="0.25">
      <c r="B4" s="21"/>
    </row>
    <row r="5" spans="2:6" ht="52.8" x14ac:dyDescent="0.25">
      <c r="B5" s="22" t="s">
        <v>44</v>
      </c>
      <c r="D5" s="23" t="s">
        <v>52</v>
      </c>
      <c r="E5" s="22"/>
      <c r="F5" s="23" t="s">
        <v>53</v>
      </c>
    </row>
    <row r="6" spans="2:6" x14ac:dyDescent="0.25">
      <c r="D6" s="30"/>
      <c r="E6" s="30"/>
      <c r="F6" s="30"/>
    </row>
    <row r="7" spans="2:6" x14ac:dyDescent="0.25">
      <c r="B7" s="20">
        <v>452</v>
      </c>
      <c r="D7" s="30">
        <f>'452'!M70</f>
        <v>431729.43410620478</v>
      </c>
      <c r="E7" s="30"/>
      <c r="F7" s="30">
        <f>D7</f>
        <v>431729.43410620478</v>
      </c>
    </row>
    <row r="8" spans="2:6" x14ac:dyDescent="0.25">
      <c r="B8" s="20">
        <v>453</v>
      </c>
      <c r="D8" s="30">
        <f>'453'!M82</f>
        <v>1402423.5369763388</v>
      </c>
      <c r="E8" s="30"/>
      <c r="F8" s="30">
        <f t="shared" ref="F8:F22" si="0">D8</f>
        <v>1402423.5369763388</v>
      </c>
    </row>
    <row r="9" spans="2:6" x14ac:dyDescent="0.25">
      <c r="B9" s="20">
        <v>455</v>
      </c>
      <c r="D9" s="30">
        <f>'455'!M75</f>
        <v>389253.17851021147</v>
      </c>
      <c r="E9" s="30"/>
      <c r="F9" s="30">
        <f t="shared" si="0"/>
        <v>389253.17851021147</v>
      </c>
    </row>
    <row r="10" spans="2:6" x14ac:dyDescent="0.25">
      <c r="B10" s="20">
        <v>456</v>
      </c>
      <c r="D10" s="30">
        <f>'456'!M68</f>
        <v>1130162.3600546755</v>
      </c>
      <c r="E10" s="30"/>
      <c r="F10" s="30">
        <f t="shared" si="0"/>
        <v>1130162.3600546755</v>
      </c>
    </row>
    <row r="11" spans="2:6" x14ac:dyDescent="0.25">
      <c r="B11" s="20">
        <v>457</v>
      </c>
      <c r="D11" s="30">
        <f>'457'!M68</f>
        <v>448029.41294725158</v>
      </c>
      <c r="E11" s="30"/>
      <c r="F11" s="30">
        <f t="shared" si="0"/>
        <v>448029.41294725158</v>
      </c>
    </row>
    <row r="12" spans="2:6" x14ac:dyDescent="0.25">
      <c r="B12" s="20">
        <v>462</v>
      </c>
      <c r="D12" s="30">
        <f>'462'!M68</f>
        <v>203252.15174062407</v>
      </c>
      <c r="E12" s="30"/>
      <c r="F12" s="30">
        <f t="shared" si="0"/>
        <v>203252.15174062407</v>
      </c>
    </row>
    <row r="13" spans="2:6" x14ac:dyDescent="0.25">
      <c r="B13" s="20">
        <v>463</v>
      </c>
      <c r="D13" s="30">
        <f>'463'!M71</f>
        <v>20482.360271333768</v>
      </c>
      <c r="E13" s="30"/>
      <c r="F13" s="30">
        <f t="shared" si="0"/>
        <v>20482.360271333768</v>
      </c>
    </row>
    <row r="14" spans="2:6" x14ac:dyDescent="0.25">
      <c r="B14" s="20">
        <v>464</v>
      </c>
      <c r="D14" s="30">
        <f>'464'!M68</f>
        <v>3387.0894520019356</v>
      </c>
      <c r="E14" s="30"/>
      <c r="F14" s="30">
        <f t="shared" si="0"/>
        <v>3387.0894520019356</v>
      </c>
    </row>
    <row r="15" spans="2:6" x14ac:dyDescent="0.25">
      <c r="B15" s="20">
        <v>465</v>
      </c>
      <c r="D15" s="30">
        <f>'465'!M106</f>
        <v>2926999.9298635405</v>
      </c>
      <c r="E15" s="30"/>
      <c r="F15" s="30">
        <f t="shared" si="0"/>
        <v>2926999.9298635405</v>
      </c>
    </row>
    <row r="16" spans="2:6" x14ac:dyDescent="0.25">
      <c r="B16" s="20">
        <v>466</v>
      </c>
      <c r="D16" s="30">
        <f>'466'!M68</f>
        <v>1408304.2159775419</v>
      </c>
      <c r="E16" s="30"/>
      <c r="F16" s="30">
        <f t="shared" si="0"/>
        <v>1408304.2159775419</v>
      </c>
    </row>
    <row r="17" spans="2:6" x14ac:dyDescent="0.25">
      <c r="B17" s="20">
        <v>467</v>
      </c>
      <c r="D17" s="30">
        <f>'467'!M68</f>
        <v>771184.77292880067</v>
      </c>
      <c r="E17" s="30"/>
      <c r="F17" s="30">
        <f t="shared" si="0"/>
        <v>771184.77292880067</v>
      </c>
    </row>
    <row r="18" spans="2:6" x14ac:dyDescent="0.25">
      <c r="B18" s="20">
        <v>473.01</v>
      </c>
      <c r="D18" s="30">
        <f>'473.01'!M127</f>
        <v>5230939.7478056122</v>
      </c>
      <c r="E18" s="30"/>
      <c r="F18" s="30">
        <f t="shared" si="0"/>
        <v>5230939.7478056122</v>
      </c>
    </row>
    <row r="19" spans="2:6" x14ac:dyDescent="0.25">
      <c r="B19" s="20">
        <v>473.02</v>
      </c>
      <c r="D19" s="30">
        <f>'473.02'!M76</f>
        <v>22276372.312418334</v>
      </c>
      <c r="E19" s="30"/>
      <c r="F19" s="30">
        <f t="shared" si="0"/>
        <v>22276372.312418334</v>
      </c>
    </row>
    <row r="20" spans="2:6" x14ac:dyDescent="0.25">
      <c r="B20" s="20">
        <v>475.21</v>
      </c>
      <c r="D20" s="30">
        <f>'475.21'!M127</f>
        <v>14045873.141336111</v>
      </c>
      <c r="E20" s="30"/>
      <c r="F20" s="30">
        <f>'475.21 - 70-R3'!M127</f>
        <v>10059254.202616274</v>
      </c>
    </row>
    <row r="21" spans="2:6" x14ac:dyDescent="0.25">
      <c r="B21" s="20">
        <v>475.3</v>
      </c>
      <c r="D21" s="30">
        <f>'475.30'!M68</f>
        <v>6746083.4948755251</v>
      </c>
      <c r="E21" s="30"/>
      <c r="F21" s="30">
        <f>'475.30 - 70-R4'!M68</f>
        <v>5703420.9845946524</v>
      </c>
    </row>
    <row r="22" spans="2:6" x14ac:dyDescent="0.25">
      <c r="B22" s="20">
        <v>477</v>
      </c>
      <c r="D22" s="30">
        <f>'477'!M68</f>
        <v>2337087.7039444661</v>
      </c>
      <c r="E22" s="30"/>
      <c r="F22" s="30">
        <f t="shared" si="0"/>
        <v>2337087.7039444661</v>
      </c>
    </row>
    <row r="24" spans="2:6" x14ac:dyDescent="0.25">
      <c r="B24" s="20" t="s">
        <v>45</v>
      </c>
      <c r="D24" s="30">
        <f>SUM(D7:D22)</f>
        <v>59771564.843208581</v>
      </c>
      <c r="E24" s="30"/>
      <c r="F24" s="30">
        <f>SUM(F7:F22)</f>
        <v>54742283.394207865</v>
      </c>
    </row>
    <row r="25" spans="2:6" x14ac:dyDescent="0.25">
      <c r="D25" s="20" t="s">
        <v>46</v>
      </c>
      <c r="F25" s="20" t="s">
        <v>46</v>
      </c>
    </row>
  </sheetData>
  <pageMargins left="0.7" right="0.7" top="0.75" bottom="0.75" header="0.3" footer="0.3"/>
  <pageSetup scale="7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O123"/>
  <sheetViews>
    <sheetView view="pageBreakPreview" zoomScale="60" zoomScaleNormal="70" workbookViewId="0">
      <selection activeCell="P13" sqref="P13"/>
    </sheetView>
  </sheetViews>
  <sheetFormatPr defaultRowHeight="14.4" x14ac:dyDescent="0.3"/>
  <cols>
    <col min="4" max="4" width="17.44140625" customWidth="1"/>
    <col min="5" max="5" width="2.33203125" customWidth="1"/>
    <col min="6" max="6" width="13.6640625" bestFit="1" customWidth="1"/>
    <col min="7" max="7" width="3" bestFit="1" customWidth="1"/>
    <col min="8" max="8" width="17.109375" customWidth="1"/>
    <col min="10" max="10" width="10.5546875" customWidth="1"/>
    <col min="11" max="11" width="14.5546875" customWidth="1"/>
    <col min="12" max="12" width="13.6640625" customWidth="1"/>
    <col min="13" max="13" width="18.109375" bestFit="1" customWidth="1"/>
    <col min="14" max="14" width="18.109375" customWidth="1"/>
    <col min="15" max="15" width="16.6640625" customWidth="1"/>
  </cols>
  <sheetData>
    <row r="2" spans="2:13" x14ac:dyDescent="0.3">
      <c r="B2" t="s">
        <v>25</v>
      </c>
    </row>
    <row r="3" spans="2:13" x14ac:dyDescent="0.3">
      <c r="B3" t="s">
        <v>1</v>
      </c>
      <c r="F3">
        <v>0.15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124</v>
      </c>
      <c r="C9" s="7">
        <v>1900</v>
      </c>
      <c r="D9" s="8">
        <v>504.57</v>
      </c>
      <c r="F9" s="31">
        <v>1</v>
      </c>
      <c r="H9" s="14">
        <f>D9*F$3</f>
        <v>75.68549999999999</v>
      </c>
      <c r="J9" s="12"/>
      <c r="K9" s="12"/>
      <c r="L9" s="19"/>
      <c r="M9" s="19">
        <f>L9*(1+$F$5/100)^B9</f>
        <v>0</v>
      </c>
    </row>
    <row r="10" spans="2:13" x14ac:dyDescent="0.3">
      <c r="B10">
        <f t="shared" ref="B10:B73" si="0">2024-C10</f>
        <v>114</v>
      </c>
      <c r="C10" s="7">
        <v>1910</v>
      </c>
      <c r="D10" s="8">
        <v>13248.18</v>
      </c>
      <c r="F10" s="31">
        <v>1</v>
      </c>
      <c r="H10" s="14">
        <f t="shared" ref="H10:H13" si="1">D10*F$3</f>
        <v>1987.2269999999999</v>
      </c>
      <c r="J10" s="12"/>
      <c r="K10" s="12"/>
      <c r="L10" s="19"/>
      <c r="M10" s="19">
        <f t="shared" ref="M10:M73" si="2">L10*(1+$F$5/100)^B10</f>
        <v>0</v>
      </c>
    </row>
    <row r="11" spans="2:13" x14ac:dyDescent="0.3">
      <c r="B11">
        <f t="shared" si="0"/>
        <v>103</v>
      </c>
      <c r="C11" s="7">
        <v>1921</v>
      </c>
      <c r="D11" s="8">
        <v>33733.67</v>
      </c>
      <c r="F11" s="31">
        <v>1.7322310926648057</v>
      </c>
      <c r="H11" s="14">
        <f t="shared" si="1"/>
        <v>5060.0504999999994</v>
      </c>
      <c r="J11" s="12">
        <f>ROUND(F11+B11,0)-3</f>
        <v>102</v>
      </c>
      <c r="K11" s="12">
        <f>VLOOKUP(J11,'CPI Indexes'!B$5:J$111,9,FALSE)</f>
        <v>1155.6766119526778</v>
      </c>
      <c r="L11" s="19">
        <f t="shared" ref="L11:L42" si="3">H11/K11</f>
        <v>4.3784311698151734</v>
      </c>
      <c r="M11" s="19">
        <f t="shared" si="2"/>
        <v>194.13032491981579</v>
      </c>
    </row>
    <row r="12" spans="2:13" x14ac:dyDescent="0.3">
      <c r="B12">
        <f t="shared" si="0"/>
        <v>98</v>
      </c>
      <c r="C12" s="7">
        <v>1926</v>
      </c>
      <c r="D12" s="8">
        <v>7918.72</v>
      </c>
      <c r="F12" s="31">
        <v>2.8071795162796018</v>
      </c>
      <c r="H12" s="14">
        <f t="shared" si="1"/>
        <v>1187.808</v>
      </c>
      <c r="J12" s="12">
        <f t="shared" ref="J12:J75" si="4">ROUND(F12+B12,0)-3</f>
        <v>98</v>
      </c>
      <c r="K12" s="12">
        <f>VLOOKUP(J12,'CPI Indexes'!B$5:J$111,9,FALSE)</f>
        <v>993.78200643848572</v>
      </c>
      <c r="L12" s="19">
        <f t="shared" si="3"/>
        <v>1.1952399945908301</v>
      </c>
      <c r="M12" s="19">
        <f t="shared" si="2"/>
        <v>44.08485782611173</v>
      </c>
    </row>
    <row r="13" spans="2:13" x14ac:dyDescent="0.3">
      <c r="B13">
        <f t="shared" si="0"/>
        <v>97</v>
      </c>
      <c r="C13" s="7">
        <v>1927</v>
      </c>
      <c r="D13" s="8">
        <v>69978.990000000005</v>
      </c>
      <c r="F13" s="31">
        <v>3.0403361309064603</v>
      </c>
      <c r="H13" s="14">
        <f t="shared" si="1"/>
        <v>10496.8485</v>
      </c>
      <c r="J13" s="12">
        <f t="shared" si="4"/>
        <v>97</v>
      </c>
      <c r="K13" s="12">
        <f>VLOOKUP(J13,'CPI Indexes'!B$5:J$111,9,FALSE)</f>
        <v>956.89831945878132</v>
      </c>
      <c r="L13" s="19">
        <f t="shared" si="3"/>
        <v>10.969659248578244</v>
      </c>
      <c r="M13" s="19">
        <f t="shared" si="2"/>
        <v>389.97732819140151</v>
      </c>
    </row>
    <row r="14" spans="2:13" x14ac:dyDescent="0.3">
      <c r="B14">
        <f t="shared" si="0"/>
        <v>96</v>
      </c>
      <c r="C14" s="7">
        <v>1928</v>
      </c>
      <c r="D14" s="8">
        <v>40173.58</v>
      </c>
      <c r="F14" s="31">
        <v>3.2788901185214221</v>
      </c>
      <c r="H14" s="14">
        <f t="shared" ref="H14:H77" si="5">D14*F$3</f>
        <v>6026.0370000000003</v>
      </c>
      <c r="J14" s="12">
        <f t="shared" si="4"/>
        <v>96</v>
      </c>
      <c r="K14" s="12">
        <f>VLOOKUP(J14,'CPI Indexes'!B$5:J$111,9,FALSE)</f>
        <v>921.3477777915964</v>
      </c>
      <c r="L14" s="19">
        <f t="shared" si="3"/>
        <v>6.5404586034211452</v>
      </c>
      <c r="M14" s="19">
        <f t="shared" si="2"/>
        <v>224.11262275028591</v>
      </c>
    </row>
    <row r="15" spans="2:13" x14ac:dyDescent="0.3">
      <c r="B15">
        <f t="shared" si="0"/>
        <v>94</v>
      </c>
      <c r="C15" s="7">
        <v>1930</v>
      </c>
      <c r="D15" s="8">
        <v>61570.86</v>
      </c>
      <c r="F15" s="31">
        <v>3.7702844994127078</v>
      </c>
      <c r="H15" s="14">
        <f t="shared" si="5"/>
        <v>9235.628999999999</v>
      </c>
      <c r="J15" s="12">
        <f t="shared" si="4"/>
        <v>95</v>
      </c>
      <c r="K15" s="12">
        <f>VLOOKUP(J15,'CPI Indexes'!B$5:J$111,9,FALSE)</f>
        <v>887.08219546177952</v>
      </c>
      <c r="L15" s="19">
        <f t="shared" si="3"/>
        <v>10.411243791441784</v>
      </c>
      <c r="M15" s="19">
        <f t="shared" si="2"/>
        <v>331.42443319280471</v>
      </c>
    </row>
    <row r="16" spans="2:13" x14ac:dyDescent="0.3">
      <c r="B16">
        <f t="shared" si="0"/>
        <v>93</v>
      </c>
      <c r="C16" s="7">
        <v>1931</v>
      </c>
      <c r="D16" s="8">
        <v>156074.82999999999</v>
      </c>
      <c r="F16" s="31">
        <v>4.0221074522981901</v>
      </c>
      <c r="H16" s="14">
        <f t="shared" si="5"/>
        <v>23411.224499999997</v>
      </c>
      <c r="J16" s="12">
        <f t="shared" si="4"/>
        <v>94</v>
      </c>
      <c r="K16" s="12">
        <f>VLOOKUP(J16,'CPI Indexes'!B$5:J$111,9,FALSE)</f>
        <v>854.05512815593215</v>
      </c>
      <c r="L16" s="19">
        <f t="shared" si="3"/>
        <v>27.411842313445614</v>
      </c>
      <c r="M16" s="19">
        <f t="shared" si="2"/>
        <v>841.06977366904653</v>
      </c>
    </row>
    <row r="17" spans="2:13" x14ac:dyDescent="0.3">
      <c r="B17">
        <f t="shared" si="0"/>
        <v>89</v>
      </c>
      <c r="C17" s="7">
        <v>1935</v>
      </c>
      <c r="D17" s="8">
        <v>124.68</v>
      </c>
      <c r="F17" s="31">
        <v>5.0612329037974764</v>
      </c>
      <c r="H17" s="14">
        <f t="shared" si="5"/>
        <v>18.702000000000002</v>
      </c>
      <c r="J17" s="12">
        <f t="shared" si="4"/>
        <v>91</v>
      </c>
      <c r="K17" s="12">
        <f>VLOOKUP(J17,'CPI Indexes'!B$5:J$111,9,FALSE)</f>
        <v>761.96539203556063</v>
      </c>
      <c r="L17" s="19">
        <f t="shared" si="3"/>
        <v>2.4544421827398674E-2</v>
      </c>
      <c r="M17" s="19">
        <f t="shared" si="2"/>
        <v>0.6499713074547494</v>
      </c>
    </row>
    <row r="18" spans="2:13" x14ac:dyDescent="0.3">
      <c r="B18">
        <f t="shared" si="0"/>
        <v>88</v>
      </c>
      <c r="C18" s="7">
        <v>1936</v>
      </c>
      <c r="D18" s="8">
        <v>751729.53</v>
      </c>
      <c r="F18" s="31">
        <v>5.3283557270084261</v>
      </c>
      <c r="H18" s="14">
        <f t="shared" si="5"/>
        <v>112759.4295</v>
      </c>
      <c r="J18" s="12">
        <f t="shared" si="4"/>
        <v>90</v>
      </c>
      <c r="K18" s="12">
        <f>VLOOKUP(J18,'CPI Indexes'!B$5:J$111,9,FALSE)</f>
        <v>733.46061882945605</v>
      </c>
      <c r="L18" s="19">
        <f t="shared" si="3"/>
        <v>153.73617424743941</v>
      </c>
      <c r="M18" s="19">
        <f t="shared" si="2"/>
        <v>3924.0031123734752</v>
      </c>
    </row>
    <row r="19" spans="2:13" x14ac:dyDescent="0.3">
      <c r="B19">
        <f t="shared" si="0"/>
        <v>87</v>
      </c>
      <c r="C19" s="7">
        <v>1937</v>
      </c>
      <c r="D19" s="8">
        <v>408311.87</v>
      </c>
      <c r="F19" s="31">
        <v>5.5987872897969186</v>
      </c>
      <c r="H19" s="14">
        <f t="shared" si="5"/>
        <v>61246.780499999993</v>
      </c>
      <c r="J19" s="12">
        <f t="shared" si="4"/>
        <v>90</v>
      </c>
      <c r="K19" s="12">
        <f>VLOOKUP(J19,'CPI Indexes'!B$5:J$111,9,FALSE)</f>
        <v>733.46061882945605</v>
      </c>
      <c r="L19" s="19">
        <f t="shared" si="3"/>
        <v>83.503843188943009</v>
      </c>
      <c r="M19" s="19">
        <f t="shared" si="2"/>
        <v>2054.3367361230335</v>
      </c>
    </row>
    <row r="20" spans="2:13" x14ac:dyDescent="0.3">
      <c r="B20">
        <f t="shared" si="0"/>
        <v>86</v>
      </c>
      <c r="C20" s="7">
        <v>1938</v>
      </c>
      <c r="D20" s="8">
        <v>150740.66</v>
      </c>
      <c r="F20" s="31">
        <v>5.8730518668043636</v>
      </c>
      <c r="H20" s="14">
        <f t="shared" si="5"/>
        <v>22611.098999999998</v>
      </c>
      <c r="J20" s="12">
        <f t="shared" si="4"/>
        <v>89</v>
      </c>
      <c r="K20" s="12">
        <f>VLOOKUP(J20,'CPI Indexes'!B$5:J$111,9,FALSE)</f>
        <v>705.98613863080084</v>
      </c>
      <c r="L20" s="19">
        <f t="shared" si="3"/>
        <v>32.027681228773517</v>
      </c>
      <c r="M20" s="19">
        <f t="shared" si="2"/>
        <v>759.45589999129152</v>
      </c>
    </row>
    <row r="21" spans="2:13" x14ac:dyDescent="0.3">
      <c r="B21">
        <f t="shared" si="0"/>
        <v>85</v>
      </c>
      <c r="C21" s="7">
        <v>1939</v>
      </c>
      <c r="D21" s="8">
        <v>139371.43</v>
      </c>
      <c r="F21" s="31">
        <v>6.1518629228573394</v>
      </c>
      <c r="H21" s="14">
        <f t="shared" si="5"/>
        <v>20905.714499999998</v>
      </c>
      <c r="J21" s="12">
        <f t="shared" si="4"/>
        <v>88</v>
      </c>
      <c r="K21" s="12">
        <f>VLOOKUP(J21,'CPI Indexes'!B$5:J$111,9,FALSE)</f>
        <v>679.50471193330202</v>
      </c>
      <c r="L21" s="19">
        <f t="shared" si="3"/>
        <v>30.766106743424665</v>
      </c>
      <c r="M21" s="19">
        <f t="shared" si="2"/>
        <v>703.17188853374557</v>
      </c>
    </row>
    <row r="22" spans="2:13" x14ac:dyDescent="0.3">
      <c r="B22">
        <f t="shared" si="0"/>
        <v>84</v>
      </c>
      <c r="C22" s="7">
        <v>1940</v>
      </c>
      <c r="D22" s="8">
        <v>166120.78</v>
      </c>
      <c r="F22" s="31">
        <v>6.4361102758998845</v>
      </c>
      <c r="H22" s="14">
        <f t="shared" si="5"/>
        <v>24918.116999999998</v>
      </c>
      <c r="J22" s="12">
        <f t="shared" si="4"/>
        <v>87</v>
      </c>
      <c r="K22" s="12">
        <f>VLOOKUP(J22,'CPI Indexes'!B$5:J$111,9,FALSE)</f>
        <v>653.98044523691749</v>
      </c>
      <c r="L22" s="19">
        <f t="shared" si="3"/>
        <v>38.102235596620801</v>
      </c>
      <c r="M22" s="19">
        <f t="shared" si="2"/>
        <v>839.3658781573339</v>
      </c>
    </row>
    <row r="23" spans="2:13" x14ac:dyDescent="0.3">
      <c r="B23">
        <f t="shared" si="0"/>
        <v>83</v>
      </c>
      <c r="C23" s="7">
        <v>1941</v>
      </c>
      <c r="D23" s="8">
        <v>259663.51</v>
      </c>
      <c r="F23" s="31">
        <v>6.7268426955916061</v>
      </c>
      <c r="H23" s="14">
        <f t="shared" si="5"/>
        <v>38949.5265</v>
      </c>
      <c r="J23" s="12">
        <f t="shared" si="4"/>
        <v>87</v>
      </c>
      <c r="K23" s="12">
        <f>VLOOKUP(J23,'CPI Indexes'!B$5:J$111,9,FALSE)</f>
        <v>653.98044523691749</v>
      </c>
      <c r="L23" s="19">
        <f t="shared" si="3"/>
        <v>59.557631705470577</v>
      </c>
      <c r="M23" s="19">
        <f t="shared" si="2"/>
        <v>1264.5912330822559</v>
      </c>
    </row>
    <row r="24" spans="2:13" x14ac:dyDescent="0.3">
      <c r="B24">
        <f t="shared" si="0"/>
        <v>82</v>
      </c>
      <c r="C24" s="7">
        <v>1942</v>
      </c>
      <c r="D24" s="8">
        <v>231275.7</v>
      </c>
      <c r="F24" s="31">
        <v>7.025247540414906</v>
      </c>
      <c r="H24" s="14">
        <f t="shared" si="5"/>
        <v>34691.355000000003</v>
      </c>
      <c r="J24" s="12">
        <f t="shared" si="4"/>
        <v>86</v>
      </c>
      <c r="K24" s="12">
        <f>VLOOKUP(J24,'CPI Indexes'!B$5:J$111,9,FALSE)</f>
        <v>629.37874239702876</v>
      </c>
      <c r="L24" s="19">
        <f t="shared" si="3"/>
        <v>55.119997964779969</v>
      </c>
      <c r="M24" s="19">
        <f t="shared" si="2"/>
        <v>1128.0642457009037</v>
      </c>
    </row>
    <row r="25" spans="2:13" x14ac:dyDescent="0.3">
      <c r="B25">
        <f t="shared" si="0"/>
        <v>81</v>
      </c>
      <c r="C25" s="7">
        <v>1943</v>
      </c>
      <c r="D25" s="8">
        <v>63399.040000000001</v>
      </c>
      <c r="F25" s="31">
        <v>7.3326287326841655</v>
      </c>
      <c r="H25" s="14">
        <f t="shared" si="5"/>
        <v>9509.8559999999998</v>
      </c>
      <c r="J25" s="12">
        <f t="shared" si="4"/>
        <v>85</v>
      </c>
      <c r="K25" s="12">
        <f>VLOOKUP(J25,'CPI Indexes'!B$5:J$111,9,FALSE)</f>
        <v>605.66625773207568</v>
      </c>
      <c r="L25" s="19">
        <f t="shared" si="3"/>
        <v>15.701478955769744</v>
      </c>
      <c r="M25" s="19">
        <f t="shared" si="2"/>
        <v>309.72559617792916</v>
      </c>
    </row>
    <row r="26" spans="2:13" x14ac:dyDescent="0.3">
      <c r="B26">
        <f t="shared" si="0"/>
        <v>79</v>
      </c>
      <c r="C26" s="7">
        <v>1945</v>
      </c>
      <c r="D26" s="8">
        <v>67400.639999999999</v>
      </c>
      <c r="F26" s="32">
        <v>7.9799811687842581</v>
      </c>
      <c r="H26" s="14">
        <f t="shared" si="5"/>
        <v>10110.096</v>
      </c>
      <c r="J26" s="12">
        <f t="shared" si="4"/>
        <v>84</v>
      </c>
      <c r="K26" s="12">
        <f>VLOOKUP(J26,'CPI Indexes'!B$5:J$111,9,FALSE)</f>
        <v>582.81085082609695</v>
      </c>
      <c r="L26" s="19">
        <f t="shared" si="3"/>
        <v>17.347130695438473</v>
      </c>
      <c r="M26" s="19">
        <f t="shared" si="2"/>
        <v>317.89813193282419</v>
      </c>
    </row>
    <row r="27" spans="2:13" x14ac:dyDescent="0.3">
      <c r="B27">
        <f t="shared" si="0"/>
        <v>78</v>
      </c>
      <c r="C27" s="7">
        <v>1946</v>
      </c>
      <c r="D27" s="8">
        <v>307753.15999999997</v>
      </c>
      <c r="F27" s="32">
        <v>8.322934954690643</v>
      </c>
      <c r="H27" s="14">
        <f t="shared" si="5"/>
        <v>46162.973999999995</v>
      </c>
      <c r="J27" s="12">
        <f t="shared" si="4"/>
        <v>83</v>
      </c>
      <c r="K27" s="12">
        <f>VLOOKUP(J27,'CPI Indexes'!B$5:J$111,9,FALSE)</f>
        <v>560.78154296491266</v>
      </c>
      <c r="L27" s="19">
        <f t="shared" si="3"/>
        <v>82.318996727194971</v>
      </c>
      <c r="M27" s="19">
        <f t="shared" si="2"/>
        <v>1454.0263895493836</v>
      </c>
    </row>
    <row r="28" spans="2:13" x14ac:dyDescent="0.3">
      <c r="B28">
        <f t="shared" si="0"/>
        <v>77</v>
      </c>
      <c r="C28" s="7">
        <v>1947</v>
      </c>
      <c r="D28" s="8">
        <v>639932.51</v>
      </c>
      <c r="F28" s="32">
        <v>8.6807808585036792</v>
      </c>
      <c r="H28" s="14">
        <f t="shared" si="5"/>
        <v>95989.876499999998</v>
      </c>
      <c r="J28" s="12">
        <f t="shared" si="4"/>
        <v>83</v>
      </c>
      <c r="K28" s="12">
        <f>VLOOKUP(J28,'CPI Indexes'!B$5:J$111,9,FALSE)</f>
        <v>560.78154296491266</v>
      </c>
      <c r="L28" s="19">
        <f t="shared" si="3"/>
        <v>171.17160452979809</v>
      </c>
      <c r="M28" s="19">
        <f t="shared" si="2"/>
        <v>2914.1763963262606</v>
      </c>
    </row>
    <row r="29" spans="2:13" x14ac:dyDescent="0.3">
      <c r="B29">
        <f t="shared" si="0"/>
        <v>76</v>
      </c>
      <c r="C29" s="7">
        <v>1948</v>
      </c>
      <c r="D29" s="8">
        <v>1858.42</v>
      </c>
      <c r="F29" s="32">
        <v>9.0550478519556172</v>
      </c>
      <c r="H29" s="14">
        <f t="shared" si="5"/>
        <v>278.76299999999998</v>
      </c>
      <c r="J29" s="12">
        <f t="shared" si="4"/>
        <v>82</v>
      </c>
      <c r="K29" s="12">
        <f>VLOOKUP(J29,'CPI Indexes'!B$5:J$111,9,FALSE)</f>
        <v>539.54847514690357</v>
      </c>
      <c r="L29" s="19">
        <f t="shared" si="3"/>
        <v>0.51665978654485278</v>
      </c>
      <c r="M29" s="19">
        <f t="shared" si="2"/>
        <v>8.4781416703066075</v>
      </c>
    </row>
    <row r="30" spans="2:13" x14ac:dyDescent="0.3">
      <c r="B30">
        <f t="shared" si="0"/>
        <v>74</v>
      </c>
      <c r="C30" s="7">
        <v>1950</v>
      </c>
      <c r="D30" s="8">
        <v>49994.63</v>
      </c>
      <c r="F30" s="32">
        <v>9.8587346645798064</v>
      </c>
      <c r="H30" s="14">
        <f t="shared" si="5"/>
        <v>7499.1944999999996</v>
      </c>
      <c r="J30" s="12">
        <f t="shared" si="4"/>
        <v>81</v>
      </c>
      <c r="K30" s="12">
        <f>VLOOKUP(J30,'CPI Indexes'!B$5:J$111,9,FALSE)</f>
        <v>519.08286761147303</v>
      </c>
      <c r="L30" s="19">
        <f t="shared" si="3"/>
        <v>14.447008306221063</v>
      </c>
      <c r="M30" s="19">
        <f t="shared" si="2"/>
        <v>220.24077210511152</v>
      </c>
    </row>
    <row r="31" spans="2:13" x14ac:dyDescent="0.3">
      <c r="B31">
        <f t="shared" si="0"/>
        <v>73</v>
      </c>
      <c r="C31" s="7">
        <v>1951</v>
      </c>
      <c r="D31" s="8">
        <v>1184149.93</v>
      </c>
      <c r="F31" s="32">
        <v>10.290870572716672</v>
      </c>
      <c r="H31" s="14">
        <f t="shared" si="5"/>
        <v>177622.4895</v>
      </c>
      <c r="J31" s="12">
        <f t="shared" si="4"/>
        <v>80</v>
      </c>
      <c r="K31" s="12">
        <f>VLOOKUP(J31,'CPI Indexes'!B$5:J$111,9,FALSE)</f>
        <v>499.35698083033532</v>
      </c>
      <c r="L31" s="19">
        <f t="shared" si="3"/>
        <v>355.70242595717338</v>
      </c>
      <c r="M31" s="19">
        <f t="shared" si="2"/>
        <v>5226.5910472097139</v>
      </c>
    </row>
    <row r="32" spans="2:13" x14ac:dyDescent="0.3">
      <c r="B32">
        <f t="shared" si="0"/>
        <v>72</v>
      </c>
      <c r="C32" s="7">
        <v>1952</v>
      </c>
      <c r="D32" s="9">
        <v>11672.21</v>
      </c>
      <c r="F32" s="32">
        <v>10.744767320628855</v>
      </c>
      <c r="H32" s="14">
        <f t="shared" si="5"/>
        <v>1750.8314999999998</v>
      </c>
      <c r="J32" s="12">
        <f t="shared" si="4"/>
        <v>80</v>
      </c>
      <c r="K32" s="12">
        <f>VLOOKUP(J32,'CPI Indexes'!B$5:J$111,9,FALSE)</f>
        <v>499.35698083033532</v>
      </c>
      <c r="L32" s="19">
        <f t="shared" si="3"/>
        <v>3.5061720717085025</v>
      </c>
      <c r="M32" s="19">
        <f t="shared" si="2"/>
        <v>49.656580989941645</v>
      </c>
    </row>
    <row r="33" spans="2:13" x14ac:dyDescent="0.3">
      <c r="B33">
        <f t="shared" si="0"/>
        <v>71</v>
      </c>
      <c r="C33" s="7">
        <v>1953</v>
      </c>
      <c r="D33" s="8">
        <v>1068946</v>
      </c>
      <c r="F33" s="32">
        <v>11.22133401012667</v>
      </c>
      <c r="H33" s="14">
        <f t="shared" si="5"/>
        <v>160341.9</v>
      </c>
      <c r="J33" s="12">
        <f t="shared" si="4"/>
        <v>79</v>
      </c>
      <c r="K33" s="12">
        <f>VLOOKUP(J33,'CPI Indexes'!B$5:J$111,9,FALSE)</f>
        <v>480.34407790875679</v>
      </c>
      <c r="L33" s="19">
        <f t="shared" si="3"/>
        <v>333.80634294081494</v>
      </c>
      <c r="M33" s="19">
        <f t="shared" si="2"/>
        <v>4556.6961207340091</v>
      </c>
    </row>
    <row r="34" spans="2:13" x14ac:dyDescent="0.3">
      <c r="B34">
        <f t="shared" si="0"/>
        <v>70</v>
      </c>
      <c r="C34" s="7">
        <v>1954</v>
      </c>
      <c r="D34" s="8">
        <v>167992.6</v>
      </c>
      <c r="F34" s="32">
        <v>11.721193813356169</v>
      </c>
      <c r="H34" s="14">
        <f t="shared" si="5"/>
        <v>25198.89</v>
      </c>
      <c r="J34" s="12">
        <f t="shared" si="4"/>
        <v>79</v>
      </c>
      <c r="K34" s="12">
        <f>VLOOKUP(J34,'CPI Indexes'!B$5:J$111,9,FALSE)</f>
        <v>480.34407790875679</v>
      </c>
      <c r="L34" s="19">
        <f t="shared" si="3"/>
        <v>52.46008259268396</v>
      </c>
      <c r="M34" s="19">
        <f t="shared" si="2"/>
        <v>690.23399785116112</v>
      </c>
    </row>
    <row r="35" spans="2:13" x14ac:dyDescent="0.3">
      <c r="B35">
        <f t="shared" si="0"/>
        <v>69</v>
      </c>
      <c r="C35" s="7">
        <v>1955</v>
      </c>
      <c r="D35" s="8">
        <v>670889.44999999995</v>
      </c>
      <c r="F35" s="32">
        <v>12.244619298520332</v>
      </c>
      <c r="H35" s="14">
        <f t="shared" si="5"/>
        <v>100633.4175</v>
      </c>
      <c r="J35" s="12">
        <f t="shared" si="4"/>
        <v>78</v>
      </c>
      <c r="K35" s="12">
        <f>VLOOKUP(J35,'CPI Indexes'!B$5:J$111,9,FALSE)</f>
        <v>462.01838834578967</v>
      </c>
      <c r="L35" s="19">
        <f t="shared" si="3"/>
        <v>217.81258070768095</v>
      </c>
      <c r="M35" s="19">
        <f t="shared" si="2"/>
        <v>2762.2452295053909</v>
      </c>
    </row>
    <row r="36" spans="2:13" x14ac:dyDescent="0.3">
      <c r="B36">
        <f t="shared" si="0"/>
        <v>68</v>
      </c>
      <c r="C36" s="7">
        <v>1956</v>
      </c>
      <c r="D36" s="8">
        <v>121386.63</v>
      </c>
      <c r="F36" s="32">
        <v>12.791471284224746</v>
      </c>
      <c r="H36" s="14">
        <f t="shared" si="5"/>
        <v>18207.994500000001</v>
      </c>
      <c r="J36" s="12">
        <f t="shared" si="4"/>
        <v>78</v>
      </c>
      <c r="K36" s="12">
        <f>VLOOKUP(J36,'CPI Indexes'!B$5:J$111,9,FALSE)</f>
        <v>462.01838834578967</v>
      </c>
      <c r="L36" s="19">
        <f t="shared" si="3"/>
        <v>39.409674937813392</v>
      </c>
      <c r="M36" s="19">
        <f t="shared" si="2"/>
        <v>481.71926918771123</v>
      </c>
    </row>
    <row r="37" spans="2:13" x14ac:dyDescent="0.3">
      <c r="B37">
        <f t="shared" si="0"/>
        <v>67</v>
      </c>
      <c r="C37" s="7">
        <v>1957</v>
      </c>
      <c r="D37" s="8">
        <v>17289437.66</v>
      </c>
      <c r="F37" s="32">
        <v>13.361150117749967</v>
      </c>
      <c r="H37" s="14">
        <f t="shared" si="5"/>
        <v>2593415.6489999997</v>
      </c>
      <c r="J37" s="12">
        <f t="shared" si="4"/>
        <v>77</v>
      </c>
      <c r="K37" s="12">
        <f>VLOOKUP(J37,'CPI Indexes'!B$5:J$111,9,FALSE)</f>
        <v>444.35507310437549</v>
      </c>
      <c r="L37" s="19">
        <f t="shared" si="3"/>
        <v>5836.3588174694405</v>
      </c>
      <c r="M37" s="19">
        <f t="shared" si="2"/>
        <v>68761.452978601897</v>
      </c>
    </row>
    <row r="38" spans="2:13" x14ac:dyDescent="0.3">
      <c r="B38">
        <f t="shared" si="0"/>
        <v>66</v>
      </c>
      <c r="C38" s="7">
        <v>1958</v>
      </c>
      <c r="D38" s="8">
        <v>19410275.93</v>
      </c>
      <c r="F38" s="32">
        <v>13.952571492499739</v>
      </c>
      <c r="H38" s="14">
        <f t="shared" si="5"/>
        <v>2911541.3895</v>
      </c>
      <c r="J38" s="12">
        <f t="shared" si="4"/>
        <v>77</v>
      </c>
      <c r="K38" s="12">
        <f>VLOOKUP(J38,'CPI Indexes'!B$5:J$111,9,FALSE)</f>
        <v>444.35507310437549</v>
      </c>
      <c r="L38" s="19">
        <f t="shared" si="3"/>
        <v>6552.2856961196476</v>
      </c>
      <c r="M38" s="19">
        <f t="shared" si="2"/>
        <v>74405.969669485334</v>
      </c>
    </row>
    <row r="39" spans="2:13" x14ac:dyDescent="0.3">
      <c r="B39">
        <f t="shared" si="0"/>
        <v>65</v>
      </c>
      <c r="C39" s="7">
        <v>1959</v>
      </c>
      <c r="D39" s="8">
        <v>3170065.01</v>
      </c>
      <c r="F39" s="32">
        <v>14.564181610820796</v>
      </c>
      <c r="H39" s="14">
        <f t="shared" si="5"/>
        <v>475509.75149999995</v>
      </c>
      <c r="J39" s="12">
        <f t="shared" si="4"/>
        <v>77</v>
      </c>
      <c r="K39" s="12">
        <f>VLOOKUP(J39,'CPI Indexes'!B$5:J$111,9,FALSE)</f>
        <v>444.35507310437549</v>
      </c>
      <c r="L39" s="19">
        <f t="shared" si="3"/>
        <v>1070.1121249229138</v>
      </c>
      <c r="M39" s="19">
        <f t="shared" si="2"/>
        <v>11712.676134407364</v>
      </c>
    </row>
    <row r="40" spans="2:13" x14ac:dyDescent="0.3">
      <c r="B40">
        <f t="shared" si="0"/>
        <v>64</v>
      </c>
      <c r="C40" s="7">
        <v>1960</v>
      </c>
      <c r="D40" s="8">
        <v>973648.73</v>
      </c>
      <c r="F40" s="32">
        <v>15.194027514926239</v>
      </c>
      <c r="H40" s="14">
        <f t="shared" si="5"/>
        <v>146047.3095</v>
      </c>
      <c r="J40" s="12">
        <f t="shared" si="4"/>
        <v>76</v>
      </c>
      <c r="K40" s="12">
        <f>VLOOKUP(J40,'CPI Indexes'!B$5:J$111,9,FALSE)</f>
        <v>427.33019094397639</v>
      </c>
      <c r="L40" s="19">
        <f t="shared" si="3"/>
        <v>341.76688798275666</v>
      </c>
      <c r="M40" s="19">
        <f t="shared" si="2"/>
        <v>3605.5268036377233</v>
      </c>
    </row>
    <row r="41" spans="2:13" x14ac:dyDescent="0.3">
      <c r="B41">
        <f t="shared" si="0"/>
        <v>63</v>
      </c>
      <c r="C41" s="7">
        <v>1961</v>
      </c>
      <c r="D41" s="8">
        <v>842536</v>
      </c>
      <c r="F41" s="32">
        <v>15.839896117715833</v>
      </c>
      <c r="H41" s="14">
        <f t="shared" si="5"/>
        <v>126380.4</v>
      </c>
      <c r="J41" s="12">
        <f t="shared" si="4"/>
        <v>76</v>
      </c>
      <c r="K41" s="12">
        <f>VLOOKUP(J41,'CPI Indexes'!B$5:J$111,9,FALSE)</f>
        <v>427.33019094397639</v>
      </c>
      <c r="L41" s="19">
        <f t="shared" si="3"/>
        <v>295.74414042879704</v>
      </c>
      <c r="M41" s="19">
        <f t="shared" si="2"/>
        <v>3007.2309880358962</v>
      </c>
    </row>
    <row r="42" spans="2:13" x14ac:dyDescent="0.3">
      <c r="B42">
        <f t="shared" si="0"/>
        <v>62</v>
      </c>
      <c r="C42" s="7">
        <v>1962</v>
      </c>
      <c r="D42" s="8">
        <v>2095941.04</v>
      </c>
      <c r="F42" s="32">
        <v>16.499527775167333</v>
      </c>
      <c r="H42" s="14">
        <f t="shared" si="5"/>
        <v>314391.15600000002</v>
      </c>
      <c r="J42" s="12">
        <f t="shared" si="4"/>
        <v>75</v>
      </c>
      <c r="K42" s="12">
        <f>VLOOKUP(J42,'CPI Indexes'!B$5:J$111,9,FALSE)</f>
        <v>410.92066597009762</v>
      </c>
      <c r="L42" s="19">
        <f t="shared" si="3"/>
        <v>765.08966823994683</v>
      </c>
      <c r="M42" s="19">
        <f t="shared" si="2"/>
        <v>7498.5082065864872</v>
      </c>
    </row>
    <row r="43" spans="2:13" x14ac:dyDescent="0.3">
      <c r="B43">
        <f t="shared" si="0"/>
        <v>61</v>
      </c>
      <c r="C43" s="7">
        <v>1963</v>
      </c>
      <c r="D43" s="8">
        <v>2446850.59</v>
      </c>
      <c r="F43" s="32">
        <v>17.170894574220203</v>
      </c>
      <c r="H43" s="14">
        <f t="shared" si="5"/>
        <v>367027.58849999995</v>
      </c>
      <c r="J43" s="12">
        <f t="shared" si="4"/>
        <v>75</v>
      </c>
      <c r="K43" s="12">
        <f>VLOOKUP(J43,'CPI Indexes'!B$5:J$111,9,FALSE)</f>
        <v>410.92066597009762</v>
      </c>
      <c r="L43" s="19">
        <f t="shared" ref="L43:L74" si="6">H43/K43</f>
        <v>893.18357263323492</v>
      </c>
      <c r="M43" s="19">
        <f t="shared" si="2"/>
        <v>8437.5266078111417</v>
      </c>
    </row>
    <row r="44" spans="2:13" x14ac:dyDescent="0.3">
      <c r="B44">
        <f t="shared" si="0"/>
        <v>60</v>
      </c>
      <c r="C44" s="7">
        <v>1964</v>
      </c>
      <c r="D44" s="8">
        <v>10668880.18</v>
      </c>
      <c r="F44" s="32">
        <v>17.852506141999974</v>
      </c>
      <c r="H44" s="14">
        <f t="shared" si="5"/>
        <v>1600332.027</v>
      </c>
      <c r="J44" s="12">
        <f t="shared" si="4"/>
        <v>75</v>
      </c>
      <c r="K44" s="12">
        <f>VLOOKUP(J44,'CPI Indexes'!B$5:J$111,9,FALSE)</f>
        <v>410.92066597009762</v>
      </c>
      <c r="L44" s="19">
        <f t="shared" si="6"/>
        <v>3894.5036342281578</v>
      </c>
      <c r="M44" s="19">
        <f t="shared" si="2"/>
        <v>35459.975932020265</v>
      </c>
    </row>
    <row r="45" spans="2:13" x14ac:dyDescent="0.3">
      <c r="B45">
        <f t="shared" si="0"/>
        <v>59</v>
      </c>
      <c r="C45" s="7">
        <v>1965</v>
      </c>
      <c r="D45" s="8">
        <v>5558167.0899999999</v>
      </c>
      <c r="F45" s="32">
        <v>18.543658123925226</v>
      </c>
      <c r="H45" s="14">
        <f t="shared" si="5"/>
        <v>833725.06349999993</v>
      </c>
      <c r="J45" s="12">
        <f t="shared" si="4"/>
        <v>75</v>
      </c>
      <c r="K45" s="12">
        <f>VLOOKUP(J45,'CPI Indexes'!B$5:J$111,9,FALSE)</f>
        <v>410.92066597009762</v>
      </c>
      <c r="L45" s="19">
        <f t="shared" si="6"/>
        <v>2028.919771001903</v>
      </c>
      <c r="M45" s="19">
        <f t="shared" si="2"/>
        <v>17805.865636401679</v>
      </c>
    </row>
    <row r="46" spans="2:13" x14ac:dyDescent="0.3">
      <c r="B46">
        <f t="shared" si="0"/>
        <v>58</v>
      </c>
      <c r="C46" s="7">
        <v>1966</v>
      </c>
      <c r="D46" s="8">
        <v>6082507.7000000002</v>
      </c>
      <c r="F46" s="32">
        <v>19.244430031953073</v>
      </c>
      <c r="H46" s="14">
        <f t="shared" si="5"/>
        <v>912376.15500000003</v>
      </c>
      <c r="J46" s="12">
        <f t="shared" si="4"/>
        <v>74</v>
      </c>
      <c r="K46" s="12">
        <f>VLOOKUP(J46,'CPI Indexes'!B$5:J$111,9,FALSE)</f>
        <v>395.10425635672055</v>
      </c>
      <c r="L46" s="19">
        <f t="shared" si="6"/>
        <v>2309.2035591139256</v>
      </c>
      <c r="M46" s="19">
        <f t="shared" si="2"/>
        <v>19533.152039094119</v>
      </c>
    </row>
    <row r="47" spans="2:13" x14ac:dyDescent="0.3">
      <c r="B47">
        <f t="shared" si="0"/>
        <v>57</v>
      </c>
      <c r="C47" s="7">
        <v>1967</v>
      </c>
      <c r="D47" s="8">
        <v>9103641.6999999993</v>
      </c>
      <c r="F47" s="32">
        <v>19.955166128102352</v>
      </c>
      <c r="H47" s="14">
        <f t="shared" si="5"/>
        <v>1365546.2549999999</v>
      </c>
      <c r="J47" s="12">
        <f t="shared" si="4"/>
        <v>74</v>
      </c>
      <c r="K47" s="12">
        <f>VLOOKUP(J47,'CPI Indexes'!B$5:J$111,9,FALSE)</f>
        <v>395.10425635672055</v>
      </c>
      <c r="L47" s="19">
        <f t="shared" si="6"/>
        <v>3456.1669053929759</v>
      </c>
      <c r="M47" s="19">
        <f t="shared" si="2"/>
        <v>28178.424942208479</v>
      </c>
    </row>
    <row r="48" spans="2:13" x14ac:dyDescent="0.3">
      <c r="B48">
        <f t="shared" si="0"/>
        <v>56</v>
      </c>
      <c r="C48" s="7">
        <v>1968</v>
      </c>
      <c r="D48" s="8">
        <v>3358225.53</v>
      </c>
      <c r="F48" s="32">
        <v>20.676154584635256</v>
      </c>
      <c r="H48" s="14">
        <f t="shared" si="5"/>
        <v>503733.82949999993</v>
      </c>
      <c r="J48" s="12">
        <f t="shared" si="4"/>
        <v>74</v>
      </c>
      <c r="K48" s="12">
        <f>VLOOKUP(J48,'CPI Indexes'!B$5:J$111,9,FALSE)</f>
        <v>395.10425635672055</v>
      </c>
      <c r="L48" s="19">
        <f t="shared" si="6"/>
        <v>1274.9390101361068</v>
      </c>
      <c r="M48" s="19">
        <f t="shared" si="2"/>
        <v>10018.975422159521</v>
      </c>
    </row>
    <row r="49" spans="2:13" x14ac:dyDescent="0.3">
      <c r="B49">
        <f t="shared" si="0"/>
        <v>55</v>
      </c>
      <c r="C49" s="7">
        <v>1969</v>
      </c>
      <c r="D49" s="8">
        <v>1939472.95</v>
      </c>
      <c r="F49" s="32">
        <v>21.407621430901639</v>
      </c>
      <c r="H49" s="14">
        <f t="shared" si="5"/>
        <v>290920.9425</v>
      </c>
      <c r="J49" s="12">
        <f t="shared" si="4"/>
        <v>73</v>
      </c>
      <c r="K49" s="12">
        <f>VLOOKUP(J49,'CPI Indexes'!B$5:J$111,9,FALSE)</f>
        <v>379.85952419924865</v>
      </c>
      <c r="L49" s="19">
        <f t="shared" si="6"/>
        <v>765.86454719877588</v>
      </c>
      <c r="M49" s="19">
        <f t="shared" si="2"/>
        <v>5800.9318331641362</v>
      </c>
    </row>
    <row r="50" spans="2:13" x14ac:dyDescent="0.3">
      <c r="B50">
        <f t="shared" si="0"/>
        <v>54</v>
      </c>
      <c r="C50" s="7">
        <v>1970</v>
      </c>
      <c r="D50" s="8">
        <v>6615568.9199999999</v>
      </c>
      <c r="F50" s="32">
        <v>22.149734613502616</v>
      </c>
      <c r="H50" s="14">
        <f t="shared" si="5"/>
        <v>992335.33799999999</v>
      </c>
      <c r="J50" s="12">
        <f t="shared" si="4"/>
        <v>73</v>
      </c>
      <c r="K50" s="12">
        <f>VLOOKUP(J50,'CPI Indexes'!B$5:J$111,9,FALSE)</f>
        <v>379.85952419924865</v>
      </c>
      <c r="L50" s="19">
        <f t="shared" si="6"/>
        <v>2612.3745089500189</v>
      </c>
      <c r="M50" s="19">
        <f t="shared" si="2"/>
        <v>19071.863426455795</v>
      </c>
    </row>
    <row r="51" spans="2:13" x14ac:dyDescent="0.3">
      <c r="B51">
        <f t="shared" si="0"/>
        <v>53</v>
      </c>
      <c r="C51" s="7">
        <v>1971</v>
      </c>
      <c r="D51" s="8">
        <v>9268739.4399999995</v>
      </c>
      <c r="F51" s="32">
        <v>22.902607683505057</v>
      </c>
      <c r="H51" s="14">
        <f t="shared" si="5"/>
        <v>1390310.916</v>
      </c>
      <c r="J51" s="12">
        <f t="shared" si="4"/>
        <v>73</v>
      </c>
      <c r="K51" s="12">
        <f>VLOOKUP(J51,'CPI Indexes'!B$5:J$111,9,FALSE)</f>
        <v>379.85952419924865</v>
      </c>
      <c r="L51" s="19">
        <f t="shared" si="6"/>
        <v>3660.0659649927238</v>
      </c>
      <c r="M51" s="19">
        <f t="shared" si="2"/>
        <v>25754.818761655399</v>
      </c>
    </row>
    <row r="52" spans="2:13" x14ac:dyDescent="0.3">
      <c r="B52">
        <f t="shared" si="0"/>
        <v>52</v>
      </c>
      <c r="C52" s="7">
        <v>1972</v>
      </c>
      <c r="D52" s="8">
        <v>12962889.199999999</v>
      </c>
      <c r="F52" s="32">
        <v>23.66630319285013</v>
      </c>
      <c r="H52" s="14">
        <f t="shared" si="5"/>
        <v>1944433.38</v>
      </c>
      <c r="J52" s="12">
        <f t="shared" si="4"/>
        <v>73</v>
      </c>
      <c r="K52" s="12">
        <f>VLOOKUP(J52,'CPI Indexes'!B$5:J$111,9,FALSE)</f>
        <v>379.85952419924865</v>
      </c>
      <c r="L52" s="19">
        <f t="shared" si="6"/>
        <v>5118.8222385601721</v>
      </c>
      <c r="M52" s="19">
        <f t="shared" si="2"/>
        <v>34717.746524591581</v>
      </c>
    </row>
    <row r="53" spans="2:13" x14ac:dyDescent="0.3">
      <c r="B53">
        <f t="shared" si="0"/>
        <v>51</v>
      </c>
      <c r="C53" s="7">
        <v>1973</v>
      </c>
      <c r="D53" s="8">
        <v>2587292.63</v>
      </c>
      <c r="F53" s="32">
        <v>24.440835869814219</v>
      </c>
      <c r="H53" s="14">
        <f t="shared" si="5"/>
        <v>388093.89449999999</v>
      </c>
      <c r="J53" s="12">
        <f t="shared" si="4"/>
        <v>72</v>
      </c>
      <c r="K53" s="12">
        <f>VLOOKUP(J53,'CPI Indexes'!B$5:J$111,9,FALSE)</f>
        <v>365.16580645710712</v>
      </c>
      <c r="L53" s="19">
        <f t="shared" si="6"/>
        <v>1062.7881571534438</v>
      </c>
      <c r="M53" s="19">
        <f t="shared" si="2"/>
        <v>6947.6843780028103</v>
      </c>
    </row>
    <row r="54" spans="2:13" x14ac:dyDescent="0.3">
      <c r="B54">
        <f t="shared" si="0"/>
        <v>50</v>
      </c>
      <c r="C54" s="7">
        <v>1974</v>
      </c>
      <c r="D54" s="8">
        <v>4701695.38</v>
      </c>
      <c r="F54" s="32">
        <v>25.226175632170929</v>
      </c>
      <c r="H54" s="14">
        <f t="shared" si="5"/>
        <v>705254.30699999991</v>
      </c>
      <c r="J54" s="12">
        <f t="shared" si="4"/>
        <v>72</v>
      </c>
      <c r="K54" s="12">
        <f>VLOOKUP(J54,'CPI Indexes'!B$5:J$111,9,FALSE)</f>
        <v>365.16580645710712</v>
      </c>
      <c r="L54" s="19">
        <f t="shared" si="6"/>
        <v>1931.3262483212268</v>
      </c>
      <c r="M54" s="19">
        <f t="shared" si="2"/>
        <v>12169.168712150087</v>
      </c>
    </row>
    <row r="55" spans="2:13" x14ac:dyDescent="0.3">
      <c r="B55">
        <f t="shared" si="0"/>
        <v>49</v>
      </c>
      <c r="C55" s="7">
        <v>1975</v>
      </c>
      <c r="D55" s="8">
        <v>26894698.079999998</v>
      </c>
      <c r="F55" s="32">
        <v>26.022250486461701</v>
      </c>
      <c r="H55" s="14">
        <f t="shared" si="5"/>
        <v>4034204.7119999994</v>
      </c>
      <c r="J55" s="12">
        <f t="shared" si="4"/>
        <v>72</v>
      </c>
      <c r="K55" s="12">
        <f>VLOOKUP(J55,'CPI Indexes'!B$5:J$111,9,FALSE)</f>
        <v>365.16580645710712</v>
      </c>
      <c r="L55" s="19">
        <f t="shared" si="6"/>
        <v>11047.597120717443</v>
      </c>
      <c r="M55" s="19">
        <f t="shared" si="2"/>
        <v>67094.202019652526</v>
      </c>
    </row>
    <row r="56" spans="2:13" x14ac:dyDescent="0.3">
      <c r="B56">
        <f t="shared" si="0"/>
        <v>48</v>
      </c>
      <c r="C56" s="7">
        <v>1976</v>
      </c>
      <c r="D56" s="8">
        <v>8941190.0399999991</v>
      </c>
      <c r="F56" s="32">
        <v>26.828949352424356</v>
      </c>
      <c r="H56" s="14">
        <f t="shared" si="5"/>
        <v>1341178.5059999998</v>
      </c>
      <c r="J56" s="12">
        <f t="shared" si="4"/>
        <v>72</v>
      </c>
      <c r="K56" s="12">
        <f>VLOOKUP(J56,'CPI Indexes'!B$5:J$111,9,FALSE)</f>
        <v>365.16580645710712</v>
      </c>
      <c r="L56" s="19">
        <f t="shared" si="6"/>
        <v>3672.7932415477585</v>
      </c>
      <c r="M56" s="19">
        <f t="shared" si="2"/>
        <v>21499.360353807904</v>
      </c>
    </row>
    <row r="57" spans="2:13" x14ac:dyDescent="0.3">
      <c r="B57">
        <f t="shared" si="0"/>
        <v>47</v>
      </c>
      <c r="C57" s="7">
        <v>1977</v>
      </c>
      <c r="D57" s="8">
        <v>1105639.75</v>
      </c>
      <c r="F57" s="32">
        <v>27.646124843080027</v>
      </c>
      <c r="H57" s="14">
        <f t="shared" si="5"/>
        <v>165845.96249999999</v>
      </c>
      <c r="J57" s="12">
        <f t="shared" si="4"/>
        <v>72</v>
      </c>
      <c r="K57" s="12">
        <f>VLOOKUP(J57,'CPI Indexes'!B$5:J$111,9,FALSE)</f>
        <v>365.16580645710712</v>
      </c>
      <c r="L57" s="19">
        <f t="shared" si="6"/>
        <v>454.16618852970419</v>
      </c>
      <c r="M57" s="19">
        <f t="shared" si="2"/>
        <v>2562.4520776265845</v>
      </c>
    </row>
    <row r="58" spans="2:13" x14ac:dyDescent="0.3">
      <c r="B58">
        <f t="shared" si="0"/>
        <v>46</v>
      </c>
      <c r="C58" s="7">
        <v>1978</v>
      </c>
      <c r="D58" s="8">
        <v>3650138.28</v>
      </c>
      <c r="F58" s="32">
        <v>28.47359602318588</v>
      </c>
      <c r="H58" s="14">
        <f t="shared" si="5"/>
        <v>547520.74199999997</v>
      </c>
      <c r="J58" s="12">
        <f t="shared" si="4"/>
        <v>71</v>
      </c>
      <c r="K58" s="12">
        <f>VLOOKUP(J58,'CPI Indexes'!B$5:J$111,9,FALSE)</f>
        <v>351.00318694660928</v>
      </c>
      <c r="L58" s="19">
        <f t="shared" si="6"/>
        <v>1559.8739907831173</v>
      </c>
      <c r="M58" s="19">
        <f t="shared" si="2"/>
        <v>8482.8612674318501</v>
      </c>
    </row>
    <row r="59" spans="2:13" x14ac:dyDescent="0.3">
      <c r="B59">
        <f t="shared" si="0"/>
        <v>45</v>
      </c>
      <c r="C59" s="7">
        <v>1979</v>
      </c>
      <c r="D59" s="8">
        <v>11045642.380000001</v>
      </c>
      <c r="F59" s="32">
        <v>29.311151161689271</v>
      </c>
      <c r="H59" s="14">
        <f t="shared" si="5"/>
        <v>1656846.3570000001</v>
      </c>
      <c r="J59" s="12">
        <f t="shared" si="4"/>
        <v>71</v>
      </c>
      <c r="K59" s="12">
        <f>VLOOKUP(J59,'CPI Indexes'!B$5:J$111,9,FALSE)</f>
        <v>351.00318694660928</v>
      </c>
      <c r="L59" s="19">
        <f t="shared" si="6"/>
        <v>4720.3171327672908</v>
      </c>
      <c r="M59" s="19">
        <f t="shared" si="2"/>
        <v>24742.063650549091</v>
      </c>
    </row>
    <row r="60" spans="2:13" x14ac:dyDescent="0.3">
      <c r="B60">
        <f t="shared" si="0"/>
        <v>44</v>
      </c>
      <c r="C60" s="7">
        <v>1980</v>
      </c>
      <c r="D60" s="8">
        <v>2363387.5499999998</v>
      </c>
      <c r="F60" s="32">
        <v>30.158550487443009</v>
      </c>
      <c r="H60" s="14">
        <f t="shared" si="5"/>
        <v>354508.13249999995</v>
      </c>
      <c r="J60" s="12">
        <f t="shared" si="4"/>
        <v>71</v>
      </c>
      <c r="K60" s="12">
        <f>VLOOKUP(J60,'CPI Indexes'!B$5:J$111,9,FALSE)</f>
        <v>351.00318694660928</v>
      </c>
      <c r="L60" s="19">
        <f t="shared" si="6"/>
        <v>1009.9855092025812</v>
      </c>
      <c r="M60" s="19">
        <f t="shared" si="2"/>
        <v>5102.6029956333041</v>
      </c>
    </row>
    <row r="61" spans="2:13" x14ac:dyDescent="0.3">
      <c r="B61">
        <f t="shared" si="0"/>
        <v>43</v>
      </c>
      <c r="C61" s="7">
        <v>1981</v>
      </c>
      <c r="D61" s="8">
        <v>19253434.140000001</v>
      </c>
      <c r="F61" s="32">
        <v>31.015528951754309</v>
      </c>
      <c r="H61" s="14">
        <f t="shared" si="5"/>
        <v>2888015.1209999998</v>
      </c>
      <c r="J61" s="12">
        <f t="shared" si="4"/>
        <v>71</v>
      </c>
      <c r="K61" s="12">
        <f>VLOOKUP(J61,'CPI Indexes'!B$5:J$111,9,FALSE)</f>
        <v>351.00318694660928</v>
      </c>
      <c r="L61" s="19">
        <f t="shared" si="6"/>
        <v>8227.8886015906537</v>
      </c>
      <c r="M61" s="19">
        <f t="shared" si="2"/>
        <v>40066.087451154548</v>
      </c>
    </row>
    <row r="62" spans="2:13" x14ac:dyDescent="0.3">
      <c r="B62">
        <f t="shared" si="0"/>
        <v>42</v>
      </c>
      <c r="C62" s="7">
        <v>1982</v>
      </c>
      <c r="D62" s="8">
        <v>31736353.719999999</v>
      </c>
      <c r="F62" s="32">
        <v>31.881798996334755</v>
      </c>
      <c r="H62" s="14">
        <f t="shared" si="5"/>
        <v>4760453.0579999993</v>
      </c>
      <c r="J62" s="12">
        <f t="shared" si="4"/>
        <v>71</v>
      </c>
      <c r="K62" s="12">
        <f>VLOOKUP(J62,'CPI Indexes'!B$5:J$111,9,FALSE)</f>
        <v>351.00318694660928</v>
      </c>
      <c r="L62" s="19">
        <f t="shared" si="6"/>
        <v>13562.421183156113</v>
      </c>
      <c r="M62" s="19">
        <f t="shared" si="2"/>
        <v>63655.752059245962</v>
      </c>
    </row>
    <row r="63" spans="2:13" x14ac:dyDescent="0.3">
      <c r="B63">
        <f t="shared" si="0"/>
        <v>41</v>
      </c>
      <c r="C63" s="7">
        <v>1983</v>
      </c>
      <c r="D63" s="8">
        <v>585609.64</v>
      </c>
      <c r="F63" s="32">
        <v>32.757053320900106</v>
      </c>
      <c r="H63" s="14">
        <f t="shared" si="5"/>
        <v>87841.445999999996</v>
      </c>
      <c r="J63" s="12">
        <f t="shared" si="4"/>
        <v>71</v>
      </c>
      <c r="K63" s="12">
        <f>VLOOKUP(J63,'CPI Indexes'!B$5:J$111,9,FALSE)</f>
        <v>351.00318694660928</v>
      </c>
      <c r="L63" s="19">
        <f t="shared" si="6"/>
        <v>250.2582576646561</v>
      </c>
      <c r="M63" s="19">
        <f t="shared" si="2"/>
        <v>1132.1415706365485</v>
      </c>
    </row>
    <row r="64" spans="2:13" x14ac:dyDescent="0.3">
      <c r="B64">
        <f t="shared" si="0"/>
        <v>40</v>
      </c>
      <c r="C64" s="7">
        <v>1984</v>
      </c>
      <c r="D64" s="8">
        <v>18409411</v>
      </c>
      <c r="F64" s="32">
        <v>33.640967641037037</v>
      </c>
      <c r="H64" s="14">
        <f t="shared" si="5"/>
        <v>2761411.65</v>
      </c>
      <c r="J64" s="12">
        <f t="shared" si="4"/>
        <v>71</v>
      </c>
      <c r="K64" s="12">
        <f>VLOOKUP(J64,'CPI Indexes'!B$5:J$111,9,FALSE)</f>
        <v>351.00318694660928</v>
      </c>
      <c r="L64" s="19">
        <f t="shared" si="6"/>
        <v>7867.1982269495329</v>
      </c>
      <c r="M64" s="19">
        <f t="shared" si="2"/>
        <v>34303.964041308493</v>
      </c>
    </row>
    <row r="65" spans="2:13" x14ac:dyDescent="0.3">
      <c r="B65">
        <f t="shared" si="0"/>
        <v>39</v>
      </c>
      <c r="C65" s="7">
        <v>1985</v>
      </c>
      <c r="D65" s="8">
        <v>40319036.479999997</v>
      </c>
      <c r="F65" s="32">
        <v>34.53320342400945</v>
      </c>
      <c r="H65" s="14">
        <f t="shared" si="5"/>
        <v>6047855.4719999991</v>
      </c>
      <c r="J65" s="12">
        <f t="shared" si="4"/>
        <v>71</v>
      </c>
      <c r="K65" s="12">
        <f>VLOOKUP(J65,'CPI Indexes'!B$5:J$111,9,FALSE)</f>
        <v>351.00318694660928</v>
      </c>
      <c r="L65" s="19">
        <f t="shared" si="6"/>
        <v>17230.201026408151</v>
      </c>
      <c r="M65" s="19">
        <f t="shared" si="2"/>
        <v>72414.653077724259</v>
      </c>
    </row>
    <row r="66" spans="2:13" x14ac:dyDescent="0.3">
      <c r="B66">
        <f t="shared" si="0"/>
        <v>38</v>
      </c>
      <c r="C66" s="7">
        <v>1986</v>
      </c>
      <c r="D66" s="8">
        <v>10355630.6</v>
      </c>
      <c r="F66" s="32">
        <v>35.433410587914793</v>
      </c>
      <c r="H66" s="14">
        <f t="shared" si="5"/>
        <v>1553344.5899999999</v>
      </c>
      <c r="J66" s="12">
        <f t="shared" si="4"/>
        <v>70</v>
      </c>
      <c r="K66" s="12">
        <f>VLOOKUP(J66,'CPI Indexes'!B$5:J$111,9,FALSE)</f>
        <v>337.3524693461294</v>
      </c>
      <c r="L66" s="19">
        <f t="shared" si="6"/>
        <v>4604.5152508020974</v>
      </c>
      <c r="M66" s="19">
        <f t="shared" si="2"/>
        <v>18652.279745587664</v>
      </c>
    </row>
    <row r="67" spans="2:13" x14ac:dyDescent="0.3">
      <c r="B67">
        <f t="shared" si="0"/>
        <v>37</v>
      </c>
      <c r="C67" s="7">
        <v>1987</v>
      </c>
      <c r="D67" s="8">
        <v>6381187.0199999996</v>
      </c>
      <c r="F67" s="32">
        <v>36.341230148008435</v>
      </c>
      <c r="H67" s="14">
        <f t="shared" si="5"/>
        <v>957178.05299999984</v>
      </c>
      <c r="J67" s="12">
        <f t="shared" si="4"/>
        <v>70</v>
      </c>
      <c r="K67" s="12">
        <f>VLOOKUP(J67,'CPI Indexes'!B$5:J$111,9,FALSE)</f>
        <v>337.3524693461294</v>
      </c>
      <c r="L67" s="19">
        <f t="shared" si="6"/>
        <v>2837.3233931123796</v>
      </c>
      <c r="M67" s="19">
        <f t="shared" si="2"/>
        <v>11078.188177904438</v>
      </c>
    </row>
    <row r="68" spans="2:13" x14ac:dyDescent="0.3">
      <c r="B68">
        <f t="shared" si="0"/>
        <v>36</v>
      </c>
      <c r="C68" s="7">
        <v>1988</v>
      </c>
      <c r="D68" s="8">
        <v>33840488.100000001</v>
      </c>
      <c r="F68" s="32">
        <v>37.256296793070099</v>
      </c>
      <c r="H68" s="14">
        <f t="shared" si="5"/>
        <v>5076073.2149999999</v>
      </c>
      <c r="J68" s="12">
        <f t="shared" si="4"/>
        <v>70</v>
      </c>
      <c r="K68" s="12">
        <f>VLOOKUP(J68,'CPI Indexes'!B$5:J$111,9,FALSE)</f>
        <v>337.3524693461294</v>
      </c>
      <c r="L68" s="19">
        <f t="shared" si="6"/>
        <v>15046.7943063783</v>
      </c>
      <c r="M68" s="19">
        <f t="shared" si="2"/>
        <v>56625.986088945618</v>
      </c>
    </row>
    <row r="69" spans="2:13" x14ac:dyDescent="0.3">
      <c r="B69">
        <f t="shared" si="0"/>
        <v>35</v>
      </c>
      <c r="C69" s="7">
        <v>1989</v>
      </c>
      <c r="D69" s="8">
        <v>64565346.350000001</v>
      </c>
      <c r="F69" s="32">
        <v>38.17824137435948</v>
      </c>
      <c r="H69" s="14">
        <f t="shared" si="5"/>
        <v>9684801.9525000006</v>
      </c>
      <c r="J69" s="12">
        <f t="shared" si="4"/>
        <v>70</v>
      </c>
      <c r="K69" s="12">
        <f>VLOOKUP(J69,'CPI Indexes'!B$5:J$111,9,FALSE)</f>
        <v>337.3524693461294</v>
      </c>
      <c r="L69" s="19">
        <f t="shared" si="6"/>
        <v>28708.258668660368</v>
      </c>
      <c r="M69" s="19">
        <f t="shared" si="2"/>
        <v>104133.51763477239</v>
      </c>
    </row>
    <row r="70" spans="2:13" x14ac:dyDescent="0.3">
      <c r="B70">
        <f t="shared" si="0"/>
        <v>34</v>
      </c>
      <c r="C70" s="7">
        <v>1990</v>
      </c>
      <c r="D70" s="8">
        <v>35227934.039999999</v>
      </c>
      <c r="F70" s="32">
        <v>39.106693289958713</v>
      </c>
      <c r="H70" s="14">
        <f t="shared" si="5"/>
        <v>5284190.1059999997</v>
      </c>
      <c r="J70" s="12">
        <f t="shared" si="4"/>
        <v>70</v>
      </c>
      <c r="K70" s="12">
        <f>VLOOKUP(J70,'CPI Indexes'!B$5:J$111,9,FALSE)</f>
        <v>337.3524693461294</v>
      </c>
      <c r="L70" s="19">
        <f t="shared" si="6"/>
        <v>15663.706615938034</v>
      </c>
      <c r="M70" s="19">
        <f t="shared" si="2"/>
        <v>54763.364641795277</v>
      </c>
    </row>
    <row r="71" spans="2:13" x14ac:dyDescent="0.3">
      <c r="B71">
        <f t="shared" si="0"/>
        <v>33</v>
      </c>
      <c r="C71" s="7">
        <v>1991</v>
      </c>
      <c r="D71" s="8">
        <v>33945460.289999999</v>
      </c>
      <c r="F71" s="32">
        <v>40.041282748074465</v>
      </c>
      <c r="H71" s="14">
        <f t="shared" si="5"/>
        <v>5091819.0434999997</v>
      </c>
      <c r="J71" s="12">
        <f t="shared" si="4"/>
        <v>70</v>
      </c>
      <c r="K71" s="12">
        <f>VLOOKUP(J71,'CPI Indexes'!B$5:J$111,9,FALSE)</f>
        <v>337.3524693461294</v>
      </c>
      <c r="L71" s="19">
        <f t="shared" si="6"/>
        <v>15093.469015860994</v>
      </c>
      <c r="M71" s="19">
        <f t="shared" si="2"/>
        <v>50862.364424915759</v>
      </c>
    </row>
    <row r="72" spans="2:13" x14ac:dyDescent="0.3">
      <c r="B72">
        <f t="shared" si="0"/>
        <v>32</v>
      </c>
      <c r="C72" s="7">
        <v>1992</v>
      </c>
      <c r="D72" s="8">
        <v>69166629.120000005</v>
      </c>
      <c r="F72" s="32">
        <v>40.981642894115005</v>
      </c>
      <c r="H72" s="14">
        <f t="shared" si="5"/>
        <v>10374994.368000001</v>
      </c>
      <c r="J72" s="12">
        <f t="shared" si="4"/>
        <v>70</v>
      </c>
      <c r="K72" s="12">
        <f>VLOOKUP(J72,'CPI Indexes'!B$5:J$111,9,FALSE)</f>
        <v>337.3524693461294</v>
      </c>
      <c r="L72" s="19">
        <f t="shared" si="6"/>
        <v>30754.16755688567</v>
      </c>
      <c r="M72" s="19">
        <f t="shared" si="2"/>
        <v>99890.307137970609</v>
      </c>
    </row>
    <row r="73" spans="2:13" x14ac:dyDescent="0.3">
      <c r="B73">
        <f t="shared" si="0"/>
        <v>31</v>
      </c>
      <c r="C73" s="7">
        <v>1993</v>
      </c>
      <c r="D73" s="8">
        <v>35102013.979999997</v>
      </c>
      <c r="F73" s="32">
        <v>41.927411787999191</v>
      </c>
      <c r="H73" s="14">
        <f t="shared" si="5"/>
        <v>5265302.0969999991</v>
      </c>
      <c r="J73" s="12">
        <f t="shared" si="4"/>
        <v>70</v>
      </c>
      <c r="K73" s="12">
        <f>VLOOKUP(J73,'CPI Indexes'!B$5:J$111,9,FALSE)</f>
        <v>337.3524693461294</v>
      </c>
      <c r="L73" s="19">
        <f t="shared" si="6"/>
        <v>15607.717670498831</v>
      </c>
      <c r="M73" s="19">
        <f t="shared" si="2"/>
        <v>48861.935644984675</v>
      </c>
    </row>
    <row r="74" spans="2:13" x14ac:dyDescent="0.3">
      <c r="B74">
        <f t="shared" ref="B74:B104" si="7">2024-C74</f>
        <v>30</v>
      </c>
      <c r="C74" s="7">
        <v>1994</v>
      </c>
      <c r="D74" s="8">
        <v>34556578.009999998</v>
      </c>
      <c r="F74" s="32">
        <v>42.87823422012309</v>
      </c>
      <c r="H74" s="14">
        <f t="shared" si="5"/>
        <v>5183486.7014999995</v>
      </c>
      <c r="J74" s="12">
        <f t="shared" si="4"/>
        <v>70</v>
      </c>
      <c r="K74" s="12">
        <f>VLOOKUP(J74,'CPI Indexes'!B$5:J$111,9,FALSE)</f>
        <v>337.3524693461294</v>
      </c>
      <c r="L74" s="19">
        <f t="shared" si="6"/>
        <v>15365.19567070859</v>
      </c>
      <c r="M74" s="19">
        <f t="shared" ref="M74:M104" si="8">L74*(1+$F$5/100)^B74</f>
        <v>46364.038388912973</v>
      </c>
    </row>
    <row r="75" spans="2:13" x14ac:dyDescent="0.3">
      <c r="B75">
        <f t="shared" si="7"/>
        <v>29</v>
      </c>
      <c r="C75" s="7">
        <v>1995</v>
      </c>
      <c r="D75" s="8">
        <v>30037510.100000001</v>
      </c>
      <c r="F75" s="32">
        <v>43.833763356630669</v>
      </c>
      <c r="H75" s="14">
        <f t="shared" si="5"/>
        <v>4505626.5149999997</v>
      </c>
      <c r="J75" s="12">
        <f t="shared" si="4"/>
        <v>70</v>
      </c>
      <c r="K75" s="12">
        <f>VLOOKUP(J75,'CPI Indexes'!B$5:J$111,9,FALSE)</f>
        <v>337.3524693461294</v>
      </c>
      <c r="L75" s="19">
        <f t="shared" ref="L75:L104" si="9">H75/K75</f>
        <v>13355.842699871124</v>
      </c>
      <c r="M75" s="19">
        <f t="shared" si="8"/>
        <v>38844.215209982081</v>
      </c>
    </row>
    <row r="76" spans="2:13" x14ac:dyDescent="0.3">
      <c r="B76">
        <f t="shared" si="7"/>
        <v>28</v>
      </c>
      <c r="C76" s="7">
        <v>1996</v>
      </c>
      <c r="D76" s="8">
        <v>51558774.259999998</v>
      </c>
      <c r="F76" s="32">
        <v>44.79366220702984</v>
      </c>
      <c r="H76" s="14">
        <f t="shared" si="5"/>
        <v>7733816.1389999995</v>
      </c>
      <c r="J76" s="12">
        <f t="shared" ref="J76:J101" si="10">ROUND(F76+B76,0)-3</f>
        <v>70</v>
      </c>
      <c r="K76" s="12">
        <f>VLOOKUP(J76,'CPI Indexes'!B$5:J$111,9,FALSE)</f>
        <v>337.3524693461294</v>
      </c>
      <c r="L76" s="19">
        <f t="shared" si="9"/>
        <v>22925.031952456149</v>
      </c>
      <c r="M76" s="19">
        <f t="shared" si="8"/>
        <v>64265.353445470355</v>
      </c>
    </row>
    <row r="77" spans="2:13" x14ac:dyDescent="0.3">
      <c r="B77">
        <f t="shared" si="7"/>
        <v>27</v>
      </c>
      <c r="C77" s="7">
        <v>1997</v>
      </c>
      <c r="D77" s="8">
        <v>19704937.399999999</v>
      </c>
      <c r="F77" s="32">
        <v>45.75760490968743</v>
      </c>
      <c r="H77" s="14">
        <f t="shared" si="5"/>
        <v>2955740.61</v>
      </c>
      <c r="J77" s="12">
        <f t="shared" si="10"/>
        <v>70</v>
      </c>
      <c r="K77" s="12">
        <f>VLOOKUP(J77,'CPI Indexes'!B$5:J$111,9,FALSE)</f>
        <v>337.3524693461294</v>
      </c>
      <c r="L77" s="19">
        <f t="shared" si="9"/>
        <v>8761.5798862505417</v>
      </c>
      <c r="M77" s="19">
        <f t="shared" si="8"/>
        <v>23673.434571731097</v>
      </c>
    </row>
    <row r="78" spans="2:13" x14ac:dyDescent="0.3">
      <c r="B78">
        <f t="shared" si="7"/>
        <v>26</v>
      </c>
      <c r="C78" s="7">
        <v>1998</v>
      </c>
      <c r="D78" s="8">
        <v>34226277.630000003</v>
      </c>
      <c r="F78" s="32">
        <v>46.725277833255106</v>
      </c>
      <c r="H78" s="14">
        <f t="shared" ref="H78:H104" si="11">D78*F$3</f>
        <v>5133941.6445000004</v>
      </c>
      <c r="J78" s="12">
        <f t="shared" si="10"/>
        <v>70</v>
      </c>
      <c r="K78" s="12">
        <f>VLOOKUP(J78,'CPI Indexes'!B$5:J$111,9,FALSE)</f>
        <v>337.3524693461294</v>
      </c>
      <c r="L78" s="19">
        <f t="shared" si="9"/>
        <v>15218.331303312585</v>
      </c>
      <c r="M78" s="19">
        <f t="shared" si="8"/>
        <v>39633.075486406618</v>
      </c>
    </row>
    <row r="79" spans="2:13" x14ac:dyDescent="0.3">
      <c r="B79">
        <f t="shared" si="7"/>
        <v>25</v>
      </c>
      <c r="C79" s="7">
        <v>1999</v>
      </c>
      <c r="D79" s="8">
        <v>53916470.450000003</v>
      </c>
      <c r="F79" s="32">
        <v>47.696380494552116</v>
      </c>
      <c r="H79" s="14">
        <f t="shared" si="11"/>
        <v>8087470.5674999999</v>
      </c>
      <c r="J79" s="12">
        <f t="shared" si="10"/>
        <v>70</v>
      </c>
      <c r="K79" s="12">
        <f>VLOOKUP(J79,'CPI Indexes'!B$5:J$111,9,FALSE)</f>
        <v>337.3524693461294</v>
      </c>
      <c r="L79" s="19">
        <f t="shared" si="9"/>
        <v>23973.355177080732</v>
      </c>
      <c r="M79" s="19">
        <f t="shared" si="8"/>
        <v>60177.127648829337</v>
      </c>
    </row>
    <row r="80" spans="2:13" x14ac:dyDescent="0.3">
      <c r="B80">
        <f t="shared" si="7"/>
        <v>24</v>
      </c>
      <c r="C80" s="7">
        <v>2000</v>
      </c>
      <c r="D80" s="8">
        <v>17677659.48</v>
      </c>
      <c r="F80" s="32">
        <v>48.670626295800915</v>
      </c>
      <c r="H80" s="14">
        <f t="shared" si="11"/>
        <v>2651648.9219999998</v>
      </c>
      <c r="J80" s="12">
        <f t="shared" si="10"/>
        <v>70</v>
      </c>
      <c r="K80" s="12">
        <f>VLOOKUP(J80,'CPI Indexes'!B$5:J$111,9,FALSE)</f>
        <v>337.3524693461294</v>
      </c>
      <c r="L80" s="19">
        <f t="shared" si="9"/>
        <v>7860.1734474910945</v>
      </c>
      <c r="M80" s="19">
        <f t="shared" si="8"/>
        <v>19017.203716586864</v>
      </c>
    </row>
    <row r="81" spans="2:13" x14ac:dyDescent="0.3">
      <c r="B81">
        <f t="shared" si="7"/>
        <v>23</v>
      </c>
      <c r="C81" s="7">
        <v>2001</v>
      </c>
      <c r="D81" s="8">
        <v>46466250.25</v>
      </c>
      <c r="F81" s="32">
        <v>49.6477430863224</v>
      </c>
      <c r="H81" s="14">
        <f t="shared" si="11"/>
        <v>6969937.5374999996</v>
      </c>
      <c r="J81" s="12">
        <f t="shared" si="10"/>
        <v>70</v>
      </c>
      <c r="K81" s="12">
        <f>VLOOKUP(J81,'CPI Indexes'!B$5:J$111,9,FALSE)</f>
        <v>337.3524693461294</v>
      </c>
      <c r="L81" s="19">
        <f t="shared" si="9"/>
        <v>20660.698144612437</v>
      </c>
      <c r="M81" s="19">
        <f t="shared" si="8"/>
        <v>48180.512630599173</v>
      </c>
    </row>
    <row r="82" spans="2:13" x14ac:dyDescent="0.3">
      <c r="B82">
        <f t="shared" si="7"/>
        <v>22</v>
      </c>
      <c r="C82" s="7">
        <v>2002</v>
      </c>
      <c r="D82" s="8">
        <v>51922238.740000002</v>
      </c>
      <c r="F82" s="32">
        <v>50.627473555805835</v>
      </c>
      <c r="H82" s="14">
        <f t="shared" si="11"/>
        <v>7788335.8109999998</v>
      </c>
      <c r="J82" s="12">
        <f t="shared" si="10"/>
        <v>70</v>
      </c>
      <c r="K82" s="12">
        <f>VLOOKUP(J82,'CPI Indexes'!B$5:J$111,9,FALSE)</f>
        <v>337.3524693461294</v>
      </c>
      <c r="L82" s="19">
        <f t="shared" si="9"/>
        <v>23086.642365759693</v>
      </c>
      <c r="M82" s="19">
        <f t="shared" si="8"/>
        <v>51891.842803892498</v>
      </c>
    </row>
    <row r="83" spans="2:13" x14ac:dyDescent="0.3">
      <c r="B83">
        <f t="shared" si="7"/>
        <v>21</v>
      </c>
      <c r="C83" s="7">
        <v>2003</v>
      </c>
      <c r="D83" s="8">
        <v>7521099.3399999999</v>
      </c>
      <c r="F83" s="32">
        <v>51.609575468038116</v>
      </c>
      <c r="H83" s="14">
        <f t="shared" si="11"/>
        <v>1128164.9009999998</v>
      </c>
      <c r="J83" s="12">
        <f t="shared" si="10"/>
        <v>70</v>
      </c>
      <c r="K83" s="12">
        <f>VLOOKUP(J83,'CPI Indexes'!B$5:J$111,9,FALSE)</f>
        <v>337.3524693461294</v>
      </c>
      <c r="L83" s="19">
        <f t="shared" si="9"/>
        <v>3344.1726488223312</v>
      </c>
      <c r="M83" s="19">
        <f t="shared" si="8"/>
        <v>7245.0085717574084</v>
      </c>
    </row>
    <row r="84" spans="2:13" x14ac:dyDescent="0.3">
      <c r="B84">
        <f t="shared" si="7"/>
        <v>20</v>
      </c>
      <c r="C84" s="7">
        <v>2004</v>
      </c>
      <c r="D84" s="8">
        <v>4659850.83</v>
      </c>
      <c r="F84" s="32">
        <v>52.593821745483183</v>
      </c>
      <c r="H84" s="14">
        <f t="shared" si="11"/>
        <v>698977.62450000003</v>
      </c>
      <c r="J84" s="12">
        <f t="shared" si="10"/>
        <v>70</v>
      </c>
      <c r="K84" s="12">
        <f>VLOOKUP(J84,'CPI Indexes'!B$5:J$111,9,FALSE)</f>
        <v>337.3524693461294</v>
      </c>
      <c r="L84" s="19">
        <f t="shared" si="9"/>
        <v>2071.9505206373251</v>
      </c>
      <c r="M84" s="19">
        <f t="shared" si="8"/>
        <v>4326.5476155598681</v>
      </c>
    </row>
    <row r="85" spans="2:13" x14ac:dyDescent="0.3">
      <c r="B85">
        <f t="shared" si="7"/>
        <v>19</v>
      </c>
      <c r="C85" s="7">
        <v>2005</v>
      </c>
      <c r="D85" s="8">
        <v>11997470.67</v>
      </c>
      <c r="F85" s="32">
        <v>53.580000416328716</v>
      </c>
      <c r="H85" s="14">
        <f t="shared" si="11"/>
        <v>1799620.6004999999</v>
      </c>
      <c r="J85" s="12">
        <f t="shared" si="10"/>
        <v>70</v>
      </c>
      <c r="K85" s="12">
        <f>VLOOKUP(J85,'CPI Indexes'!B$5:J$111,9,FALSE)</f>
        <v>337.3524693461294</v>
      </c>
      <c r="L85" s="19">
        <f t="shared" si="9"/>
        <v>5334.5410632034191</v>
      </c>
      <c r="M85" s="19">
        <f t="shared" si="8"/>
        <v>10736.706091168591</v>
      </c>
    </row>
    <row r="86" spans="2:13" x14ac:dyDescent="0.3">
      <c r="B86">
        <f t="shared" si="7"/>
        <v>18</v>
      </c>
      <c r="C86" s="7">
        <v>2006</v>
      </c>
      <c r="D86" s="8">
        <v>125125575.59999999</v>
      </c>
      <c r="F86" s="32">
        <v>54.567914436556961</v>
      </c>
      <c r="H86" s="14">
        <f t="shared" si="11"/>
        <v>18768836.34</v>
      </c>
      <c r="J86" s="12">
        <f t="shared" si="10"/>
        <v>70</v>
      </c>
      <c r="K86" s="12">
        <f>VLOOKUP(J86,'CPI Indexes'!B$5:J$111,9,FALSE)</f>
        <v>337.3524693461294</v>
      </c>
      <c r="L86" s="19">
        <f t="shared" si="9"/>
        <v>55635.686842247043</v>
      </c>
      <c r="M86" s="19">
        <f t="shared" si="8"/>
        <v>107929.29763825552</v>
      </c>
    </row>
    <row r="87" spans="2:13" x14ac:dyDescent="0.3">
      <c r="B87">
        <f t="shared" si="7"/>
        <v>17</v>
      </c>
      <c r="C87" s="7">
        <v>2007</v>
      </c>
      <c r="D87" s="8">
        <v>80961603.560000002</v>
      </c>
      <c r="F87" s="32">
        <v>55.55738140025187</v>
      </c>
      <c r="H87" s="14">
        <f t="shared" si="11"/>
        <v>12144240.534</v>
      </c>
      <c r="J87" s="12">
        <f t="shared" si="10"/>
        <v>70</v>
      </c>
      <c r="K87" s="12">
        <f>VLOOKUP(J87,'CPI Indexes'!B$5:J$111,9,FALSE)</f>
        <v>337.3524693461294</v>
      </c>
      <c r="L87" s="19">
        <f t="shared" si="9"/>
        <v>35998.670937664909</v>
      </c>
      <c r="M87" s="19">
        <f t="shared" si="8"/>
        <v>67310.723481382505</v>
      </c>
    </row>
    <row r="88" spans="2:13" x14ac:dyDescent="0.3">
      <c r="B88">
        <f t="shared" si="7"/>
        <v>16</v>
      </c>
      <c r="C88" s="7">
        <v>2008</v>
      </c>
      <c r="D88" s="8">
        <v>11216023.810000001</v>
      </c>
      <c r="F88" s="32">
        <v>56.548233151733648</v>
      </c>
      <c r="H88" s="14">
        <f t="shared" si="11"/>
        <v>1682403.5715000001</v>
      </c>
      <c r="J88" s="12">
        <f t="shared" si="10"/>
        <v>70</v>
      </c>
      <c r="K88" s="12">
        <f>VLOOKUP(J88,'CPI Indexes'!B$5:J$111,9,FALSE)</f>
        <v>337.3524693461294</v>
      </c>
      <c r="L88" s="19">
        <f t="shared" si="9"/>
        <v>4987.0794625007629</v>
      </c>
      <c r="M88" s="19">
        <f t="shared" si="8"/>
        <v>8987.8532811375462</v>
      </c>
    </row>
    <row r="89" spans="2:13" x14ac:dyDescent="0.3">
      <c r="B89">
        <f t="shared" si="7"/>
        <v>15</v>
      </c>
      <c r="C89" s="7">
        <v>2009</v>
      </c>
      <c r="D89" s="8">
        <v>45004705.670000002</v>
      </c>
      <c r="F89" s="32">
        <v>57.540315313230131</v>
      </c>
      <c r="H89" s="14">
        <f t="shared" si="11"/>
        <v>6750705.8504999997</v>
      </c>
      <c r="J89" s="12">
        <f t="shared" si="10"/>
        <v>70</v>
      </c>
      <c r="K89" s="12">
        <f>VLOOKUP(J89,'CPI Indexes'!B$5:J$111,9,FALSE)</f>
        <v>337.3524693461294</v>
      </c>
      <c r="L89" s="19">
        <f t="shared" si="9"/>
        <v>20010.83870405484</v>
      </c>
      <c r="M89" s="19">
        <f t="shared" si="8"/>
        <v>34760.568622858686</v>
      </c>
    </row>
    <row r="90" spans="2:13" x14ac:dyDescent="0.3">
      <c r="B90">
        <f t="shared" si="7"/>
        <v>14</v>
      </c>
      <c r="C90" s="7">
        <v>2010</v>
      </c>
      <c r="D90" s="8">
        <v>8923405.4100000001</v>
      </c>
      <c r="F90" s="32">
        <v>58.533486741673116</v>
      </c>
      <c r="H90" s="14">
        <f t="shared" si="11"/>
        <v>1338510.8115000001</v>
      </c>
      <c r="J90" s="12">
        <f t="shared" si="10"/>
        <v>70</v>
      </c>
      <c r="K90" s="12">
        <f>VLOOKUP(J90,'CPI Indexes'!B$5:J$111,9,FALSE)</f>
        <v>337.3524693461294</v>
      </c>
      <c r="L90" s="19">
        <f t="shared" si="9"/>
        <v>3967.6923488787779</v>
      </c>
      <c r="M90" s="19">
        <f t="shared" si="8"/>
        <v>6643.1103305642218</v>
      </c>
    </row>
    <row r="91" spans="2:13" x14ac:dyDescent="0.3">
      <c r="B91">
        <f t="shared" si="7"/>
        <v>13</v>
      </c>
      <c r="C91" s="7">
        <v>2011</v>
      </c>
      <c r="D91" s="8">
        <v>15874783.26</v>
      </c>
      <c r="F91" s="32">
        <v>59.527618927871046</v>
      </c>
      <c r="H91" s="14">
        <f t="shared" si="11"/>
        <v>2381217.4890000001</v>
      </c>
      <c r="J91" s="12">
        <f t="shared" si="10"/>
        <v>70</v>
      </c>
      <c r="K91" s="12">
        <f>VLOOKUP(J91,'CPI Indexes'!B$5:J$111,9,FALSE)</f>
        <v>337.3524693461294</v>
      </c>
      <c r="L91" s="19">
        <f t="shared" si="9"/>
        <v>7058.5447132353138</v>
      </c>
      <c r="M91" s="19">
        <f t="shared" si="8"/>
        <v>11390.965595415215</v>
      </c>
    </row>
    <row r="92" spans="2:13" x14ac:dyDescent="0.3">
      <c r="B92">
        <f t="shared" si="7"/>
        <v>12</v>
      </c>
      <c r="C92" s="7">
        <v>2012</v>
      </c>
      <c r="D92" s="8">
        <v>41321828.469999999</v>
      </c>
      <c r="F92" s="32">
        <v>60.522595350783604</v>
      </c>
      <c r="H92" s="14">
        <f t="shared" si="11"/>
        <v>6198274.2704999996</v>
      </c>
      <c r="J92" s="12">
        <f t="shared" si="10"/>
        <v>70</v>
      </c>
      <c r="K92" s="12">
        <f>VLOOKUP(J92,'CPI Indexes'!B$5:J$111,9,FALSE)</f>
        <v>337.3524693461294</v>
      </c>
      <c r="L92" s="19">
        <f t="shared" si="9"/>
        <v>18373.288574154365</v>
      </c>
      <c r="M92" s="19">
        <f t="shared" si="8"/>
        <v>28578.811294224826</v>
      </c>
    </row>
    <row r="93" spans="2:13" x14ac:dyDescent="0.3">
      <c r="B93">
        <f t="shared" si="7"/>
        <v>11</v>
      </c>
      <c r="C93" s="7">
        <v>2013</v>
      </c>
      <c r="D93" s="8">
        <v>69160220.030000001</v>
      </c>
      <c r="F93" s="32">
        <v>61.518310798940384</v>
      </c>
      <c r="H93" s="14">
        <f t="shared" si="11"/>
        <v>10374033.0045</v>
      </c>
      <c r="J93" s="12">
        <f t="shared" si="10"/>
        <v>70</v>
      </c>
      <c r="K93" s="12">
        <f>VLOOKUP(J93,'CPI Indexes'!B$5:J$111,9,FALSE)</f>
        <v>337.3524693461294</v>
      </c>
      <c r="L93" s="19">
        <f t="shared" si="9"/>
        <v>30751.317826744777</v>
      </c>
      <c r="M93" s="19">
        <f t="shared" si="8"/>
        <v>46103.393261707737</v>
      </c>
    </row>
    <row r="94" spans="2:13" x14ac:dyDescent="0.3">
      <c r="B94">
        <f t="shared" si="7"/>
        <v>10</v>
      </c>
      <c r="C94" s="7">
        <v>2014</v>
      </c>
      <c r="D94" s="8">
        <v>41414560.890000001</v>
      </c>
      <c r="F94" s="32">
        <v>62.51467067023227</v>
      </c>
      <c r="H94" s="14">
        <f t="shared" si="11"/>
        <v>6212184.1334999995</v>
      </c>
      <c r="J94" s="12">
        <f t="shared" si="10"/>
        <v>70</v>
      </c>
      <c r="K94" s="12">
        <f>VLOOKUP(J94,'CPI Indexes'!B$5:J$111,9,FALSE)</f>
        <v>337.3524693461294</v>
      </c>
      <c r="L94" s="19">
        <f t="shared" si="9"/>
        <v>18414.521006888473</v>
      </c>
      <c r="M94" s="19">
        <f t="shared" si="8"/>
        <v>26609.792037452506</v>
      </c>
    </row>
    <row r="95" spans="2:13" x14ac:dyDescent="0.3">
      <c r="B95">
        <f t="shared" si="7"/>
        <v>9</v>
      </c>
      <c r="C95" s="7">
        <v>2015</v>
      </c>
      <c r="D95" s="8">
        <v>156789681.68000001</v>
      </c>
      <c r="F95" s="32">
        <v>63.511590260390797</v>
      </c>
      <c r="H95" s="14">
        <f t="shared" si="11"/>
        <v>23518452.252</v>
      </c>
      <c r="J95" s="12">
        <f t="shared" si="10"/>
        <v>70</v>
      </c>
      <c r="K95" s="12">
        <f>VLOOKUP(J95,'CPI Indexes'!B$5:J$111,9,FALSE)</f>
        <v>337.3524693461294</v>
      </c>
      <c r="L95" s="19">
        <f t="shared" si="9"/>
        <v>69714.777240505879</v>
      </c>
      <c r="M95" s="19">
        <f t="shared" si="8"/>
        <v>97099.678615181881</v>
      </c>
    </row>
    <row r="96" spans="2:13" x14ac:dyDescent="0.3">
      <c r="B96">
        <f t="shared" si="7"/>
        <v>8</v>
      </c>
      <c r="C96" s="7">
        <v>2016</v>
      </c>
      <c r="D96" s="8">
        <v>671012315.57000005</v>
      </c>
      <c r="F96" s="32">
        <v>64.508994049487299</v>
      </c>
      <c r="H96" s="14">
        <f t="shared" si="11"/>
        <v>100651847.3355</v>
      </c>
      <c r="J96" s="12">
        <f t="shared" si="10"/>
        <v>70</v>
      </c>
      <c r="K96" s="12">
        <f>VLOOKUP(J96,'CPI Indexes'!B$5:J$111,9,FALSE)</f>
        <v>337.3524693461294</v>
      </c>
      <c r="L96" s="19">
        <f t="shared" si="9"/>
        <v>298358.11645483907</v>
      </c>
      <c r="M96" s="19">
        <f t="shared" si="8"/>
        <v>400537.05459050537</v>
      </c>
    </row>
    <row r="97" spans="2:15" x14ac:dyDescent="0.3">
      <c r="B97">
        <f t="shared" si="7"/>
        <v>7</v>
      </c>
      <c r="C97" s="7">
        <v>2017</v>
      </c>
      <c r="D97" s="8">
        <v>200758114.34999999</v>
      </c>
      <c r="F97" s="32">
        <v>65.506814994754222</v>
      </c>
      <c r="H97" s="14">
        <f t="shared" si="11"/>
        <v>30113717.1525</v>
      </c>
      <c r="J97" s="12">
        <f t="shared" si="10"/>
        <v>70</v>
      </c>
      <c r="K97" s="12">
        <f>VLOOKUP(J97,'CPI Indexes'!B$5:J$111,9,FALSE)</f>
        <v>337.3524693461294</v>
      </c>
      <c r="L97" s="19">
        <f t="shared" si="9"/>
        <v>89264.848752604841</v>
      </c>
      <c r="M97" s="19">
        <f t="shared" si="8"/>
        <v>115504.04965076584</v>
      </c>
    </row>
    <row r="98" spans="2:15" x14ac:dyDescent="0.3">
      <c r="B98">
        <f t="shared" si="7"/>
        <v>6</v>
      </c>
      <c r="C98" s="7">
        <v>2018</v>
      </c>
      <c r="D98" s="8">
        <v>15795859.130000001</v>
      </c>
      <c r="F98" s="32">
        <v>66.504993836984255</v>
      </c>
      <c r="H98" s="14">
        <f t="shared" si="11"/>
        <v>2369378.8695</v>
      </c>
      <c r="J98" s="12">
        <f t="shared" si="10"/>
        <v>70</v>
      </c>
      <c r="K98" s="12">
        <f>VLOOKUP(J98,'CPI Indexes'!B$5:J$111,9,FALSE)</f>
        <v>337.3524693461294</v>
      </c>
      <c r="L98" s="19">
        <f t="shared" si="9"/>
        <v>7023.45198211363</v>
      </c>
      <c r="M98" s="19">
        <f t="shared" si="8"/>
        <v>8759.4986471995344</v>
      </c>
    </row>
    <row r="99" spans="2:15" x14ac:dyDescent="0.3">
      <c r="B99">
        <f t="shared" si="7"/>
        <v>5</v>
      </c>
      <c r="C99" s="7">
        <v>2019</v>
      </c>
      <c r="D99" s="8">
        <v>99205781.519999996</v>
      </c>
      <c r="F99" s="32">
        <v>67.503478426716441</v>
      </c>
      <c r="H99" s="14">
        <f t="shared" si="11"/>
        <v>14880867.227999998</v>
      </c>
      <c r="J99" s="12">
        <f t="shared" si="10"/>
        <v>70</v>
      </c>
      <c r="K99" s="12">
        <f>VLOOKUP(J99,'CPI Indexes'!B$5:J$111,9,FALSE)</f>
        <v>337.3524693461294</v>
      </c>
      <c r="L99" s="19">
        <f t="shared" si="9"/>
        <v>44110.740487071918</v>
      </c>
      <c r="M99" s="19">
        <f t="shared" si="8"/>
        <v>53025.512564514771</v>
      </c>
    </row>
    <row r="100" spans="2:15" x14ac:dyDescent="0.3">
      <c r="B100">
        <f t="shared" si="7"/>
        <v>4</v>
      </c>
      <c r="C100" s="7">
        <v>2020</v>
      </c>
      <c r="D100" s="8">
        <v>73822444.829999998</v>
      </c>
      <c r="F100" s="32">
        <v>68.502223075396486</v>
      </c>
      <c r="H100" s="14">
        <f t="shared" si="11"/>
        <v>11073366.724499999</v>
      </c>
      <c r="J100" s="12">
        <f t="shared" si="10"/>
        <v>70</v>
      </c>
      <c r="K100" s="12">
        <f>VLOOKUP(J100,'CPI Indexes'!B$5:J$111,9,FALSE)</f>
        <v>337.3524693461294</v>
      </c>
      <c r="L100" s="19">
        <f t="shared" si="9"/>
        <v>32824.323906574209</v>
      </c>
      <c r="M100" s="19">
        <f t="shared" si="8"/>
        <v>38031.916517728845</v>
      </c>
    </row>
    <row r="101" spans="2:15" x14ac:dyDescent="0.3">
      <c r="B101">
        <f t="shared" si="7"/>
        <v>3</v>
      </c>
      <c r="C101" s="7">
        <v>2021</v>
      </c>
      <c r="D101" s="8">
        <v>189897248.28</v>
      </c>
      <c r="F101" s="32">
        <v>69.501187935713432</v>
      </c>
      <c r="H101" s="14">
        <f t="shared" si="11"/>
        <v>28484587.241999999</v>
      </c>
      <c r="J101" s="12">
        <f t="shared" si="10"/>
        <v>70</v>
      </c>
      <c r="K101" s="12">
        <f>VLOOKUP(J101,'CPI Indexes'!B$5:J$111,9,FALSE)</f>
        <v>337.3524693461294</v>
      </c>
      <c r="L101" s="19">
        <f t="shared" si="9"/>
        <v>84435.686204431855</v>
      </c>
      <c r="M101" s="19">
        <f t="shared" si="8"/>
        <v>94295.366616745101</v>
      </c>
    </row>
    <row r="102" spans="2:15" x14ac:dyDescent="0.3">
      <c r="B102">
        <f t="shared" si="7"/>
        <v>2</v>
      </c>
      <c r="C102" s="7">
        <v>2022</v>
      </c>
      <c r="D102" s="8">
        <f>(D107-SUM(D9:D101))/3</f>
        <v>113086582.58666642</v>
      </c>
      <c r="F102" s="32">
        <f>F101</f>
        <v>69.501187935713432</v>
      </c>
      <c r="H102" s="14">
        <f t="shared" si="11"/>
        <v>16962987.387999963</v>
      </c>
      <c r="J102" s="12">
        <f>J101</f>
        <v>70</v>
      </c>
      <c r="K102" s="12">
        <f>VLOOKUP(J102,'CPI Indexes'!B$5:J$111,9,FALSE)</f>
        <v>337.3524693461294</v>
      </c>
      <c r="L102" s="19">
        <f t="shared" si="9"/>
        <v>50282.683333779452</v>
      </c>
      <c r="M102" s="19">
        <f t="shared" si="8"/>
        <v>54124.594607251049</v>
      </c>
    </row>
    <row r="103" spans="2:15" x14ac:dyDescent="0.3">
      <c r="B103">
        <f t="shared" si="7"/>
        <v>1</v>
      </c>
      <c r="C103" s="7">
        <v>2023</v>
      </c>
      <c r="D103" s="8">
        <f>D102</f>
        <v>113086582.58666642</v>
      </c>
      <c r="F103" s="32">
        <f t="shared" ref="F103:F104" si="12">F102</f>
        <v>69.501187935713432</v>
      </c>
      <c r="H103" s="14">
        <f t="shared" si="11"/>
        <v>16962987.387999963</v>
      </c>
      <c r="J103" s="12">
        <f t="shared" ref="J103:J104" si="13">J102</f>
        <v>70</v>
      </c>
      <c r="K103" s="12">
        <f>VLOOKUP(J103,'CPI Indexes'!B$5:J$111,9,FALSE)</f>
        <v>337.3524693461294</v>
      </c>
      <c r="L103" s="19">
        <f t="shared" si="9"/>
        <v>50282.683333779452</v>
      </c>
      <c r="M103" s="19">
        <f t="shared" si="8"/>
        <v>52168.283958796186</v>
      </c>
    </row>
    <row r="104" spans="2:15" x14ac:dyDescent="0.3">
      <c r="B104">
        <f t="shared" si="7"/>
        <v>0</v>
      </c>
      <c r="C104" s="7">
        <v>2024</v>
      </c>
      <c r="D104" s="8">
        <f>D103</f>
        <v>113086582.58666642</v>
      </c>
      <c r="F104" s="32">
        <f t="shared" si="12"/>
        <v>69.501187935713432</v>
      </c>
      <c r="H104" s="14">
        <f t="shared" si="11"/>
        <v>16962987.387999963</v>
      </c>
      <c r="J104" s="12">
        <f t="shared" si="13"/>
        <v>70</v>
      </c>
      <c r="K104" s="12">
        <f>VLOOKUP(J104,'CPI Indexes'!B$5:J$111,9,FALSE)</f>
        <v>337.3524693461294</v>
      </c>
      <c r="L104" s="19">
        <f t="shared" si="9"/>
        <v>50282.683333779452</v>
      </c>
      <c r="M104" s="19">
        <f t="shared" si="8"/>
        <v>50282.683333779452</v>
      </c>
    </row>
    <row r="105" spans="2:15" x14ac:dyDescent="0.3">
      <c r="H105" s="3"/>
      <c r="J105" s="12"/>
      <c r="K105" s="12"/>
      <c r="L105" s="19"/>
      <c r="M105" s="19"/>
    </row>
    <row r="106" spans="2:15" x14ac:dyDescent="0.3">
      <c r="D106" s="1">
        <f>SUM(D9:D105)</f>
        <v>3128600000.0000005</v>
      </c>
      <c r="H106" s="3">
        <f>SUM(H9:H105)</f>
        <v>469289999.99999982</v>
      </c>
      <c r="J106" s="12"/>
      <c r="K106" s="12"/>
      <c r="L106" s="19"/>
      <c r="M106" s="19">
        <f>SUM(M1:M104)</f>
        <v>2926999.9298635405</v>
      </c>
    </row>
    <row r="107" spans="2:15" x14ac:dyDescent="0.3">
      <c r="D107" s="2">
        <f>'[1]Recommended Life Estimates'!$H$27*1000000</f>
        <v>3128600000</v>
      </c>
      <c r="H107" s="3"/>
    </row>
    <row r="108" spans="2:15" x14ac:dyDescent="0.3">
      <c r="H108" s="3">
        <f>H106/D106</f>
        <v>0.14999999999999991</v>
      </c>
      <c r="M108" s="14"/>
      <c r="N108" s="14"/>
      <c r="O108" s="14"/>
    </row>
    <row r="109" spans="2:15" x14ac:dyDescent="0.3">
      <c r="H109" s="3"/>
      <c r="M109" s="18"/>
      <c r="N109" s="18"/>
      <c r="O109" s="18"/>
    </row>
    <row r="110" spans="2:15" x14ac:dyDescent="0.3">
      <c r="D110" s="1"/>
      <c r="F110" s="2"/>
      <c r="H110" s="2"/>
      <c r="M110" s="18"/>
      <c r="N110" s="18"/>
      <c r="O110" s="18"/>
    </row>
    <row r="111" spans="2:15" x14ac:dyDescent="0.3">
      <c r="D111" s="1"/>
      <c r="F111" s="2"/>
      <c r="H111" s="2"/>
      <c r="M111" s="14"/>
      <c r="N111" s="14"/>
      <c r="O111" s="14"/>
    </row>
    <row r="112" spans="2:15" x14ac:dyDescent="0.3">
      <c r="D112" s="1"/>
      <c r="F112" s="2"/>
      <c r="H112" s="2"/>
      <c r="M112" s="14"/>
      <c r="N112" s="14"/>
      <c r="O112" s="14"/>
    </row>
    <row r="113" spans="4:15" x14ac:dyDescent="0.3">
      <c r="D113" s="1"/>
      <c r="F113" s="2"/>
      <c r="H113" s="2"/>
      <c r="M113" s="19"/>
      <c r="N113" s="19"/>
      <c r="O113" s="19"/>
    </row>
    <row r="114" spans="4:15" x14ac:dyDescent="0.3">
      <c r="D114" s="1"/>
      <c r="F114" s="2"/>
      <c r="H114" s="2"/>
    </row>
    <row r="115" spans="4:15" x14ac:dyDescent="0.3">
      <c r="D115" s="1"/>
      <c r="F115" s="2"/>
      <c r="H115" s="2"/>
    </row>
    <row r="116" spans="4:15" x14ac:dyDescent="0.3">
      <c r="D116" s="1"/>
      <c r="F116" s="2"/>
      <c r="H116" s="2"/>
    </row>
    <row r="117" spans="4:15" x14ac:dyDescent="0.3">
      <c r="D117" s="1"/>
      <c r="F117" s="2"/>
      <c r="H117" s="2"/>
    </row>
    <row r="118" spans="4:15" x14ac:dyDescent="0.3">
      <c r="D118" s="1"/>
      <c r="F118" s="2"/>
      <c r="H118" s="2"/>
    </row>
    <row r="119" spans="4:15" x14ac:dyDescent="0.3">
      <c r="D119" s="1"/>
      <c r="F119" s="2"/>
      <c r="H119" s="2"/>
    </row>
    <row r="120" spans="4:15" x14ac:dyDescent="0.3">
      <c r="D120" s="1"/>
      <c r="F120" s="2"/>
      <c r="H120" s="2"/>
    </row>
    <row r="121" spans="4:15" x14ac:dyDescent="0.3">
      <c r="D121" s="1"/>
      <c r="F121" s="2"/>
      <c r="H121" s="2"/>
    </row>
    <row r="123" spans="4:15" x14ac:dyDescent="0.3">
      <c r="D123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O75"/>
  <sheetViews>
    <sheetView view="pageBreakPreview" zoomScale="60" zoomScaleNormal="100" workbookViewId="0">
      <selection activeCell="M9" sqref="M9"/>
    </sheetView>
  </sheetViews>
  <sheetFormatPr defaultRowHeight="14.4" x14ac:dyDescent="0.3"/>
  <cols>
    <col min="4" max="4" width="17.6640625" customWidth="1"/>
    <col min="5" max="5" width="2.33203125" customWidth="1"/>
    <col min="6" max="6" width="13.44140625" bestFit="1" customWidth="1"/>
    <col min="7" max="7" width="3" bestFit="1" customWidth="1"/>
    <col min="8" max="8" width="17.109375" customWidth="1"/>
    <col min="10" max="10" width="10.5546875" customWidth="1"/>
    <col min="11" max="11" width="14.5546875" customWidth="1"/>
    <col min="12" max="12" width="13.6640625" customWidth="1"/>
    <col min="13" max="13" width="14" customWidth="1"/>
    <col min="14" max="14" width="15.5546875" customWidth="1"/>
    <col min="15" max="15" width="18" customWidth="1"/>
  </cols>
  <sheetData>
    <row r="2" spans="2:13" x14ac:dyDescent="0.3">
      <c r="B2" t="s">
        <v>26</v>
      </c>
    </row>
    <row r="3" spans="2:13" x14ac:dyDescent="0.3">
      <c r="B3" t="s">
        <v>1</v>
      </c>
      <c r="F3">
        <v>0.05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54</v>
      </c>
      <c r="C9" s="7">
        <v>1970</v>
      </c>
      <c r="D9" s="8">
        <v>5225157.68</v>
      </c>
      <c r="F9" s="31"/>
      <c r="H9" s="14">
        <f>D9*F$3</f>
        <v>261257.88399999999</v>
      </c>
      <c r="J9" s="12">
        <f>ROUND(F9+B9,0)-3</f>
        <v>51</v>
      </c>
      <c r="K9" s="12">
        <f>VLOOKUP(J9,'CPI Indexes'!B$5:J$111,9,FALSE)</f>
        <v>154.19653405458325</v>
      </c>
      <c r="L9" s="19">
        <f t="shared" ref="L9:L37" si="0">H9/K9</f>
        <v>1694.3174864586686</v>
      </c>
      <c r="M9" s="19">
        <f t="shared" ref="M9:M37" si="1">L9*(1+$F$5/100)^B9</f>
        <v>12369.509651884999</v>
      </c>
    </row>
    <row r="10" spans="2:13" x14ac:dyDescent="0.3">
      <c r="B10">
        <f t="shared" ref="B10:B37" si="2">2024-C10</f>
        <v>52</v>
      </c>
      <c r="C10" s="7">
        <v>1972</v>
      </c>
      <c r="D10" s="8">
        <v>6694440.1900000004</v>
      </c>
      <c r="F10" s="31"/>
      <c r="H10" s="14">
        <f t="shared" ref="H10:H13" si="3">D10*F$3</f>
        <v>334722.00950000004</v>
      </c>
      <c r="J10" s="12">
        <f t="shared" ref="J10:J34" si="4">ROUND(F10+B10,0)-3</f>
        <v>49</v>
      </c>
      <c r="K10" s="12">
        <f>VLOOKUP(J10,'CPI Indexes'!B$5:J$111,9,FALSE)</f>
        <v>141.35837101891894</v>
      </c>
      <c r="L10" s="19">
        <f t="shared" si="0"/>
        <v>2367.8966239304068</v>
      </c>
      <c r="M10" s="19">
        <f t="shared" si="1"/>
        <v>16059.951089291113</v>
      </c>
    </row>
    <row r="11" spans="2:13" x14ac:dyDescent="0.3">
      <c r="B11">
        <f t="shared" si="2"/>
        <v>36</v>
      </c>
      <c r="C11" s="7">
        <v>1988</v>
      </c>
      <c r="D11" s="8">
        <v>3767639.42</v>
      </c>
      <c r="F11" s="31">
        <v>3.06</v>
      </c>
      <c r="H11" s="14">
        <f t="shared" si="3"/>
        <v>188381.97100000002</v>
      </c>
      <c r="J11" s="12">
        <f t="shared" si="4"/>
        <v>36</v>
      </c>
      <c r="K11" s="12">
        <f>VLOOKUP(J11,'CPI Indexes'!B$5:J$111,9,FALSE)</f>
        <v>77.452008042009169</v>
      </c>
      <c r="L11" s="19">
        <f t="shared" si="0"/>
        <v>2432.2412776931951</v>
      </c>
      <c r="M11" s="19">
        <f t="shared" si="1"/>
        <v>9153.3158459693695</v>
      </c>
    </row>
    <row r="12" spans="2:13" x14ac:dyDescent="0.3">
      <c r="B12">
        <f t="shared" si="2"/>
        <v>34</v>
      </c>
      <c r="C12" s="7">
        <v>1990</v>
      </c>
      <c r="D12" s="8">
        <v>29064577.309999999</v>
      </c>
      <c r="F12" s="31">
        <v>3.76</v>
      </c>
      <c r="H12" s="14">
        <f t="shared" si="3"/>
        <v>1453228.8655000001</v>
      </c>
      <c r="J12" s="12">
        <f t="shared" si="4"/>
        <v>35</v>
      </c>
      <c r="K12" s="12">
        <f>VLOOKUP(J12,'CPI Indexes'!B$5:J$111,9,FALSE)</f>
        <v>73.688682450129321</v>
      </c>
      <c r="L12" s="19">
        <f t="shared" si="0"/>
        <v>19721.194858973213</v>
      </c>
      <c r="M12" s="19">
        <f t="shared" si="1"/>
        <v>68949.132648777711</v>
      </c>
    </row>
    <row r="13" spans="2:13" x14ac:dyDescent="0.3">
      <c r="B13">
        <f t="shared" si="2"/>
        <v>31</v>
      </c>
      <c r="C13" s="7">
        <v>1993</v>
      </c>
      <c r="D13" s="8">
        <v>4270487.16</v>
      </c>
      <c r="F13" s="31">
        <v>5.16</v>
      </c>
      <c r="H13" s="14">
        <f t="shared" si="3"/>
        <v>213524.35800000001</v>
      </c>
      <c r="J13" s="12">
        <f t="shared" si="4"/>
        <v>33</v>
      </c>
      <c r="K13" s="12">
        <f>VLOOKUP(J13,'CPI Indexes'!B$5:J$111,9,FALSE)</f>
        <v>66.565186192600891</v>
      </c>
      <c r="L13" s="19">
        <f t="shared" si="0"/>
        <v>3207.7482271616404</v>
      </c>
      <c r="M13" s="19">
        <f t="shared" si="1"/>
        <v>10042.261831602978</v>
      </c>
    </row>
    <row r="14" spans="2:13" x14ac:dyDescent="0.3">
      <c r="B14">
        <f t="shared" si="2"/>
        <v>30</v>
      </c>
      <c r="C14" s="7">
        <v>1994</v>
      </c>
      <c r="D14" s="8">
        <v>6598676.71</v>
      </c>
      <c r="F14" s="31">
        <v>5.73</v>
      </c>
      <c r="H14" s="14">
        <f t="shared" ref="H14:H37" si="5">D14*F$3</f>
        <v>329933.83550000004</v>
      </c>
      <c r="J14" s="12">
        <f t="shared" si="4"/>
        <v>33</v>
      </c>
      <c r="K14" s="12">
        <f>VLOOKUP(J14,'CPI Indexes'!B$5:J$111,9,FALSE)</f>
        <v>66.565186192600891</v>
      </c>
      <c r="L14" s="19">
        <f t="shared" si="0"/>
        <v>4956.5524318577527</v>
      </c>
      <c r="M14" s="19">
        <f t="shared" si="1"/>
        <v>14956.25517255225</v>
      </c>
    </row>
    <row r="15" spans="2:13" x14ac:dyDescent="0.3">
      <c r="B15">
        <f t="shared" si="2"/>
        <v>29</v>
      </c>
      <c r="C15" s="7">
        <v>1995</v>
      </c>
      <c r="D15" s="8">
        <v>11074974.210000001</v>
      </c>
      <c r="F15" s="31">
        <v>6.35</v>
      </c>
      <c r="H15" s="14">
        <f t="shared" si="5"/>
        <v>553748.71050000004</v>
      </c>
      <c r="J15" s="12">
        <f t="shared" si="4"/>
        <v>32</v>
      </c>
      <c r="K15" s="12">
        <f>VLOOKUP(J15,'CPI Indexes'!B$5:J$111,9,FALSE)</f>
        <v>63.195360185639409</v>
      </c>
      <c r="L15" s="19">
        <f t="shared" si="0"/>
        <v>8762.4899814375076</v>
      </c>
      <c r="M15" s="19">
        <f t="shared" si="1"/>
        <v>25484.879858427415</v>
      </c>
    </row>
    <row r="16" spans="2:13" x14ac:dyDescent="0.3">
      <c r="B16">
        <f t="shared" si="2"/>
        <v>28</v>
      </c>
      <c r="C16" s="7">
        <v>1996</v>
      </c>
      <c r="D16" s="8">
        <v>41359020.590000004</v>
      </c>
      <c r="F16" s="31">
        <v>7</v>
      </c>
      <c r="H16" s="14">
        <f t="shared" si="5"/>
        <v>2067951.0295000002</v>
      </c>
      <c r="J16" s="12">
        <f t="shared" si="4"/>
        <v>32</v>
      </c>
      <c r="K16" s="12">
        <f>VLOOKUP(J16,'CPI Indexes'!B$5:J$111,9,FALSE)</f>
        <v>63.195360185639409</v>
      </c>
      <c r="L16" s="19">
        <f t="shared" si="0"/>
        <v>32723.146500396462</v>
      </c>
      <c r="M16" s="19">
        <f t="shared" si="1"/>
        <v>91732.241859343485</v>
      </c>
    </row>
    <row r="17" spans="2:13" x14ac:dyDescent="0.3">
      <c r="B17">
        <f t="shared" si="2"/>
        <v>23</v>
      </c>
      <c r="C17" s="7">
        <v>2001</v>
      </c>
      <c r="D17" s="8">
        <v>2237627.66</v>
      </c>
      <c r="F17" s="31">
        <v>10.66</v>
      </c>
      <c r="H17" s="14">
        <f t="shared" si="5"/>
        <v>111881.38300000002</v>
      </c>
      <c r="J17" s="12">
        <f t="shared" si="4"/>
        <v>31</v>
      </c>
      <c r="K17" s="12">
        <f>VLOOKUP(J17,'CPI Indexes'!B$5:J$111,9,FALSE)</f>
        <v>59.947335118688592</v>
      </c>
      <c r="L17" s="19">
        <f t="shared" si="0"/>
        <v>1866.3278822734687</v>
      </c>
      <c r="M17" s="19">
        <f t="shared" si="1"/>
        <v>4352.2553533925138</v>
      </c>
    </row>
    <row r="18" spans="2:13" x14ac:dyDescent="0.3">
      <c r="B18">
        <f t="shared" si="2"/>
        <v>20</v>
      </c>
      <c r="C18" s="7">
        <v>2004</v>
      </c>
      <c r="D18" s="8">
        <v>1108053.6399999999</v>
      </c>
      <c r="F18" s="31">
        <v>13.14</v>
      </c>
      <c r="H18" s="14">
        <f t="shared" si="5"/>
        <v>55402.682000000001</v>
      </c>
      <c r="J18" s="12">
        <f t="shared" si="4"/>
        <v>30</v>
      </c>
      <c r="K18" s="12">
        <f>VLOOKUP(J18,'CPI Indexes'!B$5:J$111,9,FALSE)</f>
        <v>56.816708548133583</v>
      </c>
      <c r="L18" s="19">
        <f t="shared" si="0"/>
        <v>975.11248743077647</v>
      </c>
      <c r="M18" s="19">
        <f t="shared" si="1"/>
        <v>2036.1830870838401</v>
      </c>
    </row>
    <row r="19" spans="2:13" x14ac:dyDescent="0.3">
      <c r="B19">
        <f t="shared" si="2"/>
        <v>18</v>
      </c>
      <c r="C19" s="7">
        <v>2006</v>
      </c>
      <c r="D19" s="8">
        <v>6339908.8700000001</v>
      </c>
      <c r="F19" s="31">
        <v>14.91</v>
      </c>
      <c r="H19" s="14">
        <f t="shared" si="5"/>
        <v>316995.44350000005</v>
      </c>
      <c r="J19" s="12">
        <f t="shared" si="4"/>
        <v>30</v>
      </c>
      <c r="K19" s="12">
        <f>VLOOKUP(J19,'CPI Indexes'!B$5:J$111,9,FALSE)</f>
        <v>56.816708548133583</v>
      </c>
      <c r="L19" s="19">
        <f t="shared" si="0"/>
        <v>5579.2644734330233</v>
      </c>
      <c r="M19" s="19">
        <f t="shared" si="1"/>
        <v>10823.378484804505</v>
      </c>
    </row>
    <row r="20" spans="2:13" x14ac:dyDescent="0.3">
      <c r="B20">
        <f t="shared" si="2"/>
        <v>17</v>
      </c>
      <c r="C20" s="7">
        <v>2007</v>
      </c>
      <c r="D20" s="8">
        <v>81039112.909999996</v>
      </c>
      <c r="F20" s="31">
        <v>15.82</v>
      </c>
      <c r="H20" s="14">
        <f t="shared" si="5"/>
        <v>4051955.6455000001</v>
      </c>
      <c r="J20" s="12">
        <f t="shared" si="4"/>
        <v>30</v>
      </c>
      <c r="K20" s="12">
        <f>VLOOKUP(J20,'CPI Indexes'!B$5:J$111,9,FALSE)</f>
        <v>56.816708548133583</v>
      </c>
      <c r="L20" s="19">
        <f t="shared" si="0"/>
        <v>71316.268559754608</v>
      </c>
      <c r="M20" s="19">
        <f t="shared" si="1"/>
        <v>133347.9683475513</v>
      </c>
    </row>
    <row r="21" spans="2:13" x14ac:dyDescent="0.3">
      <c r="B21">
        <f t="shared" si="2"/>
        <v>16</v>
      </c>
      <c r="C21" s="7">
        <v>2008</v>
      </c>
      <c r="D21" s="8">
        <v>80181083.219999999</v>
      </c>
      <c r="F21" s="31">
        <v>16.75</v>
      </c>
      <c r="H21" s="14">
        <f t="shared" si="5"/>
        <v>4009054.1610000003</v>
      </c>
      <c r="J21" s="12">
        <f t="shared" si="4"/>
        <v>30</v>
      </c>
      <c r="K21" s="12">
        <f>VLOOKUP(J21,'CPI Indexes'!B$5:J$111,9,FALSE)</f>
        <v>56.816708548133583</v>
      </c>
      <c r="L21" s="19">
        <f t="shared" si="0"/>
        <v>70561.182853519887</v>
      </c>
      <c r="M21" s="19">
        <f t="shared" si="1"/>
        <v>127167.32580654326</v>
      </c>
    </row>
    <row r="22" spans="2:13" x14ac:dyDescent="0.3">
      <c r="B22">
        <f t="shared" si="2"/>
        <v>15</v>
      </c>
      <c r="C22" s="7">
        <v>2009</v>
      </c>
      <c r="D22" s="8">
        <v>1978036.78</v>
      </c>
      <c r="F22" s="31">
        <v>17.690000000000001</v>
      </c>
      <c r="H22" s="14">
        <f t="shared" si="5"/>
        <v>98901.839000000007</v>
      </c>
      <c r="J22" s="12">
        <f t="shared" si="4"/>
        <v>30</v>
      </c>
      <c r="K22" s="12">
        <f>VLOOKUP(J22,'CPI Indexes'!B$5:J$111,9,FALSE)</f>
        <v>56.816708548133583</v>
      </c>
      <c r="L22" s="19">
        <f t="shared" si="0"/>
        <v>1740.7175024264743</v>
      </c>
      <c r="M22" s="19">
        <f t="shared" si="1"/>
        <v>3023.7778181604003</v>
      </c>
    </row>
    <row r="23" spans="2:13" x14ac:dyDescent="0.3">
      <c r="B23">
        <f t="shared" si="2"/>
        <v>14</v>
      </c>
      <c r="C23" s="7">
        <v>2010</v>
      </c>
      <c r="D23" s="8">
        <v>5756021.3399999999</v>
      </c>
      <c r="F23" s="31">
        <v>18.64</v>
      </c>
      <c r="H23" s="14">
        <f t="shared" si="5"/>
        <v>287801.06699999998</v>
      </c>
      <c r="J23" s="12">
        <f t="shared" si="4"/>
        <v>30</v>
      </c>
      <c r="K23" s="12">
        <f>VLOOKUP(J23,'CPI Indexes'!B$5:J$111,9,FALSE)</f>
        <v>56.816708548133583</v>
      </c>
      <c r="L23" s="19">
        <f t="shared" si="0"/>
        <v>5065.4301235380908</v>
      </c>
      <c r="M23" s="19">
        <f t="shared" si="1"/>
        <v>8481.0535252150385</v>
      </c>
    </row>
    <row r="24" spans="2:13" x14ac:dyDescent="0.3">
      <c r="B24">
        <f t="shared" si="2"/>
        <v>13</v>
      </c>
      <c r="C24" s="7">
        <v>2011</v>
      </c>
      <c r="D24" s="8">
        <v>17185515.579999998</v>
      </c>
      <c r="F24" s="31">
        <v>19.600000000000001</v>
      </c>
      <c r="H24" s="14">
        <f t="shared" si="5"/>
        <v>859275.77899999998</v>
      </c>
      <c r="J24" s="12">
        <f t="shared" si="4"/>
        <v>30</v>
      </c>
      <c r="K24" s="12">
        <f>VLOOKUP(J24,'CPI Indexes'!B$5:J$111,9,FALSE)</f>
        <v>56.816708548133583</v>
      </c>
      <c r="L24" s="19">
        <f t="shared" si="0"/>
        <v>15123.64585977459</v>
      </c>
      <c r="M24" s="19">
        <f t="shared" si="1"/>
        <v>24406.295725932163</v>
      </c>
    </row>
    <row r="25" spans="2:13" x14ac:dyDescent="0.3">
      <c r="B25">
        <f t="shared" si="2"/>
        <v>12</v>
      </c>
      <c r="C25" s="7">
        <v>2012</v>
      </c>
      <c r="D25" s="8">
        <v>33368237.210000001</v>
      </c>
      <c r="F25" s="31">
        <v>20.58</v>
      </c>
      <c r="H25" s="14">
        <f t="shared" si="5"/>
        <v>1668411.8605000002</v>
      </c>
      <c r="J25" s="12">
        <f t="shared" si="4"/>
        <v>30</v>
      </c>
      <c r="K25" s="12">
        <f>VLOOKUP(J25,'CPI Indexes'!B$5:J$111,9,FALSE)</f>
        <v>56.816708548133583</v>
      </c>
      <c r="L25" s="19">
        <f t="shared" si="0"/>
        <v>29364.810161196976</v>
      </c>
      <c r="M25" s="19">
        <f t="shared" si="1"/>
        <v>45675.621155164328</v>
      </c>
    </row>
    <row r="26" spans="2:13" x14ac:dyDescent="0.3">
      <c r="B26">
        <f t="shared" si="2"/>
        <v>11</v>
      </c>
      <c r="C26" s="7">
        <v>2013</v>
      </c>
      <c r="D26" s="8">
        <v>1949552.75</v>
      </c>
      <c r="F26" s="32">
        <v>21.55</v>
      </c>
      <c r="H26" s="14">
        <f t="shared" si="5"/>
        <v>97477.637500000012</v>
      </c>
      <c r="J26" s="12">
        <f t="shared" si="4"/>
        <v>30</v>
      </c>
      <c r="K26" s="12">
        <f>VLOOKUP(J26,'CPI Indexes'!B$5:J$111,9,FALSE)</f>
        <v>56.816708548133583</v>
      </c>
      <c r="L26" s="19">
        <f t="shared" si="0"/>
        <v>1715.6509060608391</v>
      </c>
      <c r="M26" s="19">
        <f t="shared" si="1"/>
        <v>2572.1606100775366</v>
      </c>
    </row>
    <row r="27" spans="2:13" x14ac:dyDescent="0.3">
      <c r="B27">
        <f t="shared" si="2"/>
        <v>10</v>
      </c>
      <c r="C27" s="7">
        <v>2014</v>
      </c>
      <c r="D27" s="8">
        <v>6525504.7400000002</v>
      </c>
      <c r="F27" s="32">
        <v>22.54</v>
      </c>
      <c r="H27" s="14">
        <f t="shared" si="5"/>
        <v>326275.23700000002</v>
      </c>
      <c r="J27" s="12">
        <f t="shared" si="4"/>
        <v>30</v>
      </c>
      <c r="K27" s="12">
        <f>VLOOKUP(J27,'CPI Indexes'!B$5:J$111,9,FALSE)</f>
        <v>56.816708548133583</v>
      </c>
      <c r="L27" s="19">
        <f t="shared" si="0"/>
        <v>5742.5930740706044</v>
      </c>
      <c r="M27" s="19">
        <f t="shared" si="1"/>
        <v>8298.299336679529</v>
      </c>
    </row>
    <row r="28" spans="2:13" x14ac:dyDescent="0.3">
      <c r="B28">
        <f t="shared" si="2"/>
        <v>9</v>
      </c>
      <c r="C28" s="7">
        <v>2015</v>
      </c>
      <c r="D28" s="8">
        <v>203461376.38</v>
      </c>
      <c r="F28" s="32">
        <v>23.53</v>
      </c>
      <c r="H28" s="14">
        <f t="shared" si="5"/>
        <v>10173068.819</v>
      </c>
      <c r="J28" s="12">
        <f t="shared" si="4"/>
        <v>30</v>
      </c>
      <c r="K28" s="12">
        <f>VLOOKUP(J28,'CPI Indexes'!B$5:J$111,9,FALSE)</f>
        <v>56.816708548133583</v>
      </c>
      <c r="L28" s="19">
        <f t="shared" si="0"/>
        <v>179050.65391779339</v>
      </c>
      <c r="M28" s="19">
        <f t="shared" si="1"/>
        <v>249384.15698120269</v>
      </c>
    </row>
    <row r="29" spans="2:13" x14ac:dyDescent="0.3">
      <c r="B29">
        <f t="shared" si="2"/>
        <v>8</v>
      </c>
      <c r="C29" s="7">
        <v>2016</v>
      </c>
      <c r="D29" s="8">
        <v>153100505.78999999</v>
      </c>
      <c r="F29" s="32">
        <v>24.52</v>
      </c>
      <c r="H29" s="14">
        <f t="shared" si="5"/>
        <v>7655025.2895</v>
      </c>
      <c r="J29" s="12">
        <f t="shared" si="4"/>
        <v>30</v>
      </c>
      <c r="K29" s="12">
        <f>VLOOKUP(J29,'CPI Indexes'!B$5:J$111,9,FALSE)</f>
        <v>56.816708548133583</v>
      </c>
      <c r="L29" s="19">
        <f t="shared" si="0"/>
        <v>134731.93863412325</v>
      </c>
      <c r="M29" s="19">
        <f t="shared" si="1"/>
        <v>180873.69132439495</v>
      </c>
    </row>
    <row r="30" spans="2:13" x14ac:dyDescent="0.3">
      <c r="B30">
        <f t="shared" si="2"/>
        <v>7</v>
      </c>
      <c r="C30" s="7">
        <v>2017</v>
      </c>
      <c r="D30" s="8">
        <v>235646157.74000001</v>
      </c>
      <c r="F30" s="32">
        <v>25.51</v>
      </c>
      <c r="H30" s="14">
        <f t="shared" si="5"/>
        <v>11782307.887000002</v>
      </c>
      <c r="J30" s="12">
        <f t="shared" si="4"/>
        <v>30</v>
      </c>
      <c r="K30" s="12">
        <f>VLOOKUP(J30,'CPI Indexes'!B$5:J$111,9,FALSE)</f>
        <v>56.816708548133583</v>
      </c>
      <c r="L30" s="19">
        <f t="shared" si="0"/>
        <v>207373.99592618691</v>
      </c>
      <c r="M30" s="19">
        <f t="shared" si="1"/>
        <v>268331.11416700907</v>
      </c>
    </row>
    <row r="31" spans="2:13" x14ac:dyDescent="0.3">
      <c r="B31">
        <f t="shared" si="2"/>
        <v>6</v>
      </c>
      <c r="C31" s="7">
        <v>2018</v>
      </c>
      <c r="D31" s="8">
        <v>2388189.1</v>
      </c>
      <c r="F31" s="32">
        <v>26.51</v>
      </c>
      <c r="H31" s="14">
        <f t="shared" si="5"/>
        <v>119409.45500000002</v>
      </c>
      <c r="J31" s="12">
        <f t="shared" si="4"/>
        <v>30</v>
      </c>
      <c r="K31" s="12">
        <f>VLOOKUP(J31,'CPI Indexes'!B$5:J$111,9,FALSE)</f>
        <v>56.816708548133583</v>
      </c>
      <c r="L31" s="19">
        <f t="shared" si="0"/>
        <v>2101.6609031274584</v>
      </c>
      <c r="M31" s="19">
        <f t="shared" si="1"/>
        <v>2621.1463942089899</v>
      </c>
    </row>
    <row r="32" spans="2:13" x14ac:dyDescent="0.3">
      <c r="B32">
        <f t="shared" si="2"/>
        <v>5</v>
      </c>
      <c r="C32" s="7">
        <v>2019</v>
      </c>
      <c r="D32" s="9">
        <v>620131.22</v>
      </c>
      <c r="F32" s="32">
        <v>27.5</v>
      </c>
      <c r="H32" s="14">
        <f t="shared" si="5"/>
        <v>31006.561000000002</v>
      </c>
      <c r="J32" s="12">
        <f t="shared" si="4"/>
        <v>30</v>
      </c>
      <c r="K32" s="12">
        <f>VLOOKUP(J32,'CPI Indexes'!B$5:J$111,9,FALSE)</f>
        <v>56.816708548133583</v>
      </c>
      <c r="L32" s="19">
        <f t="shared" si="0"/>
        <v>545.72962412513004</v>
      </c>
      <c r="M32" s="19">
        <f t="shared" si="1"/>
        <v>656.02147507263237</v>
      </c>
    </row>
    <row r="33" spans="2:13" x14ac:dyDescent="0.3">
      <c r="B33">
        <f t="shared" si="2"/>
        <v>4</v>
      </c>
      <c r="C33" s="7">
        <v>2020</v>
      </c>
      <c r="D33" s="8">
        <v>1757876.43</v>
      </c>
      <c r="F33" s="32">
        <v>28.5</v>
      </c>
      <c r="H33" s="14">
        <f t="shared" si="5"/>
        <v>87893.821500000005</v>
      </c>
      <c r="J33" s="12">
        <f t="shared" si="4"/>
        <v>30</v>
      </c>
      <c r="K33" s="12">
        <f>VLOOKUP(J33,'CPI Indexes'!B$5:J$111,9,FALSE)</f>
        <v>56.816708548133583</v>
      </c>
      <c r="L33" s="19">
        <f t="shared" si="0"/>
        <v>1546.9713706759119</v>
      </c>
      <c r="M33" s="19">
        <f t="shared" si="1"/>
        <v>1792.3990206871936</v>
      </c>
    </row>
    <row r="34" spans="2:13" x14ac:dyDescent="0.3">
      <c r="B34">
        <f t="shared" si="2"/>
        <v>3</v>
      </c>
      <c r="C34" s="7">
        <v>2021</v>
      </c>
      <c r="D34" s="8">
        <v>62362174.130000003</v>
      </c>
      <c r="F34" s="32">
        <v>29.5</v>
      </c>
      <c r="H34" s="14">
        <f t="shared" si="5"/>
        <v>3118108.7065000003</v>
      </c>
      <c r="J34" s="12">
        <f t="shared" si="4"/>
        <v>30</v>
      </c>
      <c r="K34" s="12">
        <f>VLOOKUP(J34,'CPI Indexes'!B$5:J$111,9,FALSE)</f>
        <v>56.816708548133583</v>
      </c>
      <c r="L34" s="19">
        <f t="shared" si="0"/>
        <v>54880.136251793301</v>
      </c>
      <c r="M34" s="19">
        <f t="shared" si="1"/>
        <v>61288.571224617466</v>
      </c>
    </row>
    <row r="35" spans="2:13" x14ac:dyDescent="0.3">
      <c r="B35">
        <f t="shared" si="2"/>
        <v>2</v>
      </c>
      <c r="C35" s="7">
        <v>2022</v>
      </c>
      <c r="D35" s="8">
        <f>(D40-SUM(D9:D34))/3</f>
        <v>8913320.4133333769</v>
      </c>
      <c r="F35" s="32">
        <f>F34</f>
        <v>29.5</v>
      </c>
      <c r="H35" s="14">
        <f t="shared" si="5"/>
        <v>445666.02066666889</v>
      </c>
      <c r="J35" s="12">
        <f>J34</f>
        <v>30</v>
      </c>
      <c r="K35" s="12">
        <f>VLOOKUP(J35,'CPI Indexes'!B$5:J$111,9,FALSE)</f>
        <v>56.816708548133583</v>
      </c>
      <c r="L35" s="19">
        <f t="shared" si="0"/>
        <v>7843.9253532103612</v>
      </c>
      <c r="M35" s="19">
        <f t="shared" si="1"/>
        <v>8443.2502747290928</v>
      </c>
    </row>
    <row r="36" spans="2:13" x14ac:dyDescent="0.3">
      <c r="B36">
        <f t="shared" si="2"/>
        <v>1</v>
      </c>
      <c r="C36" s="7">
        <v>2023</v>
      </c>
      <c r="D36" s="8">
        <f>D35</f>
        <v>8913320.4133333769</v>
      </c>
      <c r="F36" s="32">
        <f t="shared" ref="F36:F37" si="6">F35</f>
        <v>29.5</v>
      </c>
      <c r="H36" s="14">
        <f t="shared" si="5"/>
        <v>445666.02066666889</v>
      </c>
      <c r="J36" s="12">
        <f t="shared" ref="J36:J37" si="7">J35</f>
        <v>30</v>
      </c>
      <c r="K36" s="12">
        <f>VLOOKUP(J36,'CPI Indexes'!B$5:J$111,9,FALSE)</f>
        <v>56.816708548133583</v>
      </c>
      <c r="L36" s="19">
        <f t="shared" si="0"/>
        <v>7843.9253532103612</v>
      </c>
      <c r="M36" s="19">
        <f t="shared" si="1"/>
        <v>8138.0725539557507</v>
      </c>
    </row>
    <row r="37" spans="2:13" x14ac:dyDescent="0.3">
      <c r="B37">
        <f t="shared" si="2"/>
        <v>0</v>
      </c>
      <c r="C37" s="7">
        <v>2024</v>
      </c>
      <c r="D37" s="8">
        <f>D36</f>
        <v>8913320.4133333769</v>
      </c>
      <c r="F37" s="32">
        <f t="shared" si="6"/>
        <v>29.5</v>
      </c>
      <c r="H37" s="14">
        <f t="shared" si="5"/>
        <v>445666.02066666889</v>
      </c>
      <c r="J37" s="12">
        <f t="shared" si="7"/>
        <v>30</v>
      </c>
      <c r="K37" s="12">
        <f>VLOOKUP(J37,'CPI Indexes'!B$5:J$111,9,FALSE)</f>
        <v>56.816708548133583</v>
      </c>
      <c r="L37" s="19">
        <f t="shared" si="0"/>
        <v>7843.9253532103612</v>
      </c>
      <c r="M37" s="19">
        <f t="shared" si="1"/>
        <v>7843.9253532103612</v>
      </c>
    </row>
    <row r="38" spans="2:13" x14ac:dyDescent="0.3">
      <c r="H38" s="3"/>
      <c r="J38" s="12"/>
      <c r="K38" s="12"/>
      <c r="L38" s="19"/>
      <c r="M38" s="19"/>
    </row>
    <row r="39" spans="2:13" x14ac:dyDescent="0.3">
      <c r="D39" s="1">
        <f>SUM(D9:D38)</f>
        <v>1031800000.0000001</v>
      </c>
      <c r="H39" s="3">
        <f>SUM(H9:H38)</f>
        <v>51590000</v>
      </c>
      <c r="J39" s="12"/>
      <c r="K39" s="12"/>
      <c r="L39" s="19"/>
      <c r="M39" s="19"/>
    </row>
    <row r="40" spans="2:13" x14ac:dyDescent="0.3">
      <c r="D40" s="2">
        <f>'[1]Recommended Life Estimates'!$H$28*1000000</f>
        <v>1031800000</v>
      </c>
      <c r="H40" s="3"/>
      <c r="J40" s="12"/>
      <c r="K40" s="12"/>
      <c r="L40" s="19"/>
      <c r="M40" s="19"/>
    </row>
    <row r="41" spans="2:13" x14ac:dyDescent="0.3">
      <c r="H41" s="3">
        <f>H39/D39</f>
        <v>4.9999999999999996E-2</v>
      </c>
      <c r="J41" s="12"/>
      <c r="K41" s="12"/>
      <c r="L41" s="19">
        <f>L34*1.0375</f>
        <v>56938.141361235554</v>
      </c>
      <c r="M41" s="19"/>
    </row>
    <row r="42" spans="2:13" x14ac:dyDescent="0.3">
      <c r="H42" s="3"/>
      <c r="J42" s="12"/>
      <c r="K42" s="12"/>
      <c r="L42" s="19"/>
      <c r="M42" s="19"/>
    </row>
    <row r="43" spans="2:13" x14ac:dyDescent="0.3">
      <c r="D43" s="1"/>
      <c r="F43" s="2"/>
      <c r="H43" s="2"/>
      <c r="J43" s="12"/>
      <c r="K43" s="12"/>
      <c r="L43" s="19"/>
      <c r="M43" s="19"/>
    </row>
    <row r="44" spans="2:13" x14ac:dyDescent="0.3">
      <c r="D44" s="1"/>
      <c r="F44" s="2"/>
      <c r="H44" s="2"/>
      <c r="J44" s="12"/>
      <c r="K44" s="12"/>
      <c r="L44" s="19"/>
      <c r="M44" s="19"/>
    </row>
    <row r="45" spans="2:13" x14ac:dyDescent="0.3">
      <c r="D45" s="1"/>
      <c r="F45" s="2"/>
      <c r="H45" s="2"/>
      <c r="J45" s="12"/>
      <c r="K45" s="12"/>
      <c r="L45" s="19"/>
      <c r="M45" s="19"/>
    </row>
    <row r="46" spans="2:13" x14ac:dyDescent="0.3">
      <c r="D46" s="1"/>
      <c r="F46" s="2"/>
      <c r="H46" s="2"/>
      <c r="J46" s="12"/>
      <c r="K46" s="12"/>
      <c r="L46" s="19"/>
      <c r="M46" s="19"/>
    </row>
    <row r="47" spans="2:13" x14ac:dyDescent="0.3">
      <c r="D47" s="1"/>
      <c r="F47" s="2"/>
      <c r="H47" s="2"/>
      <c r="J47" s="12"/>
      <c r="K47" s="12"/>
      <c r="L47" s="19"/>
      <c r="M47" s="19"/>
    </row>
    <row r="48" spans="2:13" x14ac:dyDescent="0.3">
      <c r="D48" s="1"/>
      <c r="F48" s="2"/>
      <c r="H48" s="2"/>
      <c r="J48" s="12"/>
      <c r="K48" s="12"/>
      <c r="L48" s="19"/>
      <c r="M48" s="19"/>
    </row>
    <row r="49" spans="4:13" x14ac:dyDescent="0.3">
      <c r="D49" s="1"/>
      <c r="F49" s="2"/>
      <c r="H49" s="2"/>
      <c r="J49" s="12"/>
      <c r="K49" s="12"/>
      <c r="L49" s="19"/>
      <c r="M49" s="19"/>
    </row>
    <row r="50" spans="4:13" x14ac:dyDescent="0.3">
      <c r="D50" s="1"/>
      <c r="F50" s="2"/>
      <c r="H50" s="2"/>
      <c r="J50" s="12"/>
      <c r="K50" s="12"/>
      <c r="L50" s="19"/>
      <c r="M50" s="19"/>
    </row>
    <row r="51" spans="4:13" x14ac:dyDescent="0.3">
      <c r="D51" s="1"/>
      <c r="F51" s="2"/>
      <c r="H51" s="2"/>
      <c r="J51" s="12"/>
      <c r="K51" s="12"/>
      <c r="L51" s="19"/>
      <c r="M51" s="19"/>
    </row>
    <row r="52" spans="4:13" x14ac:dyDescent="0.3">
      <c r="D52" s="1"/>
      <c r="F52" s="2"/>
      <c r="H52" s="2"/>
      <c r="J52" s="12"/>
      <c r="K52" s="12"/>
      <c r="L52" s="19"/>
      <c r="M52" s="19"/>
    </row>
    <row r="53" spans="4:13" x14ac:dyDescent="0.3">
      <c r="D53" s="1"/>
      <c r="F53" s="2"/>
      <c r="H53" s="2"/>
      <c r="J53" s="12"/>
      <c r="K53" s="12"/>
      <c r="L53" s="19"/>
      <c r="M53" s="19"/>
    </row>
    <row r="54" spans="4:13" x14ac:dyDescent="0.3">
      <c r="D54" s="1"/>
      <c r="F54" s="2"/>
      <c r="H54" s="2"/>
      <c r="J54" s="12"/>
      <c r="K54" s="12"/>
      <c r="L54" s="19"/>
      <c r="M54" s="19"/>
    </row>
    <row r="55" spans="4:13" x14ac:dyDescent="0.3">
      <c r="J55" s="12"/>
      <c r="K55" s="12"/>
      <c r="L55" s="19"/>
      <c r="M55" s="19"/>
    </row>
    <row r="56" spans="4:13" x14ac:dyDescent="0.3">
      <c r="D56" s="1"/>
      <c r="J56" s="12"/>
      <c r="K56" s="12"/>
      <c r="L56" s="19"/>
      <c r="M56" s="19"/>
    </row>
    <row r="57" spans="4:13" x14ac:dyDescent="0.3">
      <c r="J57" s="12"/>
      <c r="K57" s="12"/>
      <c r="L57" s="19"/>
      <c r="M57" s="19"/>
    </row>
    <row r="58" spans="4:13" x14ac:dyDescent="0.3">
      <c r="J58" s="12"/>
      <c r="K58" s="12"/>
      <c r="L58" s="19"/>
      <c r="M58" s="19"/>
    </row>
    <row r="59" spans="4:13" x14ac:dyDescent="0.3">
      <c r="J59" s="12"/>
      <c r="K59" s="12"/>
      <c r="L59" s="19"/>
      <c r="M59" s="19"/>
    </row>
    <row r="60" spans="4:13" x14ac:dyDescent="0.3">
      <c r="J60" s="12"/>
      <c r="K60" s="12"/>
      <c r="L60" s="19"/>
      <c r="M60" s="19"/>
    </row>
    <row r="61" spans="4:13" x14ac:dyDescent="0.3">
      <c r="J61" s="12"/>
      <c r="K61" s="12"/>
      <c r="L61" s="19"/>
      <c r="M61" s="19"/>
    </row>
    <row r="62" spans="4:13" x14ac:dyDescent="0.3">
      <c r="J62" s="12"/>
      <c r="K62" s="12"/>
      <c r="L62" s="19"/>
      <c r="M62" s="19"/>
    </row>
    <row r="63" spans="4:13" x14ac:dyDescent="0.3">
      <c r="J63" s="12"/>
      <c r="K63" s="12"/>
      <c r="L63" s="19"/>
      <c r="M63" s="19"/>
    </row>
    <row r="64" spans="4:13" x14ac:dyDescent="0.3">
      <c r="J64" s="12"/>
      <c r="K64" s="12"/>
      <c r="L64" s="19"/>
      <c r="M64" s="19"/>
    </row>
    <row r="65" spans="10:15" x14ac:dyDescent="0.3">
      <c r="J65" s="12"/>
      <c r="K65" s="12"/>
      <c r="L65" s="19"/>
      <c r="M65" s="19"/>
    </row>
    <row r="66" spans="10:15" x14ac:dyDescent="0.3">
      <c r="J66" s="12"/>
      <c r="K66" s="12"/>
      <c r="L66" s="19"/>
      <c r="M66" s="19"/>
    </row>
    <row r="68" spans="10:15" x14ac:dyDescent="0.3">
      <c r="J68" s="16"/>
      <c r="K68" s="16"/>
      <c r="L68" s="16"/>
      <c r="M68" s="16">
        <f t="shared" ref="M68" si="8">SUM(M9:M66)</f>
        <v>1408304.2159775419</v>
      </c>
    </row>
    <row r="70" spans="10:15" x14ac:dyDescent="0.3">
      <c r="M70" s="14"/>
      <c r="N70" s="14"/>
      <c r="O70" s="14"/>
    </row>
    <row r="71" spans="10:15" x14ac:dyDescent="0.3">
      <c r="M71" s="18"/>
      <c r="N71" s="18"/>
      <c r="O71" s="18"/>
    </row>
    <row r="72" spans="10:15" x14ac:dyDescent="0.3">
      <c r="M72" s="18"/>
      <c r="N72" s="18"/>
      <c r="O72" s="18"/>
    </row>
    <row r="73" spans="10:15" x14ac:dyDescent="0.3">
      <c r="M73" s="14"/>
      <c r="N73" s="14"/>
      <c r="O73" s="14"/>
    </row>
    <row r="74" spans="10:15" x14ac:dyDescent="0.3">
      <c r="M74" s="14"/>
      <c r="N74" s="14"/>
      <c r="O74" s="14"/>
    </row>
    <row r="75" spans="10:15" x14ac:dyDescent="0.3">
      <c r="M75" s="19"/>
      <c r="N75" s="19"/>
      <c r="O75" s="19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O85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6" bestFit="1" customWidth="1"/>
    <col min="5" max="5" width="2.33203125" customWidth="1"/>
    <col min="6" max="6" width="13.44140625" bestFit="1" customWidth="1"/>
    <col min="7" max="7" width="3" bestFit="1" customWidth="1"/>
    <col min="8" max="8" width="16.33203125" customWidth="1"/>
    <col min="10" max="10" width="10.5546875" customWidth="1"/>
    <col min="11" max="11" width="14.5546875" customWidth="1"/>
    <col min="12" max="12" width="13.6640625" customWidth="1"/>
    <col min="13" max="13" width="16.109375" customWidth="1"/>
    <col min="14" max="14" width="18.6640625" customWidth="1"/>
    <col min="15" max="15" width="17.109375" customWidth="1"/>
  </cols>
  <sheetData>
    <row r="2" spans="2:13" x14ac:dyDescent="0.3">
      <c r="B2" t="s">
        <v>27</v>
      </c>
    </row>
    <row r="3" spans="2:13" x14ac:dyDescent="0.3">
      <c r="B3" t="s">
        <v>1</v>
      </c>
      <c r="F3">
        <v>0.1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65</v>
      </c>
      <c r="C9" s="7">
        <v>1959</v>
      </c>
      <c r="D9" s="8">
        <v>188441.62</v>
      </c>
      <c r="F9" s="31">
        <v>1.34</v>
      </c>
      <c r="H9" s="14">
        <f>D9*F$3</f>
        <v>18844.162</v>
      </c>
      <c r="J9" s="12">
        <f>ROUND(F9+B9,0)-3</f>
        <v>63</v>
      </c>
      <c r="K9" s="12">
        <f>VLOOKUP(J9,'CPI Indexes'!B$5:J$111,9,FALSE)</f>
        <v>254.65778228109093</v>
      </c>
      <c r="L9" s="19">
        <f t="shared" ref="L9:L40" si="0">H9/K9</f>
        <v>73.997982041639858</v>
      </c>
      <c r="M9" s="19">
        <f>L9*(1+$F$5/100)^B9</f>
        <v>809.92858418070364</v>
      </c>
    </row>
    <row r="10" spans="2:13" x14ac:dyDescent="0.3">
      <c r="B10">
        <f t="shared" ref="B10:B66" si="1">2024-C10</f>
        <v>58</v>
      </c>
      <c r="C10" s="7">
        <v>1966</v>
      </c>
      <c r="D10" s="8">
        <v>9026.68</v>
      </c>
      <c r="F10" s="31">
        <v>3.06</v>
      </c>
      <c r="H10" s="14">
        <f t="shared" ref="H10" si="2">D10*F$3</f>
        <v>902.66800000000012</v>
      </c>
      <c r="J10" s="12">
        <f t="shared" ref="J10:J63" si="3">ROUND(F10+B10,0)-3</f>
        <v>58</v>
      </c>
      <c r="K10" s="12">
        <f>VLOOKUP(J10,'CPI Indexes'!B$5:J$111,9,FALSE)</f>
        <v>207.3608638565851</v>
      </c>
      <c r="L10" s="19">
        <f t="shared" si="0"/>
        <v>4.3531261551085327</v>
      </c>
      <c r="M10" s="19">
        <f t="shared" ref="M10:M66" si="4">L10*(1+$F$5/100)^B10</f>
        <v>36.822338462755319</v>
      </c>
    </row>
    <row r="11" spans="2:13" x14ac:dyDescent="0.3">
      <c r="B11">
        <f t="shared" si="1"/>
        <v>56</v>
      </c>
      <c r="C11" s="7">
        <v>1968</v>
      </c>
      <c r="D11" s="8">
        <v>11759.11</v>
      </c>
      <c r="F11" s="31">
        <v>3.61</v>
      </c>
      <c r="H11" s="14">
        <f t="shared" ref="H11:H66" si="5">D11*F$3</f>
        <v>1175.9110000000001</v>
      </c>
      <c r="J11" s="12">
        <f t="shared" si="3"/>
        <v>57</v>
      </c>
      <c r="K11" s="12">
        <f>VLOOKUP(J11,'CPI Indexes'!B$5:J$111,9,FALSE)</f>
        <v>198.90203745213017</v>
      </c>
      <c r="L11" s="19">
        <f t="shared" si="0"/>
        <v>5.9120108323827854</v>
      </c>
      <c r="M11" s="19">
        <f t="shared" si="4"/>
        <v>46.458921371352979</v>
      </c>
    </row>
    <row r="12" spans="2:13" x14ac:dyDescent="0.3">
      <c r="B12">
        <f t="shared" si="1"/>
        <v>54</v>
      </c>
      <c r="C12" s="7">
        <v>1970</v>
      </c>
      <c r="D12" s="8">
        <v>18456.509999999998</v>
      </c>
      <c r="F12" s="31">
        <v>4.18</v>
      </c>
      <c r="H12" s="14">
        <f t="shared" si="5"/>
        <v>1845.6509999999998</v>
      </c>
      <c r="J12" s="12">
        <f t="shared" si="3"/>
        <v>55</v>
      </c>
      <c r="K12" s="12">
        <f>VLOOKUP(J12,'CPI Indexes'!B$5:J$111,9,FALSE)</f>
        <v>182.89055591430295</v>
      </c>
      <c r="L12" s="19">
        <f t="shared" si="0"/>
        <v>10.091559899160767</v>
      </c>
      <c r="M12" s="19">
        <f t="shared" si="4"/>
        <v>73.674295740256937</v>
      </c>
    </row>
    <row r="13" spans="2:13" x14ac:dyDescent="0.3">
      <c r="B13">
        <f t="shared" si="1"/>
        <v>53</v>
      </c>
      <c r="C13" s="7">
        <v>1971</v>
      </c>
      <c r="D13" s="8">
        <v>7194.17</v>
      </c>
      <c r="F13" s="31">
        <v>4.49</v>
      </c>
      <c r="H13" s="14">
        <f t="shared" si="5"/>
        <v>719.41700000000003</v>
      </c>
      <c r="J13" s="12">
        <f t="shared" si="3"/>
        <v>54</v>
      </c>
      <c r="K13" s="12">
        <f>VLOOKUP(J13,'CPI Indexes'!B$5:J$111,9,FALSE)</f>
        <v>175.31619847161727</v>
      </c>
      <c r="L13" s="19">
        <f t="shared" si="0"/>
        <v>4.1035398113339179</v>
      </c>
      <c r="M13" s="19">
        <f t="shared" si="4"/>
        <v>28.875415124479254</v>
      </c>
    </row>
    <row r="14" spans="2:13" x14ac:dyDescent="0.3">
      <c r="B14">
        <f t="shared" si="1"/>
        <v>52</v>
      </c>
      <c r="C14" s="7">
        <v>1972</v>
      </c>
      <c r="D14" s="8">
        <v>11696.49</v>
      </c>
      <c r="F14" s="31">
        <v>4.82</v>
      </c>
      <c r="H14" s="14">
        <f t="shared" si="5"/>
        <v>1169.6490000000001</v>
      </c>
      <c r="J14" s="12">
        <f t="shared" si="3"/>
        <v>54</v>
      </c>
      <c r="K14" s="12">
        <f>VLOOKUP(J14,'CPI Indexes'!B$5:J$111,9,FALSE)</f>
        <v>175.31619847161727</v>
      </c>
      <c r="L14" s="19">
        <f t="shared" si="0"/>
        <v>6.6716539041847858</v>
      </c>
      <c r="M14" s="19">
        <f t="shared" si="4"/>
        <v>45.249625470573257</v>
      </c>
    </row>
    <row r="15" spans="2:13" x14ac:dyDescent="0.3">
      <c r="B15">
        <f t="shared" si="1"/>
        <v>51</v>
      </c>
      <c r="C15" s="7">
        <v>1973</v>
      </c>
      <c r="D15" s="8">
        <v>8407.17</v>
      </c>
      <c r="F15" s="31">
        <v>5.16</v>
      </c>
      <c r="H15" s="14">
        <f t="shared" si="5"/>
        <v>840.7170000000001</v>
      </c>
      <c r="J15" s="12">
        <f t="shared" si="3"/>
        <v>53</v>
      </c>
      <c r="K15" s="12">
        <f>VLOOKUP(J15,'CPI Indexes'!B$5:J$111,9,FALSE)</f>
        <v>168.01561298469127</v>
      </c>
      <c r="L15" s="19">
        <f t="shared" si="0"/>
        <v>5.0038028315654328</v>
      </c>
      <c r="M15" s="19">
        <f t="shared" si="4"/>
        <v>32.710980574517343</v>
      </c>
    </row>
    <row r="16" spans="2:13" x14ac:dyDescent="0.3">
      <c r="B16">
        <f t="shared" si="1"/>
        <v>50</v>
      </c>
      <c r="C16" s="7">
        <v>1974</v>
      </c>
      <c r="D16" s="8">
        <v>1862.82</v>
      </c>
      <c r="F16" s="31">
        <v>5.54</v>
      </c>
      <c r="H16" s="14">
        <f t="shared" si="5"/>
        <v>186.28200000000001</v>
      </c>
      <c r="J16" s="12">
        <f t="shared" si="3"/>
        <v>53</v>
      </c>
      <c r="K16" s="12">
        <f>VLOOKUP(J16,'CPI Indexes'!B$5:J$111,9,FALSE)</f>
        <v>168.01561298469127</v>
      </c>
      <c r="L16" s="19">
        <f t="shared" si="0"/>
        <v>1.1087183904568028</v>
      </c>
      <c r="M16" s="19">
        <f t="shared" si="4"/>
        <v>6.9859668502202474</v>
      </c>
    </row>
    <row r="17" spans="2:13" x14ac:dyDescent="0.3">
      <c r="B17">
        <f t="shared" si="1"/>
        <v>49</v>
      </c>
      <c r="C17" s="7">
        <v>1975</v>
      </c>
      <c r="D17" s="8">
        <v>59355.58</v>
      </c>
      <c r="F17" s="31">
        <v>5.93</v>
      </c>
      <c r="H17" s="14">
        <f t="shared" si="5"/>
        <v>5935.5580000000009</v>
      </c>
      <c r="J17" s="12">
        <f t="shared" si="3"/>
        <v>52</v>
      </c>
      <c r="K17" s="12">
        <f>VLOOKUP(J17,'CPI Indexes'!B$5:J$111,9,FALSE)</f>
        <v>160.97890408163011</v>
      </c>
      <c r="L17" s="19">
        <f t="shared" si="0"/>
        <v>36.871651188469791</v>
      </c>
      <c r="M17" s="19">
        <f t="shared" si="4"/>
        <v>223.92869567972599</v>
      </c>
    </row>
    <row r="18" spans="2:13" x14ac:dyDescent="0.3">
      <c r="B18">
        <f t="shared" si="1"/>
        <v>48</v>
      </c>
      <c r="C18" s="7">
        <v>1976</v>
      </c>
      <c r="D18" s="8">
        <v>31572.65</v>
      </c>
      <c r="F18" s="31">
        <v>6.36</v>
      </c>
      <c r="H18" s="14">
        <f t="shared" si="5"/>
        <v>3157.2650000000003</v>
      </c>
      <c r="J18" s="12">
        <f t="shared" si="3"/>
        <v>51</v>
      </c>
      <c r="K18" s="12">
        <f>VLOOKUP(J18,'CPI Indexes'!B$5:J$111,9,FALSE)</f>
        <v>154.19653405458325</v>
      </c>
      <c r="L18" s="19">
        <f t="shared" si="0"/>
        <v>20.475589930460927</v>
      </c>
      <c r="M18" s="19">
        <f t="shared" si="4"/>
        <v>119.85757362869396</v>
      </c>
    </row>
    <row r="19" spans="2:13" x14ac:dyDescent="0.3">
      <c r="B19">
        <f t="shared" si="1"/>
        <v>47</v>
      </c>
      <c r="C19" s="7">
        <v>1977</v>
      </c>
      <c r="D19" s="8">
        <v>376455.39</v>
      </c>
      <c r="F19" s="31">
        <v>6.83</v>
      </c>
      <c r="H19" s="14">
        <f t="shared" si="5"/>
        <v>37645.539000000004</v>
      </c>
      <c r="J19" s="12">
        <f t="shared" si="3"/>
        <v>51</v>
      </c>
      <c r="K19" s="12">
        <f>VLOOKUP(J19,'CPI Indexes'!B$5:J$111,9,FALSE)</f>
        <v>154.19653405458325</v>
      </c>
      <c r="L19" s="19">
        <f t="shared" si="0"/>
        <v>244.13998168515286</v>
      </c>
      <c r="M19" s="19">
        <f t="shared" si="4"/>
        <v>1377.4627418349085</v>
      </c>
    </row>
    <row r="20" spans="2:13" x14ac:dyDescent="0.3">
      <c r="B20">
        <f t="shared" si="1"/>
        <v>46</v>
      </c>
      <c r="C20" s="7">
        <v>1978</v>
      </c>
      <c r="D20" s="8">
        <v>178048.72</v>
      </c>
      <c r="F20" s="31">
        <v>7.33</v>
      </c>
      <c r="H20" s="14">
        <f t="shared" si="5"/>
        <v>17804.871999999999</v>
      </c>
      <c r="J20" s="12">
        <f t="shared" si="3"/>
        <v>50</v>
      </c>
      <c r="K20" s="12">
        <f>VLOOKUP(J20,'CPI Indexes'!B$5:J$111,9,FALSE)</f>
        <v>147.65930993212842</v>
      </c>
      <c r="L20" s="19">
        <f t="shared" si="0"/>
        <v>120.58076126851741</v>
      </c>
      <c r="M20" s="19">
        <f t="shared" si="4"/>
        <v>655.73878108489555</v>
      </c>
    </row>
    <row r="21" spans="2:13" x14ac:dyDescent="0.3">
      <c r="B21">
        <f t="shared" si="1"/>
        <v>45</v>
      </c>
      <c r="C21" s="7">
        <v>1979</v>
      </c>
      <c r="D21" s="8">
        <v>927242.77</v>
      </c>
      <c r="F21" s="31">
        <v>7.87</v>
      </c>
      <c r="H21" s="14">
        <f t="shared" si="5"/>
        <v>92724.277000000002</v>
      </c>
      <c r="J21" s="12">
        <f t="shared" si="3"/>
        <v>50</v>
      </c>
      <c r="K21" s="12">
        <f>VLOOKUP(J21,'CPI Indexes'!B$5:J$111,9,FALSE)</f>
        <v>147.65930993212842</v>
      </c>
      <c r="L21" s="19">
        <f t="shared" si="0"/>
        <v>627.9609260169284</v>
      </c>
      <c r="M21" s="19">
        <f t="shared" si="4"/>
        <v>3291.5265573395868</v>
      </c>
    </row>
    <row r="22" spans="2:13" x14ac:dyDescent="0.3">
      <c r="B22">
        <f t="shared" si="1"/>
        <v>44</v>
      </c>
      <c r="C22" s="7">
        <v>1980</v>
      </c>
      <c r="D22" s="8">
        <v>479947.53</v>
      </c>
      <c r="F22" s="31">
        <v>8.44</v>
      </c>
      <c r="H22" s="14">
        <f t="shared" si="5"/>
        <v>47994.753000000004</v>
      </c>
      <c r="J22" s="12">
        <f t="shared" si="3"/>
        <v>49</v>
      </c>
      <c r="K22" s="12">
        <f>VLOOKUP(J22,'CPI Indexes'!B$5:J$111,9,FALSE)</f>
        <v>141.35837101891894</v>
      </c>
      <c r="L22" s="19">
        <f t="shared" si="0"/>
        <v>339.52536842389435</v>
      </c>
      <c r="M22" s="19">
        <f t="shared" si="4"/>
        <v>1715.3346718618814</v>
      </c>
    </row>
    <row r="23" spans="2:13" x14ac:dyDescent="0.3">
      <c r="B23">
        <f t="shared" si="1"/>
        <v>43</v>
      </c>
      <c r="C23" s="7">
        <v>1981</v>
      </c>
      <c r="D23" s="8">
        <v>10043353.960000001</v>
      </c>
      <c r="F23" s="31">
        <v>9.0399999999999991</v>
      </c>
      <c r="H23" s="14">
        <f t="shared" si="5"/>
        <v>1004335.3960000002</v>
      </c>
      <c r="J23" s="12">
        <f t="shared" si="3"/>
        <v>49</v>
      </c>
      <c r="K23" s="12">
        <f>VLOOKUP(J23,'CPI Indexes'!B$5:J$111,9,FALSE)</f>
        <v>141.35837101891894</v>
      </c>
      <c r="L23" s="19">
        <f t="shared" si="0"/>
        <v>7104.8880144889563</v>
      </c>
      <c r="M23" s="19">
        <f t="shared" si="4"/>
        <v>34597.583694089095</v>
      </c>
    </row>
    <row r="24" spans="2:13" x14ac:dyDescent="0.3">
      <c r="B24">
        <f t="shared" si="1"/>
        <v>42</v>
      </c>
      <c r="C24" s="7">
        <v>1982</v>
      </c>
      <c r="D24" s="8">
        <v>1147488.04</v>
      </c>
      <c r="F24" s="31">
        <v>9.68</v>
      </c>
      <c r="H24" s="14">
        <f t="shared" si="5"/>
        <v>114748.804</v>
      </c>
      <c r="J24" s="12">
        <f t="shared" si="3"/>
        <v>49</v>
      </c>
      <c r="K24" s="12">
        <f>VLOOKUP(J24,'CPI Indexes'!B$5:J$111,9,FALSE)</f>
        <v>141.35837101891894</v>
      </c>
      <c r="L24" s="19">
        <f t="shared" si="0"/>
        <v>811.75810935627146</v>
      </c>
      <c r="M24" s="19">
        <f t="shared" si="4"/>
        <v>3810.0183030328394</v>
      </c>
    </row>
    <row r="25" spans="2:13" x14ac:dyDescent="0.3">
      <c r="B25">
        <f t="shared" si="1"/>
        <v>41</v>
      </c>
      <c r="C25" s="7">
        <v>1983</v>
      </c>
      <c r="D25" s="8">
        <v>653122.36</v>
      </c>
      <c r="F25" s="31">
        <v>10.34</v>
      </c>
      <c r="H25" s="14">
        <f t="shared" si="5"/>
        <v>65312.236000000004</v>
      </c>
      <c r="J25" s="12">
        <f t="shared" si="3"/>
        <v>48</v>
      </c>
      <c r="K25" s="12">
        <f>VLOOKUP(J25,'CPI Indexes'!B$5:J$111,9,FALSE)</f>
        <v>135.28517688570494</v>
      </c>
      <c r="L25" s="19">
        <f t="shared" si="0"/>
        <v>482.77451753031852</v>
      </c>
      <c r="M25" s="19">
        <f t="shared" si="4"/>
        <v>2184.0202422909638</v>
      </c>
    </row>
    <row r="26" spans="2:13" x14ac:dyDescent="0.3">
      <c r="B26">
        <f t="shared" si="1"/>
        <v>40</v>
      </c>
      <c r="C26" s="7">
        <v>1984</v>
      </c>
      <c r="D26" s="8">
        <v>536336.81000000006</v>
      </c>
      <c r="F26" s="32">
        <v>11.01</v>
      </c>
      <c r="H26" s="14">
        <f t="shared" si="5"/>
        <v>53633.681000000011</v>
      </c>
      <c r="J26" s="12">
        <f t="shared" si="3"/>
        <v>48</v>
      </c>
      <c r="K26" s="12">
        <f>VLOOKUP(J26,'CPI Indexes'!B$5:J$111,9,FALSE)</f>
        <v>135.28517688570494</v>
      </c>
      <c r="L26" s="19">
        <f t="shared" si="0"/>
        <v>396.44905846050068</v>
      </c>
      <c r="M26" s="19">
        <f t="shared" si="4"/>
        <v>1728.6680535203534</v>
      </c>
    </row>
    <row r="27" spans="2:13" x14ac:dyDescent="0.3">
      <c r="B27">
        <f t="shared" si="1"/>
        <v>39</v>
      </c>
      <c r="C27" s="7">
        <v>1985</v>
      </c>
      <c r="D27" s="8">
        <v>562449.81000000006</v>
      </c>
      <c r="F27" s="32">
        <v>11.7</v>
      </c>
      <c r="H27" s="14">
        <f t="shared" si="5"/>
        <v>56244.981000000007</v>
      </c>
      <c r="J27" s="12">
        <f t="shared" si="3"/>
        <v>48</v>
      </c>
      <c r="K27" s="12">
        <f>VLOOKUP(J27,'CPI Indexes'!B$5:J$111,9,FALSE)</f>
        <v>135.28517688570494</v>
      </c>
      <c r="L27" s="19">
        <f t="shared" si="0"/>
        <v>415.75124706765411</v>
      </c>
      <c r="M27" s="19">
        <f t="shared" si="4"/>
        <v>1747.3088257584577</v>
      </c>
    </row>
    <row r="28" spans="2:13" x14ac:dyDescent="0.3">
      <c r="B28">
        <f t="shared" si="1"/>
        <v>38</v>
      </c>
      <c r="C28" s="7">
        <v>1986</v>
      </c>
      <c r="D28" s="8">
        <v>956125.11</v>
      </c>
      <c r="F28" s="32">
        <v>12.41</v>
      </c>
      <c r="H28" s="14">
        <f t="shared" si="5"/>
        <v>95612.510999999999</v>
      </c>
      <c r="J28" s="12">
        <f t="shared" si="3"/>
        <v>47</v>
      </c>
      <c r="K28" s="12">
        <f>VLOOKUP(J28,'CPI Indexes'!B$5:J$111,9,FALSE)</f>
        <v>129.43149579345055</v>
      </c>
      <c r="L28" s="19">
        <f t="shared" si="0"/>
        <v>738.71131917211574</v>
      </c>
      <c r="M28" s="19">
        <f t="shared" si="4"/>
        <v>2992.4214441531462</v>
      </c>
    </row>
    <row r="29" spans="2:13" x14ac:dyDescent="0.3">
      <c r="B29">
        <f t="shared" si="1"/>
        <v>37</v>
      </c>
      <c r="C29" s="7">
        <v>1987</v>
      </c>
      <c r="D29" s="8">
        <v>1039879.48</v>
      </c>
      <c r="F29" s="32">
        <v>13.13</v>
      </c>
      <c r="H29" s="14">
        <f t="shared" si="5"/>
        <v>103987.948</v>
      </c>
      <c r="J29" s="12">
        <f t="shared" si="3"/>
        <v>47</v>
      </c>
      <c r="K29" s="12">
        <f>VLOOKUP(J29,'CPI Indexes'!B$5:J$111,9,FALSE)</f>
        <v>129.43149579345055</v>
      </c>
      <c r="L29" s="19">
        <f t="shared" si="0"/>
        <v>803.42073899807292</v>
      </c>
      <c r="M29" s="19">
        <f t="shared" si="4"/>
        <v>3136.9163466729196</v>
      </c>
    </row>
    <row r="30" spans="2:13" x14ac:dyDescent="0.3">
      <c r="B30">
        <f t="shared" si="1"/>
        <v>36</v>
      </c>
      <c r="C30" s="7">
        <v>1988</v>
      </c>
      <c r="D30" s="8">
        <v>652968.9</v>
      </c>
      <c r="F30" s="32">
        <v>13.87</v>
      </c>
      <c r="H30" s="14">
        <f t="shared" si="5"/>
        <v>65296.890000000007</v>
      </c>
      <c r="J30" s="12">
        <f t="shared" si="3"/>
        <v>47</v>
      </c>
      <c r="K30" s="12">
        <f>VLOOKUP(J30,'CPI Indexes'!B$5:J$111,9,FALSE)</f>
        <v>129.43149579345055</v>
      </c>
      <c r="L30" s="19">
        <f t="shared" si="0"/>
        <v>504.4899589525113</v>
      </c>
      <c r="M30" s="19">
        <f t="shared" si="4"/>
        <v>1898.5599733724055</v>
      </c>
    </row>
    <row r="31" spans="2:13" x14ac:dyDescent="0.3">
      <c r="B31">
        <f t="shared" si="1"/>
        <v>35</v>
      </c>
      <c r="C31" s="7">
        <v>1989</v>
      </c>
      <c r="D31" s="8">
        <v>1272960.76</v>
      </c>
      <c r="F31" s="32">
        <v>14.62</v>
      </c>
      <c r="H31" s="14">
        <f t="shared" si="5"/>
        <v>127296.076</v>
      </c>
      <c r="J31" s="12">
        <f t="shared" si="3"/>
        <v>47</v>
      </c>
      <c r="K31" s="12">
        <f>VLOOKUP(J31,'CPI Indexes'!B$5:J$111,9,FALSE)</f>
        <v>129.43149579345055</v>
      </c>
      <c r="L31" s="19">
        <f t="shared" si="0"/>
        <v>983.50154434699346</v>
      </c>
      <c r="M31" s="19">
        <f t="shared" si="4"/>
        <v>3567.4568978259317</v>
      </c>
    </row>
    <row r="32" spans="2:13" x14ac:dyDescent="0.3">
      <c r="B32">
        <f t="shared" si="1"/>
        <v>34</v>
      </c>
      <c r="C32" s="7">
        <v>1990</v>
      </c>
      <c r="D32" s="9">
        <v>4338754.55</v>
      </c>
      <c r="F32" s="32">
        <v>15.39</v>
      </c>
      <c r="H32" s="14">
        <f t="shared" si="5"/>
        <v>433875.45500000002</v>
      </c>
      <c r="J32" s="12">
        <f t="shared" si="3"/>
        <v>46</v>
      </c>
      <c r="K32" s="12">
        <f>VLOOKUP(J32,'CPI Indexes'!B$5:J$111,9,FALSE)</f>
        <v>123.78939353585595</v>
      </c>
      <c r="L32" s="19">
        <f t="shared" si="0"/>
        <v>3504.9485469393367</v>
      </c>
      <c r="M32" s="19">
        <f t="shared" si="4"/>
        <v>12253.981770283224</v>
      </c>
    </row>
    <row r="33" spans="2:13" x14ac:dyDescent="0.3">
      <c r="B33">
        <f t="shared" si="1"/>
        <v>33</v>
      </c>
      <c r="C33" s="7">
        <v>1991</v>
      </c>
      <c r="D33" s="8">
        <v>4736358.91</v>
      </c>
      <c r="F33" s="32">
        <v>16.18</v>
      </c>
      <c r="H33" s="14">
        <f t="shared" si="5"/>
        <v>473635.89100000006</v>
      </c>
      <c r="J33" s="12">
        <f t="shared" si="3"/>
        <v>46</v>
      </c>
      <c r="K33" s="12">
        <f>VLOOKUP(J33,'CPI Indexes'!B$5:J$111,9,FALSE)</f>
        <v>123.78939353585595</v>
      </c>
      <c r="L33" s="19">
        <f t="shared" si="0"/>
        <v>3826.1427531980767</v>
      </c>
      <c r="M33" s="19">
        <f t="shared" si="4"/>
        <v>12893.4353560741</v>
      </c>
    </row>
    <row r="34" spans="2:13" x14ac:dyDescent="0.3">
      <c r="B34">
        <f t="shared" si="1"/>
        <v>32</v>
      </c>
      <c r="C34" s="7">
        <v>1992</v>
      </c>
      <c r="D34" s="8">
        <v>4782231.25</v>
      </c>
      <c r="F34" s="32">
        <v>16.989999999999998</v>
      </c>
      <c r="H34" s="14">
        <f t="shared" si="5"/>
        <v>478223.125</v>
      </c>
      <c r="J34" s="12">
        <f t="shared" si="3"/>
        <v>46</v>
      </c>
      <c r="K34" s="12">
        <f>VLOOKUP(J34,'CPI Indexes'!B$5:J$111,9,FALSE)</f>
        <v>123.78939353585595</v>
      </c>
      <c r="L34" s="19">
        <f t="shared" si="0"/>
        <v>3863.1995144356315</v>
      </c>
      <c r="M34" s="19">
        <f t="shared" si="4"/>
        <v>12547.768861519204</v>
      </c>
    </row>
    <row r="35" spans="2:13" x14ac:dyDescent="0.3">
      <c r="B35">
        <f t="shared" si="1"/>
        <v>31</v>
      </c>
      <c r="C35" s="7">
        <v>1993</v>
      </c>
      <c r="D35" s="8">
        <v>6502310.5800000001</v>
      </c>
      <c r="F35" s="32">
        <v>17.809999999999999</v>
      </c>
      <c r="H35" s="14">
        <f t="shared" si="5"/>
        <v>650231.05800000008</v>
      </c>
      <c r="J35" s="12">
        <f t="shared" si="3"/>
        <v>46</v>
      </c>
      <c r="K35" s="12">
        <f>VLOOKUP(J35,'CPI Indexes'!B$5:J$111,9,FALSE)</f>
        <v>123.78939353585595</v>
      </c>
      <c r="L35" s="19">
        <f t="shared" si="0"/>
        <v>5252.7202810122726</v>
      </c>
      <c r="M35" s="19">
        <f t="shared" si="4"/>
        <v>16444.305679430232</v>
      </c>
    </row>
    <row r="36" spans="2:13" x14ac:dyDescent="0.3">
      <c r="B36">
        <f t="shared" si="1"/>
        <v>30</v>
      </c>
      <c r="C36" s="7">
        <v>1994</v>
      </c>
      <c r="D36" s="8">
        <v>20746981.350000001</v>
      </c>
      <c r="F36" s="32">
        <v>18.64</v>
      </c>
      <c r="H36" s="14">
        <f t="shared" si="5"/>
        <v>2074698.1350000002</v>
      </c>
      <c r="J36" s="12">
        <f t="shared" si="3"/>
        <v>46</v>
      </c>
      <c r="K36" s="12">
        <f>VLOOKUP(J36,'CPI Indexes'!B$5:J$111,9,FALSE)</f>
        <v>123.78939353585595</v>
      </c>
      <c r="L36" s="19">
        <f t="shared" si="0"/>
        <v>16759.902247998802</v>
      </c>
      <c r="M36" s="19">
        <f t="shared" si="4"/>
        <v>50572.525587941964</v>
      </c>
    </row>
    <row r="37" spans="2:13" x14ac:dyDescent="0.3">
      <c r="B37">
        <f t="shared" si="1"/>
        <v>29</v>
      </c>
      <c r="C37" s="7">
        <v>1995</v>
      </c>
      <c r="D37" s="8">
        <v>27831462.079999998</v>
      </c>
      <c r="F37" s="32">
        <v>19.5</v>
      </c>
      <c r="H37" s="14">
        <f t="shared" si="5"/>
        <v>2783146.2080000001</v>
      </c>
      <c r="J37" s="12">
        <f t="shared" si="3"/>
        <v>46</v>
      </c>
      <c r="K37" s="12">
        <f>VLOOKUP(J37,'CPI Indexes'!B$5:J$111,9,FALSE)</f>
        <v>123.78939353585595</v>
      </c>
      <c r="L37" s="19">
        <f t="shared" si="0"/>
        <v>22482.913345834058</v>
      </c>
      <c r="M37" s="19">
        <f t="shared" si="4"/>
        <v>65389.443719742485</v>
      </c>
    </row>
    <row r="38" spans="2:13" x14ac:dyDescent="0.3">
      <c r="B38">
        <f t="shared" si="1"/>
        <v>28</v>
      </c>
      <c r="C38" s="7">
        <v>1996</v>
      </c>
      <c r="D38" s="8">
        <v>10762992.539999999</v>
      </c>
      <c r="F38" s="32">
        <v>20.36</v>
      </c>
      <c r="H38" s="14">
        <f t="shared" si="5"/>
        <v>1076299.254</v>
      </c>
      <c r="J38" s="12">
        <f t="shared" si="3"/>
        <v>45</v>
      </c>
      <c r="K38" s="12">
        <f>VLOOKUP(J38,'CPI Indexes'!B$5:J$111,9,FALSE)</f>
        <v>118.35122268516234</v>
      </c>
      <c r="L38" s="19">
        <f t="shared" si="0"/>
        <v>9094.1118273291431</v>
      </c>
      <c r="M38" s="19">
        <f t="shared" si="4"/>
        <v>25493.369521490422</v>
      </c>
    </row>
    <row r="39" spans="2:13" x14ac:dyDescent="0.3">
      <c r="B39">
        <f t="shared" si="1"/>
        <v>27</v>
      </c>
      <c r="C39" s="7">
        <v>1997</v>
      </c>
      <c r="D39" s="8">
        <v>3778416.95</v>
      </c>
      <c r="F39" s="32">
        <v>21.24</v>
      </c>
      <c r="H39" s="14">
        <f t="shared" si="5"/>
        <v>377841.69500000007</v>
      </c>
      <c r="J39" s="12">
        <f t="shared" si="3"/>
        <v>45</v>
      </c>
      <c r="K39" s="12">
        <f>VLOOKUP(J39,'CPI Indexes'!B$5:J$111,9,FALSE)</f>
        <v>118.35122268516234</v>
      </c>
      <c r="L39" s="19">
        <f t="shared" si="0"/>
        <v>3192.5457669764319</v>
      </c>
      <c r="M39" s="19">
        <f t="shared" si="4"/>
        <v>8626.1295694373839</v>
      </c>
    </row>
    <row r="40" spans="2:13" x14ac:dyDescent="0.3">
      <c r="B40">
        <f t="shared" si="1"/>
        <v>26</v>
      </c>
      <c r="C40" s="7">
        <v>1998</v>
      </c>
      <c r="D40" s="8">
        <v>5722275.8899999997</v>
      </c>
      <c r="F40" s="32">
        <v>22.14</v>
      </c>
      <c r="H40" s="14">
        <f t="shared" si="5"/>
        <v>572227.58900000004</v>
      </c>
      <c r="J40" s="12">
        <f t="shared" si="3"/>
        <v>45</v>
      </c>
      <c r="K40" s="12">
        <f>VLOOKUP(J40,'CPI Indexes'!B$5:J$111,9,FALSE)</f>
        <v>118.35122268516234</v>
      </c>
      <c r="L40" s="19">
        <f t="shared" si="0"/>
        <v>4834.9951611589058</v>
      </c>
      <c r="M40" s="19">
        <f t="shared" si="4"/>
        <v>12591.770042285145</v>
      </c>
    </row>
    <row r="41" spans="2:13" x14ac:dyDescent="0.3">
      <c r="B41">
        <f t="shared" si="1"/>
        <v>25</v>
      </c>
      <c r="C41" s="7">
        <v>1999</v>
      </c>
      <c r="D41" s="8">
        <v>6305039.1399999997</v>
      </c>
      <c r="F41" s="32">
        <v>23.04</v>
      </c>
      <c r="H41" s="14">
        <f t="shared" si="5"/>
        <v>630503.91399999999</v>
      </c>
      <c r="J41" s="12">
        <f t="shared" si="3"/>
        <v>45</v>
      </c>
      <c r="K41" s="12">
        <f>VLOOKUP(J41,'CPI Indexes'!B$5:J$111,9,FALSE)</f>
        <v>118.35122268516234</v>
      </c>
      <c r="L41" s="19">
        <f t="shared" ref="L41:L66" si="6">H41/K41</f>
        <v>5327.3967069800801</v>
      </c>
      <c r="M41" s="19">
        <f t="shared" si="4"/>
        <v>13372.655988444407</v>
      </c>
    </row>
    <row r="42" spans="2:13" x14ac:dyDescent="0.3">
      <c r="B42">
        <f t="shared" si="1"/>
        <v>24</v>
      </c>
      <c r="C42" s="7">
        <v>2000</v>
      </c>
      <c r="D42" s="8">
        <v>8589370.7100000009</v>
      </c>
      <c r="F42" s="32">
        <v>23.96</v>
      </c>
      <c r="H42" s="14">
        <f t="shared" si="5"/>
        <v>858937.07100000011</v>
      </c>
      <c r="J42" s="12">
        <f t="shared" si="3"/>
        <v>45</v>
      </c>
      <c r="K42" s="12">
        <f>VLOOKUP(J42,'CPI Indexes'!B$5:J$111,9,FALSE)</f>
        <v>118.35122268516234</v>
      </c>
      <c r="L42" s="19">
        <f t="shared" si="6"/>
        <v>7257.5259597016802</v>
      </c>
      <c r="M42" s="19">
        <f t="shared" si="4"/>
        <v>17559.135377364815</v>
      </c>
    </row>
    <row r="43" spans="2:13" x14ac:dyDescent="0.3">
      <c r="B43">
        <f t="shared" si="1"/>
        <v>23</v>
      </c>
      <c r="C43" s="7">
        <v>2001</v>
      </c>
      <c r="D43" s="8">
        <v>2475604.98</v>
      </c>
      <c r="F43" s="32">
        <v>24.89</v>
      </c>
      <c r="H43" s="14">
        <f t="shared" si="5"/>
        <v>247560.49800000002</v>
      </c>
      <c r="J43" s="12">
        <f t="shared" si="3"/>
        <v>45</v>
      </c>
      <c r="K43" s="12">
        <f>VLOOKUP(J43,'CPI Indexes'!B$5:J$111,9,FALSE)</f>
        <v>118.35122268516234</v>
      </c>
      <c r="L43" s="19">
        <f t="shared" si="6"/>
        <v>2091.7443215484127</v>
      </c>
      <c r="M43" s="19">
        <f t="shared" si="4"/>
        <v>4877.9239210088117</v>
      </c>
    </row>
    <row r="44" spans="2:13" x14ac:dyDescent="0.3">
      <c r="B44">
        <f t="shared" si="1"/>
        <v>22</v>
      </c>
      <c r="C44" s="7">
        <v>2002</v>
      </c>
      <c r="D44" s="8">
        <v>3216144.89</v>
      </c>
      <c r="F44" s="32">
        <v>25.82</v>
      </c>
      <c r="H44" s="14">
        <f t="shared" si="5"/>
        <v>321614.48900000006</v>
      </c>
      <c r="J44" s="12">
        <f t="shared" si="3"/>
        <v>45</v>
      </c>
      <c r="K44" s="12">
        <f>VLOOKUP(J44,'CPI Indexes'!B$5:J$111,9,FALSE)</f>
        <v>118.35122268516234</v>
      </c>
      <c r="L44" s="19">
        <f t="shared" si="6"/>
        <v>2717.4581022754469</v>
      </c>
      <c r="M44" s="19">
        <f t="shared" si="4"/>
        <v>6108.030194922685</v>
      </c>
    </row>
    <row r="45" spans="2:13" x14ac:dyDescent="0.3">
      <c r="B45">
        <f t="shared" si="1"/>
        <v>21</v>
      </c>
      <c r="C45" s="7">
        <v>2003</v>
      </c>
      <c r="D45" s="8">
        <v>1376550.48</v>
      </c>
      <c r="F45" s="32">
        <v>26.77</v>
      </c>
      <c r="H45" s="14">
        <f t="shared" si="5"/>
        <v>137655.04800000001</v>
      </c>
      <c r="J45" s="12">
        <f t="shared" si="3"/>
        <v>45</v>
      </c>
      <c r="K45" s="12">
        <f>VLOOKUP(J45,'CPI Indexes'!B$5:J$111,9,FALSE)</f>
        <v>118.35122268516234</v>
      </c>
      <c r="L45" s="19">
        <f t="shared" si="6"/>
        <v>1163.1062601371652</v>
      </c>
      <c r="M45" s="19">
        <f t="shared" si="4"/>
        <v>2519.8205085272671</v>
      </c>
    </row>
    <row r="46" spans="2:13" x14ac:dyDescent="0.3">
      <c r="B46">
        <f t="shared" si="1"/>
        <v>20</v>
      </c>
      <c r="C46" s="7">
        <v>2004</v>
      </c>
      <c r="D46" s="8">
        <v>1076371.46</v>
      </c>
      <c r="F46" s="32">
        <v>27.72</v>
      </c>
      <c r="H46" s="14">
        <f t="shared" si="5"/>
        <v>107637.14600000001</v>
      </c>
      <c r="J46" s="12">
        <f t="shared" si="3"/>
        <v>45</v>
      </c>
      <c r="K46" s="12">
        <f>VLOOKUP(J46,'CPI Indexes'!B$5:J$111,9,FALSE)</f>
        <v>118.35122268516234</v>
      </c>
      <c r="L46" s="19">
        <f t="shared" si="6"/>
        <v>909.47219266450759</v>
      </c>
      <c r="M46" s="19">
        <f t="shared" si="4"/>
        <v>1899.1161745408265</v>
      </c>
    </row>
    <row r="47" spans="2:13" x14ac:dyDescent="0.3">
      <c r="B47">
        <f t="shared" si="1"/>
        <v>19</v>
      </c>
      <c r="C47" s="7">
        <v>2005</v>
      </c>
      <c r="D47" s="8">
        <v>7462615.75</v>
      </c>
      <c r="F47" s="32">
        <v>28.68</v>
      </c>
      <c r="H47" s="14">
        <f t="shared" si="5"/>
        <v>746261.57500000007</v>
      </c>
      <c r="J47" s="12">
        <f t="shared" si="3"/>
        <v>45</v>
      </c>
      <c r="K47" s="12">
        <f>VLOOKUP(J47,'CPI Indexes'!B$5:J$111,9,FALSE)</f>
        <v>118.35122268516234</v>
      </c>
      <c r="L47" s="19">
        <f t="shared" si="6"/>
        <v>6305.4825972115514</v>
      </c>
      <c r="M47" s="19">
        <f t="shared" si="4"/>
        <v>12690.897418752749</v>
      </c>
    </row>
    <row r="48" spans="2:13" x14ac:dyDescent="0.3">
      <c r="B48">
        <f t="shared" si="1"/>
        <v>18</v>
      </c>
      <c r="C48" s="7">
        <v>2006</v>
      </c>
      <c r="D48" s="8">
        <v>6507397.8099999996</v>
      </c>
      <c r="F48" s="32">
        <v>29.65</v>
      </c>
      <c r="H48" s="14">
        <f t="shared" si="5"/>
        <v>650739.78099999996</v>
      </c>
      <c r="J48" s="12">
        <f t="shared" si="3"/>
        <v>45</v>
      </c>
      <c r="K48" s="12">
        <f>VLOOKUP(J48,'CPI Indexes'!B$5:J$111,9,FALSE)</f>
        <v>118.35122268516234</v>
      </c>
      <c r="L48" s="19">
        <f t="shared" si="6"/>
        <v>5498.3781851675203</v>
      </c>
      <c r="M48" s="19">
        <f t="shared" si="4"/>
        <v>10666.464806254715</v>
      </c>
    </row>
    <row r="49" spans="2:13" x14ac:dyDescent="0.3">
      <c r="B49">
        <f t="shared" si="1"/>
        <v>17</v>
      </c>
      <c r="C49" s="7">
        <v>2007</v>
      </c>
      <c r="D49" s="8">
        <v>7093542.3499999996</v>
      </c>
      <c r="F49" s="32">
        <v>30.62</v>
      </c>
      <c r="H49" s="14">
        <f t="shared" si="5"/>
        <v>709354.23499999999</v>
      </c>
      <c r="J49" s="12">
        <f t="shared" si="3"/>
        <v>45</v>
      </c>
      <c r="K49" s="12">
        <f>VLOOKUP(J49,'CPI Indexes'!B$5:J$111,9,FALSE)</f>
        <v>118.35122268516234</v>
      </c>
      <c r="L49" s="19">
        <f t="shared" si="6"/>
        <v>5993.6367272438119</v>
      </c>
      <c r="M49" s="19">
        <f t="shared" si="4"/>
        <v>11206.969976584805</v>
      </c>
    </row>
    <row r="50" spans="2:13" x14ac:dyDescent="0.3">
      <c r="B50">
        <f t="shared" si="1"/>
        <v>16</v>
      </c>
      <c r="C50" s="7">
        <v>2008</v>
      </c>
      <c r="D50" s="8">
        <v>9306136.3599999994</v>
      </c>
      <c r="F50" s="32">
        <v>31.6</v>
      </c>
      <c r="H50" s="14">
        <f t="shared" si="5"/>
        <v>930613.63599999994</v>
      </c>
      <c r="J50" s="12">
        <f t="shared" si="3"/>
        <v>45</v>
      </c>
      <c r="K50" s="12">
        <f>VLOOKUP(J50,'CPI Indexes'!B$5:J$111,9,FALSE)</f>
        <v>118.35122268516234</v>
      </c>
      <c r="L50" s="19">
        <f t="shared" si="6"/>
        <v>7863.151853324036</v>
      </c>
      <c r="M50" s="19">
        <f t="shared" si="4"/>
        <v>14171.190917728516</v>
      </c>
    </row>
    <row r="51" spans="2:13" x14ac:dyDescent="0.3">
      <c r="B51">
        <f t="shared" si="1"/>
        <v>15</v>
      </c>
      <c r="C51" s="7">
        <v>2009</v>
      </c>
      <c r="D51" s="8">
        <v>9112981.9100000001</v>
      </c>
      <c r="F51" s="32">
        <v>32.58</v>
      </c>
      <c r="H51" s="14">
        <f t="shared" si="5"/>
        <v>911298.19100000011</v>
      </c>
      <c r="J51" s="12">
        <f t="shared" si="3"/>
        <v>45</v>
      </c>
      <c r="K51" s="12">
        <f>VLOOKUP(J51,'CPI Indexes'!B$5:J$111,9,FALSE)</f>
        <v>118.35122268516234</v>
      </c>
      <c r="L51" s="19">
        <f t="shared" si="6"/>
        <v>7699.947413506944</v>
      </c>
      <c r="M51" s="19">
        <f t="shared" si="4"/>
        <v>13375.478880121897</v>
      </c>
    </row>
    <row r="52" spans="2:13" x14ac:dyDescent="0.3">
      <c r="B52">
        <f t="shared" si="1"/>
        <v>14</v>
      </c>
      <c r="C52" s="7">
        <v>2010</v>
      </c>
      <c r="D52" s="8">
        <v>4748047.03</v>
      </c>
      <c r="F52" s="32">
        <v>33.56</v>
      </c>
      <c r="H52" s="14">
        <f t="shared" si="5"/>
        <v>474804.70300000004</v>
      </c>
      <c r="J52" s="12">
        <f t="shared" si="3"/>
        <v>45</v>
      </c>
      <c r="K52" s="12">
        <f>VLOOKUP(J52,'CPI Indexes'!B$5:J$111,9,FALSE)</f>
        <v>118.35122268516234</v>
      </c>
      <c r="L52" s="19">
        <f t="shared" si="6"/>
        <v>4011.8276113046541</v>
      </c>
      <c r="M52" s="19">
        <f t="shared" si="4"/>
        <v>6717.0060341578619</v>
      </c>
    </row>
    <row r="53" spans="2:13" x14ac:dyDescent="0.3">
      <c r="B53">
        <f t="shared" si="1"/>
        <v>13</v>
      </c>
      <c r="C53" s="7">
        <v>2011</v>
      </c>
      <c r="D53" s="8">
        <v>9082323.7599999998</v>
      </c>
      <c r="F53" s="32">
        <v>34.549999999999997</v>
      </c>
      <c r="H53" s="14">
        <f t="shared" si="5"/>
        <v>908232.37600000005</v>
      </c>
      <c r="J53" s="12">
        <f t="shared" si="3"/>
        <v>45</v>
      </c>
      <c r="K53" s="12">
        <f>VLOOKUP(J53,'CPI Indexes'!B$5:J$111,9,FALSE)</f>
        <v>118.35122268516234</v>
      </c>
      <c r="L53" s="19">
        <f t="shared" si="6"/>
        <v>7674.0430338947808</v>
      </c>
      <c r="M53" s="19">
        <f t="shared" si="4"/>
        <v>12384.246856568303</v>
      </c>
    </row>
    <row r="54" spans="2:13" x14ac:dyDescent="0.3">
      <c r="B54">
        <f t="shared" si="1"/>
        <v>12</v>
      </c>
      <c r="C54" s="7">
        <v>2012</v>
      </c>
      <c r="D54" s="8">
        <v>8331840.0599999996</v>
      </c>
      <c r="F54" s="32">
        <v>35.54</v>
      </c>
      <c r="H54" s="14">
        <f t="shared" si="5"/>
        <v>833184.00600000005</v>
      </c>
      <c r="J54" s="12">
        <f t="shared" si="3"/>
        <v>45</v>
      </c>
      <c r="K54" s="12">
        <f>VLOOKUP(J54,'CPI Indexes'!B$5:J$111,9,FALSE)</f>
        <v>118.35122268516234</v>
      </c>
      <c r="L54" s="19">
        <f t="shared" si="6"/>
        <v>7039.9273205350337</v>
      </c>
      <c r="M54" s="19">
        <f t="shared" si="4"/>
        <v>10950.285443273646</v>
      </c>
    </row>
    <row r="55" spans="2:13" x14ac:dyDescent="0.3">
      <c r="B55">
        <f t="shared" si="1"/>
        <v>11</v>
      </c>
      <c r="C55" s="7">
        <v>2013</v>
      </c>
      <c r="D55" s="8">
        <v>9006300.4100000001</v>
      </c>
      <c r="F55" s="32">
        <v>36.53</v>
      </c>
      <c r="H55" s="14">
        <f t="shared" si="5"/>
        <v>900630.04100000008</v>
      </c>
      <c r="J55" s="12">
        <f t="shared" si="3"/>
        <v>45</v>
      </c>
      <c r="K55" s="12">
        <f>VLOOKUP(J55,'CPI Indexes'!B$5:J$111,9,FALSE)</f>
        <v>118.35122268516234</v>
      </c>
      <c r="L55" s="19">
        <f t="shared" si="6"/>
        <v>7609.8076603387035</v>
      </c>
      <c r="M55" s="19">
        <f t="shared" si="4"/>
        <v>11408.875456564125</v>
      </c>
    </row>
    <row r="56" spans="2:13" x14ac:dyDescent="0.3">
      <c r="B56">
        <f t="shared" si="1"/>
        <v>10</v>
      </c>
      <c r="C56" s="7">
        <v>2014</v>
      </c>
      <c r="D56" s="8">
        <v>27194997.690000001</v>
      </c>
      <c r="F56" s="32">
        <v>37.520000000000003</v>
      </c>
      <c r="H56" s="14">
        <f t="shared" si="5"/>
        <v>2719499.7690000003</v>
      </c>
      <c r="J56" s="12">
        <f t="shared" si="3"/>
        <v>45</v>
      </c>
      <c r="K56" s="12">
        <f>VLOOKUP(J56,'CPI Indexes'!B$5:J$111,9,FALSE)</f>
        <v>118.35122268516234</v>
      </c>
      <c r="L56" s="19">
        <f t="shared" si="6"/>
        <v>22978.214396942967</v>
      </c>
      <c r="M56" s="19">
        <f t="shared" si="4"/>
        <v>33204.52952677515</v>
      </c>
    </row>
    <row r="57" spans="2:13" x14ac:dyDescent="0.3">
      <c r="B57">
        <f t="shared" si="1"/>
        <v>9</v>
      </c>
      <c r="C57" s="7">
        <v>2015</v>
      </c>
      <c r="D57" s="8">
        <v>30984871.210000001</v>
      </c>
      <c r="F57" s="32">
        <v>38.51</v>
      </c>
      <c r="H57" s="14">
        <f t="shared" si="5"/>
        <v>3098487.1210000003</v>
      </c>
      <c r="J57" s="12">
        <f t="shared" si="3"/>
        <v>45</v>
      </c>
      <c r="K57" s="12">
        <f>VLOOKUP(J57,'CPI Indexes'!B$5:J$111,9,FALSE)</f>
        <v>118.35122268516234</v>
      </c>
      <c r="L57" s="19">
        <f t="shared" si="6"/>
        <v>26180.440308948804</v>
      </c>
      <c r="M57" s="19">
        <f t="shared" si="4"/>
        <v>36464.469092871987</v>
      </c>
    </row>
    <row r="58" spans="2:13" x14ac:dyDescent="0.3">
      <c r="B58">
        <f t="shared" si="1"/>
        <v>8</v>
      </c>
      <c r="C58" s="7">
        <v>2016</v>
      </c>
      <c r="D58" s="8">
        <v>33052185.969999999</v>
      </c>
      <c r="F58" s="32">
        <v>39.51</v>
      </c>
      <c r="H58" s="14">
        <f t="shared" si="5"/>
        <v>3305218.5970000001</v>
      </c>
      <c r="J58" s="12">
        <f t="shared" si="3"/>
        <v>45</v>
      </c>
      <c r="K58" s="12">
        <f>VLOOKUP(J58,'CPI Indexes'!B$5:J$111,9,FALSE)</f>
        <v>118.35122268516234</v>
      </c>
      <c r="L58" s="19">
        <f t="shared" si="6"/>
        <v>27927.202795297984</v>
      </c>
      <c r="M58" s="19">
        <f t="shared" si="4"/>
        <v>37491.453839076414</v>
      </c>
    </row>
    <row r="59" spans="2:13" x14ac:dyDescent="0.3">
      <c r="B59">
        <f t="shared" si="1"/>
        <v>7</v>
      </c>
      <c r="C59" s="7">
        <v>2017</v>
      </c>
      <c r="D59" s="8">
        <v>73564213.370000005</v>
      </c>
      <c r="F59" s="32">
        <v>40.51</v>
      </c>
      <c r="H59" s="14">
        <f t="shared" si="5"/>
        <v>7356421.3370000012</v>
      </c>
      <c r="J59" s="12">
        <f t="shared" si="3"/>
        <v>45</v>
      </c>
      <c r="K59" s="12">
        <f>VLOOKUP(J59,'CPI Indexes'!B$5:J$111,9,FALSE)</f>
        <v>118.35122268516234</v>
      </c>
      <c r="L59" s="19">
        <f t="shared" si="6"/>
        <v>62157.544046414601</v>
      </c>
      <c r="M59" s="19">
        <f t="shared" si="4"/>
        <v>80428.613883661936</v>
      </c>
    </row>
    <row r="60" spans="2:13" x14ac:dyDescent="0.3">
      <c r="B60">
        <f t="shared" si="1"/>
        <v>6</v>
      </c>
      <c r="C60" s="7">
        <v>2018</v>
      </c>
      <c r="D60" s="8">
        <v>17376164.379999999</v>
      </c>
      <c r="F60" s="32">
        <v>41.5</v>
      </c>
      <c r="H60" s="14">
        <f t="shared" si="5"/>
        <v>1737616.4380000001</v>
      </c>
      <c r="J60" s="12">
        <f t="shared" si="3"/>
        <v>45</v>
      </c>
      <c r="K60" s="12">
        <f>VLOOKUP(J60,'CPI Indexes'!B$5:J$111,9,FALSE)</f>
        <v>118.35122268516234</v>
      </c>
      <c r="L60" s="19">
        <f t="shared" si="6"/>
        <v>14681.86300552554</v>
      </c>
      <c r="M60" s="19">
        <f t="shared" si="4"/>
        <v>18310.904589763762</v>
      </c>
    </row>
    <row r="61" spans="2:13" x14ac:dyDescent="0.3">
      <c r="B61">
        <f t="shared" si="1"/>
        <v>5</v>
      </c>
      <c r="C61" s="7">
        <v>2019</v>
      </c>
      <c r="D61" s="8">
        <v>27572193.75</v>
      </c>
      <c r="F61" s="32">
        <v>42.5</v>
      </c>
      <c r="H61" s="14">
        <f t="shared" si="5"/>
        <v>2757219.375</v>
      </c>
      <c r="J61" s="12">
        <f t="shared" si="3"/>
        <v>45</v>
      </c>
      <c r="K61" s="12">
        <f>VLOOKUP(J61,'CPI Indexes'!B$5:J$111,9,FALSE)</f>
        <v>118.35122268516234</v>
      </c>
      <c r="L61" s="19">
        <f t="shared" si="6"/>
        <v>23296.923449069462</v>
      </c>
      <c r="M61" s="19">
        <f t="shared" si="4"/>
        <v>28005.227149275026</v>
      </c>
    </row>
    <row r="62" spans="2:13" x14ac:dyDescent="0.3">
      <c r="B62">
        <f t="shared" si="1"/>
        <v>4</v>
      </c>
      <c r="C62" s="7">
        <v>2020</v>
      </c>
      <c r="D62" s="8">
        <v>29487812.210000001</v>
      </c>
      <c r="F62" s="32">
        <v>43.5</v>
      </c>
      <c r="H62" s="14">
        <f t="shared" si="5"/>
        <v>2948781.2210000004</v>
      </c>
      <c r="J62" s="12">
        <f t="shared" si="3"/>
        <v>45</v>
      </c>
      <c r="K62" s="12">
        <f>VLOOKUP(J62,'CPI Indexes'!B$5:J$111,9,FALSE)</f>
        <v>118.35122268516234</v>
      </c>
      <c r="L62" s="19">
        <f t="shared" si="6"/>
        <v>24915.511256223705</v>
      </c>
      <c r="M62" s="19">
        <f t="shared" si="4"/>
        <v>28868.367457934044</v>
      </c>
    </row>
    <row r="63" spans="2:13" x14ac:dyDescent="0.3">
      <c r="B63">
        <f t="shared" si="1"/>
        <v>3</v>
      </c>
      <c r="C63" s="7">
        <v>2021</v>
      </c>
      <c r="D63" s="8">
        <v>43958569.880000003</v>
      </c>
      <c r="F63" s="32">
        <v>44.5</v>
      </c>
      <c r="H63" s="14">
        <f t="shared" si="5"/>
        <v>4395856.9880000008</v>
      </c>
      <c r="J63" s="12">
        <f t="shared" si="3"/>
        <v>45</v>
      </c>
      <c r="K63" s="12">
        <f>VLOOKUP(J63,'CPI Indexes'!B$5:J$111,9,FALSE)</f>
        <v>118.35122268516234</v>
      </c>
      <c r="L63" s="19">
        <f t="shared" si="6"/>
        <v>37142.47211195992</v>
      </c>
      <c r="M63" s="19">
        <f t="shared" si="4"/>
        <v>41479.653713830528</v>
      </c>
    </row>
    <row r="64" spans="2:13" x14ac:dyDescent="0.3">
      <c r="B64">
        <f t="shared" si="1"/>
        <v>2</v>
      </c>
      <c r="C64" s="7">
        <v>2022</v>
      </c>
      <c r="D64" s="8">
        <f>(D69-SUM(D9:D63))/3</f>
        <v>13714262.633333346</v>
      </c>
      <c r="F64" s="32">
        <f>F63</f>
        <v>44.5</v>
      </c>
      <c r="H64" s="14">
        <f t="shared" si="5"/>
        <v>1371426.2633333346</v>
      </c>
      <c r="J64" s="12">
        <f>J63</f>
        <v>45</v>
      </c>
      <c r="K64" s="12">
        <f>VLOOKUP(J64,'CPI Indexes'!B$5:J$111,9,FALSE)</f>
        <v>118.35122268516234</v>
      </c>
      <c r="L64" s="19">
        <f t="shared" si="6"/>
        <v>11587.765907426236</v>
      </c>
      <c r="M64" s="19">
        <f t="shared" si="4"/>
        <v>12473.143646290524</v>
      </c>
    </row>
    <row r="65" spans="2:15" x14ac:dyDescent="0.3">
      <c r="B65">
        <f t="shared" si="1"/>
        <v>1</v>
      </c>
      <c r="C65" s="7">
        <v>2023</v>
      </c>
      <c r="D65" s="8">
        <f>D64</f>
        <v>13714262.633333346</v>
      </c>
      <c r="F65" s="32">
        <f t="shared" ref="F65:F66" si="7">F64</f>
        <v>44.5</v>
      </c>
      <c r="H65" s="14">
        <f t="shared" si="5"/>
        <v>1371426.2633333346</v>
      </c>
      <c r="J65" s="12">
        <f t="shared" ref="J65:J66" si="8">J64</f>
        <v>45</v>
      </c>
      <c r="K65" s="12">
        <f>VLOOKUP(J65,'CPI Indexes'!B$5:J$111,9,FALSE)</f>
        <v>118.35122268516234</v>
      </c>
      <c r="L65" s="19">
        <f t="shared" si="6"/>
        <v>11587.765907426236</v>
      </c>
      <c r="M65" s="19">
        <f t="shared" si="4"/>
        <v>12022.307128954721</v>
      </c>
    </row>
    <row r="66" spans="2:15" x14ac:dyDescent="0.3">
      <c r="B66">
        <f t="shared" si="1"/>
        <v>0</v>
      </c>
      <c r="C66" s="7">
        <v>2024</v>
      </c>
      <c r="D66" s="8">
        <f>D65</f>
        <v>13714262.633333346</v>
      </c>
      <c r="F66" s="32">
        <f t="shared" si="7"/>
        <v>44.5</v>
      </c>
      <c r="H66" s="14">
        <f t="shared" si="5"/>
        <v>1371426.2633333346</v>
      </c>
      <c r="J66" s="12">
        <f t="shared" si="8"/>
        <v>45</v>
      </c>
      <c r="K66" s="12">
        <f>VLOOKUP(J66,'CPI Indexes'!B$5:J$111,9,FALSE)</f>
        <v>118.35122268516234</v>
      </c>
      <c r="L66" s="19">
        <f t="shared" si="6"/>
        <v>11587.765907426236</v>
      </c>
      <c r="M66" s="19">
        <f t="shared" si="4"/>
        <v>11587.765907426236</v>
      </c>
    </row>
    <row r="67" spans="2:15" x14ac:dyDescent="0.3">
      <c r="H67" s="3"/>
    </row>
    <row r="68" spans="2:15" x14ac:dyDescent="0.3">
      <c r="D68" s="1">
        <f>SUM(D9:D67)</f>
        <v>526399999.99999994</v>
      </c>
      <c r="H68" s="3">
        <f>SUM(H9:H67)</f>
        <v>52640000.000000015</v>
      </c>
      <c r="J68" s="16"/>
      <c r="K68" s="16"/>
      <c r="L68" s="16"/>
      <c r="M68" s="16">
        <f>SUM(M9:M66)</f>
        <v>771184.77292880067</v>
      </c>
    </row>
    <row r="69" spans="2:15" x14ac:dyDescent="0.3">
      <c r="D69" s="2">
        <f>'[1]Recommended Life Estimates'!$H$29*1000000</f>
        <v>526400000</v>
      </c>
      <c r="H69" s="3"/>
    </row>
    <row r="70" spans="2:15" x14ac:dyDescent="0.3">
      <c r="H70" s="3">
        <f>H68/D68</f>
        <v>0.10000000000000003</v>
      </c>
      <c r="M70" s="14"/>
      <c r="N70" s="14"/>
      <c r="O70" s="14"/>
    </row>
    <row r="71" spans="2:15" x14ac:dyDescent="0.3">
      <c r="H71" s="3"/>
      <c r="M71" s="18"/>
      <c r="N71" s="18"/>
      <c r="O71" s="18"/>
    </row>
    <row r="72" spans="2:15" x14ac:dyDescent="0.3">
      <c r="D72" s="1"/>
      <c r="F72" s="2"/>
      <c r="H72" s="2"/>
      <c r="M72" s="18"/>
      <c r="N72" s="18"/>
      <c r="O72" s="18"/>
    </row>
    <row r="73" spans="2:15" x14ac:dyDescent="0.3">
      <c r="D73" s="1"/>
      <c r="F73" s="2"/>
      <c r="H73" s="2"/>
      <c r="M73" s="14"/>
      <c r="N73" s="14"/>
      <c r="O73" s="14"/>
    </row>
    <row r="74" spans="2:15" x14ac:dyDescent="0.3">
      <c r="D74" s="1"/>
      <c r="F74" s="2"/>
      <c r="H74" s="2"/>
      <c r="M74" s="14"/>
      <c r="N74" s="14"/>
      <c r="O74" s="14"/>
    </row>
    <row r="75" spans="2:15" x14ac:dyDescent="0.3">
      <c r="D75" s="1"/>
      <c r="F75" s="2"/>
      <c r="H75" s="2"/>
      <c r="M75" s="19"/>
      <c r="N75" s="19"/>
      <c r="O75" s="19"/>
    </row>
    <row r="76" spans="2:15" x14ac:dyDescent="0.3">
      <c r="D76" s="1"/>
      <c r="F76" s="2"/>
      <c r="H76" s="2"/>
    </row>
    <row r="77" spans="2:15" x14ac:dyDescent="0.3">
      <c r="D77" s="1"/>
      <c r="F77" s="2"/>
      <c r="H77" s="2"/>
    </row>
    <row r="78" spans="2:15" x14ac:dyDescent="0.3">
      <c r="D78" s="1"/>
      <c r="F78" s="2"/>
      <c r="H78" s="2"/>
    </row>
    <row r="79" spans="2:15" x14ac:dyDescent="0.3">
      <c r="D79" s="1"/>
      <c r="F79" s="2"/>
      <c r="H79" s="2"/>
    </row>
    <row r="80" spans="2:15" x14ac:dyDescent="0.3">
      <c r="D80" s="1"/>
      <c r="F80" s="2"/>
      <c r="H80" s="2"/>
    </row>
    <row r="81" spans="4:8" x14ac:dyDescent="0.3">
      <c r="D81" s="1"/>
      <c r="F81" s="2"/>
      <c r="H81" s="2"/>
    </row>
    <row r="82" spans="4:8" x14ac:dyDescent="0.3">
      <c r="D82" s="1"/>
      <c r="F82" s="2"/>
      <c r="H82" s="2"/>
    </row>
    <row r="83" spans="4:8" x14ac:dyDescent="0.3">
      <c r="D83" s="1"/>
      <c r="F83" s="2"/>
      <c r="H83" s="2"/>
    </row>
    <row r="85" spans="4:8" x14ac:dyDescent="0.3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4" x14ac:dyDescent="0.3"/>
  <cols>
    <col min="4" max="4" width="17.44140625" customWidth="1"/>
    <col min="5" max="5" width="2.33203125" customWidth="1"/>
    <col min="6" max="6" width="13.44140625" bestFit="1" customWidth="1"/>
    <col min="7" max="7" width="3" bestFit="1" customWidth="1"/>
    <col min="8" max="10" width="16.88671875" bestFit="1" customWidth="1"/>
    <col min="11" max="11" width="19.5546875" bestFit="1" customWidth="1"/>
    <col min="12" max="12" width="20.109375" bestFit="1" customWidth="1"/>
    <col min="13" max="13" width="5.5546875" bestFit="1" customWidth="1"/>
    <col min="15" max="15" width="5.5546875" bestFit="1" customWidth="1"/>
    <col min="16" max="16" width="16.6640625" style="3" customWidth="1"/>
    <col min="17" max="18" width="19.33203125" customWidth="1"/>
    <col min="19" max="19" width="17.6640625" hidden="1" customWidth="1"/>
    <col min="20" max="20" width="13.33203125" bestFit="1" customWidth="1"/>
  </cols>
  <sheetData>
    <row r="2" spans="2:19" x14ac:dyDescent="0.3">
      <c r="B2" t="s">
        <v>28</v>
      </c>
    </row>
    <row r="3" spans="2:19" x14ac:dyDescent="0.3">
      <c r="B3" t="s">
        <v>1</v>
      </c>
      <c r="F3">
        <v>0.5</v>
      </c>
    </row>
    <row r="4" spans="2:19" x14ac:dyDescent="0.3">
      <c r="B4" t="s">
        <v>2</v>
      </c>
      <c r="F4" s="12">
        <v>23.6</v>
      </c>
      <c r="G4" s="13">
        <f>ROUND(F4,0)</f>
        <v>24</v>
      </c>
    </row>
    <row r="5" spans="2:19" x14ac:dyDescent="0.3">
      <c r="B5" t="s">
        <v>29</v>
      </c>
      <c r="F5">
        <v>3.75</v>
      </c>
      <c r="S5" t="s">
        <v>4</v>
      </c>
    </row>
    <row r="6" spans="2:19" x14ac:dyDescent="0.3">
      <c r="B6" t="s">
        <v>5</v>
      </c>
      <c r="F6">
        <v>2</v>
      </c>
    </row>
    <row r="7" spans="2:19" x14ac:dyDescent="0.3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VLOOKUP(106,'CPI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VLOOKUP(106,'CPI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VLOOKUP(106,'CPI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VLOOKUP(106,'CPI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 t="e">
        <f t="shared" ref="I13:I76" si="8">D13*O13</f>
        <v>#DIV/0!</v>
      </c>
      <c r="J13" s="3" t="e">
        <f t="shared" ref="J13:J76" si="9">H13/I13</f>
        <v>#DIV/0!</v>
      </c>
      <c r="K13" s="4" t="e">
        <f t="shared" ref="K13:K76" si="10">(I13*J13)*((1+(F$6/100))^F13)</f>
        <v>#DIV/0!</v>
      </c>
      <c r="L13" s="4" t="e">
        <f t="shared" ref="L13:L76" si="11">K13/((1+(F$5/100))^F13)</f>
        <v>#DIV/0!</v>
      </c>
      <c r="M13">
        <f>VLOOKUP(106,'CPI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76" si="12">M13/N13</f>
        <v>#DIV/0!</v>
      </c>
      <c r="P13"/>
    </row>
    <row r="14" spans="2:19" x14ac:dyDescent="0.3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VLOOKUP(106,'CPI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 t="e">
        <f t="shared" si="8"/>
        <v>#DIV/0!</v>
      </c>
      <c r="J25" s="3" t="e">
        <f t="shared" si="9"/>
        <v>#DIV/0!</v>
      </c>
      <c r="K25" s="4" t="e">
        <f t="shared" si="10"/>
        <v>#DIV/0!</v>
      </c>
      <c r="L25" s="4" t="e">
        <f t="shared" si="11"/>
        <v>#DIV/0!</v>
      </c>
      <c r="M25">
        <f>VLOOKUP(B25,'CPI Indexes'!B$5:F$111,5,FALSE)</f>
        <v>0</v>
      </c>
      <c r="N25">
        <f>IF(B25&gt;G$4,VLOOKUP((B25-G$4),'CPI Indexes'!B$5:F$111,5,FALSE),VLOOKUP(0,'CPI Indexes'!B$5:F$111,5,FALSE))</f>
        <v>0</v>
      </c>
      <c r="O25" t="e">
        <f t="shared" si="12"/>
        <v>#DIV/0!</v>
      </c>
      <c r="P25"/>
    </row>
    <row r="26" spans="2:16" x14ac:dyDescent="0.3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 t="e">
        <f t="shared" si="8"/>
        <v>#DIV/0!</v>
      </c>
      <c r="J26" s="3" t="e">
        <f t="shared" si="9"/>
        <v>#DIV/0!</v>
      </c>
      <c r="K26" s="4" t="e">
        <f t="shared" si="10"/>
        <v>#DIV/0!</v>
      </c>
      <c r="L26" s="4" t="e">
        <f t="shared" si="11"/>
        <v>#DIV/0!</v>
      </c>
      <c r="M26">
        <f>VLOOKUP(B26,'CPI Indexes'!B$5:F$111,5,FALSE)</f>
        <v>0</v>
      </c>
      <c r="N26">
        <f>IF(B26&gt;G$4,VLOOKUP((B26-G$4),'CPI Indexes'!B$5:F$111,5,FALSE),VLOOKUP(0,'CPI Indexes'!B$5:F$111,5,FALSE))</f>
        <v>0</v>
      </c>
      <c r="O26" t="e">
        <f t="shared" si="12"/>
        <v>#DIV/0!</v>
      </c>
      <c r="P26"/>
    </row>
    <row r="27" spans="2:16" x14ac:dyDescent="0.3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 t="e">
        <f t="shared" si="8"/>
        <v>#DIV/0!</v>
      </c>
      <c r="J27" s="3" t="e">
        <f t="shared" si="9"/>
        <v>#DIV/0!</v>
      </c>
      <c r="K27" s="4" t="e">
        <f t="shared" si="10"/>
        <v>#DIV/0!</v>
      </c>
      <c r="L27" s="4" t="e">
        <f t="shared" si="11"/>
        <v>#DIV/0!</v>
      </c>
      <c r="M27">
        <f>VLOOKUP(B27,'CPI Indexes'!B$5:F$111,5,FALSE)</f>
        <v>0</v>
      </c>
      <c r="N27">
        <f>IF(B27&gt;G$4,VLOOKUP((B27-G$4),'CPI Indexes'!B$5:F$111,5,FALSE),VLOOKUP(0,'CPI Indexes'!B$5:F$111,5,FALSE))</f>
        <v>0</v>
      </c>
      <c r="O27" t="e">
        <f t="shared" si="12"/>
        <v>#DIV/0!</v>
      </c>
      <c r="P27"/>
    </row>
    <row r="28" spans="2:16" x14ac:dyDescent="0.3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 t="e">
        <f t="shared" si="8"/>
        <v>#DIV/0!</v>
      </c>
      <c r="J28" s="3" t="e">
        <f t="shared" si="9"/>
        <v>#DIV/0!</v>
      </c>
      <c r="K28" s="4" t="e">
        <f t="shared" si="10"/>
        <v>#DIV/0!</v>
      </c>
      <c r="L28" s="4" t="e">
        <f t="shared" si="11"/>
        <v>#DIV/0!</v>
      </c>
      <c r="M28">
        <f>VLOOKUP(B28,'CPI Indexes'!B$5:F$111,5,FALSE)</f>
        <v>0</v>
      </c>
      <c r="N28">
        <f>IF(B28&gt;G$4,VLOOKUP((B28-G$4),'CPI Indexes'!B$5:F$111,5,FALSE),VLOOKUP(0,'CPI Indexes'!B$5:F$111,5,FALSE))</f>
        <v>0</v>
      </c>
      <c r="O28" t="e">
        <f t="shared" si="12"/>
        <v>#DIV/0!</v>
      </c>
      <c r="P28"/>
    </row>
    <row r="29" spans="2:16" x14ac:dyDescent="0.3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 t="e">
        <f t="shared" si="8"/>
        <v>#DIV/0!</v>
      </c>
      <c r="J29" s="3" t="e">
        <f t="shared" si="9"/>
        <v>#DIV/0!</v>
      </c>
      <c r="K29" s="4" t="e">
        <f t="shared" si="10"/>
        <v>#DIV/0!</v>
      </c>
      <c r="L29" s="4" t="e">
        <f t="shared" si="11"/>
        <v>#DIV/0!</v>
      </c>
      <c r="M29">
        <f>VLOOKUP(B29,'CPI Indexes'!B$5:F$111,5,FALSE)</f>
        <v>0</v>
      </c>
      <c r="N29">
        <f>IF(B29&gt;G$4,VLOOKUP((B29-G$4),'CPI Indexes'!B$5:F$111,5,FALSE),VLOOKUP(0,'CPI Indexes'!B$5:F$111,5,FALSE))</f>
        <v>0</v>
      </c>
      <c r="O29" t="e">
        <f t="shared" si="12"/>
        <v>#DIV/0!</v>
      </c>
      <c r="P29"/>
    </row>
    <row r="30" spans="2:16" x14ac:dyDescent="0.3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 t="e">
        <f t="shared" si="8"/>
        <v>#DIV/0!</v>
      </c>
      <c r="J30" s="3" t="e">
        <f t="shared" si="9"/>
        <v>#DIV/0!</v>
      </c>
      <c r="K30" s="4" t="e">
        <f t="shared" si="10"/>
        <v>#DIV/0!</v>
      </c>
      <c r="L30" s="4" t="e">
        <f t="shared" si="11"/>
        <v>#DIV/0!</v>
      </c>
      <c r="M30">
        <f>VLOOKUP(B30,'CPI Indexes'!B$5:F$111,5,FALSE)</f>
        <v>0</v>
      </c>
      <c r="N30">
        <f>IF(B30&gt;G$4,VLOOKUP((B30-G$4),'CPI Indexes'!B$5:F$111,5,FALSE),VLOOKUP(0,'CPI Indexes'!B$5:F$111,5,FALSE))</f>
        <v>0</v>
      </c>
      <c r="O30" t="e">
        <f t="shared" si="12"/>
        <v>#DIV/0!</v>
      </c>
      <c r="P30"/>
    </row>
    <row r="31" spans="2:16" x14ac:dyDescent="0.3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 t="e">
        <f t="shared" si="8"/>
        <v>#DIV/0!</v>
      </c>
      <c r="J31" s="3" t="e">
        <f t="shared" si="9"/>
        <v>#DIV/0!</v>
      </c>
      <c r="K31" s="4" t="e">
        <f t="shared" si="10"/>
        <v>#DIV/0!</v>
      </c>
      <c r="L31" s="4" t="e">
        <f t="shared" si="11"/>
        <v>#DIV/0!</v>
      </c>
      <c r="M31">
        <f>VLOOKUP(B31,'CPI Indexes'!B$5:F$111,5,FALSE)</f>
        <v>0</v>
      </c>
      <c r="N31">
        <f>IF(B31&gt;G$4,VLOOKUP((B31-G$4),'CPI Indexes'!B$5:F$111,5,FALSE),VLOOKUP(0,'CPI Indexes'!B$5:F$111,5,FALSE))</f>
        <v>0</v>
      </c>
      <c r="O31" t="e">
        <f t="shared" si="12"/>
        <v>#DIV/0!</v>
      </c>
      <c r="P31"/>
    </row>
    <row r="32" spans="2:16" x14ac:dyDescent="0.3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 t="e">
        <f t="shared" si="8"/>
        <v>#DIV/0!</v>
      </c>
      <c r="J32" s="3" t="e">
        <f t="shared" si="9"/>
        <v>#DIV/0!</v>
      </c>
      <c r="K32" s="4" t="e">
        <f t="shared" si="10"/>
        <v>#DIV/0!</v>
      </c>
      <c r="L32" s="4" t="e">
        <f t="shared" si="11"/>
        <v>#DIV/0!</v>
      </c>
      <c r="M32">
        <f>VLOOKUP(B32,'CPI Indexes'!B$5:F$111,5,FALSE)</f>
        <v>0</v>
      </c>
      <c r="N32">
        <f>IF(B32&gt;G$4,VLOOKUP((B32-G$4),'CPI Indexes'!B$5:F$111,5,FALSE),VLOOKUP(0,'CPI Indexes'!B$5:F$111,5,FALSE))</f>
        <v>0</v>
      </c>
      <c r="O32" t="e">
        <f t="shared" si="12"/>
        <v>#DIV/0!</v>
      </c>
      <c r="P32"/>
    </row>
    <row r="33" spans="2:16" x14ac:dyDescent="0.3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 t="e">
        <f t="shared" si="8"/>
        <v>#DIV/0!</v>
      </c>
      <c r="J33" s="3" t="e">
        <f t="shared" si="9"/>
        <v>#DIV/0!</v>
      </c>
      <c r="K33" s="4" t="e">
        <f t="shared" si="10"/>
        <v>#DIV/0!</v>
      </c>
      <c r="L33" s="4" t="e">
        <f t="shared" si="11"/>
        <v>#DIV/0!</v>
      </c>
      <c r="M33">
        <f>VLOOKUP(B33,'CPI Indexes'!B$5:F$111,5,FALSE)</f>
        <v>0</v>
      </c>
      <c r="N33">
        <f>IF(B33&gt;G$4,VLOOKUP((B33-G$4),'CPI Indexes'!B$5:F$111,5,FALSE),VLOOKUP(0,'CPI Indexes'!B$5:F$111,5,FALSE))</f>
        <v>0</v>
      </c>
      <c r="O33" t="e">
        <f t="shared" si="12"/>
        <v>#DIV/0!</v>
      </c>
      <c r="P33"/>
    </row>
    <row r="34" spans="2:16" x14ac:dyDescent="0.3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 t="e">
        <f t="shared" si="8"/>
        <v>#DIV/0!</v>
      </c>
      <c r="J34" s="3" t="e">
        <f t="shared" si="9"/>
        <v>#DIV/0!</v>
      </c>
      <c r="K34" s="4" t="e">
        <f t="shared" si="10"/>
        <v>#DIV/0!</v>
      </c>
      <c r="L34" s="4" t="e">
        <f t="shared" si="11"/>
        <v>#DIV/0!</v>
      </c>
      <c r="M34">
        <f>VLOOKUP(B34,'CPI Indexes'!B$5:F$111,5,FALSE)</f>
        <v>0</v>
      </c>
      <c r="N34">
        <f>IF(B34&gt;G$4,VLOOKUP((B34-G$4),'CPI Indexes'!B$5:F$111,5,FALSE),VLOOKUP(0,'CPI Indexes'!B$5:F$111,5,FALSE))</f>
        <v>0</v>
      </c>
      <c r="O34" t="e">
        <f t="shared" si="12"/>
        <v>#DIV/0!</v>
      </c>
      <c r="P34"/>
    </row>
    <row r="35" spans="2:16" x14ac:dyDescent="0.3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 t="e">
        <f t="shared" si="8"/>
        <v>#DIV/0!</v>
      </c>
      <c r="J35" s="3" t="e">
        <f t="shared" si="9"/>
        <v>#DIV/0!</v>
      </c>
      <c r="K35" s="4" t="e">
        <f t="shared" si="10"/>
        <v>#DIV/0!</v>
      </c>
      <c r="L35" s="4" t="e">
        <f t="shared" si="11"/>
        <v>#DIV/0!</v>
      </c>
      <c r="M35">
        <f>VLOOKUP(B35,'CPI Indexes'!B$5:F$111,5,FALSE)</f>
        <v>0</v>
      </c>
      <c r="N35">
        <f>IF(B35&gt;G$4,VLOOKUP((B35-G$4),'CPI Indexes'!B$5:F$111,5,FALSE),VLOOKUP(0,'CPI Indexes'!B$5:F$111,5,FALSE))</f>
        <v>0</v>
      </c>
      <c r="O35" t="e">
        <f t="shared" si="12"/>
        <v>#DIV/0!</v>
      </c>
      <c r="P35"/>
    </row>
    <row r="36" spans="2:16" x14ac:dyDescent="0.3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 t="e">
        <f t="shared" si="8"/>
        <v>#DIV/0!</v>
      </c>
      <c r="J36" s="3" t="e">
        <f t="shared" si="9"/>
        <v>#DIV/0!</v>
      </c>
      <c r="K36" s="4" t="e">
        <f t="shared" si="10"/>
        <v>#DIV/0!</v>
      </c>
      <c r="L36" s="4" t="e">
        <f t="shared" si="11"/>
        <v>#DIV/0!</v>
      </c>
      <c r="M36">
        <f>VLOOKUP(B36,'CPI Indexes'!B$5:F$111,5,FALSE)</f>
        <v>0</v>
      </c>
      <c r="N36">
        <f>IF(B36&gt;G$4,VLOOKUP((B36-G$4),'CPI Indexes'!B$5:F$111,5,FALSE),VLOOKUP(0,'CPI Indexes'!B$5:F$111,5,FALSE))</f>
        <v>0</v>
      </c>
      <c r="O36" t="e">
        <f t="shared" si="12"/>
        <v>#DIV/0!</v>
      </c>
      <c r="P36"/>
    </row>
    <row r="37" spans="2:16" x14ac:dyDescent="0.3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 t="e">
        <f t="shared" si="8"/>
        <v>#DIV/0!</v>
      </c>
      <c r="J37" s="3" t="e">
        <f t="shared" si="9"/>
        <v>#DIV/0!</v>
      </c>
      <c r="K37" s="4" t="e">
        <f t="shared" si="10"/>
        <v>#DIV/0!</v>
      </c>
      <c r="L37" s="4" t="e">
        <f t="shared" si="11"/>
        <v>#DIV/0!</v>
      </c>
      <c r="M37">
        <f>VLOOKUP(B37,'CPI Indexes'!B$5:F$111,5,FALSE)</f>
        <v>0</v>
      </c>
      <c r="N37">
        <f>IF(B37&gt;G$4,VLOOKUP((B37-G$4),'CPI Indexes'!B$5:F$111,5,FALSE),VLOOKUP(0,'CPI Indexes'!B$5:F$111,5,FALSE))</f>
        <v>0</v>
      </c>
      <c r="O37" t="e">
        <f t="shared" si="12"/>
        <v>#DIV/0!</v>
      </c>
      <c r="P37"/>
    </row>
    <row r="38" spans="2:16" x14ac:dyDescent="0.3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 t="e">
        <f t="shared" si="8"/>
        <v>#DIV/0!</v>
      </c>
      <c r="J38" s="3" t="e">
        <f t="shared" si="9"/>
        <v>#DIV/0!</v>
      </c>
      <c r="K38" s="4" t="e">
        <f t="shared" si="10"/>
        <v>#DIV/0!</v>
      </c>
      <c r="L38" s="4" t="e">
        <f t="shared" si="11"/>
        <v>#DIV/0!</v>
      </c>
      <c r="M38">
        <f>VLOOKUP(B38,'CPI Indexes'!B$5:F$111,5,FALSE)</f>
        <v>0</v>
      </c>
      <c r="N38">
        <f>IF(B38&gt;G$4,VLOOKUP((B38-G$4),'CPI Indexes'!B$5:F$111,5,FALSE),VLOOKUP(0,'CPI Indexes'!B$5:F$111,5,FALSE))</f>
        <v>0</v>
      </c>
      <c r="O38" t="e">
        <f t="shared" si="12"/>
        <v>#DIV/0!</v>
      </c>
      <c r="P38"/>
    </row>
    <row r="39" spans="2:16" x14ac:dyDescent="0.3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 t="e">
        <f t="shared" si="8"/>
        <v>#DIV/0!</v>
      </c>
      <c r="J39" s="3" t="e">
        <f t="shared" si="9"/>
        <v>#DIV/0!</v>
      </c>
      <c r="K39" s="4" t="e">
        <f t="shared" si="10"/>
        <v>#DIV/0!</v>
      </c>
      <c r="L39" s="4" t="e">
        <f t="shared" si="11"/>
        <v>#DIV/0!</v>
      </c>
      <c r="M39">
        <f>VLOOKUP(B39,'CPI Indexes'!B$5:F$111,5,FALSE)</f>
        <v>0</v>
      </c>
      <c r="N39">
        <f>IF(B39&gt;G$4,VLOOKUP((B39-G$4),'CPI Indexes'!B$5:F$111,5,FALSE),VLOOKUP(0,'CPI Indexes'!B$5:F$111,5,FALSE))</f>
        <v>0</v>
      </c>
      <c r="O39" t="e">
        <f t="shared" si="12"/>
        <v>#DIV/0!</v>
      </c>
      <c r="P39"/>
    </row>
    <row r="40" spans="2:16" x14ac:dyDescent="0.3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 t="e">
        <f t="shared" si="8"/>
        <v>#DIV/0!</v>
      </c>
      <c r="J40" s="3" t="e">
        <f t="shared" si="9"/>
        <v>#DIV/0!</v>
      </c>
      <c r="K40" s="4" t="e">
        <f t="shared" si="10"/>
        <v>#DIV/0!</v>
      </c>
      <c r="L40" s="4" t="e">
        <f t="shared" si="11"/>
        <v>#DIV/0!</v>
      </c>
      <c r="M40">
        <f>VLOOKUP(B40,'CPI Indexes'!B$5:F$111,5,FALSE)</f>
        <v>0</v>
      </c>
      <c r="N40">
        <f>IF(B40&gt;G$4,VLOOKUP((B40-G$4),'CPI Indexes'!B$5:F$111,5,FALSE),VLOOKUP(0,'CPI Indexes'!B$5:F$111,5,FALSE))</f>
        <v>0</v>
      </c>
      <c r="O40" t="e">
        <f t="shared" si="12"/>
        <v>#DIV/0!</v>
      </c>
      <c r="P40"/>
    </row>
    <row r="41" spans="2:16" x14ac:dyDescent="0.3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 t="e">
        <f t="shared" si="8"/>
        <v>#DIV/0!</v>
      </c>
      <c r="J41" s="3" t="e">
        <f t="shared" si="9"/>
        <v>#DIV/0!</v>
      </c>
      <c r="K41" s="4" t="e">
        <f t="shared" si="10"/>
        <v>#DIV/0!</v>
      </c>
      <c r="L41" s="4" t="e">
        <f t="shared" si="11"/>
        <v>#DIV/0!</v>
      </c>
      <c r="M41">
        <f>VLOOKUP(B41,'CPI Indexes'!B$5:F$111,5,FALSE)</f>
        <v>0</v>
      </c>
      <c r="N41">
        <f>IF(B41&gt;G$4,VLOOKUP((B41-G$4),'CPI Indexes'!B$5:F$111,5,FALSE),VLOOKUP(0,'CPI Indexes'!B$5:F$111,5,FALSE))</f>
        <v>0</v>
      </c>
      <c r="O41" t="e">
        <f t="shared" si="12"/>
        <v>#DIV/0!</v>
      </c>
      <c r="P41"/>
    </row>
    <row r="42" spans="2:16" x14ac:dyDescent="0.3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 t="e">
        <f t="shared" si="8"/>
        <v>#DIV/0!</v>
      </c>
      <c r="J42" s="3" t="e">
        <f t="shared" si="9"/>
        <v>#DIV/0!</v>
      </c>
      <c r="K42" s="4" t="e">
        <f t="shared" si="10"/>
        <v>#DIV/0!</v>
      </c>
      <c r="L42" s="4" t="e">
        <f t="shared" si="11"/>
        <v>#DIV/0!</v>
      </c>
      <c r="M42">
        <f>VLOOKUP(B42,'CPI Indexes'!B$5:F$111,5,FALSE)</f>
        <v>0</v>
      </c>
      <c r="N42">
        <f>IF(B42&gt;G$4,VLOOKUP((B42-G$4),'CPI Indexes'!B$5:F$111,5,FALSE),VLOOKUP(0,'CPI Indexes'!B$5:F$111,5,FALSE))</f>
        <v>0</v>
      </c>
      <c r="O42" t="e">
        <f t="shared" si="12"/>
        <v>#DIV/0!</v>
      </c>
      <c r="P42"/>
    </row>
    <row r="43" spans="2:16" x14ac:dyDescent="0.3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 t="e">
        <f t="shared" si="8"/>
        <v>#DIV/0!</v>
      </c>
      <c r="J43" s="3" t="e">
        <f t="shared" si="9"/>
        <v>#DIV/0!</v>
      </c>
      <c r="K43" s="4" t="e">
        <f t="shared" si="10"/>
        <v>#DIV/0!</v>
      </c>
      <c r="L43" s="4" t="e">
        <f t="shared" si="11"/>
        <v>#DIV/0!</v>
      </c>
      <c r="M43">
        <f>VLOOKUP(B43,'CPI Indexes'!B$5:F$111,5,FALSE)</f>
        <v>0</v>
      </c>
      <c r="N43">
        <f>IF(B43&gt;G$4,VLOOKUP((B43-G$4),'CPI Indexes'!B$5:F$111,5,FALSE),VLOOKUP(0,'CPI Indexes'!B$5:F$111,5,FALSE))</f>
        <v>0</v>
      </c>
      <c r="O43" t="e">
        <f t="shared" si="12"/>
        <v>#DIV/0!</v>
      </c>
      <c r="P43"/>
    </row>
    <row r="44" spans="2:16" x14ac:dyDescent="0.3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 t="e">
        <f t="shared" si="8"/>
        <v>#DIV/0!</v>
      </c>
      <c r="J44" s="3" t="e">
        <f t="shared" si="9"/>
        <v>#DIV/0!</v>
      </c>
      <c r="K44" s="4" t="e">
        <f t="shared" si="10"/>
        <v>#DIV/0!</v>
      </c>
      <c r="L44" s="4" t="e">
        <f t="shared" si="11"/>
        <v>#DIV/0!</v>
      </c>
      <c r="M44">
        <f>VLOOKUP(B44,'CPI Indexes'!B$5:F$111,5,FALSE)</f>
        <v>0</v>
      </c>
      <c r="N44">
        <f>IF(B44&gt;G$4,VLOOKUP((B44-G$4),'CPI Indexes'!B$5:F$111,5,FALSE),VLOOKUP(0,'CPI Indexes'!B$5:F$111,5,FALSE))</f>
        <v>0</v>
      </c>
      <c r="O44" t="e">
        <f t="shared" si="12"/>
        <v>#DIV/0!</v>
      </c>
      <c r="P44"/>
    </row>
    <row r="45" spans="2:16" x14ac:dyDescent="0.3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 t="e">
        <f t="shared" si="8"/>
        <v>#DIV/0!</v>
      </c>
      <c r="J45" s="3" t="e">
        <f t="shared" si="9"/>
        <v>#DIV/0!</v>
      </c>
      <c r="K45" s="4" t="e">
        <f t="shared" si="10"/>
        <v>#DIV/0!</v>
      </c>
      <c r="L45" s="4" t="e">
        <f t="shared" si="11"/>
        <v>#DIV/0!</v>
      </c>
      <c r="M45">
        <f>VLOOKUP(B45,'CPI Indexes'!B$5:F$111,5,FALSE)</f>
        <v>0</v>
      </c>
      <c r="N45">
        <f>IF(B45&gt;G$4,VLOOKUP((B45-G$4),'CPI Indexes'!B$5:F$111,5,FALSE),VLOOKUP(0,'CPI Indexes'!B$5:F$111,5,FALSE))</f>
        <v>0</v>
      </c>
      <c r="O45" t="e">
        <f t="shared" si="12"/>
        <v>#DIV/0!</v>
      </c>
      <c r="P45"/>
    </row>
    <row r="46" spans="2:16" x14ac:dyDescent="0.3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 t="e">
        <f t="shared" si="8"/>
        <v>#DIV/0!</v>
      </c>
      <c r="J46" s="3" t="e">
        <f t="shared" si="9"/>
        <v>#DIV/0!</v>
      </c>
      <c r="K46" s="4" t="e">
        <f t="shared" si="10"/>
        <v>#DIV/0!</v>
      </c>
      <c r="L46" s="4" t="e">
        <f t="shared" si="11"/>
        <v>#DIV/0!</v>
      </c>
      <c r="M46">
        <f>VLOOKUP(B46,'CPI Indexes'!B$5:F$111,5,FALSE)</f>
        <v>0</v>
      </c>
      <c r="N46">
        <f>IF(B46&gt;G$4,VLOOKUP((B46-G$4),'CPI Indexes'!B$5:F$111,5,FALSE),VLOOKUP(0,'CPI Indexes'!B$5:F$111,5,FALSE))</f>
        <v>0</v>
      </c>
      <c r="O46" t="e">
        <f t="shared" si="12"/>
        <v>#DIV/0!</v>
      </c>
      <c r="P46"/>
    </row>
    <row r="47" spans="2:16" x14ac:dyDescent="0.3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 t="e">
        <f t="shared" si="8"/>
        <v>#DIV/0!</v>
      </c>
      <c r="J47" s="3" t="e">
        <f t="shared" si="9"/>
        <v>#DIV/0!</v>
      </c>
      <c r="K47" s="4" t="e">
        <f t="shared" si="10"/>
        <v>#DIV/0!</v>
      </c>
      <c r="L47" s="4" t="e">
        <f t="shared" si="11"/>
        <v>#DIV/0!</v>
      </c>
      <c r="M47">
        <f>VLOOKUP(B47,'CPI Indexes'!B$5:F$111,5,FALSE)</f>
        <v>0</v>
      </c>
      <c r="N47">
        <f>IF(B47&gt;G$4,VLOOKUP((B47-G$4),'CPI Indexes'!B$5:F$111,5,FALSE),VLOOKUP(0,'CPI Indexes'!B$5:F$111,5,FALSE))</f>
        <v>0</v>
      </c>
      <c r="O47" t="e">
        <f t="shared" si="12"/>
        <v>#DIV/0!</v>
      </c>
      <c r="P47"/>
    </row>
    <row r="48" spans="2:16" x14ac:dyDescent="0.3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 t="e">
        <f t="shared" si="8"/>
        <v>#DIV/0!</v>
      </c>
      <c r="J48" s="3" t="e">
        <f t="shared" si="9"/>
        <v>#DIV/0!</v>
      </c>
      <c r="K48" s="4" t="e">
        <f t="shared" si="10"/>
        <v>#DIV/0!</v>
      </c>
      <c r="L48" s="4" t="e">
        <f t="shared" si="11"/>
        <v>#DIV/0!</v>
      </c>
      <c r="M48">
        <f>VLOOKUP(B48,'CPI Indexes'!B$5:F$111,5,FALSE)</f>
        <v>0</v>
      </c>
      <c r="N48">
        <f>IF(B48&gt;G$4,VLOOKUP((B48-G$4),'CPI Indexes'!B$5:F$111,5,FALSE),VLOOKUP(0,'CPI Indexes'!B$5:F$111,5,FALSE))</f>
        <v>0</v>
      </c>
      <c r="O48" t="e">
        <f t="shared" si="12"/>
        <v>#DIV/0!</v>
      </c>
      <c r="P48"/>
    </row>
    <row r="49" spans="2:16" x14ac:dyDescent="0.3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 t="e">
        <f t="shared" si="8"/>
        <v>#DIV/0!</v>
      </c>
      <c r="J49" s="3" t="e">
        <f t="shared" si="9"/>
        <v>#DIV/0!</v>
      </c>
      <c r="K49" s="4" t="e">
        <f t="shared" si="10"/>
        <v>#DIV/0!</v>
      </c>
      <c r="L49" s="4" t="e">
        <f t="shared" si="11"/>
        <v>#DIV/0!</v>
      </c>
      <c r="M49">
        <f>VLOOKUP(B49,'CPI Indexes'!B$5:F$111,5,FALSE)</f>
        <v>0</v>
      </c>
      <c r="N49">
        <f>IF(B49&gt;G$4,VLOOKUP((B49-G$4),'CPI Indexes'!B$5:F$111,5,FALSE),VLOOKUP(0,'CPI Indexes'!B$5:F$111,5,FALSE))</f>
        <v>0</v>
      </c>
      <c r="O49" t="e">
        <f t="shared" si="12"/>
        <v>#DIV/0!</v>
      </c>
      <c r="P49"/>
    </row>
    <row r="50" spans="2:16" x14ac:dyDescent="0.3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 t="e">
        <f t="shared" si="8"/>
        <v>#DIV/0!</v>
      </c>
      <c r="J50" s="3" t="e">
        <f t="shared" si="9"/>
        <v>#DIV/0!</v>
      </c>
      <c r="K50" s="4" t="e">
        <f t="shared" si="10"/>
        <v>#DIV/0!</v>
      </c>
      <c r="L50" s="4" t="e">
        <f t="shared" si="11"/>
        <v>#DIV/0!</v>
      </c>
      <c r="M50">
        <f>VLOOKUP(B50,'CPI Indexes'!B$5:F$111,5,FALSE)</f>
        <v>0</v>
      </c>
      <c r="N50">
        <f>IF(B50&gt;G$4,VLOOKUP((B50-G$4),'CPI Indexes'!B$5:F$111,5,FALSE),VLOOKUP(0,'CPI Indexes'!B$5:F$111,5,FALSE))</f>
        <v>0</v>
      </c>
      <c r="O50" t="e">
        <f t="shared" si="12"/>
        <v>#DIV/0!</v>
      </c>
      <c r="P50"/>
    </row>
    <row r="51" spans="2:16" x14ac:dyDescent="0.3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 t="e">
        <f t="shared" si="8"/>
        <v>#DIV/0!</v>
      </c>
      <c r="J51" s="3" t="e">
        <f t="shared" si="9"/>
        <v>#DIV/0!</v>
      </c>
      <c r="K51" s="4" t="e">
        <f t="shared" si="10"/>
        <v>#DIV/0!</v>
      </c>
      <c r="L51" s="4" t="e">
        <f t="shared" si="11"/>
        <v>#DIV/0!</v>
      </c>
      <c r="M51">
        <f>VLOOKUP(B51,'CPI Indexes'!B$5:F$111,5,FALSE)</f>
        <v>0</v>
      </c>
      <c r="N51">
        <f>IF(B51&gt;G$4,VLOOKUP((B51-G$4),'CPI Indexes'!B$5:F$111,5,FALSE),VLOOKUP(0,'CPI Indexes'!B$5:F$111,5,FALSE))</f>
        <v>0</v>
      </c>
      <c r="O51" t="e">
        <f t="shared" si="12"/>
        <v>#DIV/0!</v>
      </c>
      <c r="P51"/>
    </row>
    <row r="52" spans="2:16" x14ac:dyDescent="0.3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 t="e">
        <f t="shared" si="8"/>
        <v>#DIV/0!</v>
      </c>
      <c r="J52" s="3" t="e">
        <f t="shared" si="9"/>
        <v>#DIV/0!</v>
      </c>
      <c r="K52" s="4" t="e">
        <f t="shared" si="10"/>
        <v>#DIV/0!</v>
      </c>
      <c r="L52" s="4" t="e">
        <f t="shared" si="11"/>
        <v>#DIV/0!</v>
      </c>
      <c r="M52">
        <f>VLOOKUP(B52,'CPI Indexes'!B$5:F$111,5,FALSE)</f>
        <v>0</v>
      </c>
      <c r="N52">
        <f>IF(B52&gt;G$4,VLOOKUP((B52-G$4),'CPI Indexes'!B$5:F$111,5,FALSE),VLOOKUP(0,'CPI Indexes'!B$5:F$111,5,FALSE))</f>
        <v>0</v>
      </c>
      <c r="O52" t="e">
        <f t="shared" si="12"/>
        <v>#DIV/0!</v>
      </c>
      <c r="P52"/>
    </row>
    <row r="53" spans="2:16" x14ac:dyDescent="0.3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 t="e">
        <f t="shared" si="8"/>
        <v>#DIV/0!</v>
      </c>
      <c r="J53" s="3" t="e">
        <f t="shared" si="9"/>
        <v>#DIV/0!</v>
      </c>
      <c r="K53" s="4" t="e">
        <f t="shared" si="10"/>
        <v>#DIV/0!</v>
      </c>
      <c r="L53" s="4" t="e">
        <f t="shared" si="11"/>
        <v>#DIV/0!</v>
      </c>
      <c r="M53">
        <f>VLOOKUP(B53,'CPI Indexes'!B$5:F$111,5,FALSE)</f>
        <v>0</v>
      </c>
      <c r="N53">
        <f>IF(B53&gt;G$4,VLOOKUP((B53-G$4),'CPI Indexes'!B$5:F$111,5,FALSE),VLOOKUP(0,'CPI Indexes'!B$5:F$111,5,FALSE))</f>
        <v>0</v>
      </c>
      <c r="O53" t="e">
        <f t="shared" si="12"/>
        <v>#DIV/0!</v>
      </c>
      <c r="P53"/>
    </row>
    <row r="54" spans="2:16" x14ac:dyDescent="0.3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 t="e">
        <f t="shared" si="8"/>
        <v>#DIV/0!</v>
      </c>
      <c r="J54" s="3" t="e">
        <f t="shared" si="9"/>
        <v>#DIV/0!</v>
      </c>
      <c r="K54" s="4" t="e">
        <f t="shared" si="10"/>
        <v>#DIV/0!</v>
      </c>
      <c r="L54" s="4" t="e">
        <f t="shared" si="11"/>
        <v>#DIV/0!</v>
      </c>
      <c r="M54">
        <f>VLOOKUP(B54,'CPI Indexes'!B$5:F$111,5,FALSE)</f>
        <v>0</v>
      </c>
      <c r="N54">
        <f>IF(B54&gt;G$4,VLOOKUP((B54-G$4),'CPI Indexes'!B$5:F$111,5,FALSE),VLOOKUP(0,'CPI Indexes'!B$5:F$111,5,FALSE))</f>
        <v>0</v>
      </c>
      <c r="O54" t="e">
        <f t="shared" si="12"/>
        <v>#DIV/0!</v>
      </c>
      <c r="P54"/>
    </row>
    <row r="55" spans="2:16" x14ac:dyDescent="0.3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 t="e">
        <f t="shared" si="8"/>
        <v>#DIV/0!</v>
      </c>
      <c r="J55" s="3" t="e">
        <f t="shared" si="9"/>
        <v>#DIV/0!</v>
      </c>
      <c r="K55" s="4" t="e">
        <f t="shared" si="10"/>
        <v>#DIV/0!</v>
      </c>
      <c r="L55" s="4" t="e">
        <f t="shared" si="11"/>
        <v>#DIV/0!</v>
      </c>
      <c r="M55">
        <f>VLOOKUP(B55,'CPI Indexes'!B$5:F$111,5,FALSE)</f>
        <v>0</v>
      </c>
      <c r="N55">
        <f>IF(B55&gt;G$4,VLOOKUP((B55-G$4),'CPI Indexes'!B$5:F$111,5,FALSE),VLOOKUP(0,'CPI Indexes'!B$5:F$111,5,FALSE))</f>
        <v>0</v>
      </c>
      <c r="O55" t="e">
        <f t="shared" si="12"/>
        <v>#DIV/0!</v>
      </c>
      <c r="P55"/>
    </row>
    <row r="56" spans="2:16" x14ac:dyDescent="0.3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 t="e">
        <f t="shared" si="8"/>
        <v>#DIV/0!</v>
      </c>
      <c r="J56" s="3" t="e">
        <f t="shared" si="9"/>
        <v>#DIV/0!</v>
      </c>
      <c r="K56" s="4" t="e">
        <f t="shared" si="10"/>
        <v>#DIV/0!</v>
      </c>
      <c r="L56" s="4" t="e">
        <f t="shared" si="11"/>
        <v>#DIV/0!</v>
      </c>
      <c r="M56">
        <f>VLOOKUP(B56,'CPI Indexes'!B$5:F$111,5,FALSE)</f>
        <v>0</v>
      </c>
      <c r="N56">
        <f>IF(B56&gt;G$4,VLOOKUP((B56-G$4),'CPI Indexes'!B$5:F$111,5,FALSE),VLOOKUP(0,'CPI Indexes'!B$5:F$111,5,FALSE))</f>
        <v>0</v>
      </c>
      <c r="O56" t="e">
        <f t="shared" si="12"/>
        <v>#DIV/0!</v>
      </c>
      <c r="P56"/>
    </row>
    <row r="57" spans="2:16" x14ac:dyDescent="0.3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 t="e">
        <f t="shared" si="8"/>
        <v>#DIV/0!</v>
      </c>
      <c r="J57" s="3" t="e">
        <f t="shared" si="9"/>
        <v>#DIV/0!</v>
      </c>
      <c r="K57" s="4" t="e">
        <f t="shared" si="10"/>
        <v>#DIV/0!</v>
      </c>
      <c r="L57" s="4" t="e">
        <f t="shared" si="11"/>
        <v>#DIV/0!</v>
      </c>
      <c r="M57">
        <f>VLOOKUP(B57,'CPI Indexes'!B$5:F$111,5,FALSE)</f>
        <v>0</v>
      </c>
      <c r="N57">
        <f>IF(B57&gt;G$4,VLOOKUP((B57-G$4),'CPI Indexes'!B$5:F$111,5,FALSE),VLOOKUP(0,'CPI Indexes'!B$5:F$111,5,FALSE))</f>
        <v>0</v>
      </c>
      <c r="O57" t="e">
        <f t="shared" si="12"/>
        <v>#DIV/0!</v>
      </c>
      <c r="P57"/>
    </row>
    <row r="58" spans="2:16" x14ac:dyDescent="0.3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 t="e">
        <f t="shared" si="8"/>
        <v>#DIV/0!</v>
      </c>
      <c r="J58" s="3" t="e">
        <f t="shared" si="9"/>
        <v>#DIV/0!</v>
      </c>
      <c r="K58" s="4" t="e">
        <f t="shared" si="10"/>
        <v>#DIV/0!</v>
      </c>
      <c r="L58" s="4" t="e">
        <f t="shared" si="11"/>
        <v>#DIV/0!</v>
      </c>
      <c r="M58">
        <f>VLOOKUP(B58,'CPI Indexes'!B$5:F$111,5,FALSE)</f>
        <v>0</v>
      </c>
      <c r="N58">
        <f>IF(B58&gt;G$4,VLOOKUP((B58-G$4),'CPI Indexes'!B$5:F$111,5,FALSE),VLOOKUP(0,'CPI Indexes'!B$5:F$111,5,FALSE))</f>
        <v>0</v>
      </c>
      <c r="O58" t="e">
        <f t="shared" si="12"/>
        <v>#DIV/0!</v>
      </c>
      <c r="P58"/>
    </row>
    <row r="59" spans="2:16" x14ac:dyDescent="0.3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 t="e">
        <f t="shared" si="8"/>
        <v>#DIV/0!</v>
      </c>
      <c r="J59" s="3" t="e">
        <f t="shared" si="9"/>
        <v>#DIV/0!</v>
      </c>
      <c r="K59" s="4" t="e">
        <f t="shared" si="10"/>
        <v>#DIV/0!</v>
      </c>
      <c r="L59" s="4" t="e">
        <f t="shared" si="11"/>
        <v>#DIV/0!</v>
      </c>
      <c r="M59">
        <f>VLOOKUP(B59,'CPI Indexes'!B$5:F$111,5,FALSE)</f>
        <v>0</v>
      </c>
      <c r="N59">
        <f>IF(B59&gt;G$4,VLOOKUP((B59-G$4),'CPI Indexes'!B$5:F$111,5,FALSE),VLOOKUP(0,'CPI Indexes'!B$5:F$111,5,FALSE))</f>
        <v>0</v>
      </c>
      <c r="O59" t="e">
        <f t="shared" si="12"/>
        <v>#DIV/0!</v>
      </c>
      <c r="P59"/>
    </row>
    <row r="60" spans="2:16" x14ac:dyDescent="0.3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 t="e">
        <f t="shared" si="8"/>
        <v>#DIV/0!</v>
      </c>
      <c r="J60" s="3" t="e">
        <f t="shared" si="9"/>
        <v>#DIV/0!</v>
      </c>
      <c r="K60" s="4" t="e">
        <f t="shared" si="10"/>
        <v>#DIV/0!</v>
      </c>
      <c r="L60" s="4" t="e">
        <f t="shared" si="11"/>
        <v>#DIV/0!</v>
      </c>
      <c r="M60">
        <f>VLOOKUP(B60,'CPI Indexes'!B$5:F$111,5,FALSE)</f>
        <v>0</v>
      </c>
      <c r="N60">
        <f>IF(B60&gt;G$4,VLOOKUP((B60-G$4),'CPI Indexes'!B$5:F$111,5,FALSE),VLOOKUP(0,'CPI Indexes'!B$5:F$111,5,FALSE))</f>
        <v>0</v>
      </c>
      <c r="O60" t="e">
        <f t="shared" si="12"/>
        <v>#DIV/0!</v>
      </c>
      <c r="P60"/>
    </row>
    <row r="61" spans="2:16" x14ac:dyDescent="0.3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 t="e">
        <f t="shared" si="8"/>
        <v>#DIV/0!</v>
      </c>
      <c r="J61" s="3" t="e">
        <f t="shared" si="9"/>
        <v>#DIV/0!</v>
      </c>
      <c r="K61" s="4" t="e">
        <f t="shared" si="10"/>
        <v>#DIV/0!</v>
      </c>
      <c r="L61" s="4" t="e">
        <f t="shared" si="11"/>
        <v>#DIV/0!</v>
      </c>
      <c r="M61">
        <f>VLOOKUP(B61,'CPI Indexes'!B$5:F$111,5,FALSE)</f>
        <v>0</v>
      </c>
      <c r="N61">
        <f>IF(B61&gt;G$4,VLOOKUP((B61-G$4),'CPI Indexes'!B$5:F$111,5,FALSE),VLOOKUP(0,'CPI Indexes'!B$5:F$111,5,FALSE))</f>
        <v>0</v>
      </c>
      <c r="O61" t="e">
        <f t="shared" si="12"/>
        <v>#DIV/0!</v>
      </c>
      <c r="P61"/>
    </row>
    <row r="62" spans="2:16" x14ac:dyDescent="0.3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 t="e">
        <f t="shared" si="8"/>
        <v>#DIV/0!</v>
      </c>
      <c r="J62" s="3" t="e">
        <f t="shared" si="9"/>
        <v>#DIV/0!</v>
      </c>
      <c r="K62" s="4" t="e">
        <f t="shared" si="10"/>
        <v>#DIV/0!</v>
      </c>
      <c r="L62" s="4" t="e">
        <f t="shared" si="11"/>
        <v>#DIV/0!</v>
      </c>
      <c r="M62">
        <f>VLOOKUP(B62,'CPI Indexes'!B$5:F$111,5,FALSE)</f>
        <v>0</v>
      </c>
      <c r="N62">
        <f>IF(B62&gt;G$4,VLOOKUP((B62-G$4),'CPI Indexes'!B$5:F$111,5,FALSE),VLOOKUP(0,'CPI Indexes'!B$5:F$111,5,FALSE))</f>
        <v>0</v>
      </c>
      <c r="O62" t="e">
        <f t="shared" si="12"/>
        <v>#DIV/0!</v>
      </c>
      <c r="P62"/>
    </row>
    <row r="63" spans="2:16" x14ac:dyDescent="0.3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 t="e">
        <f t="shared" si="8"/>
        <v>#DIV/0!</v>
      </c>
      <c r="J63" s="3" t="e">
        <f t="shared" si="9"/>
        <v>#DIV/0!</v>
      </c>
      <c r="K63" s="4" t="e">
        <f t="shared" si="10"/>
        <v>#DIV/0!</v>
      </c>
      <c r="L63" s="4" t="e">
        <f t="shared" si="11"/>
        <v>#DIV/0!</v>
      </c>
      <c r="M63">
        <f>VLOOKUP(B63,'CPI Indexes'!B$5:F$111,5,FALSE)</f>
        <v>0</v>
      </c>
      <c r="N63">
        <f>IF(B63&gt;G$4,VLOOKUP((B63-G$4),'CPI Indexes'!B$5:F$111,5,FALSE),VLOOKUP(0,'CPI Indexes'!B$5:F$111,5,FALSE))</f>
        <v>0</v>
      </c>
      <c r="O63" t="e">
        <f t="shared" si="12"/>
        <v>#DIV/0!</v>
      </c>
      <c r="P63"/>
    </row>
    <row r="64" spans="2:16" x14ac:dyDescent="0.3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 t="e">
        <f t="shared" si="8"/>
        <v>#DIV/0!</v>
      </c>
      <c r="J64" s="3" t="e">
        <f t="shared" si="9"/>
        <v>#DIV/0!</v>
      </c>
      <c r="K64" s="4" t="e">
        <f t="shared" si="10"/>
        <v>#DIV/0!</v>
      </c>
      <c r="L64" s="4" t="e">
        <f t="shared" si="11"/>
        <v>#DIV/0!</v>
      </c>
      <c r="M64">
        <f>VLOOKUP(B64,'CPI Indexes'!B$5:F$111,5,FALSE)</f>
        <v>0</v>
      </c>
      <c r="N64">
        <f>IF(B64&gt;G$4,VLOOKUP((B64-G$4),'CPI Indexes'!B$5:F$111,5,FALSE),VLOOKUP(0,'CPI Indexes'!B$5:F$111,5,FALSE))</f>
        <v>0</v>
      </c>
      <c r="O64" t="e">
        <f t="shared" si="12"/>
        <v>#DIV/0!</v>
      </c>
      <c r="P64"/>
    </row>
    <row r="65" spans="2:16" x14ac:dyDescent="0.3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 t="e">
        <f t="shared" si="8"/>
        <v>#DIV/0!</v>
      </c>
      <c r="J65" s="3" t="e">
        <f t="shared" si="9"/>
        <v>#DIV/0!</v>
      </c>
      <c r="K65" s="4" t="e">
        <f t="shared" si="10"/>
        <v>#DIV/0!</v>
      </c>
      <c r="L65" s="4" t="e">
        <f t="shared" si="11"/>
        <v>#DIV/0!</v>
      </c>
      <c r="M65">
        <f>VLOOKUP(B65,'CPI Indexes'!B$5:F$111,5,FALSE)</f>
        <v>0</v>
      </c>
      <c r="N65">
        <f>IF(B65&gt;G$4,VLOOKUP((B65-G$4),'CPI Indexes'!B$5:F$111,5,FALSE),VLOOKUP(0,'CPI Indexes'!B$5:F$111,5,FALSE))</f>
        <v>0</v>
      </c>
      <c r="O65" t="e">
        <f t="shared" si="12"/>
        <v>#DIV/0!</v>
      </c>
      <c r="P65"/>
    </row>
    <row r="66" spans="2:16" x14ac:dyDescent="0.3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 t="e">
        <f t="shared" si="8"/>
        <v>#DIV/0!</v>
      </c>
      <c r="J66" s="3" t="e">
        <f t="shared" si="9"/>
        <v>#DIV/0!</v>
      </c>
      <c r="K66" s="4" t="e">
        <f t="shared" si="10"/>
        <v>#DIV/0!</v>
      </c>
      <c r="L66" s="4" t="e">
        <f t="shared" si="11"/>
        <v>#DIV/0!</v>
      </c>
      <c r="M66">
        <f>VLOOKUP(B66,'CPI Indexes'!B$5:F$111,5,FALSE)</f>
        <v>0</v>
      </c>
      <c r="N66">
        <f>IF(B66&gt;G$4,VLOOKUP((B66-G$4),'CPI Indexes'!B$5:F$111,5,FALSE),VLOOKUP(0,'CPI Indexes'!B$5:F$111,5,FALSE))</f>
        <v>0</v>
      </c>
      <c r="O66" t="e">
        <f t="shared" si="12"/>
        <v>#DIV/0!</v>
      </c>
      <c r="P66"/>
    </row>
    <row r="67" spans="2:16" x14ac:dyDescent="0.3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 t="e">
        <f t="shared" si="8"/>
        <v>#DIV/0!</v>
      </c>
      <c r="J67" s="3" t="e">
        <f t="shared" si="9"/>
        <v>#DIV/0!</v>
      </c>
      <c r="K67" s="4" t="e">
        <f t="shared" si="10"/>
        <v>#DIV/0!</v>
      </c>
      <c r="L67" s="4" t="e">
        <f t="shared" si="11"/>
        <v>#DIV/0!</v>
      </c>
      <c r="M67">
        <f>VLOOKUP(B67,'CPI Indexes'!B$5:F$111,5,FALSE)</f>
        <v>0</v>
      </c>
      <c r="N67">
        <f>IF(B67&gt;G$4,VLOOKUP((B67-G$4),'CPI Indexes'!B$5:F$111,5,FALSE),VLOOKUP(0,'CPI Indexes'!B$5:F$111,5,FALSE))</f>
        <v>0</v>
      </c>
      <c r="O67" t="e">
        <f t="shared" si="12"/>
        <v>#DIV/0!</v>
      </c>
      <c r="P67"/>
    </row>
    <row r="68" spans="2:16" x14ac:dyDescent="0.3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 t="e">
        <f t="shared" si="8"/>
        <v>#DIV/0!</v>
      </c>
      <c r="J68" s="3" t="e">
        <f t="shared" si="9"/>
        <v>#DIV/0!</v>
      </c>
      <c r="K68" s="4" t="e">
        <f t="shared" si="10"/>
        <v>#DIV/0!</v>
      </c>
      <c r="L68" s="4" t="e">
        <f t="shared" si="11"/>
        <v>#DIV/0!</v>
      </c>
      <c r="M68">
        <f>VLOOKUP(B68,'CPI Indexes'!B$5:F$111,5,FALSE)</f>
        <v>0</v>
      </c>
      <c r="N68">
        <f>IF(B68&gt;G$4,VLOOKUP((B68-G$4),'CPI Indexes'!B$5:F$111,5,FALSE),VLOOKUP(0,'CPI Indexes'!B$5:F$111,5,FALSE))</f>
        <v>0</v>
      </c>
      <c r="O68" t="e">
        <f t="shared" si="12"/>
        <v>#DIV/0!</v>
      </c>
      <c r="P68"/>
    </row>
    <row r="69" spans="2:16" x14ac:dyDescent="0.3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 t="e">
        <f t="shared" si="8"/>
        <v>#DIV/0!</v>
      </c>
      <c r="J69" s="3" t="e">
        <f t="shared" si="9"/>
        <v>#DIV/0!</v>
      </c>
      <c r="K69" s="4" t="e">
        <f t="shared" si="10"/>
        <v>#DIV/0!</v>
      </c>
      <c r="L69" s="4" t="e">
        <f t="shared" si="11"/>
        <v>#DIV/0!</v>
      </c>
      <c r="M69">
        <f>VLOOKUP(B69,'CPI Indexes'!B$5:F$111,5,FALSE)</f>
        <v>0</v>
      </c>
      <c r="N69">
        <f>IF(B69&gt;G$4,VLOOKUP((B69-G$4),'CPI Indexes'!B$5:F$111,5,FALSE),VLOOKUP(0,'CPI Indexes'!B$5:F$111,5,FALSE))</f>
        <v>0</v>
      </c>
      <c r="O69" t="e">
        <f t="shared" si="12"/>
        <v>#DIV/0!</v>
      </c>
      <c r="P69"/>
    </row>
    <row r="70" spans="2:16" x14ac:dyDescent="0.3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 t="e">
        <f t="shared" si="8"/>
        <v>#DIV/0!</v>
      </c>
      <c r="J70" s="3" t="e">
        <f t="shared" si="9"/>
        <v>#DIV/0!</v>
      </c>
      <c r="K70" s="4" t="e">
        <f t="shared" si="10"/>
        <v>#DIV/0!</v>
      </c>
      <c r="L70" s="4" t="e">
        <f t="shared" si="11"/>
        <v>#DIV/0!</v>
      </c>
      <c r="M70">
        <f>VLOOKUP(B70,'CPI Indexes'!B$5:F$111,5,FALSE)</f>
        <v>0</v>
      </c>
      <c r="N70">
        <f>IF(B70&gt;G$4,VLOOKUP((B70-G$4),'CPI Indexes'!B$5:F$111,5,FALSE),VLOOKUP(0,'CPI Indexes'!B$5:F$111,5,FALSE))</f>
        <v>0</v>
      </c>
      <c r="O70" t="e">
        <f t="shared" si="12"/>
        <v>#DIV/0!</v>
      </c>
      <c r="P70"/>
    </row>
    <row r="71" spans="2:16" x14ac:dyDescent="0.3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 t="e">
        <f t="shared" si="8"/>
        <v>#DIV/0!</v>
      </c>
      <c r="J71" s="3" t="e">
        <f t="shared" si="9"/>
        <v>#DIV/0!</v>
      </c>
      <c r="K71" s="4" t="e">
        <f t="shared" si="10"/>
        <v>#DIV/0!</v>
      </c>
      <c r="L71" s="4" t="e">
        <f t="shared" si="11"/>
        <v>#DIV/0!</v>
      </c>
      <c r="M71">
        <f>VLOOKUP(B71,'CPI Indexes'!B$5:F$111,5,FALSE)</f>
        <v>0</v>
      </c>
      <c r="N71">
        <f>IF(B71&gt;G$4,VLOOKUP((B71-G$4),'CPI Indexes'!B$5:F$111,5,FALSE),VLOOKUP(0,'CPI Indexes'!B$5:F$111,5,FALSE))</f>
        <v>0</v>
      </c>
      <c r="O71" t="e">
        <f t="shared" si="12"/>
        <v>#DIV/0!</v>
      </c>
      <c r="P71"/>
    </row>
    <row r="72" spans="2:16" x14ac:dyDescent="0.3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 t="e">
        <f t="shared" si="8"/>
        <v>#DIV/0!</v>
      </c>
      <c r="J72" s="3" t="e">
        <f t="shared" si="9"/>
        <v>#DIV/0!</v>
      </c>
      <c r="K72" s="4" t="e">
        <f t="shared" si="10"/>
        <v>#DIV/0!</v>
      </c>
      <c r="L72" s="4" t="e">
        <f t="shared" si="11"/>
        <v>#DIV/0!</v>
      </c>
      <c r="M72">
        <f>VLOOKUP(B72,'CPI Indexes'!B$5:F$111,5,FALSE)</f>
        <v>0</v>
      </c>
      <c r="N72">
        <f>IF(B72&gt;G$4,VLOOKUP((B72-G$4),'CPI Indexes'!B$5:F$111,5,FALSE),VLOOKUP(0,'CPI Indexes'!B$5:F$111,5,FALSE))</f>
        <v>0</v>
      </c>
      <c r="O72" t="e">
        <f t="shared" si="12"/>
        <v>#DIV/0!</v>
      </c>
      <c r="P72"/>
    </row>
    <row r="73" spans="2:16" x14ac:dyDescent="0.3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 t="e">
        <f t="shared" si="8"/>
        <v>#DIV/0!</v>
      </c>
      <c r="J73" s="3" t="e">
        <f t="shared" si="9"/>
        <v>#DIV/0!</v>
      </c>
      <c r="K73" s="4" t="e">
        <f t="shared" si="10"/>
        <v>#DIV/0!</v>
      </c>
      <c r="L73" s="4" t="e">
        <f t="shared" si="11"/>
        <v>#DIV/0!</v>
      </c>
      <c r="M73">
        <f>VLOOKUP(B73,'CPI Indexes'!B$5:F$111,5,FALSE)</f>
        <v>0</v>
      </c>
      <c r="N73">
        <f>IF(B73&gt;G$4,VLOOKUP((B73-G$4),'CPI Indexes'!B$5:F$111,5,FALSE),VLOOKUP(0,'CPI Indexes'!B$5:F$111,5,FALSE))</f>
        <v>0</v>
      </c>
      <c r="O73" t="e">
        <f t="shared" si="12"/>
        <v>#DIV/0!</v>
      </c>
      <c r="P73"/>
    </row>
    <row r="74" spans="2:16" x14ac:dyDescent="0.3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 t="e">
        <f t="shared" si="8"/>
        <v>#DIV/0!</v>
      </c>
      <c r="J74" s="3" t="e">
        <f t="shared" si="9"/>
        <v>#DIV/0!</v>
      </c>
      <c r="K74" s="4" t="e">
        <f t="shared" si="10"/>
        <v>#DIV/0!</v>
      </c>
      <c r="L74" s="4" t="e">
        <f t="shared" si="11"/>
        <v>#DIV/0!</v>
      </c>
      <c r="M74">
        <f>VLOOKUP(B74,'CPI Indexes'!B$5:F$111,5,FALSE)</f>
        <v>0</v>
      </c>
      <c r="N74">
        <f>IF(B74&gt;G$4,VLOOKUP((B74-G$4),'CPI Indexes'!B$5:F$111,5,FALSE),VLOOKUP(0,'CPI Indexes'!B$5:F$111,5,FALSE))</f>
        <v>0</v>
      </c>
      <c r="O74" t="e">
        <f t="shared" si="12"/>
        <v>#DIV/0!</v>
      </c>
      <c r="P74"/>
    </row>
    <row r="75" spans="2:16" x14ac:dyDescent="0.3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 t="e">
        <f t="shared" si="8"/>
        <v>#DIV/0!</v>
      </c>
      <c r="J75" s="3" t="e">
        <f t="shared" si="9"/>
        <v>#DIV/0!</v>
      </c>
      <c r="K75" s="4" t="e">
        <f t="shared" si="10"/>
        <v>#DIV/0!</v>
      </c>
      <c r="L75" s="4" t="e">
        <f t="shared" si="11"/>
        <v>#DIV/0!</v>
      </c>
      <c r="M75">
        <f>VLOOKUP(B75,'CPI Indexes'!B$5:F$111,5,FALSE)</f>
        <v>0</v>
      </c>
      <c r="N75">
        <f>IF(B75&gt;G$4,VLOOKUP((B75-G$4),'CPI Indexes'!B$5:F$111,5,FALSE),VLOOKUP(0,'CPI Indexes'!B$5:F$111,5,FALSE))</f>
        <v>0</v>
      </c>
      <c r="O75" t="e">
        <f t="shared" si="12"/>
        <v>#DIV/0!</v>
      </c>
      <c r="P75"/>
    </row>
    <row r="76" spans="2:16" x14ac:dyDescent="0.3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 t="e">
        <f t="shared" si="8"/>
        <v>#DIV/0!</v>
      </c>
      <c r="J76" s="3" t="e">
        <f t="shared" si="9"/>
        <v>#DIV/0!</v>
      </c>
      <c r="K76" s="4" t="e">
        <f t="shared" si="10"/>
        <v>#DIV/0!</v>
      </c>
      <c r="L76" s="4" t="e">
        <f t="shared" si="11"/>
        <v>#DIV/0!</v>
      </c>
      <c r="M76">
        <f>VLOOKUP(B76,'CPI Indexes'!B$5:F$111,5,FALSE)</f>
        <v>0</v>
      </c>
      <c r="N76">
        <f>IF(B76&gt;G$4,VLOOKUP((B76-G$4),'CPI Indexes'!B$5:F$111,5,FALSE),VLOOKUP(0,'CPI Indexes'!B$5:F$111,5,FALSE))</f>
        <v>0</v>
      </c>
      <c r="O76" t="e">
        <f t="shared" si="12"/>
        <v>#DIV/0!</v>
      </c>
      <c r="P76"/>
    </row>
    <row r="77" spans="2:16" x14ac:dyDescent="0.3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 t="e">
        <f t="shared" ref="I77:I121" si="15">D77*O77</f>
        <v>#DIV/0!</v>
      </c>
      <c r="J77" s="3" t="e">
        <f t="shared" ref="J77:J121" si="16">H77/I77</f>
        <v>#DIV/0!</v>
      </c>
      <c r="K77" s="4" t="e">
        <f t="shared" ref="K77:K121" si="17">(I77*J77)*((1+(F$6/100))^F77)</f>
        <v>#DIV/0!</v>
      </c>
      <c r="L77" s="4" t="e">
        <f t="shared" ref="L77:L121" si="18">K77/((1+(F$5/100))^F77)</f>
        <v>#DIV/0!</v>
      </c>
      <c r="M77">
        <f>VLOOKUP(B77,'CPI Indexes'!B$5:F$111,5,FALSE)</f>
        <v>0</v>
      </c>
      <c r="N77">
        <f>IF(B77&gt;G$4,VLOOKUP((B77-G$4),'CPI Indexes'!B$5:F$111,5,FALSE),VLOOKUP(0,'CPI Indexes'!B$5:F$111,5,FALSE))</f>
        <v>0</v>
      </c>
      <c r="O77" t="e">
        <f t="shared" ref="O77:O121" si="19">M77/N77</f>
        <v>#DIV/0!</v>
      </c>
      <c r="P77"/>
    </row>
    <row r="78" spans="2:16" x14ac:dyDescent="0.3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 t="e">
        <f t="shared" si="15"/>
        <v>#DIV/0!</v>
      </c>
      <c r="J78" s="3" t="e">
        <f t="shared" si="16"/>
        <v>#DIV/0!</v>
      </c>
      <c r="K78" s="4" t="e">
        <f t="shared" si="17"/>
        <v>#DIV/0!</v>
      </c>
      <c r="L78" s="4" t="e">
        <f t="shared" si="18"/>
        <v>#DIV/0!</v>
      </c>
      <c r="M78">
        <f>VLOOKUP(B78,'CPI Indexes'!B$5:F$111,5,FALSE)</f>
        <v>0</v>
      </c>
      <c r="N78">
        <f>IF(B78&gt;G$4,VLOOKUP((B78-G$4),'CPI Indexes'!B$5:F$111,5,FALSE),VLOOKUP(0,'CPI Indexes'!B$5:F$111,5,FALSE))</f>
        <v>0</v>
      </c>
      <c r="O78" t="e">
        <f t="shared" si="19"/>
        <v>#DIV/0!</v>
      </c>
      <c r="P78"/>
    </row>
    <row r="79" spans="2:16" x14ac:dyDescent="0.3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 t="e">
        <f t="shared" si="15"/>
        <v>#DIV/0!</v>
      </c>
      <c r="J79" s="3" t="e">
        <f t="shared" si="16"/>
        <v>#DIV/0!</v>
      </c>
      <c r="K79" s="4" t="e">
        <f t="shared" si="17"/>
        <v>#DIV/0!</v>
      </c>
      <c r="L79" s="4" t="e">
        <f t="shared" si="18"/>
        <v>#DIV/0!</v>
      </c>
      <c r="M79">
        <f>VLOOKUP(B79,'CPI Indexes'!B$5:F$111,5,FALSE)</f>
        <v>0</v>
      </c>
      <c r="N79">
        <f>IF(B79&gt;G$4,VLOOKUP((B79-G$4),'CPI Indexes'!B$5:F$111,5,FALSE),VLOOKUP(0,'CPI Indexes'!B$5:F$111,5,FALSE))</f>
        <v>0</v>
      </c>
      <c r="O79" t="e">
        <f t="shared" si="19"/>
        <v>#DIV/0!</v>
      </c>
      <c r="P79"/>
    </row>
    <row r="80" spans="2:16" x14ac:dyDescent="0.3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 t="e">
        <f t="shared" si="15"/>
        <v>#DIV/0!</v>
      </c>
      <c r="J80" s="3" t="e">
        <f t="shared" si="16"/>
        <v>#DIV/0!</v>
      </c>
      <c r="K80" s="4" t="e">
        <f t="shared" si="17"/>
        <v>#DIV/0!</v>
      </c>
      <c r="L80" s="4" t="e">
        <f t="shared" si="18"/>
        <v>#DIV/0!</v>
      </c>
      <c r="M80">
        <f>VLOOKUP(B80,'CPI Indexes'!B$5:F$111,5,FALSE)</f>
        <v>0</v>
      </c>
      <c r="N80">
        <f>IF(B80&gt;G$4,VLOOKUP((B80-G$4),'CPI Indexes'!B$5:F$111,5,FALSE),VLOOKUP(0,'CPI Indexes'!B$5:F$111,5,FALSE))</f>
        <v>0</v>
      </c>
      <c r="O80" t="e">
        <f t="shared" si="19"/>
        <v>#DIV/0!</v>
      </c>
      <c r="P80"/>
    </row>
    <row r="81" spans="2:16" x14ac:dyDescent="0.3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 t="e">
        <f t="shared" si="15"/>
        <v>#DIV/0!</v>
      </c>
      <c r="J81" s="3" t="e">
        <f t="shared" si="16"/>
        <v>#DIV/0!</v>
      </c>
      <c r="K81" s="4" t="e">
        <f t="shared" si="17"/>
        <v>#DIV/0!</v>
      </c>
      <c r="L81" s="4" t="e">
        <f t="shared" si="18"/>
        <v>#DIV/0!</v>
      </c>
      <c r="M81">
        <f>VLOOKUP(B81,'CPI Indexes'!B$5:F$111,5,FALSE)</f>
        <v>0</v>
      </c>
      <c r="N81">
        <f>IF(B81&gt;G$4,VLOOKUP((B81-G$4),'CPI Indexes'!B$5:F$111,5,FALSE),VLOOKUP(0,'CPI Indexes'!B$5:F$111,5,FALSE))</f>
        <v>0</v>
      </c>
      <c r="O81" t="e">
        <f t="shared" si="19"/>
        <v>#DIV/0!</v>
      </c>
      <c r="P81"/>
    </row>
    <row r="82" spans="2:16" x14ac:dyDescent="0.3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 t="e">
        <f t="shared" si="15"/>
        <v>#DIV/0!</v>
      </c>
      <c r="J82" s="3" t="e">
        <f t="shared" si="16"/>
        <v>#DIV/0!</v>
      </c>
      <c r="K82" s="4" t="e">
        <f t="shared" si="17"/>
        <v>#DIV/0!</v>
      </c>
      <c r="L82" s="4" t="e">
        <f t="shared" si="18"/>
        <v>#DIV/0!</v>
      </c>
      <c r="M82">
        <f>VLOOKUP(B82,'CPI Indexes'!B$5:F$111,5,FALSE)</f>
        <v>0</v>
      </c>
      <c r="N82">
        <f>IF(B82&gt;G$4,VLOOKUP((B82-G$4),'CPI Indexes'!B$5:F$111,5,FALSE),VLOOKUP(0,'CPI Indexes'!B$5:F$111,5,FALSE))</f>
        <v>0</v>
      </c>
      <c r="O82" t="e">
        <f t="shared" si="19"/>
        <v>#DIV/0!</v>
      </c>
      <c r="P82"/>
    </row>
    <row r="83" spans="2:16" x14ac:dyDescent="0.3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 t="e">
        <f t="shared" si="15"/>
        <v>#DIV/0!</v>
      </c>
      <c r="J83" s="3" t="e">
        <f t="shared" si="16"/>
        <v>#DIV/0!</v>
      </c>
      <c r="K83" s="4" t="e">
        <f t="shared" si="17"/>
        <v>#DIV/0!</v>
      </c>
      <c r="L83" s="4" t="e">
        <f t="shared" si="18"/>
        <v>#DIV/0!</v>
      </c>
      <c r="M83">
        <f>VLOOKUP(B83,'CPI Indexes'!B$5:F$111,5,FALSE)</f>
        <v>0</v>
      </c>
      <c r="N83">
        <f>IF(B83&gt;G$4,VLOOKUP((B83-G$4),'CPI Indexes'!B$5:F$111,5,FALSE),VLOOKUP(0,'CPI Indexes'!B$5:F$111,5,FALSE))</f>
        <v>0</v>
      </c>
      <c r="O83" t="e">
        <f t="shared" si="19"/>
        <v>#DIV/0!</v>
      </c>
      <c r="P83"/>
    </row>
    <row r="84" spans="2:16" x14ac:dyDescent="0.3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 t="e">
        <f t="shared" si="15"/>
        <v>#DIV/0!</v>
      </c>
      <c r="J84" s="3" t="e">
        <f t="shared" si="16"/>
        <v>#DIV/0!</v>
      </c>
      <c r="K84" s="4" t="e">
        <f t="shared" si="17"/>
        <v>#DIV/0!</v>
      </c>
      <c r="L84" s="4" t="e">
        <f t="shared" si="18"/>
        <v>#DIV/0!</v>
      </c>
      <c r="M84">
        <f>VLOOKUP(B84,'CPI Indexes'!B$5:F$111,5,FALSE)</f>
        <v>0</v>
      </c>
      <c r="N84">
        <f>IF(B84&gt;G$4,VLOOKUP((B84-G$4),'CPI Indexes'!B$5:F$111,5,FALSE),VLOOKUP(0,'CPI Indexes'!B$5:F$111,5,FALSE))</f>
        <v>0</v>
      </c>
      <c r="O84" t="e">
        <f t="shared" si="19"/>
        <v>#DIV/0!</v>
      </c>
      <c r="P84"/>
    </row>
    <row r="85" spans="2:16" x14ac:dyDescent="0.3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 t="e">
        <f t="shared" si="15"/>
        <v>#DIV/0!</v>
      </c>
      <c r="J85" s="3" t="e">
        <f t="shared" si="16"/>
        <v>#DIV/0!</v>
      </c>
      <c r="K85" s="4" t="e">
        <f t="shared" si="17"/>
        <v>#DIV/0!</v>
      </c>
      <c r="L85" s="4" t="e">
        <f t="shared" si="18"/>
        <v>#DIV/0!</v>
      </c>
      <c r="M85">
        <f>VLOOKUP(B85,'CPI Indexes'!B$5:F$111,5,FALSE)</f>
        <v>0</v>
      </c>
      <c r="N85">
        <f>IF(B85&gt;G$4,VLOOKUP((B85-G$4),'CPI Indexes'!B$5:F$111,5,FALSE),VLOOKUP(0,'CPI Indexes'!B$5:F$111,5,FALSE))</f>
        <v>0</v>
      </c>
      <c r="O85" t="e">
        <f t="shared" si="19"/>
        <v>#DIV/0!</v>
      </c>
      <c r="P85"/>
    </row>
    <row r="86" spans="2:16" x14ac:dyDescent="0.3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 t="e">
        <f t="shared" si="15"/>
        <v>#DIV/0!</v>
      </c>
      <c r="J86" s="3" t="e">
        <f t="shared" si="16"/>
        <v>#DIV/0!</v>
      </c>
      <c r="K86" s="4" t="e">
        <f t="shared" si="17"/>
        <v>#DIV/0!</v>
      </c>
      <c r="L86" s="4" t="e">
        <f t="shared" si="18"/>
        <v>#DIV/0!</v>
      </c>
      <c r="M86">
        <f>VLOOKUP(B86,'CPI Indexes'!B$5:F$111,5,FALSE)</f>
        <v>0</v>
      </c>
      <c r="N86">
        <f>IF(B86&gt;G$4,VLOOKUP((B86-G$4),'CPI Indexes'!B$5:F$111,5,FALSE),VLOOKUP(0,'CPI Indexes'!B$5:F$111,5,FALSE))</f>
        <v>0</v>
      </c>
      <c r="O86" t="e">
        <f t="shared" si="19"/>
        <v>#DIV/0!</v>
      </c>
      <c r="P86"/>
    </row>
    <row r="87" spans="2:16" x14ac:dyDescent="0.3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 t="e">
        <f t="shared" si="15"/>
        <v>#DIV/0!</v>
      </c>
      <c r="J87" s="3" t="e">
        <f t="shared" si="16"/>
        <v>#DIV/0!</v>
      </c>
      <c r="K87" s="4" t="e">
        <f t="shared" si="17"/>
        <v>#DIV/0!</v>
      </c>
      <c r="L87" s="4" t="e">
        <f t="shared" si="18"/>
        <v>#DIV/0!</v>
      </c>
      <c r="M87">
        <f>VLOOKUP(B87,'CPI Indexes'!B$5:F$111,5,FALSE)</f>
        <v>0</v>
      </c>
      <c r="N87">
        <f>IF(B87&gt;G$4,VLOOKUP((B87-G$4),'CPI Indexes'!B$5:F$111,5,FALSE),VLOOKUP(0,'CPI Indexes'!B$5:F$111,5,FALSE))</f>
        <v>0</v>
      </c>
      <c r="O87" t="e">
        <f t="shared" si="19"/>
        <v>#DIV/0!</v>
      </c>
      <c r="P87"/>
    </row>
    <row r="88" spans="2:16" x14ac:dyDescent="0.3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 t="e">
        <f t="shared" si="15"/>
        <v>#DIV/0!</v>
      </c>
      <c r="J88" s="3" t="e">
        <f t="shared" si="16"/>
        <v>#DIV/0!</v>
      </c>
      <c r="K88" s="4" t="e">
        <f t="shared" si="17"/>
        <v>#DIV/0!</v>
      </c>
      <c r="L88" s="4" t="e">
        <f t="shared" si="18"/>
        <v>#DIV/0!</v>
      </c>
      <c r="M88">
        <f>VLOOKUP(B88,'CPI Indexes'!B$5:F$111,5,FALSE)</f>
        <v>0</v>
      </c>
      <c r="N88">
        <f>IF(B88&gt;G$4,VLOOKUP((B88-G$4),'CPI Indexes'!B$5:F$111,5,FALSE),VLOOKUP(0,'CPI Indexes'!B$5:F$111,5,FALSE))</f>
        <v>0</v>
      </c>
      <c r="O88" t="e">
        <f t="shared" si="19"/>
        <v>#DIV/0!</v>
      </c>
      <c r="P88"/>
    </row>
    <row r="89" spans="2:16" x14ac:dyDescent="0.3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 t="e">
        <f t="shared" si="15"/>
        <v>#DIV/0!</v>
      </c>
      <c r="J89" s="3" t="e">
        <f t="shared" si="16"/>
        <v>#DIV/0!</v>
      </c>
      <c r="K89" s="4" t="e">
        <f t="shared" si="17"/>
        <v>#DIV/0!</v>
      </c>
      <c r="L89" s="4" t="e">
        <f t="shared" si="18"/>
        <v>#DIV/0!</v>
      </c>
      <c r="M89">
        <f>VLOOKUP(B89,'CPI Indexes'!B$5:F$111,5,FALSE)</f>
        <v>0</v>
      </c>
      <c r="N89">
        <f>IF(B89&gt;G$4,VLOOKUP((B89-G$4),'CPI Indexes'!B$5:F$111,5,FALSE),VLOOKUP(0,'CPI Indexes'!B$5:F$111,5,FALSE))</f>
        <v>0</v>
      </c>
      <c r="O89" t="e">
        <f t="shared" si="19"/>
        <v>#DIV/0!</v>
      </c>
      <c r="P89"/>
    </row>
    <row r="90" spans="2:16" x14ac:dyDescent="0.3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 t="e">
        <f t="shared" si="15"/>
        <v>#DIV/0!</v>
      </c>
      <c r="J90" s="3" t="e">
        <f t="shared" si="16"/>
        <v>#DIV/0!</v>
      </c>
      <c r="K90" s="4" t="e">
        <f t="shared" si="17"/>
        <v>#DIV/0!</v>
      </c>
      <c r="L90" s="4" t="e">
        <f t="shared" si="18"/>
        <v>#DIV/0!</v>
      </c>
      <c r="M90">
        <f>VLOOKUP(B90,'CPI Indexes'!B$5:F$111,5,FALSE)</f>
        <v>0</v>
      </c>
      <c r="N90">
        <f>IF(B90&gt;G$4,VLOOKUP((B90-G$4),'CPI Indexes'!B$5:F$111,5,FALSE),VLOOKUP(0,'CPI Indexes'!B$5:F$111,5,FALSE))</f>
        <v>0</v>
      </c>
      <c r="O90" t="e">
        <f t="shared" si="19"/>
        <v>#DIV/0!</v>
      </c>
      <c r="P90"/>
    </row>
    <row r="91" spans="2:16" x14ac:dyDescent="0.3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 t="e">
        <f t="shared" si="15"/>
        <v>#DIV/0!</v>
      </c>
      <c r="J91" s="3" t="e">
        <f t="shared" si="16"/>
        <v>#DIV/0!</v>
      </c>
      <c r="K91" s="4" t="e">
        <f t="shared" si="17"/>
        <v>#DIV/0!</v>
      </c>
      <c r="L91" s="4" t="e">
        <f t="shared" si="18"/>
        <v>#DIV/0!</v>
      </c>
      <c r="M91">
        <f>VLOOKUP(B91,'CPI Indexes'!B$5:F$111,5,FALSE)</f>
        <v>0</v>
      </c>
      <c r="N91">
        <f>IF(B91&gt;G$4,VLOOKUP((B91-G$4),'CPI Indexes'!B$5:F$111,5,FALSE),VLOOKUP(0,'CPI Indexes'!B$5:F$111,5,FALSE))</f>
        <v>0</v>
      </c>
      <c r="O91" t="e">
        <f t="shared" si="19"/>
        <v>#DIV/0!</v>
      </c>
      <c r="P91"/>
    </row>
    <row r="92" spans="2:16" x14ac:dyDescent="0.3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 t="e">
        <f t="shared" si="15"/>
        <v>#DIV/0!</v>
      </c>
      <c r="J92" s="3" t="e">
        <f t="shared" si="16"/>
        <v>#DIV/0!</v>
      </c>
      <c r="K92" s="4" t="e">
        <f t="shared" si="17"/>
        <v>#DIV/0!</v>
      </c>
      <c r="L92" s="4" t="e">
        <f t="shared" si="18"/>
        <v>#DIV/0!</v>
      </c>
      <c r="M92">
        <f>VLOOKUP(B92,'CPI Indexes'!B$5:F$111,5,FALSE)</f>
        <v>0</v>
      </c>
      <c r="N92">
        <f>IF(B92&gt;G$4,VLOOKUP((B92-G$4),'CPI Indexes'!B$5:F$111,5,FALSE),VLOOKUP(0,'CPI Indexes'!B$5:F$111,5,FALSE))</f>
        <v>0</v>
      </c>
      <c r="O92" t="e">
        <f t="shared" si="19"/>
        <v>#DIV/0!</v>
      </c>
      <c r="P92"/>
    </row>
    <row r="93" spans="2:16" x14ac:dyDescent="0.3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 t="e">
        <f t="shared" si="15"/>
        <v>#DIV/0!</v>
      </c>
      <c r="J93" s="3" t="e">
        <f t="shared" si="16"/>
        <v>#DIV/0!</v>
      </c>
      <c r="K93" s="4" t="e">
        <f t="shared" si="17"/>
        <v>#DIV/0!</v>
      </c>
      <c r="L93" s="4" t="e">
        <f t="shared" si="18"/>
        <v>#DIV/0!</v>
      </c>
      <c r="M93">
        <f>VLOOKUP(B93,'CPI Indexes'!B$5:F$111,5,FALSE)</f>
        <v>0</v>
      </c>
      <c r="N93">
        <f>IF(B93&gt;G$4,VLOOKUP((B93-G$4),'CPI Indexes'!B$5:F$111,5,FALSE),VLOOKUP(0,'CPI Indexes'!B$5:F$111,5,FALSE))</f>
        <v>0</v>
      </c>
      <c r="O93" t="e">
        <f t="shared" si="19"/>
        <v>#DIV/0!</v>
      </c>
      <c r="P93"/>
    </row>
    <row r="94" spans="2:16" x14ac:dyDescent="0.3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 t="e">
        <f t="shared" si="15"/>
        <v>#DIV/0!</v>
      </c>
      <c r="J94" s="3" t="e">
        <f t="shared" si="16"/>
        <v>#DIV/0!</v>
      </c>
      <c r="K94" s="4" t="e">
        <f t="shared" si="17"/>
        <v>#DIV/0!</v>
      </c>
      <c r="L94" s="4" t="e">
        <f t="shared" si="18"/>
        <v>#DIV/0!</v>
      </c>
      <c r="M94">
        <f>VLOOKUP(B94,'CPI Indexes'!B$5:F$111,5,FALSE)</f>
        <v>0</v>
      </c>
      <c r="N94">
        <f>IF(B94&gt;G$4,VLOOKUP((B94-G$4),'CPI Indexes'!B$5:F$111,5,FALSE),VLOOKUP(0,'CPI Indexes'!B$5:F$111,5,FALSE))</f>
        <v>0</v>
      </c>
      <c r="O94" t="e">
        <f t="shared" si="19"/>
        <v>#DIV/0!</v>
      </c>
      <c r="P94"/>
    </row>
    <row r="95" spans="2:16" x14ac:dyDescent="0.3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 t="e">
        <f t="shared" si="15"/>
        <v>#DIV/0!</v>
      </c>
      <c r="J95" s="3" t="e">
        <f t="shared" si="16"/>
        <v>#DIV/0!</v>
      </c>
      <c r="K95" s="4" t="e">
        <f t="shared" si="17"/>
        <v>#DIV/0!</v>
      </c>
      <c r="L95" s="4" t="e">
        <f t="shared" si="18"/>
        <v>#DIV/0!</v>
      </c>
      <c r="M95">
        <f>VLOOKUP(B95,'CPI Indexes'!B$5:F$111,5,FALSE)</f>
        <v>0</v>
      </c>
      <c r="N95">
        <f>IF(B95&gt;G$4,VLOOKUP((B95-G$4),'CPI Indexes'!B$5:F$111,5,FALSE),VLOOKUP(0,'CPI Indexes'!B$5:F$111,5,FALSE))</f>
        <v>0</v>
      </c>
      <c r="O95" t="e">
        <f t="shared" si="19"/>
        <v>#DIV/0!</v>
      </c>
      <c r="P95"/>
    </row>
    <row r="96" spans="2:16" x14ac:dyDescent="0.3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 t="e">
        <f t="shared" si="15"/>
        <v>#DIV/0!</v>
      </c>
      <c r="J96" s="3" t="e">
        <f t="shared" si="16"/>
        <v>#DIV/0!</v>
      </c>
      <c r="K96" s="4" t="e">
        <f t="shared" si="17"/>
        <v>#DIV/0!</v>
      </c>
      <c r="L96" s="4" t="e">
        <f t="shared" si="18"/>
        <v>#DIV/0!</v>
      </c>
      <c r="M96">
        <f>VLOOKUP(B96,'CPI Indexes'!B$5:F$111,5,FALSE)</f>
        <v>0</v>
      </c>
      <c r="N96">
        <f>IF(B96&gt;G$4,VLOOKUP((B96-G$4),'CPI Indexes'!B$5:F$111,5,FALSE),VLOOKUP(0,'CPI Indexes'!B$5:F$111,5,FALSE))</f>
        <v>0</v>
      </c>
      <c r="O96" t="e">
        <f t="shared" si="19"/>
        <v>#DIV/0!</v>
      </c>
      <c r="P96"/>
    </row>
    <row r="97" spans="2:16" x14ac:dyDescent="0.3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Indexes'!B$5:F$111,5,FALSE)</f>
        <v>0</v>
      </c>
      <c r="N97" t="e">
        <f>IF(B97&gt;G$4,VLOOKUP((B97-G$4),'CPI Indexes'!B$5:F$111,5,FALSE),VLOOKUP(0,'CPI Indexes'!B$5:F$111,5,FALSE))</f>
        <v>#N/A</v>
      </c>
      <c r="O97" t="e">
        <f t="shared" si="19"/>
        <v>#N/A</v>
      </c>
      <c r="P97"/>
    </row>
    <row r="98" spans="2:16" x14ac:dyDescent="0.3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Indexes'!B$5:F$111,5,FALSE)</f>
        <v>0</v>
      </c>
      <c r="N98" t="e">
        <f>IF(B98&gt;G$4,VLOOKUP((B98-G$4),'CPI Indexes'!B$5:F$111,5,FALSE),VLOOKUP(0,'CPI Indexes'!B$5:F$111,5,FALSE))</f>
        <v>#N/A</v>
      </c>
      <c r="O98" t="e">
        <f t="shared" si="19"/>
        <v>#N/A</v>
      </c>
      <c r="P98"/>
    </row>
    <row r="99" spans="2:16" x14ac:dyDescent="0.3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Indexes'!B$5:F$111,5,FALSE)</f>
        <v>0</v>
      </c>
      <c r="N99" t="e">
        <f>IF(B99&gt;G$4,VLOOKUP((B99-G$4),'CPI Indexes'!B$5:F$111,5,FALSE),VLOOKUP(0,'CPI Indexes'!B$5:F$111,5,FALSE))</f>
        <v>#N/A</v>
      </c>
      <c r="O99" t="e">
        <f t="shared" si="19"/>
        <v>#N/A</v>
      </c>
      <c r="P99"/>
    </row>
    <row r="100" spans="2:16" x14ac:dyDescent="0.3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Indexes'!B$5:F$111,5,FALSE)</f>
        <v>0</v>
      </c>
      <c r="N100" t="e">
        <f>IF(B100&gt;G$4,VLOOKUP((B100-G$4),'CPI Indexes'!B$5:F$111,5,FALSE),VLOOKUP(0,'CPI Indexes'!B$5:F$111,5,FALSE))</f>
        <v>#N/A</v>
      </c>
      <c r="O100" t="e">
        <f t="shared" si="19"/>
        <v>#N/A</v>
      </c>
      <c r="P100"/>
    </row>
    <row r="101" spans="2:16" x14ac:dyDescent="0.3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Indexes'!B$5:F$111,5,FALSE)</f>
        <v>0</v>
      </c>
      <c r="N101" t="e">
        <f>IF(B101&gt;G$4,VLOOKUP((B101-G$4),'CPI Indexes'!B$5:F$111,5,FALSE),VLOOKUP(0,'CPI Indexes'!B$5:F$111,5,FALSE))</f>
        <v>#N/A</v>
      </c>
      <c r="O101" t="e">
        <f t="shared" si="19"/>
        <v>#N/A</v>
      </c>
      <c r="P101"/>
    </row>
    <row r="102" spans="2:16" x14ac:dyDescent="0.3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Indexes'!B$5:F$111,5,FALSE)</f>
        <v>0</v>
      </c>
      <c r="N102" t="e">
        <f>IF(B102&gt;G$4,VLOOKUP((B102-G$4),'CPI Indexes'!B$5:F$111,5,FALSE),VLOOKUP(0,'CPI Indexes'!B$5:F$111,5,FALSE))</f>
        <v>#N/A</v>
      </c>
      <c r="O102" t="e">
        <f t="shared" si="19"/>
        <v>#N/A</v>
      </c>
      <c r="P102"/>
    </row>
    <row r="103" spans="2:16" x14ac:dyDescent="0.3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Indexes'!B$5:F$111,5,FALSE)</f>
        <v>0</v>
      </c>
      <c r="N103" t="e">
        <f>IF(B103&gt;G$4,VLOOKUP((B103-G$4),'CPI Indexes'!B$5:F$111,5,FALSE),VLOOKUP(0,'CPI Indexes'!B$5:F$111,5,FALSE))</f>
        <v>#N/A</v>
      </c>
      <c r="O103" t="e">
        <f t="shared" si="19"/>
        <v>#N/A</v>
      </c>
      <c r="P103"/>
    </row>
    <row r="104" spans="2:16" x14ac:dyDescent="0.3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Indexes'!B$5:F$111,5,FALSE)</f>
        <v>0</v>
      </c>
      <c r="N104" t="e">
        <f>IF(B104&gt;G$4,VLOOKUP((B104-G$4),'CPI Indexes'!B$5:F$111,5,FALSE),VLOOKUP(0,'CPI Indexes'!B$5:F$111,5,FALSE))</f>
        <v>#N/A</v>
      </c>
      <c r="O104" t="e">
        <f t="shared" si="19"/>
        <v>#N/A</v>
      </c>
      <c r="P104"/>
    </row>
    <row r="105" spans="2:16" x14ac:dyDescent="0.3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Indexes'!B$5:F$111,5,FALSE)</f>
        <v>0</v>
      </c>
      <c r="N105" t="e">
        <f>IF(B105&gt;G$4,VLOOKUP((B105-G$4),'CPI Indexes'!B$5:F$111,5,FALSE),VLOOKUP(0,'CPI Indexes'!B$5:F$111,5,FALSE))</f>
        <v>#N/A</v>
      </c>
      <c r="O105" t="e">
        <f t="shared" si="19"/>
        <v>#N/A</v>
      </c>
      <c r="P105"/>
    </row>
    <row r="106" spans="2:16" x14ac:dyDescent="0.3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Indexes'!B$5:F$111,5,FALSE)</f>
        <v>0</v>
      </c>
      <c r="N106" t="e">
        <f>IF(B106&gt;G$4,VLOOKUP((B106-G$4),'CPI Indexes'!B$5:F$111,5,FALSE),VLOOKUP(0,'CPI Indexes'!B$5:F$111,5,FALSE))</f>
        <v>#N/A</v>
      </c>
      <c r="O106" t="e">
        <f t="shared" si="19"/>
        <v>#N/A</v>
      </c>
      <c r="P106"/>
    </row>
    <row r="107" spans="2:16" x14ac:dyDescent="0.3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Indexes'!B$5:F$111,5,FALSE)</f>
        <v>0</v>
      </c>
      <c r="N107" t="e">
        <f>IF(B107&gt;G$4,VLOOKUP((B107-G$4),'CPI Indexes'!B$5:F$111,5,FALSE),VLOOKUP(0,'CPI Indexes'!B$5:F$111,5,FALSE))</f>
        <v>#N/A</v>
      </c>
      <c r="O107" t="e">
        <f t="shared" si="19"/>
        <v>#N/A</v>
      </c>
      <c r="P107"/>
    </row>
    <row r="108" spans="2:16" x14ac:dyDescent="0.3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Indexes'!B$5:F$111,5,FALSE)</f>
        <v>0</v>
      </c>
      <c r="N108" t="e">
        <f>IF(B108&gt;G$4,VLOOKUP((B108-G$4),'CPI Indexes'!B$5:F$111,5,FALSE),VLOOKUP(0,'CPI Indexes'!B$5:F$111,5,FALSE))</f>
        <v>#N/A</v>
      </c>
      <c r="O108" t="e">
        <f t="shared" si="19"/>
        <v>#N/A</v>
      </c>
      <c r="P108"/>
    </row>
    <row r="109" spans="2:16" x14ac:dyDescent="0.3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Indexes'!B$5:F$111,5,FALSE)</f>
        <v>0</v>
      </c>
      <c r="N109" t="e">
        <f>IF(B109&gt;G$4,VLOOKUP((B109-G$4),'CPI Indexes'!B$5:F$111,5,FALSE),VLOOKUP(0,'CPI Indexes'!B$5:F$111,5,FALSE))</f>
        <v>#N/A</v>
      </c>
      <c r="O109" t="e">
        <f t="shared" si="19"/>
        <v>#N/A</v>
      </c>
      <c r="P109"/>
    </row>
    <row r="110" spans="2:16" x14ac:dyDescent="0.3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Indexes'!B$5:F$111,5,FALSE)</f>
        <v>0</v>
      </c>
      <c r="N110" t="e">
        <f>IF(B110&gt;G$4,VLOOKUP((B110-G$4),'CPI Indexes'!B$5:F$111,5,FALSE),VLOOKUP(0,'CPI Indexes'!B$5:F$111,5,FALSE))</f>
        <v>#N/A</v>
      </c>
      <c r="O110" t="e">
        <f t="shared" si="19"/>
        <v>#N/A</v>
      </c>
      <c r="P110"/>
    </row>
    <row r="111" spans="2:16" x14ac:dyDescent="0.3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Indexes'!B$5:F$111,5,FALSE)</f>
        <v>0</v>
      </c>
      <c r="N111" t="e">
        <f>IF(B111&gt;G$4,VLOOKUP((B111-G$4),'CPI Indexes'!B$5:F$111,5,FALSE),VLOOKUP(0,'CPI Indexes'!B$5:F$111,5,FALSE))</f>
        <v>#N/A</v>
      </c>
      <c r="O111" t="e">
        <f t="shared" si="19"/>
        <v>#N/A</v>
      </c>
      <c r="P111"/>
    </row>
    <row r="112" spans="2:16" x14ac:dyDescent="0.3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Indexes'!B$5:F$111,5,FALSE)</f>
        <v>0</v>
      </c>
      <c r="N112" t="e">
        <f>IF(B112&gt;G$4,VLOOKUP((B112-G$4),'CPI Indexes'!B$5:F$111,5,FALSE),VLOOKUP(0,'CPI Indexes'!B$5:F$111,5,FALSE))</f>
        <v>#N/A</v>
      </c>
      <c r="O112" t="e">
        <f t="shared" si="19"/>
        <v>#N/A</v>
      </c>
      <c r="P112"/>
    </row>
    <row r="113" spans="2:17" x14ac:dyDescent="0.3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Indexes'!B$5:F$111,5,FALSE)</f>
        <v>0</v>
      </c>
      <c r="N113" t="e">
        <f>IF(B113&gt;G$4,VLOOKUP((B113-G$4),'CPI Indexes'!B$5:F$111,5,FALSE),VLOOKUP(0,'CPI Indexes'!B$5:F$111,5,FALSE))</f>
        <v>#N/A</v>
      </c>
      <c r="O113" t="e">
        <f t="shared" si="19"/>
        <v>#N/A</v>
      </c>
      <c r="P113"/>
    </row>
    <row r="114" spans="2:17" x14ac:dyDescent="0.3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Indexes'!B$5:F$111,5,FALSE)</f>
        <v>0</v>
      </c>
      <c r="N114" t="e">
        <f>IF(B114&gt;G$4,VLOOKUP((B114-G$4),'CPI Indexes'!B$5:F$111,5,FALSE),VLOOKUP(0,'CPI Indexes'!B$5:F$111,5,FALSE))</f>
        <v>#N/A</v>
      </c>
      <c r="O114" t="e">
        <f t="shared" si="19"/>
        <v>#N/A</v>
      </c>
      <c r="P114"/>
    </row>
    <row r="115" spans="2:17" x14ac:dyDescent="0.3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Indexes'!B$5:F$111,5,FALSE)</f>
        <v>0</v>
      </c>
      <c r="N115" t="e">
        <f>IF(B115&gt;G$4,VLOOKUP((B115-G$4),'CPI Indexes'!B$5:F$111,5,FALSE),VLOOKUP(0,'CPI Indexes'!B$5:F$111,5,FALSE))</f>
        <v>#N/A</v>
      </c>
      <c r="O115" t="e">
        <f t="shared" si="19"/>
        <v>#N/A</v>
      </c>
      <c r="P115"/>
    </row>
    <row r="116" spans="2:17" x14ac:dyDescent="0.3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Indexes'!B$5:F$111,5,FALSE)</f>
        <v>0</v>
      </c>
      <c r="N116" t="e">
        <f>IF(B116&gt;G$4,VLOOKUP((B116-G$4),'CPI Indexes'!B$5:F$111,5,FALSE),VLOOKUP(0,'CPI Indexes'!B$5:F$111,5,FALSE))</f>
        <v>#N/A</v>
      </c>
      <c r="O116" t="e">
        <f t="shared" si="19"/>
        <v>#N/A</v>
      </c>
      <c r="P116"/>
    </row>
    <row r="117" spans="2:17" x14ac:dyDescent="0.3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Indexes'!B$5:F$111,5,FALSE)</f>
        <v>0</v>
      </c>
      <c r="N117" t="e">
        <f>IF(B117&gt;G$4,VLOOKUP((B117-G$4),'CPI Indexes'!B$5:F$111,5,FALSE),VLOOKUP(0,'CPI Indexes'!B$5:F$111,5,FALSE))</f>
        <v>#N/A</v>
      </c>
      <c r="O117" t="e">
        <f t="shared" si="19"/>
        <v>#N/A</v>
      </c>
      <c r="P117"/>
    </row>
    <row r="118" spans="2:17" x14ac:dyDescent="0.3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Indexes'!B$5:F$111,5,FALSE)</f>
        <v>0</v>
      </c>
      <c r="N118" t="e">
        <f>IF(B118&gt;G$4,VLOOKUP((B118-G$4),'CPI Indexes'!B$5:F$111,5,FALSE),VLOOKUP(0,'CPI Indexes'!B$5:F$111,5,FALSE))</f>
        <v>#N/A</v>
      </c>
      <c r="O118" t="e">
        <f t="shared" si="19"/>
        <v>#N/A</v>
      </c>
      <c r="P118"/>
    </row>
    <row r="119" spans="2:17" x14ac:dyDescent="0.3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Indexes'!B$5:F$111,5,FALSE)</f>
        <v>0</v>
      </c>
      <c r="N119" t="e">
        <f>IF(B119&gt;G$4,VLOOKUP((B119-G$4),'CPI Indexes'!B$5:F$111,5,FALSE),VLOOKUP(0,'CPI Indexes'!B$5:F$111,5,FALSE))</f>
        <v>#N/A</v>
      </c>
      <c r="O119" t="e">
        <f t="shared" si="19"/>
        <v>#N/A</v>
      </c>
      <c r="P119"/>
    </row>
    <row r="120" spans="2:17" x14ac:dyDescent="0.3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Indexes'!B$5:F$111,5,FALSE)</f>
        <v>0</v>
      </c>
      <c r="N120" t="e">
        <f>IF(B120&gt;G$4,VLOOKUP((B120-G$4),'CPI Indexes'!B$5:F$111,5,FALSE),VLOOKUP(0,'CPI Indexes'!B$5:F$111,5,FALSE))</f>
        <v>#N/A</v>
      </c>
      <c r="O120" t="e">
        <f t="shared" si="19"/>
        <v>#N/A</v>
      </c>
      <c r="P120"/>
    </row>
    <row r="121" spans="2:17" x14ac:dyDescent="0.3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Indexes'!B$5:F$111,5,FALSE)</f>
        <v>#N/A</v>
      </c>
      <c r="N121" t="e">
        <f>IF(B121&gt;G$4,VLOOKUP((B121-G$4),'CPI Indexes'!B$5:F$111,5,FALSE),VLOOKUP(0,'CPI Indexes'!B$5:F$111,5,FALSE))</f>
        <v>#N/A</v>
      </c>
      <c r="O121" t="e">
        <f t="shared" si="19"/>
        <v>#N/A</v>
      </c>
      <c r="P121"/>
    </row>
    <row r="122" spans="2:17" x14ac:dyDescent="0.3">
      <c r="H122" s="3"/>
      <c r="P122"/>
    </row>
    <row r="123" spans="2:17" x14ac:dyDescent="0.3">
      <c r="D123" s="1">
        <f>SUM(D9:D122)</f>
        <v>5028380840.8200006</v>
      </c>
      <c r="H123" s="3">
        <f>SUM(H9:H122)</f>
        <v>2514190420.4100003</v>
      </c>
      <c r="I123" s="3" t="e">
        <f>SUM(I9:I122)</f>
        <v>#DIV/0!</v>
      </c>
      <c r="J123" s="3"/>
      <c r="K123" s="11" t="e">
        <f>SUM(K9:K122)</f>
        <v>#DIV/0!</v>
      </c>
      <c r="L123" s="11" t="e">
        <f>SUM(L9:L122)</f>
        <v>#DIV/0!</v>
      </c>
      <c r="P123"/>
    </row>
    <row r="124" spans="2:17" x14ac:dyDescent="0.3">
      <c r="H124" s="3"/>
      <c r="P124"/>
    </row>
    <row r="125" spans="2:17" x14ac:dyDescent="0.3">
      <c r="H125" s="3">
        <f>H123/D123</f>
        <v>0.5</v>
      </c>
      <c r="I125" s="5" t="e">
        <f>I123/D123</f>
        <v>#DIV/0!</v>
      </c>
      <c r="J125" s="6"/>
      <c r="K125" s="5" t="e">
        <f>K123/D123</f>
        <v>#DIV/0!</v>
      </c>
      <c r="L125" s="4" t="e">
        <f>L123/D123</f>
        <v>#DIV/0!</v>
      </c>
      <c r="P125"/>
    </row>
    <row r="126" spans="2:17" x14ac:dyDescent="0.3">
      <c r="B126" t="s">
        <v>10</v>
      </c>
      <c r="C126" t="s">
        <v>30</v>
      </c>
      <c r="D126" s="3">
        <f>D123*0.39</f>
        <v>1961068527.9198003</v>
      </c>
      <c r="H126" s="3"/>
      <c r="P126"/>
    </row>
    <row r="127" spans="2:17" x14ac:dyDescent="0.3">
      <c r="C127" t="s">
        <v>31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">
      <c r="D128" s="1"/>
      <c r="F128" s="2"/>
      <c r="H128" s="2"/>
      <c r="L128" s="2"/>
      <c r="N128" s="3"/>
      <c r="O128" s="4"/>
      <c r="P128" s="4"/>
      <c r="Q128" s="4"/>
    </row>
    <row r="129" spans="2:19" x14ac:dyDescent="0.3">
      <c r="D129" s="1"/>
      <c r="F129" s="2"/>
      <c r="H129" s="2"/>
      <c r="L129" s="2"/>
      <c r="N129" s="3"/>
      <c r="O129" s="4"/>
      <c r="P129" s="4"/>
      <c r="Q129" s="4"/>
    </row>
    <row r="130" spans="2:19" x14ac:dyDescent="0.3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">
      <c r="D131" s="1"/>
      <c r="F131" s="2"/>
      <c r="H131" s="2"/>
      <c r="L131" s="2"/>
      <c r="N131" s="3"/>
      <c r="O131" s="4"/>
      <c r="P131" s="4"/>
      <c r="Q131" s="4"/>
    </row>
    <row r="132" spans="2:19" x14ac:dyDescent="0.3">
      <c r="D132" s="1"/>
      <c r="F132" s="2"/>
      <c r="H132" s="2"/>
      <c r="L132" s="2"/>
      <c r="N132" s="3"/>
      <c r="O132" s="4"/>
      <c r="P132" s="4"/>
      <c r="Q132" s="4"/>
    </row>
    <row r="133" spans="2:19" x14ac:dyDescent="0.3">
      <c r="B133" t="s">
        <v>32</v>
      </c>
      <c r="C133" t="s">
        <v>30</v>
      </c>
      <c r="D133" s="1" t="e">
        <f>D123*K125</f>
        <v>#DIV/0!</v>
      </c>
      <c r="F133" s="2"/>
      <c r="H133" s="2"/>
      <c r="L133" s="2"/>
      <c r="N133" s="3"/>
      <c r="O133" s="4"/>
      <c r="P133" s="4"/>
      <c r="Q133" s="4"/>
    </row>
    <row r="134" spans="2:19" x14ac:dyDescent="0.3">
      <c r="C134" t="s">
        <v>31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">
      <c r="C135" t="s">
        <v>33</v>
      </c>
      <c r="D135" s="1" t="e">
        <f>D133-D134</f>
        <v>#DIV/0!</v>
      </c>
      <c r="F135" s="2" t="e">
        <f>D135/23.3</f>
        <v>#DIV/0!</v>
      </c>
      <c r="H135" s="2" t="e">
        <f>D135/40.3</f>
        <v>#DIV/0!</v>
      </c>
      <c r="I135" s="2" t="e">
        <f>F135-H135</f>
        <v>#DIV/0!</v>
      </c>
      <c r="L135" s="2"/>
      <c r="N135" s="3"/>
      <c r="O135" s="4"/>
      <c r="P135" s="4"/>
      <c r="Q135" s="4"/>
    </row>
    <row r="136" spans="2:19" x14ac:dyDescent="0.3">
      <c r="D136" s="1"/>
      <c r="F136" s="2"/>
      <c r="H136" s="2"/>
      <c r="L136" s="2"/>
      <c r="N136" s="3"/>
      <c r="O136" s="4"/>
      <c r="P136" s="4"/>
      <c r="Q136" s="4"/>
    </row>
    <row r="137" spans="2:19" x14ac:dyDescent="0.3">
      <c r="D137" s="1"/>
      <c r="F137" s="2"/>
      <c r="H137" s="2"/>
      <c r="J137" s="2"/>
      <c r="N137" s="2"/>
      <c r="Q137" s="4"/>
      <c r="R137" s="4"/>
      <c r="S137" s="4"/>
    </row>
    <row r="138" spans="2:19" x14ac:dyDescent="0.3">
      <c r="D138" s="1"/>
      <c r="F138" s="2"/>
      <c r="H138" s="2"/>
      <c r="J138" s="2"/>
      <c r="N138" s="2"/>
      <c r="Q138" s="4"/>
      <c r="R138" s="4"/>
      <c r="S138" s="4"/>
    </row>
    <row r="140" spans="2:19" x14ac:dyDescent="0.3">
      <c r="D140" s="1"/>
      <c r="Q140" s="3"/>
      <c r="R140" s="3"/>
      <c r="S140" s="3"/>
    </row>
    <row r="142" spans="2:19" x14ac:dyDescent="0.3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O144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7.44140625" customWidth="1"/>
    <col min="5" max="5" width="2.33203125" customWidth="1"/>
    <col min="6" max="6" width="13.44140625" bestFit="1" customWidth="1"/>
    <col min="7" max="7" width="3" bestFit="1" customWidth="1"/>
    <col min="8" max="8" width="16.88671875" bestFit="1" customWidth="1"/>
    <col min="10" max="10" width="10.5546875" customWidth="1"/>
    <col min="11" max="11" width="14.5546875" customWidth="1"/>
    <col min="12" max="12" width="13.6640625" customWidth="1"/>
    <col min="13" max="13" width="16.33203125" customWidth="1"/>
    <col min="14" max="14" width="17.5546875" customWidth="1"/>
    <col min="15" max="15" width="18" customWidth="1"/>
  </cols>
  <sheetData>
    <row r="2" spans="2:13" x14ac:dyDescent="0.3">
      <c r="B2" t="s">
        <v>34</v>
      </c>
    </row>
    <row r="3" spans="2:13" x14ac:dyDescent="0.3">
      <c r="B3" t="s">
        <v>1</v>
      </c>
      <c r="F3">
        <v>0.5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124</v>
      </c>
      <c r="C9" s="7">
        <v>1900</v>
      </c>
      <c r="D9" s="8">
        <v>2525390.77</v>
      </c>
      <c r="F9" s="10"/>
      <c r="H9" s="14">
        <f>D9*F$3</f>
        <v>1262695.385</v>
      </c>
      <c r="J9" s="12"/>
      <c r="K9" s="12"/>
      <c r="L9" s="19"/>
      <c r="M9" s="19">
        <f>L9*(1+$F$5/100)^B9</f>
        <v>0</v>
      </c>
    </row>
    <row r="10" spans="2:13" x14ac:dyDescent="0.3">
      <c r="B10">
        <f t="shared" ref="B10:B73" si="0">2024-C10</f>
        <v>123</v>
      </c>
      <c r="C10" s="7">
        <v>1901</v>
      </c>
      <c r="D10" s="8">
        <v>28468.71</v>
      </c>
      <c r="F10" s="10"/>
      <c r="H10" s="14">
        <f t="shared" ref="H10:H73" si="1">D10*F$3</f>
        <v>14234.355</v>
      </c>
      <c r="J10" s="12"/>
      <c r="K10" s="12"/>
      <c r="L10" s="19"/>
      <c r="M10" s="19">
        <f t="shared" ref="M10:M73" si="2">L10*(1+$F$5/100)^B10</f>
        <v>0</v>
      </c>
    </row>
    <row r="11" spans="2:13" x14ac:dyDescent="0.3">
      <c r="B11">
        <f t="shared" si="0"/>
        <v>115</v>
      </c>
      <c r="C11" s="7">
        <v>1909</v>
      </c>
      <c r="D11" s="8">
        <v>61.08</v>
      </c>
      <c r="F11" s="10"/>
      <c r="H11" s="14">
        <f t="shared" si="1"/>
        <v>30.54</v>
      </c>
      <c r="J11" s="12"/>
      <c r="K11" s="12"/>
      <c r="L11" s="19"/>
      <c r="M11" s="19">
        <f t="shared" si="2"/>
        <v>0</v>
      </c>
    </row>
    <row r="12" spans="2:13" x14ac:dyDescent="0.3">
      <c r="B12">
        <f t="shared" si="0"/>
        <v>113</v>
      </c>
      <c r="C12" s="7">
        <v>1911</v>
      </c>
      <c r="D12" s="8">
        <v>1994.22</v>
      </c>
      <c r="F12" s="10"/>
      <c r="H12" s="14">
        <f t="shared" si="1"/>
        <v>997.11</v>
      </c>
      <c r="J12" s="12"/>
      <c r="K12" s="12"/>
      <c r="L12" s="19"/>
      <c r="M12" s="19">
        <f t="shared" si="2"/>
        <v>0</v>
      </c>
    </row>
    <row r="13" spans="2:13" x14ac:dyDescent="0.3">
      <c r="B13">
        <f t="shared" si="0"/>
        <v>112</v>
      </c>
      <c r="C13" s="7">
        <v>1912</v>
      </c>
      <c r="D13" s="8">
        <v>5372.22</v>
      </c>
      <c r="F13" s="10"/>
      <c r="H13" s="14">
        <f t="shared" si="1"/>
        <v>2686.11</v>
      </c>
      <c r="J13" s="12"/>
      <c r="K13" s="12"/>
      <c r="L13" s="19"/>
      <c r="M13" s="19">
        <f t="shared" si="2"/>
        <v>0</v>
      </c>
    </row>
    <row r="14" spans="2:13" x14ac:dyDescent="0.3">
      <c r="B14">
        <f t="shared" si="0"/>
        <v>111</v>
      </c>
      <c r="C14" s="7">
        <v>1913</v>
      </c>
      <c r="D14" s="8">
        <v>1997.63</v>
      </c>
      <c r="F14" s="10"/>
      <c r="H14" s="14">
        <f t="shared" si="1"/>
        <v>998.81500000000005</v>
      </c>
      <c r="J14" s="12"/>
      <c r="K14" s="12"/>
      <c r="L14" s="19"/>
      <c r="M14" s="19">
        <f t="shared" si="2"/>
        <v>0</v>
      </c>
    </row>
    <row r="15" spans="2:13" x14ac:dyDescent="0.3">
      <c r="B15">
        <f t="shared" si="0"/>
        <v>110</v>
      </c>
      <c r="C15" s="7">
        <v>1914</v>
      </c>
      <c r="D15" s="8">
        <v>1947.23</v>
      </c>
      <c r="F15" s="10"/>
      <c r="H15" s="15">
        <f t="shared" si="1"/>
        <v>973.61500000000001</v>
      </c>
      <c r="J15" s="12"/>
      <c r="K15" s="12"/>
      <c r="L15" s="19"/>
      <c r="M15" s="19">
        <f t="shared" si="2"/>
        <v>0</v>
      </c>
    </row>
    <row r="16" spans="2:13" x14ac:dyDescent="0.3">
      <c r="B16">
        <f t="shared" si="0"/>
        <v>109</v>
      </c>
      <c r="C16" s="7">
        <v>1915</v>
      </c>
      <c r="D16" s="8">
        <v>398.55</v>
      </c>
      <c r="F16" s="10"/>
      <c r="H16" s="14">
        <f t="shared" si="1"/>
        <v>199.27500000000001</v>
      </c>
      <c r="J16" s="12"/>
      <c r="K16" s="12"/>
      <c r="L16" s="19"/>
      <c r="M16" s="19">
        <f t="shared" si="2"/>
        <v>0</v>
      </c>
    </row>
    <row r="17" spans="2:13" x14ac:dyDescent="0.3">
      <c r="B17">
        <f t="shared" si="0"/>
        <v>108</v>
      </c>
      <c r="C17" s="7">
        <v>1916</v>
      </c>
      <c r="D17" s="8">
        <v>492.24</v>
      </c>
      <c r="F17" s="10"/>
      <c r="H17" s="14">
        <f t="shared" si="1"/>
        <v>246.12</v>
      </c>
      <c r="J17" s="12"/>
      <c r="K17" s="12"/>
      <c r="L17" s="19"/>
      <c r="M17" s="19">
        <f t="shared" si="2"/>
        <v>0</v>
      </c>
    </row>
    <row r="18" spans="2:13" x14ac:dyDescent="0.3">
      <c r="B18">
        <f t="shared" si="0"/>
        <v>107</v>
      </c>
      <c r="C18" s="7">
        <v>1917</v>
      </c>
      <c r="D18" s="8">
        <v>248.91</v>
      </c>
      <c r="F18" s="10"/>
      <c r="H18" s="14">
        <f t="shared" si="1"/>
        <v>124.455</v>
      </c>
      <c r="J18" s="12">
        <f>ROUND(F18+B18,0)-3</f>
        <v>104</v>
      </c>
      <c r="K18" s="12">
        <f>VLOOKUP(J18,'CPI Indexes'!B$5:J$111,9,FALSE)</f>
        <v>1246.0150280846869</v>
      </c>
      <c r="L18" s="19">
        <f t="shared" ref="L18:L46" si="3">H18/K18</f>
        <v>9.9882422920136132E-2</v>
      </c>
      <c r="M18" s="19">
        <f t="shared" si="2"/>
        <v>5.1311693084370233</v>
      </c>
    </row>
    <row r="19" spans="2:13" x14ac:dyDescent="0.3">
      <c r="B19">
        <f t="shared" si="0"/>
        <v>106</v>
      </c>
      <c r="C19" s="7">
        <v>1918</v>
      </c>
      <c r="D19" s="8">
        <v>433.13</v>
      </c>
      <c r="F19" s="10"/>
      <c r="H19" s="14">
        <f t="shared" si="1"/>
        <v>216.565</v>
      </c>
      <c r="J19" s="12">
        <f t="shared" ref="J19:J82" si="4">ROUND(F19+B19,0)-3</f>
        <v>103</v>
      </c>
      <c r="K19" s="12">
        <f>VLOOKUP(J19,'CPI Indexes'!B$5:J$111,9,FALSE)</f>
        <v>1200.014484900903</v>
      </c>
      <c r="L19" s="19">
        <f t="shared" si="3"/>
        <v>0.18046865494118089</v>
      </c>
      <c r="M19" s="19">
        <f t="shared" si="2"/>
        <v>8.9359545705296917</v>
      </c>
    </row>
    <row r="20" spans="2:13" x14ac:dyDescent="0.3">
      <c r="B20">
        <f t="shared" si="0"/>
        <v>105</v>
      </c>
      <c r="C20" s="7">
        <v>1919</v>
      </c>
      <c r="D20" s="8">
        <v>361.62</v>
      </c>
      <c r="F20" s="10"/>
      <c r="H20" s="14">
        <f t="shared" si="1"/>
        <v>180.81</v>
      </c>
      <c r="J20" s="12">
        <f t="shared" si="4"/>
        <v>102</v>
      </c>
      <c r="K20" s="12">
        <f>VLOOKUP(J20,'CPI Indexes'!B$5:J$111,9,FALSE)</f>
        <v>1155.6766119526778</v>
      </c>
      <c r="L20" s="19">
        <f t="shared" si="3"/>
        <v>0.15645380215361124</v>
      </c>
      <c r="M20" s="19">
        <f t="shared" si="2"/>
        <v>7.466845877818189</v>
      </c>
    </row>
    <row r="21" spans="2:13" x14ac:dyDescent="0.3">
      <c r="B21">
        <f t="shared" si="0"/>
        <v>104</v>
      </c>
      <c r="C21" s="7">
        <v>1920</v>
      </c>
      <c r="D21" s="8">
        <v>933.3</v>
      </c>
      <c r="F21" s="10"/>
      <c r="H21" s="14">
        <f t="shared" si="1"/>
        <v>466.65</v>
      </c>
      <c r="J21" s="12">
        <f t="shared" si="4"/>
        <v>101</v>
      </c>
      <c r="K21" s="12">
        <f>VLOOKUP(J21,'CPI Indexes'!B$5:J$111,9,FALSE)</f>
        <v>1112.9413127254727</v>
      </c>
      <c r="L21" s="19">
        <f t="shared" si="3"/>
        <v>0.41929434612973859</v>
      </c>
      <c r="M21" s="19">
        <f t="shared" si="2"/>
        <v>19.28776767585753</v>
      </c>
    </row>
    <row r="22" spans="2:13" x14ac:dyDescent="0.3">
      <c r="B22">
        <f t="shared" si="0"/>
        <v>103</v>
      </c>
      <c r="C22" s="7">
        <v>1921</v>
      </c>
      <c r="D22" s="8">
        <v>549.45000000000005</v>
      </c>
      <c r="F22" s="10"/>
      <c r="H22" s="14">
        <f t="shared" si="1"/>
        <v>274.72500000000002</v>
      </c>
      <c r="J22" s="12">
        <f t="shared" si="4"/>
        <v>100</v>
      </c>
      <c r="K22" s="12">
        <f>VLOOKUP(J22,'CPI Indexes'!B$5:J$111,9,FALSE)</f>
        <v>1071.7506628679255</v>
      </c>
      <c r="L22" s="19">
        <f t="shared" si="3"/>
        <v>0.25633294153031477</v>
      </c>
      <c r="M22" s="19">
        <f t="shared" si="2"/>
        <v>11.365257394016028</v>
      </c>
    </row>
    <row r="23" spans="2:13" x14ac:dyDescent="0.3">
      <c r="B23">
        <f t="shared" si="0"/>
        <v>102</v>
      </c>
      <c r="C23" s="7">
        <v>1922</v>
      </c>
      <c r="D23" s="8">
        <v>312.68</v>
      </c>
      <c r="F23" s="10"/>
      <c r="H23" s="14">
        <f t="shared" si="1"/>
        <v>156.34</v>
      </c>
      <c r="J23" s="12">
        <f t="shared" si="4"/>
        <v>99</v>
      </c>
      <c r="K23" s="12">
        <f>VLOOKUP(J23,'CPI Indexes'!B$5:J$111,9,FALSE)</f>
        <v>1032.0488316799288</v>
      </c>
      <c r="L23" s="19">
        <f t="shared" si="3"/>
        <v>0.15148508016380954</v>
      </c>
      <c r="M23" s="19">
        <f t="shared" si="2"/>
        <v>6.473760229257592</v>
      </c>
    </row>
    <row r="24" spans="2:13" x14ac:dyDescent="0.3">
      <c r="B24">
        <f t="shared" si="0"/>
        <v>101</v>
      </c>
      <c r="C24" s="7">
        <v>1923</v>
      </c>
      <c r="D24" s="8">
        <v>382.19</v>
      </c>
      <c r="F24" s="10"/>
      <c r="H24" s="14">
        <f t="shared" si="1"/>
        <v>191.095</v>
      </c>
      <c r="J24" s="12">
        <f t="shared" si="4"/>
        <v>98</v>
      </c>
      <c r="K24" s="12">
        <f>VLOOKUP(J24,'CPI Indexes'!B$5:J$111,9,FALSE)</f>
        <v>993.78200643848572</v>
      </c>
      <c r="L24" s="19">
        <f t="shared" si="3"/>
        <v>0.19229066209887008</v>
      </c>
      <c r="M24" s="19">
        <f t="shared" si="2"/>
        <v>7.9205773333905052</v>
      </c>
    </row>
    <row r="25" spans="2:13" x14ac:dyDescent="0.3">
      <c r="B25">
        <f t="shared" si="0"/>
        <v>100</v>
      </c>
      <c r="C25" s="7">
        <v>1924</v>
      </c>
      <c r="D25" s="8">
        <v>509.56</v>
      </c>
      <c r="F25" s="10"/>
      <c r="H25" s="14">
        <f t="shared" si="1"/>
        <v>254.78</v>
      </c>
      <c r="J25" s="12">
        <f t="shared" si="4"/>
        <v>97</v>
      </c>
      <c r="K25" s="12">
        <f>VLOOKUP(J25,'CPI Indexes'!B$5:J$111,9,FALSE)</f>
        <v>956.89831945878132</v>
      </c>
      <c r="L25" s="19">
        <f t="shared" si="3"/>
        <v>0.26625608470511558</v>
      </c>
      <c r="M25" s="19">
        <f t="shared" si="2"/>
        <v>10.570854127739644</v>
      </c>
    </row>
    <row r="26" spans="2:13" x14ac:dyDescent="0.3">
      <c r="B26">
        <f t="shared" si="0"/>
        <v>99</v>
      </c>
      <c r="C26" s="7">
        <v>1925</v>
      </c>
      <c r="D26" s="8">
        <v>7.63</v>
      </c>
      <c r="F26" s="9"/>
      <c r="H26" s="14">
        <f t="shared" si="1"/>
        <v>3.8149999999999999</v>
      </c>
      <c r="J26" s="12">
        <f t="shared" si="4"/>
        <v>96</v>
      </c>
      <c r="K26" s="12">
        <f>VLOOKUP(J26,'CPI Indexes'!B$5:J$111,9,FALSE)</f>
        <v>921.3477777915964</v>
      </c>
      <c r="L26" s="19">
        <f t="shared" si="3"/>
        <v>4.1406731442325479E-3</v>
      </c>
      <c r="M26" s="19">
        <f t="shared" si="2"/>
        <v>0.15845041559228443</v>
      </c>
    </row>
    <row r="27" spans="2:13" x14ac:dyDescent="0.3">
      <c r="B27">
        <f t="shared" si="0"/>
        <v>98</v>
      </c>
      <c r="C27" s="7">
        <v>1926</v>
      </c>
      <c r="D27" s="8">
        <v>93.15</v>
      </c>
      <c r="F27" s="9"/>
      <c r="H27" s="14">
        <f t="shared" si="1"/>
        <v>46.575000000000003</v>
      </c>
      <c r="J27" s="12">
        <f t="shared" si="4"/>
        <v>95</v>
      </c>
      <c r="K27" s="12">
        <f>VLOOKUP(J27,'CPI Indexes'!B$5:J$111,9,FALSE)</f>
        <v>887.08219546177952</v>
      </c>
      <c r="L27" s="19">
        <f t="shared" si="3"/>
        <v>5.2503590127581039E-2</v>
      </c>
      <c r="M27" s="19">
        <f t="shared" si="2"/>
        <v>1.9365259835763962</v>
      </c>
    </row>
    <row r="28" spans="2:13" x14ac:dyDescent="0.3">
      <c r="B28">
        <f t="shared" si="0"/>
        <v>97</v>
      </c>
      <c r="C28" s="7">
        <v>1927</v>
      </c>
      <c r="D28" s="8">
        <v>147.94</v>
      </c>
      <c r="F28" s="9"/>
      <c r="H28" s="14">
        <f t="shared" si="1"/>
        <v>73.97</v>
      </c>
      <c r="J28" s="12">
        <f t="shared" si="4"/>
        <v>94</v>
      </c>
      <c r="K28" s="12">
        <f>VLOOKUP(J28,'CPI Indexes'!B$5:J$111,9,FALSE)</f>
        <v>854.05512815593215</v>
      </c>
      <c r="L28" s="19">
        <f t="shared" si="3"/>
        <v>8.6610334112407164E-2</v>
      </c>
      <c r="M28" s="19">
        <f t="shared" si="2"/>
        <v>3.07904429167194</v>
      </c>
    </row>
    <row r="29" spans="2:13" x14ac:dyDescent="0.3">
      <c r="B29">
        <f t="shared" si="0"/>
        <v>96</v>
      </c>
      <c r="C29" s="7">
        <v>1928</v>
      </c>
      <c r="D29" s="8">
        <v>37036.47</v>
      </c>
      <c r="F29" s="9"/>
      <c r="H29" s="14">
        <f t="shared" si="1"/>
        <v>18518.235000000001</v>
      </c>
      <c r="J29" s="12">
        <f t="shared" si="4"/>
        <v>93</v>
      </c>
      <c r="K29" s="12">
        <f>VLOOKUP(J29,'CPI Indexes'!B$5:J$111,9,FALSE)</f>
        <v>822.22181027077772</v>
      </c>
      <c r="L29" s="19">
        <f t="shared" si="3"/>
        <v>22.522188986815483</v>
      </c>
      <c r="M29" s="19">
        <f t="shared" si="2"/>
        <v>771.73592097541939</v>
      </c>
    </row>
    <row r="30" spans="2:13" x14ac:dyDescent="0.3">
      <c r="B30">
        <f t="shared" si="0"/>
        <v>95</v>
      </c>
      <c r="C30" s="7">
        <v>1929</v>
      </c>
      <c r="D30" s="8">
        <v>270.45999999999998</v>
      </c>
      <c r="F30" s="9"/>
      <c r="H30" s="14">
        <f t="shared" si="1"/>
        <v>135.22999999999999</v>
      </c>
      <c r="J30" s="12">
        <f t="shared" si="4"/>
        <v>92</v>
      </c>
      <c r="K30" s="12">
        <f>VLOOKUP(J30,'CPI Indexes'!B$5:J$111,9,FALSE)</f>
        <v>791.53909423689424</v>
      </c>
      <c r="L30" s="19">
        <f t="shared" si="3"/>
        <v>0.17084437267166483</v>
      </c>
      <c r="M30" s="19">
        <f t="shared" si="2"/>
        <v>5.642488595052372</v>
      </c>
    </row>
    <row r="31" spans="2:13" x14ac:dyDescent="0.3">
      <c r="B31">
        <f t="shared" si="0"/>
        <v>94</v>
      </c>
      <c r="C31" s="7">
        <v>1930</v>
      </c>
      <c r="D31" s="8">
        <v>1367.06</v>
      </c>
      <c r="F31" s="9"/>
      <c r="H31" s="14">
        <f t="shared" si="1"/>
        <v>683.53</v>
      </c>
      <c r="J31" s="12">
        <f t="shared" si="4"/>
        <v>91</v>
      </c>
      <c r="K31" s="12">
        <f>VLOOKUP(J31,'CPI Indexes'!B$5:J$111,9,FALSE)</f>
        <v>761.96539203556063</v>
      </c>
      <c r="L31" s="19">
        <f t="shared" si="3"/>
        <v>0.8970617394760888</v>
      </c>
      <c r="M31" s="19">
        <f t="shared" si="2"/>
        <v>28.556451515351746</v>
      </c>
    </row>
    <row r="32" spans="2:13" x14ac:dyDescent="0.3">
      <c r="B32">
        <f t="shared" si="0"/>
        <v>93</v>
      </c>
      <c r="C32" s="7">
        <v>1931</v>
      </c>
      <c r="D32" s="9">
        <v>597.08000000000004</v>
      </c>
      <c r="F32" s="9"/>
      <c r="H32" s="14">
        <f t="shared" si="1"/>
        <v>298.54000000000002</v>
      </c>
      <c r="J32" s="12">
        <f t="shared" si="4"/>
        <v>90</v>
      </c>
      <c r="K32" s="12">
        <f>VLOOKUP(J32,'CPI Indexes'!B$5:J$111,9,FALSE)</f>
        <v>733.46061882945605</v>
      </c>
      <c r="L32" s="19">
        <f t="shared" si="3"/>
        <v>0.40702935145508667</v>
      </c>
      <c r="M32" s="19">
        <f t="shared" si="2"/>
        <v>12.488766008152229</v>
      </c>
    </row>
    <row r="33" spans="2:13" x14ac:dyDescent="0.3">
      <c r="B33">
        <f t="shared" si="0"/>
        <v>92</v>
      </c>
      <c r="C33" s="7">
        <v>1932</v>
      </c>
      <c r="D33" s="8">
        <v>799.42</v>
      </c>
      <c r="F33" s="32">
        <v>0.5</v>
      </c>
      <c r="H33" s="14">
        <f t="shared" si="1"/>
        <v>399.71</v>
      </c>
      <c r="J33" s="12">
        <f t="shared" si="4"/>
        <v>90</v>
      </c>
      <c r="K33" s="12">
        <f>VLOOKUP(J33,'CPI Indexes'!B$5:J$111,9,FALSE)</f>
        <v>733.46061882945605</v>
      </c>
      <c r="L33" s="19">
        <f t="shared" si="3"/>
        <v>0.54496450080428982</v>
      </c>
      <c r="M33" s="19">
        <f t="shared" si="2"/>
        <v>16.116617857084485</v>
      </c>
    </row>
    <row r="34" spans="2:13" x14ac:dyDescent="0.3">
      <c r="B34">
        <f t="shared" si="0"/>
        <v>91</v>
      </c>
      <c r="C34" s="7">
        <v>1933</v>
      </c>
      <c r="D34" s="8">
        <v>67.19</v>
      </c>
      <c r="F34" s="32">
        <v>0.55000000000000004</v>
      </c>
      <c r="H34" s="14">
        <f t="shared" si="1"/>
        <v>33.594999999999999</v>
      </c>
      <c r="J34" s="12">
        <f t="shared" si="4"/>
        <v>89</v>
      </c>
      <c r="K34" s="12">
        <f>VLOOKUP(J34,'CPI Indexes'!B$5:J$111,9,FALSE)</f>
        <v>705.98613863080084</v>
      </c>
      <c r="L34" s="19">
        <f t="shared" si="3"/>
        <v>4.7585920121823638E-2</v>
      </c>
      <c r="M34" s="19">
        <f t="shared" si="2"/>
        <v>1.3564258608763946</v>
      </c>
    </row>
    <row r="35" spans="2:13" x14ac:dyDescent="0.3">
      <c r="B35">
        <f t="shared" si="0"/>
        <v>90</v>
      </c>
      <c r="C35" s="7">
        <v>1934</v>
      </c>
      <c r="D35" s="8">
        <v>293.99</v>
      </c>
      <c r="F35" s="32">
        <v>0.76</v>
      </c>
      <c r="H35" s="14">
        <f t="shared" si="1"/>
        <v>146.995</v>
      </c>
      <c r="J35" s="12">
        <f t="shared" si="4"/>
        <v>88</v>
      </c>
      <c r="K35" s="12">
        <f>VLOOKUP(J35,'CPI Indexes'!B$5:J$111,9,FALSE)</f>
        <v>679.50471193330202</v>
      </c>
      <c r="L35" s="19">
        <f t="shared" si="3"/>
        <v>0.21632668238866981</v>
      </c>
      <c r="M35" s="19">
        <f t="shared" si="2"/>
        <v>5.9434631517282579</v>
      </c>
    </row>
    <row r="36" spans="2:13" x14ac:dyDescent="0.3">
      <c r="B36">
        <f t="shared" si="0"/>
        <v>89</v>
      </c>
      <c r="C36" s="7">
        <v>1935</v>
      </c>
      <c r="D36" s="8">
        <v>1448.26</v>
      </c>
      <c r="F36" s="32">
        <v>1</v>
      </c>
      <c r="H36" s="14">
        <f t="shared" si="1"/>
        <v>724.13</v>
      </c>
      <c r="J36" s="12">
        <f t="shared" si="4"/>
        <v>87</v>
      </c>
      <c r="K36" s="12">
        <f>VLOOKUP(J36,'CPI Indexes'!B$5:J$111,9,FALSE)</f>
        <v>653.98044523691749</v>
      </c>
      <c r="L36" s="19">
        <f t="shared" si="3"/>
        <v>1.1072655234174005</v>
      </c>
      <c r="M36" s="19">
        <f t="shared" si="2"/>
        <v>29.321970793045615</v>
      </c>
    </row>
    <row r="37" spans="2:13" x14ac:dyDescent="0.3">
      <c r="B37">
        <f t="shared" si="0"/>
        <v>88</v>
      </c>
      <c r="C37" s="7">
        <v>1936</v>
      </c>
      <c r="D37" s="8">
        <v>582.70000000000005</v>
      </c>
      <c r="F37" s="32">
        <v>1.25</v>
      </c>
      <c r="H37" s="14">
        <f t="shared" si="1"/>
        <v>291.35000000000002</v>
      </c>
      <c r="J37" s="12">
        <f t="shared" si="4"/>
        <v>86</v>
      </c>
      <c r="K37" s="12">
        <f>VLOOKUP(J37,'CPI Indexes'!B$5:J$111,9,FALSE)</f>
        <v>629.37874239702876</v>
      </c>
      <c r="L37" s="19">
        <f t="shared" si="3"/>
        <v>0.46291681045720595</v>
      </c>
      <c r="M37" s="19">
        <f t="shared" si="2"/>
        <v>11.815612128349377</v>
      </c>
    </row>
    <row r="38" spans="2:13" x14ac:dyDescent="0.3">
      <c r="B38">
        <f t="shared" si="0"/>
        <v>87</v>
      </c>
      <c r="C38" s="7">
        <v>1937</v>
      </c>
      <c r="D38" s="8">
        <v>1939.37</v>
      </c>
      <c r="F38" s="32">
        <v>1.51</v>
      </c>
      <c r="H38" s="14">
        <f t="shared" si="1"/>
        <v>969.68499999999995</v>
      </c>
      <c r="J38" s="12">
        <f t="shared" si="4"/>
        <v>86</v>
      </c>
      <c r="K38" s="12">
        <f>VLOOKUP(J38,'CPI Indexes'!B$5:J$111,9,FALSE)</f>
        <v>629.37874239702876</v>
      </c>
      <c r="L38" s="19">
        <f t="shared" si="3"/>
        <v>1.5407018615005859</v>
      </c>
      <c r="M38" s="19">
        <f t="shared" si="2"/>
        <v>37.903889361500653</v>
      </c>
    </row>
    <row r="39" spans="2:13" x14ac:dyDescent="0.3">
      <c r="B39">
        <f t="shared" si="0"/>
        <v>86</v>
      </c>
      <c r="C39" s="7">
        <v>1938</v>
      </c>
      <c r="D39" s="8">
        <v>18335.41</v>
      </c>
      <c r="F39" s="32">
        <v>1.77</v>
      </c>
      <c r="H39" s="14">
        <f t="shared" si="1"/>
        <v>9167.7049999999999</v>
      </c>
      <c r="J39" s="12">
        <f t="shared" si="4"/>
        <v>85</v>
      </c>
      <c r="K39" s="12">
        <f>VLOOKUP(J39,'CPI Indexes'!B$5:J$111,9,FALSE)</f>
        <v>605.66625773207568</v>
      </c>
      <c r="L39" s="19">
        <f t="shared" si="3"/>
        <v>15.136562228724079</v>
      </c>
      <c r="M39" s="19">
        <f t="shared" si="2"/>
        <v>358.92549972872484</v>
      </c>
    </row>
    <row r="40" spans="2:13" x14ac:dyDescent="0.3">
      <c r="B40">
        <f t="shared" si="0"/>
        <v>85</v>
      </c>
      <c r="C40" s="7">
        <v>1939</v>
      </c>
      <c r="D40" s="8">
        <v>2238.77</v>
      </c>
      <c r="F40" s="32">
        <v>2.04</v>
      </c>
      <c r="H40" s="14">
        <f t="shared" si="1"/>
        <v>1119.385</v>
      </c>
      <c r="J40" s="12">
        <f t="shared" si="4"/>
        <v>84</v>
      </c>
      <c r="K40" s="12">
        <f>VLOOKUP(J40,'CPI Indexes'!B$5:J$111,9,FALSE)</f>
        <v>582.81085082609695</v>
      </c>
      <c r="L40" s="19">
        <f t="shared" si="3"/>
        <v>1.920666024685957</v>
      </c>
      <c r="M40" s="19">
        <f t="shared" si="2"/>
        <v>43.897603524686062</v>
      </c>
    </row>
    <row r="41" spans="2:13" x14ac:dyDescent="0.3">
      <c r="B41">
        <f t="shared" si="0"/>
        <v>84</v>
      </c>
      <c r="C41" s="7">
        <v>1940</v>
      </c>
      <c r="D41" s="8">
        <v>686.07</v>
      </c>
      <c r="F41" s="32">
        <v>2.31</v>
      </c>
      <c r="H41" s="14">
        <f t="shared" si="1"/>
        <v>343.03500000000003</v>
      </c>
      <c r="J41" s="12">
        <f t="shared" si="4"/>
        <v>83</v>
      </c>
      <c r="K41" s="12">
        <f>VLOOKUP(J41,'CPI Indexes'!B$5:J$111,9,FALSE)</f>
        <v>560.78154296491266</v>
      </c>
      <c r="L41" s="19">
        <f t="shared" si="3"/>
        <v>0.61170879160240699</v>
      </c>
      <c r="M41" s="19">
        <f t="shared" si="2"/>
        <v>13.475521291602437</v>
      </c>
    </row>
    <row r="42" spans="2:13" x14ac:dyDescent="0.3">
      <c r="B42">
        <f t="shared" si="0"/>
        <v>83</v>
      </c>
      <c r="C42" s="7">
        <v>1941</v>
      </c>
      <c r="D42" s="8">
        <v>961.16</v>
      </c>
      <c r="F42" s="32">
        <v>2.59</v>
      </c>
      <c r="H42" s="14">
        <f t="shared" si="1"/>
        <v>480.58</v>
      </c>
      <c r="J42" s="12">
        <f t="shared" si="4"/>
        <v>83</v>
      </c>
      <c r="K42" s="12">
        <f>VLOOKUP(J42,'CPI Indexes'!B$5:J$111,9,FALSE)</f>
        <v>560.78154296491266</v>
      </c>
      <c r="L42" s="19">
        <f t="shared" si="3"/>
        <v>0.85698255591494965</v>
      </c>
      <c r="M42" s="19">
        <f t="shared" si="2"/>
        <v>18.196368728592763</v>
      </c>
    </row>
    <row r="43" spans="2:13" x14ac:dyDescent="0.3">
      <c r="B43">
        <f t="shared" si="0"/>
        <v>82</v>
      </c>
      <c r="C43" s="7">
        <v>1942</v>
      </c>
      <c r="D43" s="8">
        <v>1598.89</v>
      </c>
      <c r="F43" s="32">
        <v>2.86</v>
      </c>
      <c r="H43" s="14">
        <f t="shared" si="1"/>
        <v>799.44500000000005</v>
      </c>
      <c r="J43" s="12">
        <f t="shared" si="4"/>
        <v>82</v>
      </c>
      <c r="K43" s="12">
        <f>VLOOKUP(J43,'CPI Indexes'!B$5:J$111,9,FALSE)</f>
        <v>539.54847514690357</v>
      </c>
      <c r="L43" s="19">
        <f t="shared" si="3"/>
        <v>1.481692631570007</v>
      </c>
      <c r="M43" s="19">
        <f t="shared" si="2"/>
        <v>30.323739885850681</v>
      </c>
    </row>
    <row r="44" spans="2:13" x14ac:dyDescent="0.3">
      <c r="B44">
        <f t="shared" si="0"/>
        <v>81</v>
      </c>
      <c r="C44" s="7">
        <v>1943</v>
      </c>
      <c r="D44" s="8">
        <v>474.52</v>
      </c>
      <c r="F44" s="32">
        <v>3.14</v>
      </c>
      <c r="H44" s="14">
        <f t="shared" si="1"/>
        <v>237.26</v>
      </c>
      <c r="J44" s="12">
        <f t="shared" si="4"/>
        <v>81</v>
      </c>
      <c r="K44" s="12">
        <f>VLOOKUP(J44,'CPI Indexes'!B$5:J$111,9,FALSE)</f>
        <v>519.08286761147303</v>
      </c>
      <c r="L44" s="19">
        <f t="shared" si="3"/>
        <v>0.45707538199389408</v>
      </c>
      <c r="M44" s="19">
        <f t="shared" si="2"/>
        <v>9.0162172356567911</v>
      </c>
    </row>
    <row r="45" spans="2:13" x14ac:dyDescent="0.3">
      <c r="B45">
        <f t="shared" si="0"/>
        <v>80</v>
      </c>
      <c r="C45" s="7">
        <v>1944</v>
      </c>
      <c r="D45" s="8">
        <v>64.14</v>
      </c>
      <c r="F45" s="32">
        <v>3.43</v>
      </c>
      <c r="H45" s="14">
        <f t="shared" si="1"/>
        <v>32.07</v>
      </c>
      <c r="J45" s="12">
        <f t="shared" si="4"/>
        <v>80</v>
      </c>
      <c r="K45" s="12">
        <f>VLOOKUP(J45,'CPI Indexes'!B$5:J$111,9,FALSE)</f>
        <v>499.35698083033532</v>
      </c>
      <c r="L45" s="19">
        <f t="shared" si="3"/>
        <v>6.4222592716484533E-2</v>
      </c>
      <c r="M45" s="19">
        <f t="shared" si="2"/>
        <v>1.2210579206905912</v>
      </c>
    </row>
    <row r="46" spans="2:13" x14ac:dyDescent="0.3">
      <c r="B46">
        <f t="shared" si="0"/>
        <v>79</v>
      </c>
      <c r="C46" s="7">
        <v>1945</v>
      </c>
      <c r="D46" s="8">
        <v>1706.25</v>
      </c>
      <c r="F46" s="32">
        <v>3.71</v>
      </c>
      <c r="H46" s="14">
        <f t="shared" si="1"/>
        <v>853.125</v>
      </c>
      <c r="J46" s="12">
        <f t="shared" si="4"/>
        <v>80</v>
      </c>
      <c r="K46" s="12">
        <f>VLOOKUP(J46,'CPI Indexes'!B$5:J$111,9,FALSE)</f>
        <v>499.35698083033532</v>
      </c>
      <c r="L46" s="19">
        <f t="shared" si="3"/>
        <v>1.7084471285079785</v>
      </c>
      <c r="M46" s="19">
        <f t="shared" si="2"/>
        <v>31.308471711779887</v>
      </c>
    </row>
    <row r="47" spans="2:13" x14ac:dyDescent="0.3">
      <c r="B47">
        <f t="shared" si="0"/>
        <v>78</v>
      </c>
      <c r="C47" s="7">
        <v>1946</v>
      </c>
      <c r="D47" s="8">
        <v>895.82</v>
      </c>
      <c r="F47" s="32">
        <v>4</v>
      </c>
      <c r="H47" s="14">
        <f t="shared" si="1"/>
        <v>447.91</v>
      </c>
      <c r="J47" s="12">
        <f t="shared" si="4"/>
        <v>79</v>
      </c>
      <c r="K47" s="12">
        <f>VLOOKUP(J47,'CPI Indexes'!B$5:J$111,9,FALSE)</f>
        <v>480.34407790875679</v>
      </c>
      <c r="L47" s="19">
        <f t="shared" ref="L47:L78" si="5">H47/K47</f>
        <v>0.93247740650834521</v>
      </c>
      <c r="M47" s="19">
        <f t="shared" si="2"/>
        <v>16.470642386653182</v>
      </c>
    </row>
    <row r="48" spans="2:13" x14ac:dyDescent="0.3">
      <c r="B48">
        <f t="shared" si="0"/>
        <v>77</v>
      </c>
      <c r="C48" s="7">
        <v>1947</v>
      </c>
      <c r="D48" s="8">
        <v>332.71</v>
      </c>
      <c r="F48" s="32">
        <v>4.29</v>
      </c>
      <c r="H48" s="14">
        <f t="shared" si="1"/>
        <v>166.35499999999999</v>
      </c>
      <c r="J48" s="12">
        <f t="shared" si="4"/>
        <v>78</v>
      </c>
      <c r="K48" s="12">
        <f>VLOOKUP(J48,'CPI Indexes'!B$5:J$111,9,FALSE)</f>
        <v>462.01838834578967</v>
      </c>
      <c r="L48" s="19">
        <f t="shared" si="5"/>
        <v>0.36006142654974688</v>
      </c>
      <c r="M48" s="19">
        <f t="shared" si="2"/>
        <v>6.13000335751466</v>
      </c>
    </row>
    <row r="49" spans="2:13" x14ac:dyDescent="0.3">
      <c r="B49">
        <f t="shared" si="0"/>
        <v>76</v>
      </c>
      <c r="C49" s="7">
        <v>1948</v>
      </c>
      <c r="D49" s="8">
        <v>790.72</v>
      </c>
      <c r="F49" s="32">
        <v>4.58</v>
      </c>
      <c r="H49" s="14">
        <f t="shared" si="1"/>
        <v>395.36</v>
      </c>
      <c r="J49" s="12">
        <f t="shared" si="4"/>
        <v>78</v>
      </c>
      <c r="K49" s="12">
        <f>VLOOKUP(J49,'CPI Indexes'!B$5:J$111,9,FALSE)</f>
        <v>462.01838834578967</v>
      </c>
      <c r="L49" s="19">
        <f t="shared" si="5"/>
        <v>0.85572351658025281</v>
      </c>
      <c r="M49" s="19">
        <f t="shared" si="2"/>
        <v>14.042016416058974</v>
      </c>
    </row>
    <row r="50" spans="2:13" x14ac:dyDescent="0.3">
      <c r="B50">
        <f t="shared" si="0"/>
        <v>75</v>
      </c>
      <c r="C50" s="7">
        <v>1949</v>
      </c>
      <c r="D50" s="8">
        <v>218.37</v>
      </c>
      <c r="F50" s="32">
        <v>4.88</v>
      </c>
      <c r="H50" s="14">
        <f t="shared" si="1"/>
        <v>109.185</v>
      </c>
      <c r="J50" s="12">
        <f t="shared" si="4"/>
        <v>77</v>
      </c>
      <c r="K50" s="12">
        <f>VLOOKUP(J50,'CPI Indexes'!B$5:J$111,9,FALSE)</f>
        <v>444.35507310437549</v>
      </c>
      <c r="L50" s="19">
        <f t="shared" si="5"/>
        <v>0.24571565986004465</v>
      </c>
      <c r="M50" s="19">
        <f t="shared" si="2"/>
        <v>3.8863395247677004</v>
      </c>
    </row>
    <row r="51" spans="2:13" x14ac:dyDescent="0.3">
      <c r="B51">
        <f t="shared" si="0"/>
        <v>74</v>
      </c>
      <c r="C51" s="7">
        <v>1950</v>
      </c>
      <c r="D51" s="8">
        <v>10122.61</v>
      </c>
      <c r="F51" s="32">
        <v>5.18</v>
      </c>
      <c r="H51" s="14">
        <f t="shared" si="1"/>
        <v>5061.3050000000003</v>
      </c>
      <c r="J51" s="12">
        <f t="shared" si="4"/>
        <v>76</v>
      </c>
      <c r="K51" s="12">
        <f>VLOOKUP(J51,'CPI Indexes'!B$5:J$111,9,FALSE)</f>
        <v>427.33019094397639</v>
      </c>
      <c r="L51" s="19">
        <f t="shared" si="5"/>
        <v>11.844014551884412</v>
      </c>
      <c r="M51" s="19">
        <f t="shared" si="2"/>
        <v>180.55882951267714</v>
      </c>
    </row>
    <row r="52" spans="2:13" x14ac:dyDescent="0.3">
      <c r="B52">
        <f t="shared" si="0"/>
        <v>73</v>
      </c>
      <c r="C52" s="7">
        <v>1951</v>
      </c>
      <c r="D52" s="8">
        <v>2523.21</v>
      </c>
      <c r="F52" s="32">
        <v>5.48</v>
      </c>
      <c r="H52" s="14">
        <f t="shared" si="1"/>
        <v>1261.605</v>
      </c>
      <c r="J52" s="12">
        <f t="shared" si="4"/>
        <v>75</v>
      </c>
      <c r="K52" s="12">
        <f>VLOOKUP(J52,'CPI Indexes'!B$5:J$111,9,FALSE)</f>
        <v>410.92066597009762</v>
      </c>
      <c r="L52" s="19">
        <f t="shared" si="5"/>
        <v>3.0701911694356254</v>
      </c>
      <c r="M52" s="19">
        <f t="shared" si="2"/>
        <v>45.112522458102603</v>
      </c>
    </row>
    <row r="53" spans="2:13" x14ac:dyDescent="0.3">
      <c r="B53">
        <f t="shared" si="0"/>
        <v>72</v>
      </c>
      <c r="C53" s="7">
        <v>1952</v>
      </c>
      <c r="D53" s="8">
        <v>3423.94</v>
      </c>
      <c r="F53" s="32">
        <v>5.78</v>
      </c>
      <c r="H53" s="14">
        <f t="shared" si="1"/>
        <v>1711.97</v>
      </c>
      <c r="J53" s="12">
        <f t="shared" si="4"/>
        <v>75</v>
      </c>
      <c r="K53" s="12">
        <f>VLOOKUP(J53,'CPI Indexes'!B$5:J$111,9,FALSE)</f>
        <v>410.92066597009762</v>
      </c>
      <c r="L53" s="19">
        <f t="shared" si="5"/>
        <v>4.1661813137540733</v>
      </c>
      <c r="M53" s="19">
        <f t="shared" si="2"/>
        <v>59.004040758445171</v>
      </c>
    </row>
    <row r="54" spans="2:13" x14ac:dyDescent="0.3">
      <c r="B54">
        <f t="shared" si="0"/>
        <v>71</v>
      </c>
      <c r="C54" s="7">
        <v>1953</v>
      </c>
      <c r="D54" s="8">
        <v>6722.68</v>
      </c>
      <c r="F54" s="32">
        <v>6.09</v>
      </c>
      <c r="H54" s="14">
        <f t="shared" si="1"/>
        <v>3361.34</v>
      </c>
      <c r="J54" s="12">
        <f t="shared" si="4"/>
        <v>74</v>
      </c>
      <c r="K54" s="12">
        <f>VLOOKUP(J54,'CPI Indexes'!B$5:J$111,9,FALSE)</f>
        <v>395.10425635672055</v>
      </c>
      <c r="L54" s="19">
        <f t="shared" si="5"/>
        <v>8.5074760545358661</v>
      </c>
      <c r="M54" s="19">
        <f t="shared" si="2"/>
        <v>116.13315311331398</v>
      </c>
    </row>
    <row r="55" spans="2:13" x14ac:dyDescent="0.3">
      <c r="B55">
        <f t="shared" si="0"/>
        <v>70</v>
      </c>
      <c r="C55" s="7">
        <v>1954</v>
      </c>
      <c r="D55" s="8">
        <v>1360971.16</v>
      </c>
      <c r="F55" s="32">
        <v>6.4</v>
      </c>
      <c r="H55" s="14">
        <f t="shared" si="1"/>
        <v>680485.58</v>
      </c>
      <c r="J55" s="12">
        <f t="shared" si="4"/>
        <v>73</v>
      </c>
      <c r="K55" s="12">
        <f>VLOOKUP(J55,'CPI Indexes'!B$5:J$111,9,FALSE)</f>
        <v>379.85952419924865</v>
      </c>
      <c r="L55" s="19">
        <f t="shared" si="5"/>
        <v>1791.4137639025294</v>
      </c>
      <c r="M55" s="19">
        <f t="shared" si="2"/>
        <v>23570.200864237289</v>
      </c>
    </row>
    <row r="56" spans="2:13" x14ac:dyDescent="0.3">
      <c r="B56">
        <f t="shared" si="0"/>
        <v>69</v>
      </c>
      <c r="C56" s="7">
        <v>1955</v>
      </c>
      <c r="D56" s="8">
        <v>393966.77</v>
      </c>
      <c r="F56" s="32">
        <v>6.71</v>
      </c>
      <c r="H56" s="14">
        <f t="shared" si="1"/>
        <v>196983.38500000001</v>
      </c>
      <c r="J56" s="12">
        <f t="shared" si="4"/>
        <v>73</v>
      </c>
      <c r="K56" s="12">
        <f>VLOOKUP(J56,'CPI Indexes'!B$5:J$111,9,FALSE)</f>
        <v>379.85952419924865</v>
      </c>
      <c r="L56" s="19">
        <f t="shared" si="5"/>
        <v>518.56902999930003</v>
      </c>
      <c r="M56" s="19">
        <f t="shared" si="2"/>
        <v>6576.3640678184738</v>
      </c>
    </row>
    <row r="57" spans="2:13" x14ac:dyDescent="0.3">
      <c r="B57">
        <f t="shared" si="0"/>
        <v>68</v>
      </c>
      <c r="C57" s="7">
        <v>1956</v>
      </c>
      <c r="D57" s="8">
        <v>790277.04</v>
      </c>
      <c r="F57" s="32">
        <v>7.03</v>
      </c>
      <c r="H57" s="14">
        <f t="shared" si="1"/>
        <v>395138.52</v>
      </c>
      <c r="J57" s="12">
        <f t="shared" si="4"/>
        <v>72</v>
      </c>
      <c r="K57" s="12">
        <f>VLOOKUP(J57,'CPI Indexes'!B$5:J$111,9,FALSE)</f>
        <v>365.16580645710712</v>
      </c>
      <c r="L57" s="19">
        <f t="shared" si="5"/>
        <v>1082.0797375134671</v>
      </c>
      <c r="M57" s="19">
        <f t="shared" si="2"/>
        <v>13226.667339437316</v>
      </c>
    </row>
    <row r="58" spans="2:13" x14ac:dyDescent="0.3">
      <c r="B58">
        <f t="shared" si="0"/>
        <v>67</v>
      </c>
      <c r="C58" s="7">
        <v>1957</v>
      </c>
      <c r="D58" s="8">
        <v>1572724.59</v>
      </c>
      <c r="F58" s="32">
        <v>7.35</v>
      </c>
      <c r="H58" s="14">
        <f t="shared" si="1"/>
        <v>786362.29500000004</v>
      </c>
      <c r="J58" s="12">
        <f t="shared" si="4"/>
        <v>71</v>
      </c>
      <c r="K58" s="12">
        <f>VLOOKUP(J58,'CPI Indexes'!B$5:J$111,9,FALSE)</f>
        <v>351.00318694660928</v>
      </c>
      <c r="L58" s="19">
        <f t="shared" si="5"/>
        <v>2240.3280774758687</v>
      </c>
      <c r="M58" s="19">
        <f t="shared" si="2"/>
        <v>26394.575551952024</v>
      </c>
    </row>
    <row r="59" spans="2:13" x14ac:dyDescent="0.3">
      <c r="B59">
        <f t="shared" si="0"/>
        <v>66</v>
      </c>
      <c r="C59" s="7">
        <v>1958</v>
      </c>
      <c r="D59" s="8">
        <v>2958567.3</v>
      </c>
      <c r="F59" s="32">
        <v>7.67</v>
      </c>
      <c r="H59" s="14">
        <f t="shared" si="1"/>
        <v>1479283.65</v>
      </c>
      <c r="J59" s="12">
        <f t="shared" si="4"/>
        <v>71</v>
      </c>
      <c r="K59" s="12">
        <f>VLOOKUP(J59,'CPI Indexes'!B$5:J$111,9,FALSE)</f>
        <v>351.00318694660928</v>
      </c>
      <c r="L59" s="19">
        <f t="shared" si="5"/>
        <v>4214.4450677737359</v>
      </c>
      <c r="M59" s="19">
        <f t="shared" si="2"/>
        <v>47858.088982931695</v>
      </c>
    </row>
    <row r="60" spans="2:13" x14ac:dyDescent="0.3">
      <c r="B60">
        <f t="shared" si="0"/>
        <v>65</v>
      </c>
      <c r="C60" s="7">
        <v>1959</v>
      </c>
      <c r="D60" s="8">
        <v>2923507.31</v>
      </c>
      <c r="F60" s="32">
        <v>8</v>
      </c>
      <c r="H60" s="14">
        <f t="shared" si="1"/>
        <v>1461753.655</v>
      </c>
      <c r="J60" s="12">
        <f t="shared" si="4"/>
        <v>70</v>
      </c>
      <c r="K60" s="12">
        <f>VLOOKUP(J60,'CPI Indexes'!B$5:J$111,9,FALSE)</f>
        <v>337.3524693461294</v>
      </c>
      <c r="L60" s="19">
        <f t="shared" si="5"/>
        <v>4333.01602277651</v>
      </c>
      <c r="M60" s="19">
        <f t="shared" si="2"/>
        <v>47426.070762103584</v>
      </c>
    </row>
    <row r="61" spans="2:13" x14ac:dyDescent="0.3">
      <c r="B61">
        <f t="shared" si="0"/>
        <v>64</v>
      </c>
      <c r="C61" s="7">
        <v>1960</v>
      </c>
      <c r="D61" s="8">
        <v>4203017.9400000004</v>
      </c>
      <c r="F61" s="32">
        <v>8.33</v>
      </c>
      <c r="H61" s="14">
        <f t="shared" si="1"/>
        <v>2101508.9700000002</v>
      </c>
      <c r="J61" s="12">
        <f t="shared" si="4"/>
        <v>69</v>
      </c>
      <c r="K61" s="12">
        <f>VLOOKUP(J61,'CPI Indexes'!B$5:J$111,9,FALSE)</f>
        <v>324.19515117699217</v>
      </c>
      <c r="L61" s="19">
        <f t="shared" si="5"/>
        <v>6482.2344269199002</v>
      </c>
      <c r="M61" s="19">
        <f t="shared" si="2"/>
        <v>68385.413553878607</v>
      </c>
    </row>
    <row r="62" spans="2:13" x14ac:dyDescent="0.3">
      <c r="B62">
        <f t="shared" si="0"/>
        <v>63</v>
      </c>
      <c r="C62" s="7">
        <v>1961</v>
      </c>
      <c r="D62" s="8">
        <v>5504304.1699999999</v>
      </c>
      <c r="F62" s="32">
        <v>8.67</v>
      </c>
      <c r="H62" s="14">
        <f t="shared" si="1"/>
        <v>2752152.085</v>
      </c>
      <c r="J62" s="12">
        <f t="shared" si="4"/>
        <v>69</v>
      </c>
      <c r="K62" s="12">
        <f>VLOOKUP(J62,'CPI Indexes'!B$5:J$111,9,FALSE)</f>
        <v>324.19515117699217</v>
      </c>
      <c r="L62" s="19">
        <f t="shared" si="5"/>
        <v>8489.1833668958261</v>
      </c>
      <c r="M62" s="19">
        <f t="shared" si="2"/>
        <v>86321.018049702805</v>
      </c>
    </row>
    <row r="63" spans="2:13" x14ac:dyDescent="0.3">
      <c r="B63">
        <f t="shared" si="0"/>
        <v>62</v>
      </c>
      <c r="C63" s="7">
        <v>1962</v>
      </c>
      <c r="D63" s="8">
        <v>6938872.9299999997</v>
      </c>
      <c r="F63" s="32">
        <v>9.01</v>
      </c>
      <c r="H63" s="14">
        <f t="shared" si="1"/>
        <v>3469436.4649999999</v>
      </c>
      <c r="J63" s="12">
        <f t="shared" si="4"/>
        <v>68</v>
      </c>
      <c r="K63" s="12">
        <f>VLOOKUP(J63,'CPI Indexes'!B$5:J$111,9,FALSE)</f>
        <v>311.51339872481162</v>
      </c>
      <c r="L63" s="19">
        <f t="shared" si="5"/>
        <v>11137.358711382016</v>
      </c>
      <c r="M63" s="19">
        <f t="shared" si="2"/>
        <v>109155.27834680429</v>
      </c>
    </row>
    <row r="64" spans="2:13" x14ac:dyDescent="0.3">
      <c r="B64">
        <f t="shared" si="0"/>
        <v>61</v>
      </c>
      <c r="C64" s="7">
        <v>1963</v>
      </c>
      <c r="D64" s="8">
        <v>5952667.6299999999</v>
      </c>
      <c r="F64" s="32">
        <v>9.35</v>
      </c>
      <c r="H64" s="14">
        <f t="shared" si="1"/>
        <v>2976333.8149999999</v>
      </c>
      <c r="J64" s="12">
        <f t="shared" si="4"/>
        <v>67</v>
      </c>
      <c r="K64" s="12">
        <f>VLOOKUP(J64,'CPI Indexes'!B$5:J$111,9,FALSE)</f>
        <v>299.29002286728831</v>
      </c>
      <c r="L64" s="19">
        <f t="shared" si="5"/>
        <v>9944.6476246880138</v>
      </c>
      <c r="M64" s="19">
        <f t="shared" si="2"/>
        <v>93942.870770940557</v>
      </c>
    </row>
    <row r="65" spans="2:13" x14ac:dyDescent="0.3">
      <c r="B65">
        <f t="shared" si="0"/>
        <v>60</v>
      </c>
      <c r="C65" s="7">
        <v>1964</v>
      </c>
      <c r="D65" s="8">
        <v>4395501.8499999996</v>
      </c>
      <c r="F65" s="32">
        <v>9.69</v>
      </c>
      <c r="H65" s="14">
        <f t="shared" si="1"/>
        <v>2197750.9249999998</v>
      </c>
      <c r="J65" s="12">
        <f t="shared" si="4"/>
        <v>67</v>
      </c>
      <c r="K65" s="12">
        <f>VLOOKUP(J65,'CPI Indexes'!B$5:J$111,9,FALSE)</f>
        <v>299.29002286728831</v>
      </c>
      <c r="L65" s="19">
        <f t="shared" si="5"/>
        <v>7343.2147986253794</v>
      </c>
      <c r="M65" s="19">
        <f t="shared" si="2"/>
        <v>66860.951864156392</v>
      </c>
    </row>
    <row r="66" spans="2:13" x14ac:dyDescent="0.3">
      <c r="B66">
        <f t="shared" si="0"/>
        <v>59</v>
      </c>
      <c r="C66" s="7">
        <v>1965</v>
      </c>
      <c r="D66" s="8">
        <v>4401757.2300000004</v>
      </c>
      <c r="F66" s="32">
        <v>10.050000000000001</v>
      </c>
      <c r="H66" s="14">
        <f t="shared" si="1"/>
        <v>2200878.6150000002</v>
      </c>
      <c r="J66" s="12">
        <f t="shared" si="4"/>
        <v>66</v>
      </c>
      <c r="K66" s="12">
        <f>VLOOKUP(J66,'CPI Indexes'!B$5:J$111,9,FALSE)</f>
        <v>287.50845577569959</v>
      </c>
      <c r="L66" s="19">
        <f t="shared" si="5"/>
        <v>7655.0048208565422</v>
      </c>
      <c r="M66" s="19">
        <f t="shared" si="2"/>
        <v>67180.570288824325</v>
      </c>
    </row>
    <row r="67" spans="2:13" x14ac:dyDescent="0.3">
      <c r="B67">
        <f t="shared" si="0"/>
        <v>58</v>
      </c>
      <c r="C67" s="7">
        <v>1966</v>
      </c>
      <c r="D67" s="8">
        <v>4454596.24</v>
      </c>
      <c r="F67" s="32">
        <v>10.4</v>
      </c>
      <c r="H67" s="14">
        <f t="shared" si="1"/>
        <v>2227298.12</v>
      </c>
      <c r="J67" s="12">
        <f t="shared" si="4"/>
        <v>65</v>
      </c>
      <c r="K67" s="12">
        <f>VLOOKUP(J67,'CPI Indexes'!B$5:J$111,9,FALSE)</f>
        <v>276.15272845850552</v>
      </c>
      <c r="L67" s="19">
        <f t="shared" si="5"/>
        <v>8065.4575909239011</v>
      </c>
      <c r="M67" s="19">
        <f t="shared" si="2"/>
        <v>68224.30563411834</v>
      </c>
    </row>
    <row r="68" spans="2:13" x14ac:dyDescent="0.3">
      <c r="B68">
        <f t="shared" si="0"/>
        <v>57</v>
      </c>
      <c r="C68" s="7">
        <v>1967</v>
      </c>
      <c r="D68" s="8">
        <v>5278397.26</v>
      </c>
      <c r="F68" s="32">
        <v>10.76</v>
      </c>
      <c r="H68" s="14">
        <f t="shared" si="1"/>
        <v>2639198.63</v>
      </c>
      <c r="J68" s="12">
        <f t="shared" si="4"/>
        <v>65</v>
      </c>
      <c r="K68" s="12">
        <f>VLOOKUP(J68,'CPI Indexes'!B$5:J$111,9,FALSE)</f>
        <v>276.15272845850552</v>
      </c>
      <c r="L68" s="19">
        <f t="shared" si="5"/>
        <v>9557.0253632187578</v>
      </c>
      <c r="M68" s="19">
        <f t="shared" si="2"/>
        <v>77919.246737773545</v>
      </c>
    </row>
    <row r="69" spans="2:13" x14ac:dyDescent="0.3">
      <c r="B69">
        <f t="shared" si="0"/>
        <v>56</v>
      </c>
      <c r="C69" s="7">
        <v>1968</v>
      </c>
      <c r="D69" s="8">
        <v>6156073.3799999999</v>
      </c>
      <c r="F69" s="32">
        <v>11.13</v>
      </c>
      <c r="H69" s="14">
        <f t="shared" si="1"/>
        <v>3078036.69</v>
      </c>
      <c r="J69" s="12">
        <f t="shared" si="4"/>
        <v>64</v>
      </c>
      <c r="K69" s="12">
        <f>VLOOKUP(J69,'CPI Indexes'!B$5:J$111,9,FALSE)</f>
        <v>265.20744911663189</v>
      </c>
      <c r="L69" s="19">
        <f t="shared" si="5"/>
        <v>11606.147188747904</v>
      </c>
      <c r="M69" s="19">
        <f t="shared" si="2"/>
        <v>91205.698865247963</v>
      </c>
    </row>
    <row r="70" spans="2:13" x14ac:dyDescent="0.3">
      <c r="B70">
        <f t="shared" si="0"/>
        <v>55</v>
      </c>
      <c r="C70" s="7">
        <v>1969</v>
      </c>
      <c r="D70" s="8">
        <v>8793794.3200000003</v>
      </c>
      <c r="F70" s="32">
        <v>11.5</v>
      </c>
      <c r="H70" s="14">
        <f t="shared" si="1"/>
        <v>4396897.16</v>
      </c>
      <c r="J70" s="12">
        <f t="shared" si="4"/>
        <v>64</v>
      </c>
      <c r="K70" s="12">
        <f>VLOOKUP(J70,'CPI Indexes'!B$5:J$111,9,FALSE)</f>
        <v>265.20744911663189</v>
      </c>
      <c r="L70" s="19">
        <f t="shared" si="5"/>
        <v>16579.086200804071</v>
      </c>
      <c r="M70" s="19">
        <f t="shared" si="2"/>
        <v>125575.92495798755</v>
      </c>
    </row>
    <row r="71" spans="2:13" x14ac:dyDescent="0.3">
      <c r="B71">
        <f t="shared" si="0"/>
        <v>54</v>
      </c>
      <c r="C71" s="7">
        <v>1970</v>
      </c>
      <c r="D71" s="8">
        <v>5945925.4900000002</v>
      </c>
      <c r="F71" s="32">
        <v>11.87</v>
      </c>
      <c r="H71" s="14">
        <f t="shared" si="1"/>
        <v>2972962.7450000001</v>
      </c>
      <c r="J71" s="12">
        <f t="shared" si="4"/>
        <v>63</v>
      </c>
      <c r="K71" s="12">
        <f>VLOOKUP(J71,'CPI Indexes'!B$5:J$111,9,FALSE)</f>
        <v>254.65778228109093</v>
      </c>
      <c r="L71" s="19">
        <f t="shared" si="5"/>
        <v>11674.344755419443</v>
      </c>
      <c r="M71" s="19">
        <f t="shared" si="2"/>
        <v>85229.55189078518</v>
      </c>
    </row>
    <row r="72" spans="2:13" x14ac:dyDescent="0.3">
      <c r="B72">
        <f t="shared" si="0"/>
        <v>53</v>
      </c>
      <c r="C72" s="7">
        <v>1971</v>
      </c>
      <c r="D72" s="8">
        <v>7056155.79</v>
      </c>
      <c r="F72" s="32">
        <v>12.25</v>
      </c>
      <c r="H72" s="14">
        <f t="shared" si="1"/>
        <v>3528077.895</v>
      </c>
      <c r="J72" s="12">
        <f t="shared" si="4"/>
        <v>62</v>
      </c>
      <c r="K72" s="12">
        <f>VLOOKUP(J72,'CPI Indexes'!B$5:J$111,9,FALSE)</f>
        <v>244.48942870466593</v>
      </c>
      <c r="L72" s="19">
        <f t="shared" si="5"/>
        <v>14430.390359583957</v>
      </c>
      <c r="M72" s="19">
        <f t="shared" si="2"/>
        <v>101542.45631793221</v>
      </c>
    </row>
    <row r="73" spans="2:13" x14ac:dyDescent="0.3">
      <c r="B73">
        <f t="shared" si="0"/>
        <v>52</v>
      </c>
      <c r="C73" s="7">
        <v>1972</v>
      </c>
      <c r="D73" s="8">
        <v>9494932</v>
      </c>
      <c r="F73" s="32">
        <v>12.64</v>
      </c>
      <c r="H73" s="14">
        <f t="shared" si="1"/>
        <v>4747466</v>
      </c>
      <c r="J73" s="12">
        <f t="shared" si="4"/>
        <v>62</v>
      </c>
      <c r="K73" s="12">
        <f>VLOOKUP(J73,'CPI Indexes'!B$5:J$111,9,FALSE)</f>
        <v>244.48942870466593</v>
      </c>
      <c r="L73" s="19">
        <f t="shared" si="5"/>
        <v>19417.878413609291</v>
      </c>
      <c r="M73" s="19">
        <f t="shared" si="2"/>
        <v>131699.23654130448</v>
      </c>
    </row>
    <row r="74" spans="2:13" x14ac:dyDescent="0.3">
      <c r="B74">
        <f t="shared" ref="B74:B125" si="6">2024-C74</f>
        <v>51</v>
      </c>
      <c r="C74" s="7">
        <v>1973</v>
      </c>
      <c r="D74" s="8">
        <v>8745454</v>
      </c>
      <c r="F74" s="32">
        <v>13.03</v>
      </c>
      <c r="H74" s="14">
        <f t="shared" ref="H74:H125" si="7">D74*F$3</f>
        <v>4372727</v>
      </c>
      <c r="J74" s="12">
        <f t="shared" si="4"/>
        <v>61</v>
      </c>
      <c r="K74" s="12">
        <f>VLOOKUP(J74,'CPI Indexes'!B$5:J$111,9,FALSE)</f>
        <v>234.68860598040089</v>
      </c>
      <c r="L74" s="19">
        <f t="shared" si="5"/>
        <v>18632.037894354238</v>
      </c>
      <c r="M74" s="19">
        <f t="shared" ref="M74:M125" si="8">L74*(1+$F$5/100)^B74</f>
        <v>121801.80757346508</v>
      </c>
    </row>
    <row r="75" spans="2:13" x14ac:dyDescent="0.3">
      <c r="B75">
        <f t="shared" si="6"/>
        <v>50</v>
      </c>
      <c r="C75" s="7">
        <v>1974</v>
      </c>
      <c r="D75" s="8">
        <v>8520993.4299999997</v>
      </c>
      <c r="F75" s="32">
        <v>13.43</v>
      </c>
      <c r="H75" s="14">
        <f t="shared" si="7"/>
        <v>4260496.7149999999</v>
      </c>
      <c r="J75" s="12">
        <f t="shared" si="4"/>
        <v>60</v>
      </c>
      <c r="K75" s="12">
        <f>VLOOKUP(J75,'CPI Indexes'!B$5:J$111,9,FALSE)</f>
        <v>225.24202986062735</v>
      </c>
      <c r="L75" s="19">
        <f t="shared" si="5"/>
        <v>18915.194103144338</v>
      </c>
      <c r="M75" s="19">
        <f t="shared" si="8"/>
        <v>119183.48257541261</v>
      </c>
    </row>
    <row r="76" spans="2:13" x14ac:dyDescent="0.3">
      <c r="B76">
        <f t="shared" si="6"/>
        <v>49</v>
      </c>
      <c r="C76" s="7">
        <v>1975</v>
      </c>
      <c r="D76" s="8">
        <v>8236428.3799999999</v>
      </c>
      <c r="F76" s="32">
        <v>13.83</v>
      </c>
      <c r="H76" s="14">
        <f t="shared" si="7"/>
        <v>4118214.19</v>
      </c>
      <c r="J76" s="12">
        <f t="shared" si="4"/>
        <v>60</v>
      </c>
      <c r="K76" s="12">
        <f>VLOOKUP(J76,'CPI Indexes'!B$5:J$111,9,FALSE)</f>
        <v>225.24202986062735</v>
      </c>
      <c r="L76" s="19">
        <f t="shared" si="5"/>
        <v>18283.506823962744</v>
      </c>
      <c r="M76" s="19">
        <f t="shared" si="8"/>
        <v>111039.2863778678</v>
      </c>
    </row>
    <row r="77" spans="2:13" x14ac:dyDescent="0.3">
      <c r="B77">
        <f t="shared" si="6"/>
        <v>48</v>
      </c>
      <c r="C77" s="7">
        <v>1976</v>
      </c>
      <c r="D77" s="8">
        <v>7871902.71</v>
      </c>
      <c r="F77" s="32">
        <v>14.24</v>
      </c>
      <c r="H77" s="14">
        <f t="shared" si="7"/>
        <v>3935951.355</v>
      </c>
      <c r="J77" s="12">
        <f t="shared" si="4"/>
        <v>59</v>
      </c>
      <c r="K77" s="12">
        <f>VLOOKUP(J77,'CPI Indexes'!B$5:J$111,9,FALSE)</f>
        <v>216.13689625120708</v>
      </c>
      <c r="L77" s="19">
        <f t="shared" si="5"/>
        <v>18210.455610620986</v>
      </c>
      <c r="M77" s="19">
        <f t="shared" si="8"/>
        <v>106598.19968923034</v>
      </c>
    </row>
    <row r="78" spans="2:13" x14ac:dyDescent="0.3">
      <c r="B78">
        <f t="shared" si="6"/>
        <v>47</v>
      </c>
      <c r="C78" s="7">
        <v>1977</v>
      </c>
      <c r="D78" s="8">
        <v>8474464.8800000008</v>
      </c>
      <c r="F78" s="32">
        <v>14.66</v>
      </c>
      <c r="H78" s="14">
        <f t="shared" si="7"/>
        <v>4237232.4400000004</v>
      </c>
      <c r="J78" s="12">
        <f t="shared" si="4"/>
        <v>59</v>
      </c>
      <c r="K78" s="12">
        <f>VLOOKUP(J78,'CPI Indexes'!B$5:J$111,9,FALSE)</f>
        <v>216.13689625120708</v>
      </c>
      <c r="L78" s="19">
        <f t="shared" si="5"/>
        <v>19604.392001054915</v>
      </c>
      <c r="M78" s="19">
        <f t="shared" si="8"/>
        <v>110609.9843679217</v>
      </c>
    </row>
    <row r="79" spans="2:13" x14ac:dyDescent="0.3">
      <c r="B79">
        <f t="shared" si="6"/>
        <v>46</v>
      </c>
      <c r="C79" s="7">
        <v>1978</v>
      </c>
      <c r="D79" s="8">
        <v>8925236.5099999998</v>
      </c>
      <c r="F79" s="32">
        <v>15.08</v>
      </c>
      <c r="H79" s="14">
        <f t="shared" si="7"/>
        <v>4462618.2549999999</v>
      </c>
      <c r="J79" s="12">
        <f t="shared" si="4"/>
        <v>58</v>
      </c>
      <c r="K79" s="12">
        <f>VLOOKUP(J79,'CPI Indexes'!B$5:J$111,9,FALSE)</f>
        <v>207.3608638565851</v>
      </c>
      <c r="L79" s="19">
        <f t="shared" ref="L79:L110" si="9">H79/K79</f>
        <v>21521.024613817368</v>
      </c>
      <c r="M79" s="19">
        <f t="shared" si="8"/>
        <v>117035.00873192116</v>
      </c>
    </row>
    <row r="80" spans="2:13" x14ac:dyDescent="0.3">
      <c r="B80">
        <f t="shared" si="6"/>
        <v>45</v>
      </c>
      <c r="C80" s="7">
        <v>1979</v>
      </c>
      <c r="D80" s="8">
        <v>9516026.9100000001</v>
      </c>
      <c r="F80" s="32">
        <v>15.51</v>
      </c>
      <c r="H80" s="14">
        <f t="shared" si="7"/>
        <v>4758013.4550000001</v>
      </c>
      <c r="J80" s="12">
        <f t="shared" si="4"/>
        <v>58</v>
      </c>
      <c r="K80" s="12">
        <f>VLOOKUP(J80,'CPI Indexes'!B$5:J$111,9,FALSE)</f>
        <v>207.3608638565851</v>
      </c>
      <c r="L80" s="19">
        <f t="shared" si="9"/>
        <v>22945.571148327857</v>
      </c>
      <c r="M80" s="19">
        <f t="shared" si="8"/>
        <v>120271.74570732788</v>
      </c>
    </row>
    <row r="81" spans="2:13" x14ac:dyDescent="0.3">
      <c r="B81">
        <f t="shared" si="6"/>
        <v>44</v>
      </c>
      <c r="C81" s="7">
        <v>1980</v>
      </c>
      <c r="D81" s="8">
        <v>10728819.66</v>
      </c>
      <c r="F81" s="32">
        <v>15.95</v>
      </c>
      <c r="H81" s="14">
        <f t="shared" si="7"/>
        <v>5364409.83</v>
      </c>
      <c r="J81" s="12">
        <f t="shared" si="4"/>
        <v>57</v>
      </c>
      <c r="K81" s="12">
        <f>VLOOKUP(J81,'CPI Indexes'!B$5:J$111,9,FALSE)</f>
        <v>198.90203745213017</v>
      </c>
      <c r="L81" s="19">
        <f t="shared" si="9"/>
        <v>26970.110003478745</v>
      </c>
      <c r="M81" s="19">
        <f t="shared" si="8"/>
        <v>136257.16690228993</v>
      </c>
    </row>
    <row r="82" spans="2:13" x14ac:dyDescent="0.3">
      <c r="B82">
        <f t="shared" si="6"/>
        <v>43</v>
      </c>
      <c r="C82" s="7">
        <v>1981</v>
      </c>
      <c r="D82" s="8">
        <v>5905160.29</v>
      </c>
      <c r="F82" s="32">
        <v>16.399999999999999</v>
      </c>
      <c r="H82" s="14">
        <f t="shared" si="7"/>
        <v>2952580.145</v>
      </c>
      <c r="J82" s="12">
        <f t="shared" si="4"/>
        <v>56</v>
      </c>
      <c r="K82" s="12">
        <f>VLOOKUP(J82,'CPI Indexes'!B$5:J$111,9,FALSE)</f>
        <v>190.74895176108933</v>
      </c>
      <c r="L82" s="19">
        <f t="shared" si="9"/>
        <v>15478.880055383317</v>
      </c>
      <c r="M82" s="19">
        <f t="shared" si="8"/>
        <v>75375.128659985043</v>
      </c>
    </row>
    <row r="83" spans="2:13" x14ac:dyDescent="0.3">
      <c r="B83">
        <f t="shared" si="6"/>
        <v>42</v>
      </c>
      <c r="C83" s="7">
        <v>1982</v>
      </c>
      <c r="D83" s="8">
        <v>2977540.18</v>
      </c>
      <c r="F83" s="32">
        <v>16.850000000000001</v>
      </c>
      <c r="H83" s="14">
        <f t="shared" si="7"/>
        <v>1488770.09</v>
      </c>
      <c r="J83" s="12">
        <f t="shared" ref="J83:J122" si="10">ROUND(F83+B83,0)-3</f>
        <v>56</v>
      </c>
      <c r="K83" s="12">
        <f>VLOOKUP(J83,'CPI Indexes'!B$5:J$111,9,FALSE)</f>
        <v>190.74895176108933</v>
      </c>
      <c r="L83" s="19">
        <f t="shared" si="9"/>
        <v>7804.8664291726536</v>
      </c>
      <c r="M83" s="19">
        <f t="shared" si="8"/>
        <v>36632.44457324328</v>
      </c>
    </row>
    <row r="84" spans="2:13" x14ac:dyDescent="0.3">
      <c r="B84">
        <f t="shared" si="6"/>
        <v>41</v>
      </c>
      <c r="C84" s="7">
        <v>1983</v>
      </c>
      <c r="D84" s="8">
        <v>2644927.33</v>
      </c>
      <c r="F84" s="32">
        <v>17.309999999999999</v>
      </c>
      <c r="H84" s="14">
        <f t="shared" si="7"/>
        <v>1322463.665</v>
      </c>
      <c r="J84" s="12">
        <f t="shared" si="10"/>
        <v>55</v>
      </c>
      <c r="K84" s="12">
        <f>VLOOKUP(J84,'CPI Indexes'!B$5:J$111,9,FALSE)</f>
        <v>182.89055591430295</v>
      </c>
      <c r="L84" s="19">
        <f t="shared" si="9"/>
        <v>7230.9018822145581</v>
      </c>
      <c r="M84" s="19">
        <f t="shared" si="8"/>
        <v>32711.826136897649</v>
      </c>
    </row>
    <row r="85" spans="2:13" x14ac:dyDescent="0.3">
      <c r="B85">
        <f t="shared" si="6"/>
        <v>40</v>
      </c>
      <c r="C85" s="7">
        <v>1984</v>
      </c>
      <c r="D85" s="8">
        <v>3045016.05</v>
      </c>
      <c r="F85" s="32">
        <v>17.78</v>
      </c>
      <c r="H85" s="14">
        <f t="shared" si="7"/>
        <v>1522508.0249999999</v>
      </c>
      <c r="J85" s="12">
        <f t="shared" si="10"/>
        <v>55</v>
      </c>
      <c r="K85" s="12">
        <f>VLOOKUP(J85,'CPI Indexes'!B$5:J$111,9,FALSE)</f>
        <v>182.89055591430295</v>
      </c>
      <c r="L85" s="19">
        <f t="shared" si="9"/>
        <v>8324.6946097829223</v>
      </c>
      <c r="M85" s="19">
        <f t="shared" si="8"/>
        <v>36298.821551315654</v>
      </c>
    </row>
    <row r="86" spans="2:13" x14ac:dyDescent="0.3">
      <c r="B86">
        <f t="shared" si="6"/>
        <v>39</v>
      </c>
      <c r="C86" s="7">
        <v>1985</v>
      </c>
      <c r="D86" s="8">
        <v>2389466.91</v>
      </c>
      <c r="F86" s="32">
        <v>18.260000000000002</v>
      </c>
      <c r="H86" s="14">
        <f t="shared" si="7"/>
        <v>1194733.4550000001</v>
      </c>
      <c r="J86" s="12">
        <f t="shared" si="10"/>
        <v>54</v>
      </c>
      <c r="K86" s="12">
        <f>VLOOKUP(J86,'CPI Indexes'!B$5:J$111,9,FALSE)</f>
        <v>175.31619847161727</v>
      </c>
      <c r="L86" s="19">
        <f t="shared" si="9"/>
        <v>6814.7351209729823</v>
      </c>
      <c r="M86" s="19">
        <f t="shared" si="8"/>
        <v>28640.796404260829</v>
      </c>
    </row>
    <row r="87" spans="2:13" x14ac:dyDescent="0.3">
      <c r="B87">
        <f t="shared" si="6"/>
        <v>38</v>
      </c>
      <c r="C87" s="7">
        <v>1986</v>
      </c>
      <c r="D87" s="8">
        <v>2634539.5499999998</v>
      </c>
      <c r="F87" s="32">
        <v>18.75</v>
      </c>
      <c r="H87" s="14">
        <f t="shared" si="7"/>
        <v>1317269.7749999999</v>
      </c>
      <c r="J87" s="12">
        <f t="shared" si="10"/>
        <v>54</v>
      </c>
      <c r="K87" s="12">
        <f>VLOOKUP(J87,'CPI Indexes'!B$5:J$111,9,FALSE)</f>
        <v>175.31619847161727</v>
      </c>
      <c r="L87" s="19">
        <f t="shared" si="9"/>
        <v>7513.6797767906119</v>
      </c>
      <c r="M87" s="19">
        <f t="shared" si="8"/>
        <v>30436.918868071898</v>
      </c>
    </row>
    <row r="88" spans="2:13" x14ac:dyDescent="0.3">
      <c r="B88">
        <f t="shared" si="6"/>
        <v>37</v>
      </c>
      <c r="C88" s="7">
        <v>1987</v>
      </c>
      <c r="D88" s="8">
        <v>2666190.71</v>
      </c>
      <c r="F88" s="32">
        <v>19.25</v>
      </c>
      <c r="H88" s="14">
        <f t="shared" si="7"/>
        <v>1333095.355</v>
      </c>
      <c r="J88" s="12">
        <f t="shared" si="10"/>
        <v>53</v>
      </c>
      <c r="K88" s="12">
        <f>VLOOKUP(J88,'CPI Indexes'!B$5:J$111,9,FALSE)</f>
        <v>168.01561298469127</v>
      </c>
      <c r="L88" s="19">
        <f t="shared" si="9"/>
        <v>7934.3540241195615</v>
      </c>
      <c r="M88" s="19">
        <f t="shared" si="8"/>
        <v>30979.290962279247</v>
      </c>
    </row>
    <row r="89" spans="2:13" x14ac:dyDescent="0.3">
      <c r="B89">
        <f t="shared" si="6"/>
        <v>36</v>
      </c>
      <c r="C89" s="7">
        <v>1988</v>
      </c>
      <c r="D89" s="8">
        <v>2808146.33</v>
      </c>
      <c r="F89" s="32">
        <v>19.760000000000002</v>
      </c>
      <c r="H89" s="14">
        <f t="shared" si="7"/>
        <v>1404073.165</v>
      </c>
      <c r="J89" s="12">
        <f t="shared" si="10"/>
        <v>53</v>
      </c>
      <c r="K89" s="12">
        <f>VLOOKUP(J89,'CPI Indexes'!B$5:J$111,9,FALSE)</f>
        <v>168.01561298469127</v>
      </c>
      <c r="L89" s="19">
        <f t="shared" si="9"/>
        <v>8356.8017284675334</v>
      </c>
      <c r="M89" s="19">
        <f t="shared" si="8"/>
        <v>31449.365811007712</v>
      </c>
    </row>
    <row r="90" spans="2:13" x14ac:dyDescent="0.3">
      <c r="B90">
        <f t="shared" si="6"/>
        <v>35</v>
      </c>
      <c r="C90" s="7">
        <v>1989</v>
      </c>
      <c r="D90" s="8">
        <v>3167397.47</v>
      </c>
      <c r="F90" s="32">
        <v>20.27</v>
      </c>
      <c r="H90" s="14">
        <f t="shared" si="7"/>
        <v>1583698.7350000001</v>
      </c>
      <c r="J90" s="12">
        <f t="shared" si="10"/>
        <v>52</v>
      </c>
      <c r="K90" s="12">
        <f>VLOOKUP(J90,'CPI Indexes'!B$5:J$111,9,FALSE)</f>
        <v>160.97890408163011</v>
      </c>
      <c r="L90" s="19">
        <f t="shared" si="9"/>
        <v>9837.9271745876031</v>
      </c>
      <c r="M90" s="19">
        <f t="shared" si="8"/>
        <v>35685.13070571165</v>
      </c>
    </row>
    <row r="91" spans="2:13" x14ac:dyDescent="0.3">
      <c r="B91">
        <f t="shared" si="6"/>
        <v>34</v>
      </c>
      <c r="C91" s="7">
        <v>1990</v>
      </c>
      <c r="D91" s="8">
        <v>3272597.28</v>
      </c>
      <c r="F91" s="32">
        <v>20.8</v>
      </c>
      <c r="H91" s="14">
        <f t="shared" si="7"/>
        <v>1636298.64</v>
      </c>
      <c r="J91" s="12">
        <f t="shared" si="10"/>
        <v>52</v>
      </c>
      <c r="K91" s="12">
        <f>VLOOKUP(J91,'CPI Indexes'!B$5:J$111,9,FALSE)</f>
        <v>160.97890408163011</v>
      </c>
      <c r="L91" s="19">
        <f t="shared" si="9"/>
        <v>10164.677473330643</v>
      </c>
      <c r="M91" s="19">
        <f t="shared" si="8"/>
        <v>35537.689295830365</v>
      </c>
    </row>
    <row r="92" spans="2:13" x14ac:dyDescent="0.3">
      <c r="B92">
        <f t="shared" si="6"/>
        <v>33</v>
      </c>
      <c r="C92" s="7">
        <v>1991</v>
      </c>
      <c r="D92" s="8">
        <v>3047962.77</v>
      </c>
      <c r="F92" s="32">
        <v>21.34</v>
      </c>
      <c r="H92" s="14">
        <f t="shared" si="7"/>
        <v>1523981.385</v>
      </c>
      <c r="J92" s="12">
        <f t="shared" si="10"/>
        <v>51</v>
      </c>
      <c r="K92" s="12">
        <f>VLOOKUP(J92,'CPI Indexes'!B$5:J$111,9,FALSE)</f>
        <v>154.19653405458325</v>
      </c>
      <c r="L92" s="19">
        <f t="shared" si="9"/>
        <v>9883.3699106397125</v>
      </c>
      <c r="M92" s="19">
        <f t="shared" si="8"/>
        <v>33305.236961294322</v>
      </c>
    </row>
    <row r="93" spans="2:13" x14ac:dyDescent="0.3">
      <c r="B93">
        <f t="shared" si="6"/>
        <v>32</v>
      </c>
      <c r="C93" s="7">
        <v>1992</v>
      </c>
      <c r="D93" s="8">
        <v>4160255.29</v>
      </c>
      <c r="F93" s="32">
        <v>21.89</v>
      </c>
      <c r="H93" s="14">
        <f t="shared" si="7"/>
        <v>2080127.645</v>
      </c>
      <c r="J93" s="12">
        <f t="shared" si="10"/>
        <v>51</v>
      </c>
      <c r="K93" s="12">
        <f>VLOOKUP(J93,'CPI Indexes'!B$5:J$111,9,FALSE)</f>
        <v>154.19653405458325</v>
      </c>
      <c r="L93" s="19">
        <f t="shared" si="9"/>
        <v>13490.106361688169</v>
      </c>
      <c r="M93" s="19">
        <f t="shared" si="8"/>
        <v>43816.203618596024</v>
      </c>
    </row>
    <row r="94" spans="2:13" x14ac:dyDescent="0.3">
      <c r="B94">
        <f t="shared" si="6"/>
        <v>31</v>
      </c>
      <c r="C94" s="7">
        <v>1993</v>
      </c>
      <c r="D94" s="8">
        <v>5388113.8300000001</v>
      </c>
      <c r="F94" s="32">
        <v>22.46</v>
      </c>
      <c r="H94" s="14">
        <f t="shared" si="7"/>
        <v>2694056.915</v>
      </c>
      <c r="J94" s="12">
        <f t="shared" si="10"/>
        <v>50</v>
      </c>
      <c r="K94" s="12">
        <f>VLOOKUP(J94,'CPI Indexes'!B$5:J$111,9,FALSE)</f>
        <v>147.65930993212842</v>
      </c>
      <c r="L94" s="19">
        <f t="shared" si="9"/>
        <v>18245.086721848576</v>
      </c>
      <c r="M94" s="19">
        <f t="shared" si="8"/>
        <v>57118.553273499667</v>
      </c>
    </row>
    <row r="95" spans="2:13" x14ac:dyDescent="0.3">
      <c r="B95">
        <f t="shared" si="6"/>
        <v>30</v>
      </c>
      <c r="C95" s="7">
        <v>1994</v>
      </c>
      <c r="D95" s="8">
        <v>6039362.8799999999</v>
      </c>
      <c r="F95" s="32">
        <v>23.03</v>
      </c>
      <c r="H95" s="14">
        <f t="shared" si="7"/>
        <v>3019681.44</v>
      </c>
      <c r="J95" s="12">
        <f t="shared" si="10"/>
        <v>50</v>
      </c>
      <c r="K95" s="12">
        <f>VLOOKUP(J95,'CPI Indexes'!B$5:J$111,9,FALSE)</f>
        <v>147.65930993212842</v>
      </c>
      <c r="L95" s="19">
        <f t="shared" si="9"/>
        <v>20450.328810205032</v>
      </c>
      <c r="M95" s="19">
        <f t="shared" si="8"/>
        <v>61708.282168496014</v>
      </c>
    </row>
    <row r="96" spans="2:13" x14ac:dyDescent="0.3">
      <c r="B96">
        <f t="shared" si="6"/>
        <v>29</v>
      </c>
      <c r="C96" s="7">
        <v>1995</v>
      </c>
      <c r="D96" s="8">
        <v>8156115.4100000001</v>
      </c>
      <c r="F96" s="32">
        <v>23.62</v>
      </c>
      <c r="H96" s="14">
        <f t="shared" si="7"/>
        <v>4078057.7050000001</v>
      </c>
      <c r="J96" s="12">
        <f t="shared" si="10"/>
        <v>50</v>
      </c>
      <c r="K96" s="12">
        <f>VLOOKUP(J96,'CPI Indexes'!B$5:J$111,9,FALSE)</f>
        <v>147.65930993212842</v>
      </c>
      <c r="L96" s="19">
        <f t="shared" si="9"/>
        <v>27618.01952666905</v>
      </c>
      <c r="M96" s="19">
        <f t="shared" si="8"/>
        <v>80324.418179750792</v>
      </c>
    </row>
    <row r="97" spans="2:13" x14ac:dyDescent="0.3">
      <c r="B97">
        <f t="shared" si="6"/>
        <v>28</v>
      </c>
      <c r="C97" s="7">
        <v>1996</v>
      </c>
      <c r="D97" s="8">
        <v>7278287.8600000003</v>
      </c>
      <c r="F97" s="32">
        <v>24.22</v>
      </c>
      <c r="H97" s="14">
        <f t="shared" si="7"/>
        <v>3639143.93</v>
      </c>
      <c r="J97" s="12">
        <f t="shared" si="10"/>
        <v>49</v>
      </c>
      <c r="K97" s="12">
        <f>VLOOKUP(J97,'CPI Indexes'!B$5:J$111,9,FALSE)</f>
        <v>141.35837101891894</v>
      </c>
      <c r="L97" s="19">
        <f t="shared" si="9"/>
        <v>25744.099226447288</v>
      </c>
      <c r="M97" s="19">
        <f t="shared" si="8"/>
        <v>72167.996945611216</v>
      </c>
    </row>
    <row r="98" spans="2:13" x14ac:dyDescent="0.3">
      <c r="B98">
        <f t="shared" si="6"/>
        <v>27</v>
      </c>
      <c r="C98" s="7">
        <v>1997</v>
      </c>
      <c r="D98" s="8">
        <v>3064373.85</v>
      </c>
      <c r="F98" s="32">
        <v>24.83</v>
      </c>
      <c r="H98" s="14">
        <f t="shared" si="7"/>
        <v>1532186.925</v>
      </c>
      <c r="J98" s="12">
        <f t="shared" si="10"/>
        <v>49</v>
      </c>
      <c r="K98" s="12">
        <f>VLOOKUP(J98,'CPI Indexes'!B$5:J$111,9,FALSE)</f>
        <v>141.35837101891894</v>
      </c>
      <c r="L98" s="19">
        <f t="shared" si="9"/>
        <v>10839.025053528221</v>
      </c>
      <c r="M98" s="19">
        <f t="shared" si="8"/>
        <v>29286.607410694218</v>
      </c>
    </row>
    <row r="99" spans="2:13" x14ac:dyDescent="0.3">
      <c r="B99">
        <f t="shared" si="6"/>
        <v>26</v>
      </c>
      <c r="C99" s="7">
        <v>1998</v>
      </c>
      <c r="D99" s="8">
        <v>5010668.7</v>
      </c>
      <c r="F99" s="32">
        <v>25.46</v>
      </c>
      <c r="H99" s="14">
        <f t="shared" si="7"/>
        <v>2505334.35</v>
      </c>
      <c r="J99" s="12">
        <f t="shared" si="10"/>
        <v>48</v>
      </c>
      <c r="K99" s="12">
        <f>VLOOKUP(J99,'CPI Indexes'!B$5:J$111,9,FALSE)</f>
        <v>135.28517688570494</v>
      </c>
      <c r="L99" s="19">
        <f t="shared" si="9"/>
        <v>18518.912475655929</v>
      </c>
      <c r="M99" s="19">
        <f t="shared" si="8"/>
        <v>48228.773670741866</v>
      </c>
    </row>
    <row r="100" spans="2:13" x14ac:dyDescent="0.3">
      <c r="B100">
        <f t="shared" si="6"/>
        <v>25</v>
      </c>
      <c r="C100" s="7">
        <v>1999</v>
      </c>
      <c r="D100" s="8">
        <v>5036046.49</v>
      </c>
      <c r="F100" s="32">
        <v>26.1</v>
      </c>
      <c r="H100" s="14">
        <f t="shared" si="7"/>
        <v>2518023.2450000001</v>
      </c>
      <c r="J100" s="12">
        <f t="shared" si="10"/>
        <v>48</v>
      </c>
      <c r="K100" s="12">
        <f>VLOOKUP(J100,'CPI Indexes'!B$5:J$111,9,FALSE)</f>
        <v>135.28517688570494</v>
      </c>
      <c r="L100" s="19">
        <f t="shared" si="9"/>
        <v>18612.706158689805</v>
      </c>
      <c r="M100" s="19">
        <f t="shared" si="8"/>
        <v>46721.002801995761</v>
      </c>
    </row>
    <row r="101" spans="2:13" x14ac:dyDescent="0.3">
      <c r="B101">
        <f t="shared" si="6"/>
        <v>24</v>
      </c>
      <c r="C101" s="7">
        <v>2000</v>
      </c>
      <c r="D101" s="8">
        <v>4397851.29</v>
      </c>
      <c r="F101" s="32">
        <v>26.76</v>
      </c>
      <c r="H101" s="14">
        <f t="shared" si="7"/>
        <v>2198925.645</v>
      </c>
      <c r="J101" s="12">
        <f t="shared" si="10"/>
        <v>48</v>
      </c>
      <c r="K101" s="12">
        <f>VLOOKUP(J101,'CPI Indexes'!B$5:J$111,9,FALSE)</f>
        <v>135.28517688570494</v>
      </c>
      <c r="L101" s="19">
        <f t="shared" si="9"/>
        <v>16254.002808140262</v>
      </c>
      <c r="M101" s="19">
        <f t="shared" si="8"/>
        <v>39325.55492284237</v>
      </c>
    </row>
    <row r="102" spans="2:13" x14ac:dyDescent="0.3">
      <c r="B102">
        <f t="shared" si="6"/>
        <v>23</v>
      </c>
      <c r="C102" s="7">
        <v>2001</v>
      </c>
      <c r="D102" s="8">
        <v>5640785.3700000001</v>
      </c>
      <c r="F102" s="32">
        <v>27.43</v>
      </c>
      <c r="H102" s="14">
        <f t="shared" si="7"/>
        <v>2820392.6850000001</v>
      </c>
      <c r="J102" s="12">
        <f t="shared" si="10"/>
        <v>47</v>
      </c>
      <c r="K102" s="12">
        <f>VLOOKUP(J102,'CPI Indexes'!B$5:J$111,9,FALSE)</f>
        <v>129.43149579345055</v>
      </c>
      <c r="L102" s="19">
        <f t="shared" si="9"/>
        <v>21790.621113587691</v>
      </c>
      <c r="M102" s="19">
        <f t="shared" si="8"/>
        <v>50815.48011801258</v>
      </c>
    </row>
    <row r="103" spans="2:13" x14ac:dyDescent="0.3">
      <c r="B103">
        <f t="shared" si="6"/>
        <v>22</v>
      </c>
      <c r="C103" s="7">
        <v>2002</v>
      </c>
      <c r="D103" s="8">
        <v>5933206.5499999998</v>
      </c>
      <c r="F103" s="32">
        <v>28.12</v>
      </c>
      <c r="H103" s="14">
        <f t="shared" si="7"/>
        <v>2966603.2749999999</v>
      </c>
      <c r="J103" s="12">
        <f t="shared" si="10"/>
        <v>47</v>
      </c>
      <c r="K103" s="12">
        <f>VLOOKUP(J103,'CPI Indexes'!B$5:J$111,9,FALSE)</f>
        <v>129.43149579345055</v>
      </c>
      <c r="L103" s="19">
        <f t="shared" si="9"/>
        <v>22920.25798522924</v>
      </c>
      <c r="M103" s="19">
        <f t="shared" si="8"/>
        <v>51517.860655136443</v>
      </c>
    </row>
    <row r="104" spans="2:13" x14ac:dyDescent="0.3">
      <c r="B104">
        <f t="shared" si="6"/>
        <v>21</v>
      </c>
      <c r="C104" s="7">
        <v>2003</v>
      </c>
      <c r="D104" s="8">
        <v>5299077.25</v>
      </c>
      <c r="F104" s="32">
        <v>28.83</v>
      </c>
      <c r="H104" s="14">
        <f t="shared" si="7"/>
        <v>2649538.625</v>
      </c>
      <c r="J104" s="12">
        <f t="shared" si="10"/>
        <v>47</v>
      </c>
      <c r="K104" s="12">
        <f>VLOOKUP(J104,'CPI Indexes'!B$5:J$111,9,FALSE)</f>
        <v>129.43149579345055</v>
      </c>
      <c r="L104" s="19">
        <f t="shared" si="9"/>
        <v>20470.586457782952</v>
      </c>
      <c r="M104" s="19">
        <f t="shared" si="8"/>
        <v>44348.659572874218</v>
      </c>
    </row>
    <row r="105" spans="2:13" x14ac:dyDescent="0.3">
      <c r="B105">
        <f t="shared" si="6"/>
        <v>20</v>
      </c>
      <c r="C105" s="7">
        <v>2004</v>
      </c>
      <c r="D105" s="8">
        <v>4568376.3099999996</v>
      </c>
      <c r="F105" s="32">
        <v>29.55</v>
      </c>
      <c r="H105" s="14">
        <f t="shared" si="7"/>
        <v>2284188.1549999998</v>
      </c>
      <c r="J105" s="12">
        <f t="shared" si="10"/>
        <v>47</v>
      </c>
      <c r="K105" s="12">
        <f>VLOOKUP(J105,'CPI Indexes'!B$5:J$111,9,FALSE)</f>
        <v>129.43149579345055</v>
      </c>
      <c r="L105" s="19">
        <f t="shared" si="9"/>
        <v>17647.854109985365</v>
      </c>
      <c r="M105" s="19">
        <f t="shared" si="8"/>
        <v>36851.401787248898</v>
      </c>
    </row>
    <row r="106" spans="2:13" x14ac:dyDescent="0.3">
      <c r="B106">
        <f t="shared" si="6"/>
        <v>19</v>
      </c>
      <c r="C106" s="7">
        <v>2005</v>
      </c>
      <c r="D106" s="8">
        <v>10063946.09</v>
      </c>
      <c r="F106" s="32">
        <v>30.29</v>
      </c>
      <c r="H106" s="14">
        <f t="shared" si="7"/>
        <v>5031973.0449999999</v>
      </c>
      <c r="J106" s="12">
        <f t="shared" si="10"/>
        <v>46</v>
      </c>
      <c r="K106" s="12">
        <f>VLOOKUP(J106,'CPI Indexes'!B$5:J$111,9,FALSE)</f>
        <v>123.78939353585595</v>
      </c>
      <c r="L106" s="19">
        <f t="shared" si="9"/>
        <v>40649.468434001777</v>
      </c>
      <c r="M106" s="19">
        <f t="shared" si="8"/>
        <v>81814.234845542087</v>
      </c>
    </row>
    <row r="107" spans="2:13" x14ac:dyDescent="0.3">
      <c r="B107">
        <f t="shared" si="6"/>
        <v>18</v>
      </c>
      <c r="C107" s="7">
        <v>2006</v>
      </c>
      <c r="D107" s="8">
        <v>10856512.939999999</v>
      </c>
      <c r="F107" s="32">
        <v>31.04</v>
      </c>
      <c r="H107" s="14">
        <f t="shared" si="7"/>
        <v>5428256.4699999997</v>
      </c>
      <c r="J107" s="12">
        <f t="shared" si="10"/>
        <v>46</v>
      </c>
      <c r="K107" s="12">
        <f>VLOOKUP(J107,'CPI Indexes'!B$5:J$111,9,FALSE)</f>
        <v>123.78939353585595</v>
      </c>
      <c r="L107" s="19">
        <f t="shared" si="9"/>
        <v>43850.739671227886</v>
      </c>
      <c r="M107" s="19">
        <f t="shared" si="8"/>
        <v>85067.33361723811</v>
      </c>
    </row>
    <row r="108" spans="2:13" x14ac:dyDescent="0.3">
      <c r="B108">
        <f t="shared" si="6"/>
        <v>17</v>
      </c>
      <c r="C108" s="7">
        <v>2007</v>
      </c>
      <c r="D108" s="8">
        <v>10025595.869999999</v>
      </c>
      <c r="F108" s="32">
        <v>31.82</v>
      </c>
      <c r="H108" s="14">
        <f t="shared" si="7"/>
        <v>5012797.9349999996</v>
      </c>
      <c r="J108" s="12">
        <f t="shared" si="10"/>
        <v>46</v>
      </c>
      <c r="K108" s="12">
        <f>VLOOKUP(J108,'CPI Indexes'!B$5:J$111,9,FALSE)</f>
        <v>123.78939353585595</v>
      </c>
      <c r="L108" s="19">
        <f t="shared" si="9"/>
        <v>40494.567360070541</v>
      </c>
      <c r="M108" s="19">
        <f t="shared" si="8"/>
        <v>75717.20163757613</v>
      </c>
    </row>
    <row r="109" spans="2:13" x14ac:dyDescent="0.3">
      <c r="B109">
        <f t="shared" si="6"/>
        <v>16</v>
      </c>
      <c r="C109" s="7">
        <v>2008</v>
      </c>
      <c r="D109" s="8">
        <v>7960617.6699999999</v>
      </c>
      <c r="F109" s="32">
        <v>32.61</v>
      </c>
      <c r="H109" s="14">
        <f t="shared" si="7"/>
        <v>3980308.835</v>
      </c>
      <c r="J109" s="12">
        <f t="shared" si="10"/>
        <v>46</v>
      </c>
      <c r="K109" s="12">
        <f>VLOOKUP(J109,'CPI Indexes'!B$5:J$111,9,FALSE)</f>
        <v>123.78939353585595</v>
      </c>
      <c r="L109" s="19">
        <f t="shared" si="9"/>
        <v>32153.876203029398</v>
      </c>
      <c r="M109" s="19">
        <f t="shared" si="8"/>
        <v>57948.609783685402</v>
      </c>
    </row>
    <row r="110" spans="2:13" x14ac:dyDescent="0.3">
      <c r="B110">
        <f t="shared" si="6"/>
        <v>15</v>
      </c>
      <c r="C110" s="7">
        <v>2009</v>
      </c>
      <c r="D110" s="8">
        <v>3805622.42</v>
      </c>
      <c r="F110" s="32">
        <v>33.42</v>
      </c>
      <c r="H110" s="14">
        <f t="shared" si="7"/>
        <v>1902811.21</v>
      </c>
      <c r="J110" s="12">
        <f t="shared" si="10"/>
        <v>45</v>
      </c>
      <c r="K110" s="12">
        <f>VLOOKUP(J110,'CPI Indexes'!B$5:J$111,9,FALSE)</f>
        <v>118.35122268516234</v>
      </c>
      <c r="L110" s="19">
        <f t="shared" si="9"/>
        <v>16077.664149375576</v>
      </c>
      <c r="M110" s="19">
        <f t="shared" si="8"/>
        <v>27928.302067938799</v>
      </c>
    </row>
    <row r="111" spans="2:13" x14ac:dyDescent="0.3">
      <c r="B111">
        <f t="shared" si="6"/>
        <v>14</v>
      </c>
      <c r="C111" s="7">
        <v>2010</v>
      </c>
      <c r="D111" s="8">
        <v>8078925.9500000002</v>
      </c>
      <c r="F111" s="32">
        <v>34.25</v>
      </c>
      <c r="H111" s="14">
        <f t="shared" si="7"/>
        <v>4039462.9750000001</v>
      </c>
      <c r="J111" s="12">
        <f t="shared" si="10"/>
        <v>45</v>
      </c>
      <c r="K111" s="12">
        <f>VLOOKUP(J111,'CPI Indexes'!B$5:J$111,9,FALSE)</f>
        <v>118.35122268516234</v>
      </c>
      <c r="L111" s="19">
        <f t="shared" ref="L111:L125" si="11">H111/K111</f>
        <v>34131.146965382606</v>
      </c>
      <c r="M111" s="19">
        <f t="shared" si="8"/>
        <v>57145.805436203242</v>
      </c>
    </row>
    <row r="112" spans="2:13" x14ac:dyDescent="0.3">
      <c r="B112">
        <f t="shared" si="6"/>
        <v>13</v>
      </c>
      <c r="C112" s="7">
        <v>2011</v>
      </c>
      <c r="D112" s="8">
        <v>6530861.4199999999</v>
      </c>
      <c r="F112" s="32">
        <v>35.1</v>
      </c>
      <c r="H112" s="14">
        <f t="shared" si="7"/>
        <v>3265430.71</v>
      </c>
      <c r="J112" s="12">
        <f t="shared" si="10"/>
        <v>45</v>
      </c>
      <c r="K112" s="12">
        <f>VLOOKUP(J112,'CPI Indexes'!B$5:J$111,9,FALSE)</f>
        <v>118.35122268516234</v>
      </c>
      <c r="L112" s="19">
        <f t="shared" si="11"/>
        <v>27591.017954133786</v>
      </c>
      <c r="M112" s="19">
        <f t="shared" si="8"/>
        <v>44525.939698123133</v>
      </c>
    </row>
    <row r="113" spans="2:13" x14ac:dyDescent="0.3">
      <c r="B113">
        <f t="shared" si="6"/>
        <v>12</v>
      </c>
      <c r="C113" s="7">
        <v>2012</v>
      </c>
      <c r="D113" s="8">
        <v>12311181.310000001</v>
      </c>
      <c r="F113" s="32">
        <v>35.97</v>
      </c>
      <c r="H113" s="14">
        <f t="shared" si="7"/>
        <v>6155590.6550000003</v>
      </c>
      <c r="J113" s="12">
        <f t="shared" si="10"/>
        <v>45</v>
      </c>
      <c r="K113" s="12">
        <f>VLOOKUP(J113,'CPI Indexes'!B$5:J$111,9,FALSE)</f>
        <v>118.35122268516234</v>
      </c>
      <c r="L113" s="19">
        <f t="shared" si="11"/>
        <v>52011.213026291152</v>
      </c>
      <c r="M113" s="19">
        <f t="shared" si="8"/>
        <v>80901.066581681109</v>
      </c>
    </row>
    <row r="114" spans="2:13" x14ac:dyDescent="0.3">
      <c r="B114">
        <f t="shared" si="6"/>
        <v>11</v>
      </c>
      <c r="C114" s="7">
        <v>2013</v>
      </c>
      <c r="D114" s="8">
        <v>14888036.99</v>
      </c>
      <c r="F114" s="32">
        <v>36.85</v>
      </c>
      <c r="H114" s="14">
        <f t="shared" si="7"/>
        <v>7444018.4950000001</v>
      </c>
      <c r="J114" s="12">
        <f t="shared" si="10"/>
        <v>45</v>
      </c>
      <c r="K114" s="12">
        <f>VLOOKUP(J114,'CPI Indexes'!B$5:J$111,9,FALSE)</f>
        <v>118.35122268516234</v>
      </c>
      <c r="L114" s="19">
        <f t="shared" si="11"/>
        <v>62897.689826175781</v>
      </c>
      <c r="M114" s="19">
        <f t="shared" si="8"/>
        <v>94298.297902118167</v>
      </c>
    </row>
    <row r="115" spans="2:13" x14ac:dyDescent="0.3">
      <c r="B115">
        <f t="shared" si="6"/>
        <v>10</v>
      </c>
      <c r="C115" s="7">
        <v>2014</v>
      </c>
      <c r="D115" s="8">
        <v>14420870.07</v>
      </c>
      <c r="F115" s="32">
        <v>37.75</v>
      </c>
      <c r="H115" s="14">
        <f t="shared" si="7"/>
        <v>7210435.0350000001</v>
      </c>
      <c r="J115" s="12">
        <f t="shared" si="10"/>
        <v>45</v>
      </c>
      <c r="K115" s="12">
        <f>VLOOKUP(J115,'CPI Indexes'!B$5:J$111,9,FALSE)</f>
        <v>118.35122268516234</v>
      </c>
      <c r="L115" s="19">
        <f t="shared" si="11"/>
        <v>60924.043464943185</v>
      </c>
      <c r="M115" s="19">
        <f t="shared" si="8"/>
        <v>88037.919969594033</v>
      </c>
    </row>
    <row r="116" spans="2:13" x14ac:dyDescent="0.3">
      <c r="B116">
        <f t="shared" si="6"/>
        <v>9</v>
      </c>
      <c r="C116" s="7">
        <v>2015</v>
      </c>
      <c r="D116" s="8">
        <v>13410628.9</v>
      </c>
      <c r="F116" s="32">
        <v>38.68</v>
      </c>
      <c r="H116" s="14">
        <f t="shared" si="7"/>
        <v>6705314.4500000002</v>
      </c>
      <c r="J116" s="12">
        <f t="shared" si="10"/>
        <v>45</v>
      </c>
      <c r="K116" s="12">
        <f>VLOOKUP(J116,'CPI Indexes'!B$5:J$111,9,FALSE)</f>
        <v>118.35122268516234</v>
      </c>
      <c r="L116" s="19">
        <f t="shared" si="11"/>
        <v>56656.064025949803</v>
      </c>
      <c r="M116" s="19">
        <f t="shared" si="8"/>
        <v>78911.327358075825</v>
      </c>
    </row>
    <row r="117" spans="2:13" x14ac:dyDescent="0.3">
      <c r="B117">
        <f t="shared" si="6"/>
        <v>8</v>
      </c>
      <c r="C117" s="7">
        <v>2016</v>
      </c>
      <c r="D117" s="8">
        <v>10157808.289999999</v>
      </c>
      <c r="F117" s="32">
        <v>39.61</v>
      </c>
      <c r="H117" s="14">
        <f t="shared" si="7"/>
        <v>5078904.1449999996</v>
      </c>
      <c r="J117" s="12">
        <f t="shared" si="10"/>
        <v>45</v>
      </c>
      <c r="K117" s="12">
        <f>VLOOKUP(J117,'CPI Indexes'!B$5:J$111,9,FALSE)</f>
        <v>118.35122268516234</v>
      </c>
      <c r="L117" s="19">
        <f t="shared" si="11"/>
        <v>42913.829107713478</v>
      </c>
      <c r="M117" s="19">
        <f t="shared" si="8"/>
        <v>57610.561818269154</v>
      </c>
    </row>
    <row r="118" spans="2:13" x14ac:dyDescent="0.3">
      <c r="B118">
        <f t="shared" si="6"/>
        <v>7</v>
      </c>
      <c r="C118" s="7">
        <v>2017</v>
      </c>
      <c r="D118" s="8">
        <v>11386910.26</v>
      </c>
      <c r="F118" s="32">
        <v>40.57</v>
      </c>
      <c r="H118" s="14">
        <f t="shared" si="7"/>
        <v>5693455.1299999999</v>
      </c>
      <c r="J118" s="12">
        <f t="shared" si="10"/>
        <v>45</v>
      </c>
      <c r="K118" s="12">
        <f>VLOOKUP(J118,'CPI Indexes'!B$5:J$111,9,FALSE)</f>
        <v>118.35122268516234</v>
      </c>
      <c r="L118" s="19">
        <f t="shared" si="11"/>
        <v>48106.432707887747</v>
      </c>
      <c r="M118" s="19">
        <f t="shared" si="8"/>
        <v>62247.210068240303</v>
      </c>
    </row>
    <row r="119" spans="2:13" x14ac:dyDescent="0.3">
      <c r="B119">
        <f t="shared" si="6"/>
        <v>6</v>
      </c>
      <c r="C119" s="7">
        <v>2018</v>
      </c>
      <c r="D119" s="8">
        <v>10343154.300000001</v>
      </c>
      <c r="F119" s="32">
        <v>41.53</v>
      </c>
      <c r="H119" s="14">
        <f t="shared" si="7"/>
        <v>5171577.1500000004</v>
      </c>
      <c r="J119" s="12">
        <f t="shared" si="10"/>
        <v>45</v>
      </c>
      <c r="K119" s="12">
        <f>VLOOKUP(J119,'CPI Indexes'!B$5:J$111,9,FALSE)</f>
        <v>118.35122268516234</v>
      </c>
      <c r="L119" s="19">
        <f t="shared" si="11"/>
        <v>43696.862885459312</v>
      </c>
      <c r="M119" s="19">
        <f t="shared" si="8"/>
        <v>54497.790019325541</v>
      </c>
    </row>
    <row r="120" spans="2:13" x14ac:dyDescent="0.3">
      <c r="B120">
        <f t="shared" si="6"/>
        <v>5</v>
      </c>
      <c r="C120" s="7">
        <v>2019</v>
      </c>
      <c r="D120" s="8">
        <v>13688543.27</v>
      </c>
      <c r="F120" s="32">
        <v>42.51</v>
      </c>
      <c r="H120" s="14">
        <f t="shared" si="7"/>
        <v>6844271.6349999998</v>
      </c>
      <c r="J120" s="12">
        <f t="shared" si="10"/>
        <v>45</v>
      </c>
      <c r="K120" s="12">
        <f>VLOOKUP(J120,'CPI Indexes'!B$5:J$111,9,FALSE)</f>
        <v>118.35122268516234</v>
      </c>
      <c r="L120" s="19">
        <f t="shared" si="11"/>
        <v>57830.172597431592</v>
      </c>
      <c r="M120" s="19">
        <f t="shared" si="8"/>
        <v>69517.639237362077</v>
      </c>
    </row>
    <row r="121" spans="2:13" x14ac:dyDescent="0.3">
      <c r="B121">
        <f t="shared" si="6"/>
        <v>4</v>
      </c>
      <c r="C121" s="7">
        <v>2020</v>
      </c>
      <c r="D121" s="8">
        <v>12701976.85</v>
      </c>
      <c r="F121" s="32">
        <v>43.5</v>
      </c>
      <c r="H121" s="14">
        <f t="shared" si="7"/>
        <v>6350988.4249999998</v>
      </c>
      <c r="J121" s="12">
        <f t="shared" si="10"/>
        <v>45</v>
      </c>
      <c r="K121" s="12">
        <f>VLOOKUP(J121,'CPI Indexes'!B$5:J$111,9,FALSE)</f>
        <v>118.35122268516234</v>
      </c>
      <c r="L121" s="19">
        <f t="shared" si="11"/>
        <v>53662.212192728126</v>
      </c>
      <c r="M121" s="19">
        <f t="shared" si="8"/>
        <v>62175.744429018712</v>
      </c>
    </row>
    <row r="122" spans="2:13" x14ac:dyDescent="0.3">
      <c r="B122">
        <f t="shared" si="6"/>
        <v>3</v>
      </c>
      <c r="C122" s="7">
        <v>2021</v>
      </c>
      <c r="D122" s="8">
        <v>112224699.54000001</v>
      </c>
      <c r="F122" s="32">
        <v>44.5</v>
      </c>
      <c r="H122" s="14">
        <f t="shared" si="7"/>
        <v>56112349.770000003</v>
      </c>
      <c r="J122" s="12">
        <f t="shared" si="10"/>
        <v>45</v>
      </c>
      <c r="K122" s="12">
        <f>VLOOKUP(J122,'CPI Indexes'!B$5:J$111,9,FALSE)</f>
        <v>118.35122268516234</v>
      </c>
      <c r="L122" s="19">
        <f t="shared" si="11"/>
        <v>474117.19538605824</v>
      </c>
      <c r="M122" s="19">
        <f t="shared" si="8"/>
        <v>529480.56405900035</v>
      </c>
    </row>
    <row r="123" spans="2:13" x14ac:dyDescent="0.3">
      <c r="B123">
        <f t="shared" si="6"/>
        <v>2</v>
      </c>
      <c r="C123" s="7">
        <v>2022</v>
      </c>
      <c r="D123" s="8">
        <f>(D128-SUM(D9:D122))/3</f>
        <v>20583901.850000024</v>
      </c>
      <c r="F123" s="32">
        <f>F122</f>
        <v>44.5</v>
      </c>
      <c r="H123" s="14">
        <f t="shared" si="7"/>
        <v>10291950.925000012</v>
      </c>
      <c r="J123" s="12">
        <f>J122</f>
        <v>45</v>
      </c>
      <c r="K123" s="12">
        <f>VLOOKUP(J123,'CPI Indexes'!B$5:J$111,9,FALSE)</f>
        <v>118.35122268516234</v>
      </c>
      <c r="L123" s="19">
        <f t="shared" si="11"/>
        <v>86961.086598814756</v>
      </c>
      <c r="M123" s="19">
        <f t="shared" si="8"/>
        <v>93605.457121755462</v>
      </c>
    </row>
    <row r="124" spans="2:13" x14ac:dyDescent="0.3">
      <c r="B124">
        <f t="shared" si="6"/>
        <v>1</v>
      </c>
      <c r="C124" s="7">
        <v>2023</v>
      </c>
      <c r="D124" s="8">
        <f>D123</f>
        <v>20583901.850000024</v>
      </c>
      <c r="F124" s="32">
        <f t="shared" ref="F124:F125" si="12">F123</f>
        <v>44.5</v>
      </c>
      <c r="H124" s="14">
        <f t="shared" si="7"/>
        <v>10291950.925000012</v>
      </c>
      <c r="J124" s="12">
        <f t="shared" ref="J124:J125" si="13">J123</f>
        <v>45</v>
      </c>
      <c r="K124" s="12">
        <f>VLOOKUP(J124,'CPI Indexes'!B$5:J$111,9,FALSE)</f>
        <v>118.35122268516234</v>
      </c>
      <c r="L124" s="19">
        <f t="shared" si="11"/>
        <v>86961.086598814756</v>
      </c>
      <c r="M124" s="19">
        <f t="shared" si="8"/>
        <v>90222.12734627031</v>
      </c>
    </row>
    <row r="125" spans="2:13" x14ac:dyDescent="0.3">
      <c r="B125">
        <f t="shared" si="6"/>
        <v>0</v>
      </c>
      <c r="C125" s="7">
        <v>2024</v>
      </c>
      <c r="D125" s="8">
        <f>D124</f>
        <v>20583901.850000024</v>
      </c>
      <c r="F125" s="32">
        <f t="shared" si="12"/>
        <v>44.5</v>
      </c>
      <c r="H125" s="14">
        <f t="shared" si="7"/>
        <v>10291950.925000012</v>
      </c>
      <c r="J125" s="12">
        <f t="shared" si="13"/>
        <v>45</v>
      </c>
      <c r="K125" s="12">
        <f>VLOOKUP(J125,'CPI Indexes'!B$5:J$111,9,FALSE)</f>
        <v>118.35122268516234</v>
      </c>
      <c r="L125" s="19">
        <f t="shared" si="11"/>
        <v>86961.086598814756</v>
      </c>
      <c r="M125" s="19">
        <f t="shared" si="8"/>
        <v>86961.086598814756</v>
      </c>
    </row>
    <row r="126" spans="2:13" x14ac:dyDescent="0.3">
      <c r="H126" s="3"/>
      <c r="J126" s="12"/>
      <c r="K126" s="12"/>
      <c r="L126" s="19"/>
      <c r="M126" s="19"/>
    </row>
    <row r="127" spans="2:13" x14ac:dyDescent="0.3">
      <c r="D127" s="1">
        <f>SUM(D9:D126)</f>
        <v>611400000.00000012</v>
      </c>
      <c r="H127" s="3">
        <f>SUM(H9:H126)</f>
        <v>305700000.00000006</v>
      </c>
      <c r="J127" s="12"/>
      <c r="K127" s="12"/>
      <c r="L127" s="19"/>
      <c r="M127" s="19">
        <f>SUM(M1:M126)</f>
        <v>5230939.7478056122</v>
      </c>
    </row>
    <row r="128" spans="2:13" x14ac:dyDescent="0.3">
      <c r="D128" s="2">
        <f>'[1]Recommended Life Estimates'!$H$40*1000000</f>
        <v>611400000.00000012</v>
      </c>
      <c r="H128" s="3"/>
      <c r="J128" s="12"/>
      <c r="K128" s="12"/>
      <c r="L128" s="19"/>
      <c r="M128" s="19"/>
    </row>
    <row r="129" spans="4:15" x14ac:dyDescent="0.3">
      <c r="H129" s="3">
        <f>H127/D127</f>
        <v>0.5</v>
      </c>
      <c r="J129" s="12"/>
      <c r="K129" s="12"/>
      <c r="L129" s="19"/>
      <c r="M129" s="14"/>
      <c r="N129" s="14"/>
      <c r="O129" s="14"/>
    </row>
    <row r="130" spans="4:15" x14ac:dyDescent="0.3">
      <c r="D130" s="3"/>
      <c r="H130" s="3"/>
      <c r="J130" s="12"/>
      <c r="K130" s="12"/>
      <c r="L130" s="19"/>
      <c r="M130" s="18"/>
      <c r="N130" s="18"/>
      <c r="O130" s="18"/>
    </row>
    <row r="131" spans="4:15" x14ac:dyDescent="0.3">
      <c r="D131" s="1"/>
      <c r="F131" s="2"/>
      <c r="H131" s="2"/>
      <c r="M131" s="18"/>
      <c r="N131" s="18"/>
      <c r="O131" s="18"/>
    </row>
    <row r="132" spans="4:15" x14ac:dyDescent="0.3">
      <c r="D132" s="1"/>
      <c r="F132" s="2"/>
      <c r="H132" s="2"/>
      <c r="M132" s="14"/>
      <c r="N132" s="14"/>
      <c r="O132" s="14"/>
    </row>
    <row r="133" spans="4:15" x14ac:dyDescent="0.3">
      <c r="D133" s="1"/>
      <c r="F133" s="2"/>
      <c r="H133" s="2"/>
      <c r="M133" s="14"/>
      <c r="N133" s="14"/>
      <c r="O133" s="14"/>
    </row>
    <row r="134" spans="4:15" x14ac:dyDescent="0.3">
      <c r="D134" s="1"/>
      <c r="F134" s="2"/>
      <c r="H134" s="2"/>
      <c r="M134" s="19"/>
      <c r="N134" s="19"/>
      <c r="O134" s="19"/>
    </row>
    <row r="135" spans="4:15" x14ac:dyDescent="0.3">
      <c r="D135" s="1"/>
      <c r="F135" s="2"/>
      <c r="H135" s="2"/>
    </row>
    <row r="136" spans="4:15" x14ac:dyDescent="0.3">
      <c r="D136" s="1"/>
      <c r="F136" s="2"/>
      <c r="H136" s="2"/>
    </row>
    <row r="137" spans="4:15" x14ac:dyDescent="0.3">
      <c r="D137" s="1"/>
      <c r="F137" s="2"/>
      <c r="H137" s="2"/>
    </row>
    <row r="138" spans="4:15" x14ac:dyDescent="0.3">
      <c r="D138" s="1"/>
      <c r="F138" s="2"/>
      <c r="H138" s="2"/>
    </row>
    <row r="139" spans="4:15" x14ac:dyDescent="0.3">
      <c r="D139" s="1"/>
      <c r="F139" s="2"/>
      <c r="H139" s="2"/>
    </row>
    <row r="140" spans="4:15" x14ac:dyDescent="0.3">
      <c r="D140" s="1"/>
      <c r="F140" s="2"/>
      <c r="H140" s="2"/>
    </row>
    <row r="141" spans="4:15" x14ac:dyDescent="0.3">
      <c r="D141" s="1"/>
      <c r="F141" s="2"/>
      <c r="H141" s="2"/>
    </row>
    <row r="142" spans="4:15" x14ac:dyDescent="0.3">
      <c r="D142" s="1"/>
      <c r="F142" s="2"/>
      <c r="H142" s="2"/>
    </row>
    <row r="144" spans="4:15" x14ac:dyDescent="0.3">
      <c r="D144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O93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7.44140625" customWidth="1"/>
    <col min="5" max="5" width="2.33203125" customWidth="1"/>
    <col min="6" max="6" width="13.44140625" bestFit="1" customWidth="1"/>
    <col min="7" max="7" width="3" bestFit="1" customWidth="1"/>
    <col min="8" max="8" width="18.5546875" customWidth="1"/>
    <col min="10" max="10" width="10.5546875" customWidth="1"/>
    <col min="11" max="11" width="14.5546875" customWidth="1"/>
    <col min="12" max="12" width="15.88671875" customWidth="1"/>
    <col min="13" max="13" width="17.33203125" customWidth="1"/>
    <col min="14" max="14" width="20.44140625" customWidth="1"/>
    <col min="15" max="15" width="17.5546875" customWidth="1"/>
  </cols>
  <sheetData>
    <row r="2" spans="2:13" x14ac:dyDescent="0.3">
      <c r="B2" t="s">
        <v>35</v>
      </c>
    </row>
    <row r="3" spans="2:13" x14ac:dyDescent="0.3">
      <c r="B3" t="s">
        <v>1</v>
      </c>
      <c r="F3">
        <v>0.4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124</v>
      </c>
      <c r="C9" s="7">
        <v>1900</v>
      </c>
      <c r="D9" s="8">
        <v>149768.59</v>
      </c>
      <c r="F9" s="10"/>
      <c r="H9" s="14">
        <f>D9*F$3</f>
        <v>59907.436000000002</v>
      </c>
      <c r="J9" s="12"/>
      <c r="K9" s="12"/>
      <c r="L9" s="19"/>
      <c r="M9" s="19">
        <f>L9*(1+$F$5/100)^B9</f>
        <v>0</v>
      </c>
    </row>
    <row r="10" spans="2:13" x14ac:dyDescent="0.3">
      <c r="B10">
        <f t="shared" ref="B10:B73" si="0">2024-C10</f>
        <v>96</v>
      </c>
      <c r="C10" s="7">
        <v>1928</v>
      </c>
      <c r="D10" s="8">
        <v>1524.06</v>
      </c>
      <c r="F10" s="31">
        <v>2.11</v>
      </c>
      <c r="H10" s="14">
        <f t="shared" ref="H10:H73" si="1">D10*F$3</f>
        <v>609.62400000000002</v>
      </c>
      <c r="J10" s="12">
        <f>ROUND(F10+B10,0)-3</f>
        <v>95</v>
      </c>
      <c r="K10" s="12">
        <f>VLOOKUP(J10,'CPI Indexes'!B$5:J$111,9,FALSE)</f>
        <v>887.08219546177952</v>
      </c>
      <c r="L10" s="19">
        <f t="shared" ref="L10:L41" si="2">H10/K10</f>
        <v>0.68722380306895248</v>
      </c>
      <c r="M10" s="19">
        <f t="shared" ref="M10:M73" si="3">L10*(1+$F$5/100)^B10</f>
        <v>23.548123803069004</v>
      </c>
    </row>
    <row r="11" spans="2:13" x14ac:dyDescent="0.3">
      <c r="B11">
        <f t="shared" si="0"/>
        <v>66</v>
      </c>
      <c r="C11" s="7">
        <v>1958</v>
      </c>
      <c r="D11" s="8">
        <v>1524.06</v>
      </c>
      <c r="F11" s="31">
        <v>8.0399999999999991</v>
      </c>
      <c r="H11" s="14">
        <f t="shared" si="1"/>
        <v>609.62400000000002</v>
      </c>
      <c r="J11" s="12">
        <f t="shared" ref="J11:J71" si="4">ROUND(F11+B11,0)-3</f>
        <v>71</v>
      </c>
      <c r="K11" s="12">
        <f>VLOOKUP(J11,'CPI Indexes'!B$5:J$111,9,FALSE)</f>
        <v>351.00318694660928</v>
      </c>
      <c r="L11" s="19">
        <f t="shared" si="2"/>
        <v>1.7368047432934826</v>
      </c>
      <c r="M11" s="19">
        <f t="shared" si="3"/>
        <v>19.722681068049898</v>
      </c>
    </row>
    <row r="12" spans="2:13" x14ac:dyDescent="0.3">
      <c r="B12">
        <f t="shared" si="0"/>
        <v>65</v>
      </c>
      <c r="C12" s="7">
        <v>1959</v>
      </c>
      <c r="D12" s="8">
        <v>2727.43</v>
      </c>
      <c r="F12" s="31">
        <v>8.34</v>
      </c>
      <c r="H12" s="14">
        <f t="shared" si="1"/>
        <v>1090.972</v>
      </c>
      <c r="J12" s="12">
        <f t="shared" si="4"/>
        <v>70</v>
      </c>
      <c r="K12" s="12">
        <f>VLOOKUP(J12,'CPI Indexes'!B$5:J$111,9,FALSE)</f>
        <v>337.3524693461294</v>
      </c>
      <c r="L12" s="19">
        <f t="shared" si="2"/>
        <v>3.2339232675977363</v>
      </c>
      <c r="M12" s="19">
        <f t="shared" si="3"/>
        <v>35.396193534042276</v>
      </c>
    </row>
    <row r="13" spans="2:13" x14ac:dyDescent="0.3">
      <c r="B13">
        <f t="shared" si="0"/>
        <v>63</v>
      </c>
      <c r="C13" s="7">
        <v>1961</v>
      </c>
      <c r="D13" s="8">
        <v>2116.75</v>
      </c>
      <c r="F13" s="31">
        <v>8.9499999999999993</v>
      </c>
      <c r="H13" s="14">
        <f t="shared" si="1"/>
        <v>846.7</v>
      </c>
      <c r="J13" s="12">
        <f t="shared" si="4"/>
        <v>69</v>
      </c>
      <c r="K13" s="12">
        <f>VLOOKUP(J13,'CPI Indexes'!B$5:J$111,9,FALSE)</f>
        <v>324.19515117699217</v>
      </c>
      <c r="L13" s="19">
        <f t="shared" si="2"/>
        <v>2.6116985307338845</v>
      </c>
      <c r="M13" s="19">
        <f t="shared" si="3"/>
        <v>26.556674095531818</v>
      </c>
    </row>
    <row r="14" spans="2:13" x14ac:dyDescent="0.3">
      <c r="B14">
        <f t="shared" si="0"/>
        <v>60</v>
      </c>
      <c r="C14" s="7">
        <v>1964</v>
      </c>
      <c r="D14" s="8">
        <v>47351</v>
      </c>
      <c r="F14" s="31">
        <v>9.9499999999999993</v>
      </c>
      <c r="H14" s="14">
        <f t="shared" si="1"/>
        <v>18940.400000000001</v>
      </c>
      <c r="J14" s="12">
        <f t="shared" si="4"/>
        <v>67</v>
      </c>
      <c r="K14" s="12">
        <f>VLOOKUP(J14,'CPI Indexes'!B$5:J$111,9,FALSE)</f>
        <v>299.29002286728831</v>
      </c>
      <c r="L14" s="19">
        <f t="shared" si="2"/>
        <v>63.284435005702093</v>
      </c>
      <c r="M14" s="19">
        <f t="shared" si="3"/>
        <v>576.21323612359208</v>
      </c>
    </row>
    <row r="15" spans="2:13" x14ac:dyDescent="0.3">
      <c r="B15">
        <f t="shared" si="0"/>
        <v>59</v>
      </c>
      <c r="C15" s="7">
        <v>1965</v>
      </c>
      <c r="D15" s="8">
        <v>148347.17000000001</v>
      </c>
      <c r="F15" s="31">
        <v>10.31</v>
      </c>
      <c r="H15" s="14">
        <f t="shared" si="1"/>
        <v>59338.868000000009</v>
      </c>
      <c r="J15" s="12">
        <f t="shared" si="4"/>
        <v>66</v>
      </c>
      <c r="K15" s="12">
        <f>VLOOKUP(J15,'CPI Indexes'!B$5:J$111,9,FALSE)</f>
        <v>287.50845577569959</v>
      </c>
      <c r="L15" s="19">
        <f t="shared" si="2"/>
        <v>206.38999239136595</v>
      </c>
      <c r="M15" s="19">
        <f t="shared" si="3"/>
        <v>1811.2852591524083</v>
      </c>
    </row>
    <row r="16" spans="2:13" x14ac:dyDescent="0.3">
      <c r="B16">
        <f t="shared" si="0"/>
        <v>58</v>
      </c>
      <c r="C16" s="7">
        <v>1966</v>
      </c>
      <c r="D16" s="8">
        <v>156323.18</v>
      </c>
      <c r="F16" s="31">
        <v>10.68</v>
      </c>
      <c r="H16" s="14">
        <f t="shared" si="1"/>
        <v>62529.271999999997</v>
      </c>
      <c r="J16" s="12">
        <f t="shared" si="4"/>
        <v>66</v>
      </c>
      <c r="K16" s="12">
        <f>VLOOKUP(J16,'CPI Indexes'!B$5:J$111,9,FALSE)</f>
        <v>287.50845577569959</v>
      </c>
      <c r="L16" s="19">
        <f t="shared" si="2"/>
        <v>217.48672341234499</v>
      </c>
      <c r="M16" s="19">
        <f t="shared" si="3"/>
        <v>1839.6824386187245</v>
      </c>
    </row>
    <row r="17" spans="2:13" x14ac:dyDescent="0.3">
      <c r="B17">
        <f t="shared" si="0"/>
        <v>57</v>
      </c>
      <c r="C17" s="7">
        <v>1967</v>
      </c>
      <c r="D17" s="8">
        <v>197396.8</v>
      </c>
      <c r="F17" s="31">
        <v>11.07</v>
      </c>
      <c r="H17" s="14">
        <f t="shared" si="1"/>
        <v>78958.720000000001</v>
      </c>
      <c r="J17" s="12">
        <f t="shared" si="4"/>
        <v>65</v>
      </c>
      <c r="K17" s="12">
        <f>VLOOKUP(J17,'CPI Indexes'!B$5:J$111,9,FALSE)</f>
        <v>276.15272845850552</v>
      </c>
      <c r="L17" s="19">
        <f t="shared" si="2"/>
        <v>285.92409874329479</v>
      </c>
      <c r="M17" s="19">
        <f t="shared" si="3"/>
        <v>2331.1636781877141</v>
      </c>
    </row>
    <row r="18" spans="2:13" x14ac:dyDescent="0.3">
      <c r="B18">
        <f t="shared" si="0"/>
        <v>56</v>
      </c>
      <c r="C18" s="7">
        <v>1968</v>
      </c>
      <c r="D18" s="8">
        <v>815958.94</v>
      </c>
      <c r="F18" s="31">
        <v>11.46</v>
      </c>
      <c r="H18" s="14">
        <f t="shared" si="1"/>
        <v>326383.576</v>
      </c>
      <c r="J18" s="12">
        <f t="shared" si="4"/>
        <v>64</v>
      </c>
      <c r="K18" s="12">
        <f>VLOOKUP(J18,'CPI Indexes'!B$5:J$111,9,FALSE)</f>
        <v>265.20744911663189</v>
      </c>
      <c r="L18" s="19">
        <f t="shared" si="2"/>
        <v>1230.6727321843223</v>
      </c>
      <c r="M18" s="19">
        <f t="shared" si="3"/>
        <v>9671.1134873505271</v>
      </c>
    </row>
    <row r="19" spans="2:13" x14ac:dyDescent="0.3">
      <c r="B19">
        <f t="shared" si="0"/>
        <v>55</v>
      </c>
      <c r="C19" s="7">
        <v>1969</v>
      </c>
      <c r="D19" s="8">
        <v>4064.16</v>
      </c>
      <c r="F19" s="31">
        <v>11.87</v>
      </c>
      <c r="H19" s="14">
        <f t="shared" si="1"/>
        <v>1625.664</v>
      </c>
      <c r="J19" s="12">
        <f t="shared" si="4"/>
        <v>64</v>
      </c>
      <c r="K19" s="12">
        <f>VLOOKUP(J19,'CPI Indexes'!B$5:J$111,9,FALSE)</f>
        <v>265.20744911663189</v>
      </c>
      <c r="L19" s="19">
        <f t="shared" si="2"/>
        <v>6.1297825736601839</v>
      </c>
      <c r="M19" s="19">
        <f t="shared" si="3"/>
        <v>46.429164258847912</v>
      </c>
    </row>
    <row r="20" spans="2:13" x14ac:dyDescent="0.3">
      <c r="B20">
        <f t="shared" si="0"/>
        <v>54</v>
      </c>
      <c r="C20" s="7">
        <v>1970</v>
      </c>
      <c r="D20" s="8">
        <v>1563798.64</v>
      </c>
      <c r="F20" s="31">
        <v>12.3</v>
      </c>
      <c r="H20" s="14">
        <f t="shared" si="1"/>
        <v>625519.45600000001</v>
      </c>
      <c r="J20" s="12">
        <f t="shared" si="4"/>
        <v>63</v>
      </c>
      <c r="K20" s="12">
        <f>VLOOKUP(J20,'CPI Indexes'!B$5:J$111,9,FALSE)</f>
        <v>254.65778228109093</v>
      </c>
      <c r="L20" s="19">
        <f t="shared" si="2"/>
        <v>2456.3139221465158</v>
      </c>
      <c r="M20" s="19">
        <f t="shared" si="3"/>
        <v>17932.529771356993</v>
      </c>
    </row>
    <row r="21" spans="2:13" x14ac:dyDescent="0.3">
      <c r="B21">
        <f t="shared" si="0"/>
        <v>53</v>
      </c>
      <c r="C21" s="7">
        <v>1971</v>
      </c>
      <c r="D21" s="8">
        <v>2450510.4900000002</v>
      </c>
      <c r="F21" s="31">
        <v>12.74</v>
      </c>
      <c r="H21" s="14">
        <f t="shared" si="1"/>
        <v>980204.19600000011</v>
      </c>
      <c r="J21" s="12">
        <f t="shared" si="4"/>
        <v>63</v>
      </c>
      <c r="K21" s="12">
        <f>VLOOKUP(J21,'CPI Indexes'!B$5:J$111,9,FALSE)</f>
        <v>254.65778228109093</v>
      </c>
      <c r="L21" s="19">
        <f t="shared" si="2"/>
        <v>3849.103637123691</v>
      </c>
      <c r="M21" s="19">
        <f t="shared" si="3"/>
        <v>27085.021832153332</v>
      </c>
    </row>
    <row r="22" spans="2:13" x14ac:dyDescent="0.3">
      <c r="B22">
        <f t="shared" si="0"/>
        <v>52</v>
      </c>
      <c r="C22" s="7">
        <v>1972</v>
      </c>
      <c r="D22" s="8">
        <v>96143.32</v>
      </c>
      <c r="F22" s="31">
        <v>13.19</v>
      </c>
      <c r="H22" s="14">
        <f t="shared" si="1"/>
        <v>38457.328000000001</v>
      </c>
      <c r="J22" s="12">
        <f t="shared" si="4"/>
        <v>62</v>
      </c>
      <c r="K22" s="12">
        <f>VLOOKUP(J22,'CPI Indexes'!B$5:J$111,9,FALSE)</f>
        <v>244.48942870466593</v>
      </c>
      <c r="L22" s="19">
        <f t="shared" si="2"/>
        <v>157.29648600248893</v>
      </c>
      <c r="M22" s="19">
        <f t="shared" si="3"/>
        <v>1066.8429720230818</v>
      </c>
    </row>
    <row r="23" spans="2:13" x14ac:dyDescent="0.3">
      <c r="B23">
        <f t="shared" si="0"/>
        <v>51</v>
      </c>
      <c r="C23" s="7">
        <v>1973</v>
      </c>
      <c r="D23" s="8">
        <v>4916051.66</v>
      </c>
      <c r="F23" s="31">
        <v>13.67</v>
      </c>
      <c r="H23" s="14">
        <f t="shared" si="1"/>
        <v>1966420.6640000001</v>
      </c>
      <c r="J23" s="12">
        <f t="shared" si="4"/>
        <v>62</v>
      </c>
      <c r="K23" s="12">
        <f>VLOOKUP(J23,'CPI Indexes'!B$5:J$111,9,FALSE)</f>
        <v>244.48942870466593</v>
      </c>
      <c r="L23" s="19">
        <f t="shared" si="2"/>
        <v>8042.9680514954398</v>
      </c>
      <c r="M23" s="19">
        <f t="shared" si="3"/>
        <v>52578.684762369536</v>
      </c>
    </row>
    <row r="24" spans="2:13" x14ac:dyDescent="0.3">
      <c r="B24">
        <f t="shared" si="0"/>
        <v>50</v>
      </c>
      <c r="C24" s="7">
        <v>1974</v>
      </c>
      <c r="D24" s="8">
        <v>4021050.36</v>
      </c>
      <c r="F24" s="31">
        <v>14.16</v>
      </c>
      <c r="H24" s="14">
        <f t="shared" si="1"/>
        <v>1608420.1440000001</v>
      </c>
      <c r="J24" s="12">
        <f t="shared" si="4"/>
        <v>61</v>
      </c>
      <c r="K24" s="12">
        <f>VLOOKUP(J24,'CPI Indexes'!B$5:J$111,9,FALSE)</f>
        <v>234.68860598040089</v>
      </c>
      <c r="L24" s="19">
        <f t="shared" si="2"/>
        <v>6853.4223776262961</v>
      </c>
      <c r="M24" s="19">
        <f t="shared" si="3"/>
        <v>43182.995747846144</v>
      </c>
    </row>
    <row r="25" spans="2:13" x14ac:dyDescent="0.3">
      <c r="B25">
        <f t="shared" si="0"/>
        <v>49</v>
      </c>
      <c r="C25" s="7">
        <v>1975</v>
      </c>
      <c r="D25" s="8">
        <v>6120880.5599999996</v>
      </c>
      <c r="F25" s="31">
        <v>14.66</v>
      </c>
      <c r="H25" s="14">
        <f t="shared" si="1"/>
        <v>2448352.2239999999</v>
      </c>
      <c r="J25" s="12">
        <f t="shared" si="4"/>
        <v>61</v>
      </c>
      <c r="K25" s="12">
        <f>VLOOKUP(J25,'CPI Indexes'!B$5:J$111,9,FALSE)</f>
        <v>234.68860598040089</v>
      </c>
      <c r="L25" s="19">
        <f t="shared" si="2"/>
        <v>10432.343802001467</v>
      </c>
      <c r="M25" s="19">
        <f t="shared" si="3"/>
        <v>63357.649173986254</v>
      </c>
    </row>
    <row r="26" spans="2:13" x14ac:dyDescent="0.3">
      <c r="B26">
        <f t="shared" si="0"/>
        <v>48</v>
      </c>
      <c r="C26" s="7">
        <v>1976</v>
      </c>
      <c r="D26" s="8">
        <v>6814251.96</v>
      </c>
      <c r="F26" s="32">
        <v>15.19</v>
      </c>
      <c r="H26" s="14">
        <f t="shared" si="1"/>
        <v>2725700.784</v>
      </c>
      <c r="J26" s="12">
        <f t="shared" si="4"/>
        <v>60</v>
      </c>
      <c r="K26" s="12">
        <f>VLOOKUP(J26,'CPI Indexes'!B$5:J$111,9,FALSE)</f>
        <v>225.24202986062735</v>
      </c>
      <c r="L26" s="19">
        <f t="shared" si="2"/>
        <v>12101.208578552491</v>
      </c>
      <c r="M26" s="19">
        <f t="shared" si="3"/>
        <v>70836.615849699607</v>
      </c>
    </row>
    <row r="27" spans="2:13" x14ac:dyDescent="0.3">
      <c r="B27">
        <f t="shared" si="0"/>
        <v>47</v>
      </c>
      <c r="C27" s="7">
        <v>1977</v>
      </c>
      <c r="D27" s="8">
        <v>8258215.9000000004</v>
      </c>
      <c r="F27" s="32">
        <v>15.73</v>
      </c>
      <c r="H27" s="14">
        <f t="shared" si="1"/>
        <v>3303286.3600000003</v>
      </c>
      <c r="J27" s="12">
        <f t="shared" si="4"/>
        <v>60</v>
      </c>
      <c r="K27" s="12">
        <f>VLOOKUP(J27,'CPI Indexes'!B$5:J$111,9,FALSE)</f>
        <v>225.24202986062735</v>
      </c>
      <c r="L27" s="19">
        <f t="shared" si="2"/>
        <v>14665.497207798959</v>
      </c>
      <c r="M27" s="19">
        <f t="shared" si="3"/>
        <v>82744.234904869998</v>
      </c>
    </row>
    <row r="28" spans="2:13" x14ac:dyDescent="0.3">
      <c r="B28">
        <f t="shared" si="0"/>
        <v>46</v>
      </c>
      <c r="C28" s="7">
        <v>1978</v>
      </c>
      <c r="D28" s="8">
        <v>10475227.609999999</v>
      </c>
      <c r="F28" s="32">
        <v>16.3</v>
      </c>
      <c r="H28" s="14">
        <f t="shared" si="1"/>
        <v>4190091.0439999998</v>
      </c>
      <c r="J28" s="12">
        <f t="shared" si="4"/>
        <v>59</v>
      </c>
      <c r="K28" s="12">
        <f>VLOOKUP(J28,'CPI Indexes'!B$5:J$111,9,FALSE)</f>
        <v>216.13689625120708</v>
      </c>
      <c r="L28" s="19">
        <f t="shared" si="2"/>
        <v>19386.283030223716</v>
      </c>
      <c r="M28" s="19">
        <f t="shared" si="3"/>
        <v>105425.91927825866</v>
      </c>
    </row>
    <row r="29" spans="2:13" x14ac:dyDescent="0.3">
      <c r="B29">
        <f t="shared" si="0"/>
        <v>45</v>
      </c>
      <c r="C29" s="7">
        <v>1979</v>
      </c>
      <c r="D29" s="8">
        <v>17737329.699999999</v>
      </c>
      <c r="F29" s="32">
        <v>16.88</v>
      </c>
      <c r="H29" s="14">
        <f t="shared" si="1"/>
        <v>7094931.8799999999</v>
      </c>
      <c r="J29" s="12">
        <f t="shared" si="4"/>
        <v>59</v>
      </c>
      <c r="K29" s="12">
        <f>VLOOKUP(J29,'CPI Indexes'!B$5:J$111,9,FALSE)</f>
        <v>216.13689625120708</v>
      </c>
      <c r="L29" s="19">
        <f t="shared" si="2"/>
        <v>32826.102359468743</v>
      </c>
      <c r="M29" s="19">
        <f t="shared" si="3"/>
        <v>172061.6414391782</v>
      </c>
    </row>
    <row r="30" spans="2:13" x14ac:dyDescent="0.3">
      <c r="B30">
        <f t="shared" si="0"/>
        <v>44</v>
      </c>
      <c r="C30" s="7">
        <v>1980</v>
      </c>
      <c r="D30" s="8">
        <v>22226662.800000001</v>
      </c>
      <c r="F30" s="32">
        <v>17.48</v>
      </c>
      <c r="H30" s="14">
        <f t="shared" si="1"/>
        <v>8890665.120000001</v>
      </c>
      <c r="J30" s="12">
        <f t="shared" si="4"/>
        <v>58</v>
      </c>
      <c r="K30" s="12">
        <f>VLOOKUP(J30,'CPI Indexes'!B$5:J$111,9,FALSE)</f>
        <v>207.3608638565851</v>
      </c>
      <c r="L30" s="19">
        <f t="shared" si="2"/>
        <v>42875.328326896641</v>
      </c>
      <c r="M30" s="19">
        <f t="shared" si="3"/>
        <v>216612.78975409796</v>
      </c>
    </row>
    <row r="31" spans="2:13" x14ac:dyDescent="0.3">
      <c r="B31">
        <f t="shared" si="0"/>
        <v>43</v>
      </c>
      <c r="C31" s="7">
        <v>1981</v>
      </c>
      <c r="D31" s="8">
        <v>30598391.489999998</v>
      </c>
      <c r="F31" s="32">
        <v>18.11</v>
      </c>
      <c r="H31" s="14">
        <f t="shared" si="1"/>
        <v>12239356.596000001</v>
      </c>
      <c r="J31" s="12">
        <f t="shared" si="4"/>
        <v>58</v>
      </c>
      <c r="K31" s="12">
        <f>VLOOKUP(J31,'CPI Indexes'!B$5:J$111,9,FALSE)</f>
        <v>207.3608638565851</v>
      </c>
      <c r="L31" s="19">
        <f t="shared" si="2"/>
        <v>59024.42904783124</v>
      </c>
      <c r="M31" s="19">
        <f t="shared" si="3"/>
        <v>287422.21127394505</v>
      </c>
    </row>
    <row r="32" spans="2:13" x14ac:dyDescent="0.3">
      <c r="B32">
        <f t="shared" si="0"/>
        <v>42</v>
      </c>
      <c r="C32" s="7">
        <v>1982</v>
      </c>
      <c r="D32" s="9">
        <v>28850610.66</v>
      </c>
      <c r="F32" s="32">
        <v>18.75</v>
      </c>
      <c r="H32" s="14">
        <f t="shared" si="1"/>
        <v>11540244.264</v>
      </c>
      <c r="J32" s="12">
        <f t="shared" si="4"/>
        <v>58</v>
      </c>
      <c r="K32" s="12">
        <f>VLOOKUP(J32,'CPI Indexes'!B$5:J$111,9,FALSE)</f>
        <v>207.3608638565851</v>
      </c>
      <c r="L32" s="19">
        <f t="shared" si="2"/>
        <v>55652.952294708142</v>
      </c>
      <c r="M32" s="19">
        <f t="shared" si="3"/>
        <v>261209.29919480492</v>
      </c>
    </row>
    <row r="33" spans="2:13" x14ac:dyDescent="0.3">
      <c r="B33">
        <f t="shared" si="0"/>
        <v>41</v>
      </c>
      <c r="C33" s="7">
        <v>1983</v>
      </c>
      <c r="D33" s="8">
        <v>32788041.960000001</v>
      </c>
      <c r="F33" s="32">
        <v>19.41</v>
      </c>
      <c r="H33" s="14">
        <f t="shared" si="1"/>
        <v>13115216.784000002</v>
      </c>
      <c r="J33" s="12">
        <f t="shared" si="4"/>
        <v>57</v>
      </c>
      <c r="K33" s="12">
        <f>VLOOKUP(J33,'CPI Indexes'!B$5:J$111,9,FALSE)</f>
        <v>198.90203745213017</v>
      </c>
      <c r="L33" s="19">
        <f t="shared" si="2"/>
        <v>65938.071585397644</v>
      </c>
      <c r="M33" s="19">
        <f t="shared" si="3"/>
        <v>298296.77800070541</v>
      </c>
    </row>
    <row r="34" spans="2:13" x14ac:dyDescent="0.3">
      <c r="B34">
        <f t="shared" si="0"/>
        <v>40</v>
      </c>
      <c r="C34" s="7">
        <v>1984</v>
      </c>
      <c r="D34" s="8">
        <v>45051817.039999999</v>
      </c>
      <c r="F34" s="32">
        <v>20.100000000000001</v>
      </c>
      <c r="H34" s="14">
        <f t="shared" si="1"/>
        <v>18020726.816</v>
      </c>
      <c r="J34" s="12">
        <f t="shared" si="4"/>
        <v>57</v>
      </c>
      <c r="K34" s="12">
        <f>VLOOKUP(J34,'CPI Indexes'!B$5:J$111,9,FALSE)</f>
        <v>198.90203745213017</v>
      </c>
      <c r="L34" s="19">
        <f t="shared" si="2"/>
        <v>90601.016695653787</v>
      </c>
      <c r="M34" s="19">
        <f t="shared" si="3"/>
        <v>395054.74873979366</v>
      </c>
    </row>
    <row r="35" spans="2:13" x14ac:dyDescent="0.3">
      <c r="B35">
        <f t="shared" si="0"/>
        <v>39</v>
      </c>
      <c r="C35" s="7">
        <v>1985</v>
      </c>
      <c r="D35" s="8">
        <v>44178902.729999997</v>
      </c>
      <c r="F35" s="32">
        <v>20.81</v>
      </c>
      <c r="H35" s="14">
        <f t="shared" si="1"/>
        <v>17671561.092</v>
      </c>
      <c r="J35" s="12">
        <f t="shared" si="4"/>
        <v>57</v>
      </c>
      <c r="K35" s="12">
        <f>VLOOKUP(J35,'CPI Indexes'!B$5:J$111,9,FALSE)</f>
        <v>198.90203745213017</v>
      </c>
      <c r="L35" s="19">
        <f t="shared" si="2"/>
        <v>88845.55089714966</v>
      </c>
      <c r="M35" s="19">
        <f t="shared" si="3"/>
        <v>373397.83417823393</v>
      </c>
    </row>
    <row r="36" spans="2:13" x14ac:dyDescent="0.3">
      <c r="B36">
        <f t="shared" si="0"/>
        <v>38</v>
      </c>
      <c r="C36" s="7">
        <v>1986</v>
      </c>
      <c r="D36" s="8">
        <v>45656546.020000003</v>
      </c>
      <c r="F36" s="32">
        <v>21.54</v>
      </c>
      <c r="H36" s="14">
        <f t="shared" si="1"/>
        <v>18262618.408000004</v>
      </c>
      <c r="J36" s="12">
        <f t="shared" si="4"/>
        <v>57</v>
      </c>
      <c r="K36" s="12">
        <f>VLOOKUP(J36,'CPI Indexes'!B$5:J$111,9,FALSE)</f>
        <v>198.90203745213017</v>
      </c>
      <c r="L36" s="19">
        <f t="shared" si="2"/>
        <v>91817.151005279549</v>
      </c>
      <c r="M36" s="19">
        <f t="shared" si="3"/>
        <v>371939.08429231681</v>
      </c>
    </row>
    <row r="37" spans="2:13" x14ac:dyDescent="0.3">
      <c r="B37">
        <f t="shared" si="0"/>
        <v>37</v>
      </c>
      <c r="C37" s="7">
        <v>1987</v>
      </c>
      <c r="D37" s="8">
        <v>48183301.68</v>
      </c>
      <c r="F37" s="32">
        <v>22.28</v>
      </c>
      <c r="H37" s="14">
        <f t="shared" si="1"/>
        <v>19273320.672000002</v>
      </c>
      <c r="J37" s="12">
        <f t="shared" si="4"/>
        <v>56</v>
      </c>
      <c r="K37" s="12">
        <f>VLOOKUP(J37,'CPI Indexes'!B$5:J$111,9,FALSE)</f>
        <v>190.74895176108933</v>
      </c>
      <c r="L37" s="19">
        <f t="shared" si="2"/>
        <v>101040.24422708018</v>
      </c>
      <c r="M37" s="19">
        <f t="shared" si="3"/>
        <v>394506.61204367067</v>
      </c>
    </row>
    <row r="38" spans="2:13" x14ac:dyDescent="0.3">
      <c r="B38">
        <f t="shared" si="0"/>
        <v>36</v>
      </c>
      <c r="C38" s="7">
        <v>1988</v>
      </c>
      <c r="D38" s="8">
        <v>52722048.579999998</v>
      </c>
      <c r="F38" s="32">
        <v>23.05</v>
      </c>
      <c r="H38" s="14">
        <f t="shared" si="1"/>
        <v>21088819.432</v>
      </c>
      <c r="J38" s="12">
        <f t="shared" si="4"/>
        <v>56</v>
      </c>
      <c r="K38" s="12">
        <f>VLOOKUP(J38,'CPI Indexes'!B$5:J$111,9,FALSE)</f>
        <v>190.74895176108933</v>
      </c>
      <c r="L38" s="19">
        <f t="shared" si="2"/>
        <v>110557.9833456358</v>
      </c>
      <c r="M38" s="19">
        <f t="shared" si="3"/>
        <v>416065.6881112585</v>
      </c>
    </row>
    <row r="39" spans="2:13" x14ac:dyDescent="0.3">
      <c r="B39">
        <f t="shared" si="0"/>
        <v>35</v>
      </c>
      <c r="C39" s="7">
        <v>1989</v>
      </c>
      <c r="D39" s="8">
        <v>53099568.049999997</v>
      </c>
      <c r="F39" s="32">
        <v>23.84</v>
      </c>
      <c r="H39" s="14">
        <f t="shared" si="1"/>
        <v>21239827.219999999</v>
      </c>
      <c r="J39" s="12">
        <f t="shared" si="4"/>
        <v>56</v>
      </c>
      <c r="K39" s="12">
        <f>VLOOKUP(J39,'CPI Indexes'!B$5:J$111,9,FALSE)</f>
        <v>190.74895176108933</v>
      </c>
      <c r="L39" s="19">
        <f t="shared" si="2"/>
        <v>111349.64058204953</v>
      </c>
      <c r="M39" s="19">
        <f t="shared" si="3"/>
        <v>403898.74896294076</v>
      </c>
    </row>
    <row r="40" spans="2:13" x14ac:dyDescent="0.3">
      <c r="B40">
        <f t="shared" si="0"/>
        <v>34</v>
      </c>
      <c r="C40" s="7">
        <v>1990</v>
      </c>
      <c r="D40" s="8">
        <v>61581712.670000002</v>
      </c>
      <c r="F40" s="32">
        <v>24.65</v>
      </c>
      <c r="H40" s="14">
        <f t="shared" si="1"/>
        <v>24632685.068000004</v>
      </c>
      <c r="J40" s="12">
        <f t="shared" si="4"/>
        <v>56</v>
      </c>
      <c r="K40" s="12">
        <f>VLOOKUP(J40,'CPI Indexes'!B$5:J$111,9,FALSE)</f>
        <v>190.74895176108933</v>
      </c>
      <c r="L40" s="19">
        <f t="shared" si="2"/>
        <v>129136.67331106559</v>
      </c>
      <c r="M40" s="19">
        <f t="shared" si="3"/>
        <v>451486.92468272249</v>
      </c>
    </row>
    <row r="41" spans="2:13" x14ac:dyDescent="0.3">
      <c r="B41">
        <f t="shared" si="0"/>
        <v>33</v>
      </c>
      <c r="C41" s="7">
        <v>1991</v>
      </c>
      <c r="D41" s="8">
        <v>68045080.480000004</v>
      </c>
      <c r="F41" s="32">
        <v>25.48</v>
      </c>
      <c r="H41" s="14">
        <f t="shared" si="1"/>
        <v>27218032.192000002</v>
      </c>
      <c r="J41" s="12">
        <f t="shared" si="4"/>
        <v>55</v>
      </c>
      <c r="K41" s="12">
        <f>VLOOKUP(J41,'CPI Indexes'!B$5:J$111,9,FALSE)</f>
        <v>182.89055591430295</v>
      </c>
      <c r="L41" s="19">
        <f t="shared" si="2"/>
        <v>148821.41976075331</v>
      </c>
      <c r="M41" s="19">
        <f t="shared" si="3"/>
        <v>501502.29070271848</v>
      </c>
    </row>
    <row r="42" spans="2:13" x14ac:dyDescent="0.3">
      <c r="B42">
        <f t="shared" si="0"/>
        <v>32</v>
      </c>
      <c r="C42" s="7">
        <v>1992</v>
      </c>
      <c r="D42" s="8">
        <v>86254726.769999996</v>
      </c>
      <c r="F42" s="32">
        <v>26.33</v>
      </c>
      <c r="H42" s="14">
        <f t="shared" si="1"/>
        <v>34501890.707999997</v>
      </c>
      <c r="J42" s="12">
        <f t="shared" si="4"/>
        <v>55</v>
      </c>
      <c r="K42" s="12">
        <f>VLOOKUP(J42,'CPI Indexes'!B$5:J$111,9,FALSE)</f>
        <v>182.89055591430295</v>
      </c>
      <c r="L42" s="19">
        <f t="shared" ref="L42:L74" si="5">H42/K42</f>
        <v>188647.7436493033</v>
      </c>
      <c r="M42" s="19">
        <f t="shared" si="3"/>
        <v>612732.6001966513</v>
      </c>
    </row>
    <row r="43" spans="2:13" x14ac:dyDescent="0.3">
      <c r="B43">
        <f t="shared" si="0"/>
        <v>31</v>
      </c>
      <c r="C43" s="7">
        <v>1993</v>
      </c>
      <c r="D43" s="8">
        <v>100416338.86</v>
      </c>
      <c r="F43" s="32">
        <v>27.19</v>
      </c>
      <c r="H43" s="14">
        <f t="shared" si="1"/>
        <v>40166535.544</v>
      </c>
      <c r="J43" s="12">
        <f t="shared" si="4"/>
        <v>55</v>
      </c>
      <c r="K43" s="12">
        <f>VLOOKUP(J43,'CPI Indexes'!B$5:J$111,9,FALSE)</f>
        <v>182.89055591430295</v>
      </c>
      <c r="L43" s="19">
        <f t="shared" si="5"/>
        <v>219620.61049680901</v>
      </c>
      <c r="M43" s="19">
        <f t="shared" si="3"/>
        <v>687550.11866282416</v>
      </c>
    </row>
    <row r="44" spans="2:13" x14ac:dyDescent="0.3">
      <c r="B44">
        <f t="shared" si="0"/>
        <v>30</v>
      </c>
      <c r="C44" s="7">
        <v>1994</v>
      </c>
      <c r="D44" s="8">
        <v>114613463.09</v>
      </c>
      <c r="F44" s="32">
        <v>28.07</v>
      </c>
      <c r="H44" s="14">
        <f t="shared" si="1"/>
        <v>45845385.236000001</v>
      </c>
      <c r="J44" s="12">
        <f t="shared" si="4"/>
        <v>55</v>
      </c>
      <c r="K44" s="12">
        <f>VLOOKUP(J44,'CPI Indexes'!B$5:J$111,9,FALSE)</f>
        <v>182.89055591430295</v>
      </c>
      <c r="L44" s="19">
        <f t="shared" si="5"/>
        <v>250671.1459583609</v>
      </c>
      <c r="M44" s="19">
        <f t="shared" si="3"/>
        <v>756393.01205659681</v>
      </c>
    </row>
    <row r="45" spans="2:13" x14ac:dyDescent="0.3">
      <c r="B45">
        <f t="shared" si="0"/>
        <v>29</v>
      </c>
      <c r="C45" s="7">
        <v>1995</v>
      </c>
      <c r="D45" s="8">
        <v>144689462.63999999</v>
      </c>
      <c r="F45" s="32">
        <v>28.97</v>
      </c>
      <c r="H45" s="14">
        <f t="shared" si="1"/>
        <v>57875785.055999994</v>
      </c>
      <c r="J45" s="12">
        <f t="shared" si="4"/>
        <v>55</v>
      </c>
      <c r="K45" s="12">
        <f>VLOOKUP(J45,'CPI Indexes'!B$5:J$111,9,FALSE)</f>
        <v>182.89055591430295</v>
      </c>
      <c r="L45" s="19">
        <f t="shared" si="5"/>
        <v>316450.37528957403</v>
      </c>
      <c r="M45" s="19">
        <f t="shared" si="3"/>
        <v>920366.22152987937</v>
      </c>
    </row>
    <row r="46" spans="2:13" x14ac:dyDescent="0.3">
      <c r="B46">
        <f t="shared" si="0"/>
        <v>28</v>
      </c>
      <c r="C46" s="7">
        <v>1996</v>
      </c>
      <c r="D46" s="8">
        <v>122662528.22</v>
      </c>
      <c r="F46" s="32">
        <v>29.88</v>
      </c>
      <c r="H46" s="14">
        <f t="shared" si="1"/>
        <v>49065011.288000003</v>
      </c>
      <c r="J46" s="12">
        <f t="shared" si="4"/>
        <v>55</v>
      </c>
      <c r="K46" s="12">
        <f>VLOOKUP(J46,'CPI Indexes'!B$5:J$111,9,FALSE)</f>
        <v>182.89055591430295</v>
      </c>
      <c r="L46" s="19">
        <f t="shared" si="5"/>
        <v>268275.25917188637</v>
      </c>
      <c r="M46" s="19">
        <f t="shared" si="3"/>
        <v>752051.48621436441</v>
      </c>
    </row>
    <row r="47" spans="2:13" x14ac:dyDescent="0.3">
      <c r="B47">
        <f t="shared" si="0"/>
        <v>27</v>
      </c>
      <c r="C47" s="7">
        <v>1997</v>
      </c>
      <c r="D47" s="8">
        <v>111013734.48999999</v>
      </c>
      <c r="F47" s="32">
        <v>30.8</v>
      </c>
      <c r="H47" s="14">
        <f t="shared" si="1"/>
        <v>44405493.796000004</v>
      </c>
      <c r="J47" s="12">
        <f t="shared" si="4"/>
        <v>55</v>
      </c>
      <c r="K47" s="12">
        <f>VLOOKUP(J47,'CPI Indexes'!B$5:J$111,9,FALSE)</f>
        <v>182.89055591430295</v>
      </c>
      <c r="L47" s="19">
        <f t="shared" si="5"/>
        <v>242798.17825479785</v>
      </c>
      <c r="M47" s="19">
        <f t="shared" si="3"/>
        <v>656030.85992179671</v>
      </c>
    </row>
    <row r="48" spans="2:13" x14ac:dyDescent="0.3">
      <c r="B48">
        <f t="shared" si="0"/>
        <v>26</v>
      </c>
      <c r="C48" s="7">
        <v>1998</v>
      </c>
      <c r="D48" s="8">
        <v>106872602.3</v>
      </c>
      <c r="F48" s="32">
        <v>31.74</v>
      </c>
      <c r="H48" s="14">
        <f t="shared" si="1"/>
        <v>42749040.920000002</v>
      </c>
      <c r="J48" s="12">
        <f t="shared" si="4"/>
        <v>55</v>
      </c>
      <c r="K48" s="12">
        <f>VLOOKUP(J48,'CPI Indexes'!B$5:J$111,9,FALSE)</f>
        <v>182.89055591430295</v>
      </c>
      <c r="L48" s="19">
        <f t="shared" si="5"/>
        <v>233741.10656665577</v>
      </c>
      <c r="M48" s="19">
        <f t="shared" si="3"/>
        <v>608731.5840479834</v>
      </c>
    </row>
    <row r="49" spans="2:13" x14ac:dyDescent="0.3">
      <c r="B49">
        <f t="shared" si="0"/>
        <v>25</v>
      </c>
      <c r="C49" s="7">
        <v>1999</v>
      </c>
      <c r="D49" s="8">
        <v>112351680.12</v>
      </c>
      <c r="F49" s="32">
        <v>32.68</v>
      </c>
      <c r="H49" s="14">
        <f t="shared" si="1"/>
        <v>44940672.048000008</v>
      </c>
      <c r="J49" s="12">
        <f t="shared" si="4"/>
        <v>55</v>
      </c>
      <c r="K49" s="12">
        <f>VLOOKUP(J49,'CPI Indexes'!B$5:J$111,9,FALSE)</f>
        <v>182.89055591430295</v>
      </c>
      <c r="L49" s="19">
        <f t="shared" si="5"/>
        <v>245724.39961885108</v>
      </c>
      <c r="M49" s="19">
        <f t="shared" si="3"/>
        <v>616809.30570921383</v>
      </c>
    </row>
    <row r="50" spans="2:13" x14ac:dyDescent="0.3">
      <c r="B50">
        <f t="shared" si="0"/>
        <v>24</v>
      </c>
      <c r="C50" s="7">
        <v>2000</v>
      </c>
      <c r="D50" s="8">
        <v>128015893.22</v>
      </c>
      <c r="F50" s="32">
        <v>33.64</v>
      </c>
      <c r="H50" s="14">
        <f t="shared" si="1"/>
        <v>51206357.288000003</v>
      </c>
      <c r="J50" s="12">
        <f t="shared" si="4"/>
        <v>55</v>
      </c>
      <c r="K50" s="12">
        <f>VLOOKUP(J50,'CPI Indexes'!B$5:J$111,9,FALSE)</f>
        <v>182.89055591430295</v>
      </c>
      <c r="L50" s="19">
        <f t="shared" si="5"/>
        <v>279983.60567067098</v>
      </c>
      <c r="M50" s="19">
        <f t="shared" si="3"/>
        <v>677403.02448964596</v>
      </c>
    </row>
    <row r="51" spans="2:13" x14ac:dyDescent="0.3">
      <c r="B51">
        <f t="shared" si="0"/>
        <v>23</v>
      </c>
      <c r="C51" s="7">
        <v>2001</v>
      </c>
      <c r="D51" s="8">
        <v>115289893.04000001</v>
      </c>
      <c r="F51" s="32">
        <v>34.61</v>
      </c>
      <c r="H51" s="14">
        <f t="shared" si="1"/>
        <v>46115957.216000006</v>
      </c>
      <c r="J51" s="12">
        <f t="shared" si="4"/>
        <v>55</v>
      </c>
      <c r="K51" s="12">
        <f>VLOOKUP(J51,'CPI Indexes'!B$5:J$111,9,FALSE)</f>
        <v>182.89055591430295</v>
      </c>
      <c r="L51" s="19">
        <f t="shared" si="5"/>
        <v>252150.56614300283</v>
      </c>
      <c r="M51" s="19">
        <f t="shared" si="3"/>
        <v>588012.246819144</v>
      </c>
    </row>
    <row r="52" spans="2:13" x14ac:dyDescent="0.3">
      <c r="B52">
        <f t="shared" si="0"/>
        <v>22</v>
      </c>
      <c r="C52" s="7">
        <v>2002</v>
      </c>
      <c r="D52" s="8">
        <v>96249612.370000005</v>
      </c>
      <c r="F52" s="32">
        <v>35.58</v>
      </c>
      <c r="H52" s="14">
        <f t="shared" si="1"/>
        <v>38499844.948000006</v>
      </c>
      <c r="J52" s="12">
        <f t="shared" si="4"/>
        <v>55</v>
      </c>
      <c r="K52" s="12">
        <f>VLOOKUP(J52,'CPI Indexes'!B$5:J$111,9,FALSE)</f>
        <v>182.89055591430295</v>
      </c>
      <c r="L52" s="19">
        <f t="shared" si="5"/>
        <v>210507.5615060183</v>
      </c>
      <c r="M52" s="19">
        <f t="shared" si="3"/>
        <v>473157.81643943605</v>
      </c>
    </row>
    <row r="53" spans="2:13" x14ac:dyDescent="0.3">
      <c r="B53">
        <f t="shared" si="0"/>
        <v>21</v>
      </c>
      <c r="C53" s="7">
        <v>2003</v>
      </c>
      <c r="D53" s="8">
        <v>115205243.8</v>
      </c>
      <c r="F53" s="32">
        <v>36.56</v>
      </c>
      <c r="H53" s="14">
        <f t="shared" si="1"/>
        <v>46082097.520000003</v>
      </c>
      <c r="J53" s="12">
        <f t="shared" si="4"/>
        <v>55</v>
      </c>
      <c r="K53" s="12">
        <f>VLOOKUP(J53,'CPI Indexes'!B$5:J$111,9,FALSE)</f>
        <v>182.89055591430295</v>
      </c>
      <c r="L53" s="19">
        <f t="shared" si="5"/>
        <v>251965.42976004019</v>
      </c>
      <c r="M53" s="19">
        <f t="shared" si="3"/>
        <v>545872.44442684122</v>
      </c>
    </row>
    <row r="54" spans="2:13" x14ac:dyDescent="0.3">
      <c r="B54">
        <f t="shared" si="0"/>
        <v>20</v>
      </c>
      <c r="C54" s="7">
        <v>2004</v>
      </c>
      <c r="D54" s="8">
        <v>69353793.260000005</v>
      </c>
      <c r="F54" s="32">
        <v>37.54</v>
      </c>
      <c r="H54" s="14">
        <f t="shared" si="1"/>
        <v>27741517.304000005</v>
      </c>
      <c r="J54" s="12">
        <f t="shared" si="4"/>
        <v>55</v>
      </c>
      <c r="K54" s="12">
        <f>VLOOKUP(J54,'CPI Indexes'!B$5:J$111,9,FALSE)</f>
        <v>182.89055591430295</v>
      </c>
      <c r="L54" s="19">
        <f t="shared" si="5"/>
        <v>151683.70594815651</v>
      </c>
      <c r="M54" s="19">
        <f t="shared" si="3"/>
        <v>316738.63335665723</v>
      </c>
    </row>
    <row r="55" spans="2:13" x14ac:dyDescent="0.3">
      <c r="B55">
        <f t="shared" si="0"/>
        <v>19</v>
      </c>
      <c r="C55" s="7">
        <v>2005</v>
      </c>
      <c r="D55" s="8">
        <v>97395107.310000002</v>
      </c>
      <c r="F55" s="32">
        <v>38.53</v>
      </c>
      <c r="H55" s="14">
        <f t="shared" si="1"/>
        <v>38958042.924000002</v>
      </c>
      <c r="J55" s="12">
        <f t="shared" si="4"/>
        <v>55</v>
      </c>
      <c r="K55" s="12">
        <f>VLOOKUP(J55,'CPI Indexes'!B$5:J$111,9,FALSE)</f>
        <v>182.89055591430295</v>
      </c>
      <c r="L55" s="19">
        <f t="shared" si="5"/>
        <v>213012.87389740659</v>
      </c>
      <c r="M55" s="19">
        <f t="shared" si="3"/>
        <v>428726.03164445853</v>
      </c>
    </row>
    <row r="56" spans="2:13" x14ac:dyDescent="0.3">
      <c r="B56">
        <f t="shared" si="0"/>
        <v>18</v>
      </c>
      <c r="C56" s="7">
        <v>2006</v>
      </c>
      <c r="D56" s="8">
        <v>109704171.83</v>
      </c>
      <c r="F56" s="32">
        <v>39.520000000000003</v>
      </c>
      <c r="H56" s="14">
        <f t="shared" si="1"/>
        <v>43881668.732000001</v>
      </c>
      <c r="J56" s="12">
        <f t="shared" si="4"/>
        <v>55</v>
      </c>
      <c r="K56" s="12">
        <f>VLOOKUP(J56,'CPI Indexes'!B$5:J$111,9,FALSE)</f>
        <v>182.89055591430295</v>
      </c>
      <c r="L56" s="19">
        <f t="shared" si="5"/>
        <v>239934.03329454386</v>
      </c>
      <c r="M56" s="19">
        <f t="shared" si="3"/>
        <v>465455.05524935544</v>
      </c>
    </row>
    <row r="57" spans="2:13" x14ac:dyDescent="0.3">
      <c r="B57">
        <f t="shared" si="0"/>
        <v>17</v>
      </c>
      <c r="C57" s="7">
        <v>2007</v>
      </c>
      <c r="D57" s="8">
        <v>105430196.90000001</v>
      </c>
      <c r="F57" s="32">
        <v>40.51</v>
      </c>
      <c r="H57" s="14">
        <f t="shared" si="1"/>
        <v>42172078.760000005</v>
      </c>
      <c r="J57" s="12">
        <f t="shared" si="4"/>
        <v>55</v>
      </c>
      <c r="K57" s="12">
        <f>VLOOKUP(J57,'CPI Indexes'!B$5:J$111,9,FALSE)</f>
        <v>182.89055591430295</v>
      </c>
      <c r="L57" s="19">
        <f t="shared" si="5"/>
        <v>230586.42120241889</v>
      </c>
      <c r="M57" s="19">
        <f t="shared" si="3"/>
        <v>431153.10737425782</v>
      </c>
    </row>
    <row r="58" spans="2:13" x14ac:dyDescent="0.3">
      <c r="B58">
        <f t="shared" si="0"/>
        <v>16</v>
      </c>
      <c r="C58" s="7">
        <v>2008</v>
      </c>
      <c r="D58" s="8">
        <v>113170328.98999999</v>
      </c>
      <c r="F58" s="32">
        <v>41.51</v>
      </c>
      <c r="H58" s="14">
        <f t="shared" si="1"/>
        <v>45268131.596000001</v>
      </c>
      <c r="J58" s="12">
        <f t="shared" si="4"/>
        <v>55</v>
      </c>
      <c r="K58" s="12">
        <f>VLOOKUP(J58,'CPI Indexes'!B$5:J$111,9,FALSE)</f>
        <v>182.89055591430295</v>
      </c>
      <c r="L58" s="19">
        <f t="shared" si="5"/>
        <v>247514.86685409441</v>
      </c>
      <c r="M58" s="19">
        <f t="shared" si="3"/>
        <v>446078.17559605511</v>
      </c>
    </row>
    <row r="59" spans="2:13" x14ac:dyDescent="0.3">
      <c r="B59">
        <f t="shared" si="0"/>
        <v>15</v>
      </c>
      <c r="C59" s="7">
        <v>2009</v>
      </c>
      <c r="D59" s="8">
        <v>78061869.450000003</v>
      </c>
      <c r="F59" s="32">
        <v>42.5</v>
      </c>
      <c r="H59" s="14">
        <f t="shared" si="1"/>
        <v>31224747.780000001</v>
      </c>
      <c r="J59" s="12">
        <f t="shared" si="4"/>
        <v>55</v>
      </c>
      <c r="K59" s="12">
        <f>VLOOKUP(J59,'CPI Indexes'!B$5:J$111,9,FALSE)</f>
        <v>182.89055591430295</v>
      </c>
      <c r="L59" s="19">
        <f t="shared" si="5"/>
        <v>170729.14248579892</v>
      </c>
      <c r="M59" s="19">
        <f t="shared" si="3"/>
        <v>296571.38119337702</v>
      </c>
    </row>
    <row r="60" spans="2:13" x14ac:dyDescent="0.3">
      <c r="B60">
        <f t="shared" si="0"/>
        <v>14</v>
      </c>
      <c r="C60" s="7">
        <v>2010</v>
      </c>
      <c r="D60" s="8">
        <v>126426207.81999999</v>
      </c>
      <c r="F60" s="32">
        <v>43.5</v>
      </c>
      <c r="H60" s="14">
        <f t="shared" si="1"/>
        <v>50570483.127999999</v>
      </c>
      <c r="J60" s="12">
        <f t="shared" si="4"/>
        <v>55</v>
      </c>
      <c r="K60" s="12">
        <f>VLOOKUP(J60,'CPI Indexes'!B$5:J$111,9,FALSE)</f>
        <v>182.89055591430295</v>
      </c>
      <c r="L60" s="19">
        <f t="shared" si="5"/>
        <v>276506.80416596151</v>
      </c>
      <c r="M60" s="19">
        <f t="shared" si="3"/>
        <v>462955.55343278393</v>
      </c>
    </row>
    <row r="61" spans="2:13" x14ac:dyDescent="0.3">
      <c r="B61">
        <f t="shared" si="0"/>
        <v>13</v>
      </c>
      <c r="C61" s="7">
        <v>2011</v>
      </c>
      <c r="D61" s="8">
        <v>115922136.62</v>
      </c>
      <c r="F61" s="32">
        <v>44.5</v>
      </c>
      <c r="H61" s="14">
        <f t="shared" si="1"/>
        <v>46368854.648000002</v>
      </c>
      <c r="J61" s="12">
        <f t="shared" si="4"/>
        <v>55</v>
      </c>
      <c r="K61" s="12">
        <f>VLOOKUP(J61,'CPI Indexes'!B$5:J$111,9,FALSE)</f>
        <v>182.89055591430295</v>
      </c>
      <c r="L61" s="19">
        <f t="shared" si="5"/>
        <v>253533.34630207511</v>
      </c>
      <c r="M61" s="19">
        <f t="shared" si="3"/>
        <v>409148.02446490515</v>
      </c>
    </row>
    <row r="62" spans="2:13" x14ac:dyDescent="0.3">
      <c r="B62">
        <f t="shared" si="0"/>
        <v>12</v>
      </c>
      <c r="C62" s="7">
        <v>2012</v>
      </c>
      <c r="D62" s="8">
        <v>138256592.59</v>
      </c>
      <c r="F62" s="32">
        <v>45.5</v>
      </c>
      <c r="H62" s="14">
        <f t="shared" si="1"/>
        <v>55302637.036000006</v>
      </c>
      <c r="J62" s="12">
        <f t="shared" si="4"/>
        <v>55</v>
      </c>
      <c r="K62" s="12">
        <f>VLOOKUP(J62,'CPI Indexes'!B$5:J$111,9,FALSE)</f>
        <v>182.89055591430295</v>
      </c>
      <c r="L62" s="19">
        <f t="shared" si="5"/>
        <v>302381.04291133094</v>
      </c>
      <c r="M62" s="19">
        <f t="shared" si="3"/>
        <v>470339.9029213562</v>
      </c>
    </row>
    <row r="63" spans="2:13" x14ac:dyDescent="0.3">
      <c r="B63">
        <f t="shared" si="0"/>
        <v>11</v>
      </c>
      <c r="C63" s="7">
        <v>2013</v>
      </c>
      <c r="D63" s="8">
        <v>138646957.72999999</v>
      </c>
      <c r="F63" s="32">
        <v>46.5</v>
      </c>
      <c r="H63" s="14">
        <f t="shared" si="1"/>
        <v>55458783.092</v>
      </c>
      <c r="J63" s="12">
        <f t="shared" si="4"/>
        <v>55</v>
      </c>
      <c r="K63" s="12">
        <f>VLOOKUP(J63,'CPI Indexes'!B$5:J$111,9,FALSE)</f>
        <v>182.89055591430295</v>
      </c>
      <c r="L63" s="19">
        <f t="shared" si="5"/>
        <v>303234.8106481033</v>
      </c>
      <c r="M63" s="19">
        <f t="shared" si="3"/>
        <v>454619.66230892023</v>
      </c>
    </row>
    <row r="64" spans="2:13" x14ac:dyDescent="0.3">
      <c r="B64">
        <f t="shared" si="0"/>
        <v>10</v>
      </c>
      <c r="C64" s="7">
        <v>2014</v>
      </c>
      <c r="D64" s="8">
        <v>132102041.38</v>
      </c>
      <c r="F64" s="32">
        <v>47.5</v>
      </c>
      <c r="H64" s="14">
        <f t="shared" si="1"/>
        <v>52840816.552000001</v>
      </c>
      <c r="J64" s="12">
        <f t="shared" si="4"/>
        <v>55</v>
      </c>
      <c r="K64" s="12">
        <f>VLOOKUP(J64,'CPI Indexes'!B$5:J$111,9,FALSE)</f>
        <v>182.89055591430295</v>
      </c>
      <c r="L64" s="19">
        <f t="shared" si="5"/>
        <v>288920.42176721047</v>
      </c>
      <c r="M64" s="19">
        <f t="shared" si="3"/>
        <v>417502.7053770544</v>
      </c>
    </row>
    <row r="65" spans="2:15" x14ac:dyDescent="0.3">
      <c r="B65">
        <f t="shared" si="0"/>
        <v>9</v>
      </c>
      <c r="C65" s="7">
        <v>2015</v>
      </c>
      <c r="D65" s="8">
        <v>150761600.30000001</v>
      </c>
      <c r="F65" s="32">
        <v>48.5</v>
      </c>
      <c r="H65" s="14">
        <f t="shared" si="1"/>
        <v>60304640.120000005</v>
      </c>
      <c r="J65" s="12">
        <f t="shared" si="4"/>
        <v>55</v>
      </c>
      <c r="K65" s="12">
        <f>VLOOKUP(J65,'CPI Indexes'!B$5:J$111,9,FALSE)</f>
        <v>182.89055591430295</v>
      </c>
      <c r="L65" s="19">
        <f t="shared" si="5"/>
        <v>329730.74972912739</v>
      </c>
      <c r="M65" s="19">
        <f t="shared" si="3"/>
        <v>459253.4193688677</v>
      </c>
    </row>
    <row r="66" spans="2:15" x14ac:dyDescent="0.3">
      <c r="B66">
        <f t="shared" si="0"/>
        <v>8</v>
      </c>
      <c r="C66" s="7">
        <v>2016</v>
      </c>
      <c r="D66" s="8">
        <v>148370557.88</v>
      </c>
      <c r="F66" s="32">
        <v>49.5</v>
      </c>
      <c r="H66" s="14">
        <f t="shared" si="1"/>
        <v>59348223.152000003</v>
      </c>
      <c r="J66" s="12">
        <f t="shared" si="4"/>
        <v>55</v>
      </c>
      <c r="K66" s="12">
        <f>VLOOKUP(J66,'CPI Indexes'!B$5:J$111,9,FALSE)</f>
        <v>182.89055591430295</v>
      </c>
      <c r="L66" s="19">
        <f t="shared" si="5"/>
        <v>324501.30000047025</v>
      </c>
      <c r="M66" s="19">
        <f t="shared" si="3"/>
        <v>435633.51470832847</v>
      </c>
    </row>
    <row r="67" spans="2:15" x14ac:dyDescent="0.3">
      <c r="B67">
        <f t="shared" si="0"/>
        <v>7</v>
      </c>
      <c r="C67" s="7">
        <v>2017</v>
      </c>
      <c r="D67" s="8">
        <v>142742100.37</v>
      </c>
      <c r="F67" s="32">
        <v>50.5</v>
      </c>
      <c r="H67" s="14">
        <f t="shared" si="1"/>
        <v>57096840.148000002</v>
      </c>
      <c r="J67" s="12">
        <f t="shared" si="4"/>
        <v>55</v>
      </c>
      <c r="K67" s="12">
        <f>VLOOKUP(J67,'CPI Indexes'!B$5:J$111,9,FALSE)</f>
        <v>182.89055591430295</v>
      </c>
      <c r="L67" s="19">
        <f t="shared" si="5"/>
        <v>312191.29857505532</v>
      </c>
      <c r="M67" s="19">
        <f t="shared" si="3"/>
        <v>403959.22644856328</v>
      </c>
    </row>
    <row r="68" spans="2:15" x14ac:dyDescent="0.3">
      <c r="B68">
        <f t="shared" si="0"/>
        <v>6</v>
      </c>
      <c r="C68" s="7">
        <v>2018</v>
      </c>
      <c r="D68" s="8">
        <v>151710925.19999999</v>
      </c>
      <c r="F68" s="32">
        <v>51.5</v>
      </c>
      <c r="H68" s="14">
        <f t="shared" si="1"/>
        <v>60684370.079999998</v>
      </c>
      <c r="J68" s="12">
        <f t="shared" si="4"/>
        <v>55</v>
      </c>
      <c r="K68" s="12">
        <f>VLOOKUP(J68,'CPI Indexes'!B$5:J$111,9,FALSE)</f>
        <v>182.89055591430295</v>
      </c>
      <c r="L68" s="19">
        <f t="shared" si="5"/>
        <v>331807.01855614065</v>
      </c>
      <c r="M68" s="19">
        <f t="shared" si="3"/>
        <v>413822.59572295914</v>
      </c>
    </row>
    <row r="69" spans="2:15" x14ac:dyDescent="0.3">
      <c r="B69">
        <f t="shared" si="0"/>
        <v>5</v>
      </c>
      <c r="C69" s="7">
        <v>2019</v>
      </c>
      <c r="D69" s="8">
        <v>180792374.68000001</v>
      </c>
      <c r="F69" s="32">
        <v>52.5</v>
      </c>
      <c r="H69" s="14">
        <f t="shared" si="1"/>
        <v>72316949.872000009</v>
      </c>
      <c r="J69" s="12">
        <f t="shared" si="4"/>
        <v>55</v>
      </c>
      <c r="K69" s="12">
        <f>VLOOKUP(J69,'CPI Indexes'!B$5:J$111,9,FALSE)</f>
        <v>182.89055591430295</v>
      </c>
      <c r="L69" s="19">
        <f t="shared" si="5"/>
        <v>395411.06707492087</v>
      </c>
      <c r="M69" s="19">
        <f t="shared" si="3"/>
        <v>475323.56686404825</v>
      </c>
    </row>
    <row r="70" spans="2:15" x14ac:dyDescent="0.3">
      <c r="B70">
        <f t="shared" si="0"/>
        <v>4</v>
      </c>
      <c r="C70" s="7">
        <v>2020</v>
      </c>
      <c r="D70" s="8">
        <v>164306151.38999999</v>
      </c>
      <c r="F70" s="32">
        <v>53.5</v>
      </c>
      <c r="H70" s="14">
        <f t="shared" si="1"/>
        <v>65722460.555999994</v>
      </c>
      <c r="J70" s="12">
        <f t="shared" si="4"/>
        <v>55</v>
      </c>
      <c r="K70" s="12">
        <f>VLOOKUP(J70,'CPI Indexes'!B$5:J$111,9,FALSE)</f>
        <v>182.89055591430295</v>
      </c>
      <c r="L70" s="19">
        <f t="shared" si="5"/>
        <v>359354.04224368796</v>
      </c>
      <c r="M70" s="19">
        <f t="shared" si="3"/>
        <v>416365.71019161405</v>
      </c>
    </row>
    <row r="71" spans="2:15" x14ac:dyDescent="0.3">
      <c r="B71">
        <f t="shared" si="0"/>
        <v>3</v>
      </c>
      <c r="C71" s="7">
        <v>2021</v>
      </c>
      <c r="D71" s="8">
        <v>345114099.70999998</v>
      </c>
      <c r="F71" s="32">
        <v>54.5</v>
      </c>
      <c r="H71" s="14">
        <f t="shared" si="1"/>
        <v>138045639.884</v>
      </c>
      <c r="J71" s="12">
        <f t="shared" si="4"/>
        <v>55</v>
      </c>
      <c r="K71" s="12">
        <f>VLOOKUP(J71,'CPI Indexes'!B$5:J$111,9,FALSE)</f>
        <v>182.89055591430295</v>
      </c>
      <c r="L71" s="19">
        <f t="shared" si="5"/>
        <v>754799.17043220135</v>
      </c>
      <c r="M71" s="19">
        <f t="shared" si="3"/>
        <v>842938.1899685883</v>
      </c>
    </row>
    <row r="72" spans="2:15" x14ac:dyDescent="0.3">
      <c r="B72">
        <f t="shared" si="0"/>
        <v>2</v>
      </c>
      <c r="C72" s="7">
        <v>2022</v>
      </c>
      <c r="D72" s="8">
        <f>(D77-SUM(D9:D71))/3</f>
        <v>192444787.056667</v>
      </c>
      <c r="F72" s="32">
        <f>F71</f>
        <v>54.5</v>
      </c>
      <c r="H72" s="14">
        <f t="shared" si="1"/>
        <v>76977914.822666809</v>
      </c>
      <c r="J72" s="12">
        <f>J71</f>
        <v>55</v>
      </c>
      <c r="K72" s="12">
        <f>VLOOKUP(J72,'CPI Indexes'!B$5:J$111,9,FALSE)</f>
        <v>182.89055591430295</v>
      </c>
      <c r="L72" s="19">
        <f t="shared" si="5"/>
        <v>420896.06233542401</v>
      </c>
      <c r="M72" s="19">
        <f t="shared" si="3"/>
        <v>453055.1520982401</v>
      </c>
    </row>
    <row r="73" spans="2:15" x14ac:dyDescent="0.3">
      <c r="B73">
        <f t="shared" si="0"/>
        <v>1</v>
      </c>
      <c r="C73" s="7">
        <v>2023</v>
      </c>
      <c r="D73" s="8">
        <f>D72</f>
        <v>192444787.056667</v>
      </c>
      <c r="F73" s="32">
        <f t="shared" ref="F73:F74" si="6">F72</f>
        <v>54.5</v>
      </c>
      <c r="H73" s="14">
        <f t="shared" si="1"/>
        <v>76977914.822666809</v>
      </c>
      <c r="J73" s="12">
        <f t="shared" ref="J73:J74" si="7">J72</f>
        <v>55</v>
      </c>
      <c r="K73" s="12">
        <f>VLOOKUP(J73,'CPI Indexes'!B$5:J$111,9,FALSE)</f>
        <v>182.89055591430295</v>
      </c>
      <c r="L73" s="19">
        <f t="shared" si="5"/>
        <v>420896.06233542401</v>
      </c>
      <c r="M73" s="19">
        <f t="shared" si="3"/>
        <v>436679.66467300244</v>
      </c>
    </row>
    <row r="74" spans="2:15" x14ac:dyDescent="0.3">
      <c r="B74">
        <f t="shared" ref="B74" si="8">2024-C74</f>
        <v>0</v>
      </c>
      <c r="C74" s="7">
        <v>2024</v>
      </c>
      <c r="D74" s="8">
        <f>D73</f>
        <v>192444787.056667</v>
      </c>
      <c r="F74" s="32">
        <f t="shared" si="6"/>
        <v>54.5</v>
      </c>
      <c r="H74" s="14">
        <f t="shared" ref="H74" si="9">D74*F$3</f>
        <v>76977914.822666809</v>
      </c>
      <c r="J74" s="12">
        <f t="shared" si="7"/>
        <v>55</v>
      </c>
      <c r="K74" s="12">
        <f>VLOOKUP(J74,'CPI Indexes'!B$5:J$111,9,FALSE)</f>
        <v>182.89055591430295</v>
      </c>
      <c r="L74" s="19">
        <f t="shared" si="5"/>
        <v>420896.06233542401</v>
      </c>
      <c r="M74" s="19">
        <f t="shared" ref="M74" si="10">L74*(1+$F$5/100)^B74</f>
        <v>420896.06233542401</v>
      </c>
    </row>
    <row r="75" spans="2:15" x14ac:dyDescent="0.3">
      <c r="H75" s="3"/>
      <c r="J75" s="12"/>
      <c r="K75" s="12"/>
      <c r="L75" s="19"/>
      <c r="M75" s="19"/>
    </row>
    <row r="76" spans="2:15" x14ac:dyDescent="0.3">
      <c r="D76" s="1">
        <f>SUM(D9:D75)</f>
        <v>5036200000.000001</v>
      </c>
      <c r="H76" s="3">
        <f>SUM(H9:H75)</f>
        <v>2014480000.0000007</v>
      </c>
      <c r="J76" s="12"/>
      <c r="K76" s="12"/>
      <c r="L76" s="19"/>
      <c r="M76" s="19">
        <f>SUM(M10:M74)</f>
        <v>22276372.312418334</v>
      </c>
    </row>
    <row r="77" spans="2:15" x14ac:dyDescent="0.3">
      <c r="D77" s="2">
        <f>'[1]Recommended Life Estimates'!$H$41*1000000</f>
        <v>5036200000</v>
      </c>
      <c r="H77" s="3"/>
    </row>
    <row r="78" spans="2:15" x14ac:dyDescent="0.3">
      <c r="H78" s="3">
        <f>H76/D76</f>
        <v>0.40000000000000008</v>
      </c>
      <c r="M78" s="14"/>
      <c r="N78" s="14"/>
      <c r="O78" s="14"/>
    </row>
    <row r="79" spans="2:15" x14ac:dyDescent="0.3">
      <c r="D79" s="3"/>
      <c r="H79" s="3"/>
      <c r="M79" s="18"/>
      <c r="N79" s="18"/>
      <c r="O79" s="18"/>
    </row>
    <row r="80" spans="2:15" x14ac:dyDescent="0.3">
      <c r="D80" s="1"/>
      <c r="F80" s="2"/>
      <c r="H80" s="2"/>
      <c r="M80" s="18"/>
      <c r="N80" s="18"/>
      <c r="O80" s="18"/>
    </row>
    <row r="81" spans="4:15" x14ac:dyDescent="0.3">
      <c r="D81" s="1"/>
      <c r="F81" s="2"/>
      <c r="H81" s="2"/>
      <c r="M81" s="14"/>
      <c r="N81" s="14"/>
      <c r="O81" s="14"/>
    </row>
    <row r="82" spans="4:15" x14ac:dyDescent="0.3">
      <c r="D82" s="1"/>
      <c r="F82" s="2"/>
      <c r="H82" s="2"/>
      <c r="M82" s="14"/>
      <c r="N82" s="14"/>
      <c r="O82" s="14"/>
    </row>
    <row r="83" spans="4:15" x14ac:dyDescent="0.3">
      <c r="D83" s="1"/>
      <c r="F83" s="2"/>
      <c r="H83" s="2"/>
      <c r="M83" s="19"/>
      <c r="N83" s="19"/>
      <c r="O83" s="19"/>
    </row>
    <row r="84" spans="4:15" x14ac:dyDescent="0.3">
      <c r="D84" s="1"/>
      <c r="F84" s="2"/>
      <c r="H84" s="2"/>
    </row>
    <row r="85" spans="4:15" x14ac:dyDescent="0.3">
      <c r="D85" s="1"/>
      <c r="F85" s="2"/>
      <c r="H85" s="2"/>
    </row>
    <row r="86" spans="4:15" x14ac:dyDescent="0.3">
      <c r="D86" s="1"/>
      <c r="F86" s="2"/>
      <c r="H86" s="2"/>
    </row>
    <row r="87" spans="4:15" x14ac:dyDescent="0.3">
      <c r="D87" s="1"/>
      <c r="F87" s="2"/>
      <c r="H87" s="2"/>
    </row>
    <row r="88" spans="4:15" x14ac:dyDescent="0.3">
      <c r="D88" s="1"/>
      <c r="F88" s="2"/>
      <c r="H88" s="2"/>
    </row>
    <row r="89" spans="4:15" x14ac:dyDescent="0.3">
      <c r="D89" s="1"/>
      <c r="F89" s="2"/>
      <c r="H89" s="2"/>
    </row>
    <row r="90" spans="4:15" x14ac:dyDescent="0.3">
      <c r="D90" s="1"/>
      <c r="F90" s="2"/>
      <c r="H90" s="2"/>
    </row>
    <row r="91" spans="4:15" x14ac:dyDescent="0.3">
      <c r="D91" s="1"/>
      <c r="F91" s="2"/>
      <c r="H91" s="2"/>
    </row>
    <row r="93" spans="4:15" x14ac:dyDescent="0.3">
      <c r="D93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4" x14ac:dyDescent="0.3"/>
  <cols>
    <col min="4" max="4" width="15" bestFit="1" customWidth="1"/>
    <col min="5" max="5" width="2.33203125" customWidth="1"/>
    <col min="6" max="6" width="13.44140625" bestFit="1" customWidth="1"/>
    <col min="7" max="7" width="3" bestFit="1" customWidth="1"/>
    <col min="8" max="10" width="14.33203125" bestFit="1" customWidth="1"/>
    <col min="11" max="11" width="19.5546875" bestFit="1" customWidth="1"/>
    <col min="12" max="12" width="20.109375" bestFit="1" customWidth="1"/>
    <col min="13" max="13" width="4.109375" customWidth="1"/>
    <col min="15" max="15" width="12" bestFit="1" customWidth="1"/>
    <col min="16" max="16" width="16.6640625" style="3" customWidth="1"/>
    <col min="17" max="18" width="19.33203125" customWidth="1"/>
    <col min="19" max="19" width="17.6640625" hidden="1" customWidth="1"/>
    <col min="20" max="20" width="13.33203125" bestFit="1" customWidth="1"/>
  </cols>
  <sheetData>
    <row r="2" spans="2:19" x14ac:dyDescent="0.3">
      <c r="B2" t="s">
        <v>36</v>
      </c>
    </row>
    <row r="3" spans="2:19" x14ac:dyDescent="0.3">
      <c r="B3" t="s">
        <v>1</v>
      </c>
      <c r="F3">
        <v>1.25</v>
      </c>
    </row>
    <row r="4" spans="2:19" x14ac:dyDescent="0.3">
      <c r="B4" t="s">
        <v>2</v>
      </c>
      <c r="F4" s="12">
        <v>35.82</v>
      </c>
      <c r="G4" s="13">
        <f>ROUND(F4,0)</f>
        <v>36</v>
      </c>
    </row>
    <row r="5" spans="2:19" x14ac:dyDescent="0.3">
      <c r="B5" t="s">
        <v>29</v>
      </c>
      <c r="F5">
        <v>3.5</v>
      </c>
      <c r="S5" t="s">
        <v>4</v>
      </c>
    </row>
    <row r="6" spans="2:19" x14ac:dyDescent="0.3">
      <c r="B6" t="s">
        <v>5</v>
      </c>
      <c r="F6">
        <v>2.5</v>
      </c>
    </row>
    <row r="7" spans="2:19" x14ac:dyDescent="0.3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">
      <c r="H49" s="3"/>
      <c r="P49"/>
    </row>
    <row r="50" spans="4:19" x14ac:dyDescent="0.3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">
      <c r="H51" s="3"/>
      <c r="P51"/>
    </row>
    <row r="52" spans="4:19" x14ac:dyDescent="0.3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">
      <c r="H53" s="3"/>
      <c r="P53"/>
    </row>
    <row r="54" spans="4:19" x14ac:dyDescent="0.3">
      <c r="D54" s="1"/>
      <c r="F54" s="2"/>
      <c r="H54" s="2"/>
      <c r="L54" s="2"/>
      <c r="N54" s="3"/>
      <c r="O54" s="4"/>
      <c r="P54" s="4"/>
      <c r="Q54" s="4"/>
    </row>
    <row r="55" spans="4:19" x14ac:dyDescent="0.3">
      <c r="D55" s="1"/>
      <c r="F55" s="2"/>
      <c r="H55" s="2"/>
      <c r="L55" s="2"/>
      <c r="N55" s="3"/>
      <c r="O55" s="4"/>
      <c r="P55" s="4"/>
      <c r="Q55" s="4"/>
    </row>
    <row r="56" spans="4:19" x14ac:dyDescent="0.3">
      <c r="D56" s="1"/>
      <c r="F56" s="2"/>
      <c r="H56" s="2"/>
      <c r="L56" s="2"/>
      <c r="N56" s="3"/>
      <c r="O56" s="4"/>
      <c r="P56" s="4"/>
      <c r="Q56" s="4"/>
    </row>
    <row r="57" spans="4:19" x14ac:dyDescent="0.3">
      <c r="D57" s="1"/>
      <c r="F57" s="2"/>
      <c r="H57" s="2"/>
      <c r="L57" s="2"/>
      <c r="N57" s="3"/>
      <c r="O57" s="4"/>
      <c r="P57" s="4"/>
      <c r="Q57" s="4"/>
    </row>
    <row r="58" spans="4:19" x14ac:dyDescent="0.3">
      <c r="D58" s="1"/>
      <c r="F58" s="2"/>
      <c r="H58" s="2"/>
      <c r="L58" s="2"/>
      <c r="N58" s="3"/>
      <c r="O58" s="4"/>
      <c r="P58" s="4"/>
      <c r="Q58" s="4"/>
    </row>
    <row r="59" spans="4:19" x14ac:dyDescent="0.3">
      <c r="D59" s="1"/>
      <c r="F59" s="2"/>
      <c r="H59" s="2"/>
      <c r="L59" s="2"/>
      <c r="N59" s="3"/>
      <c r="O59" s="4"/>
      <c r="P59" s="4"/>
      <c r="Q59" s="4"/>
    </row>
    <row r="60" spans="4:19" x14ac:dyDescent="0.3">
      <c r="D60" s="1"/>
      <c r="F60" s="2"/>
      <c r="H60" s="2"/>
      <c r="L60" s="2"/>
      <c r="N60" s="3"/>
      <c r="O60" s="4"/>
      <c r="P60" s="4"/>
      <c r="Q60" s="4"/>
    </row>
    <row r="61" spans="4:19" x14ac:dyDescent="0.3">
      <c r="D61" s="1"/>
      <c r="F61" s="2"/>
      <c r="H61" s="2"/>
      <c r="L61" s="2"/>
      <c r="N61" s="3"/>
      <c r="O61" s="4"/>
      <c r="P61" s="4"/>
      <c r="Q61" s="4"/>
    </row>
    <row r="62" spans="4:19" x14ac:dyDescent="0.3">
      <c r="D62" s="1"/>
      <c r="F62" s="2"/>
      <c r="H62" s="2"/>
      <c r="L62" s="2"/>
      <c r="N62" s="3"/>
      <c r="O62" s="4"/>
      <c r="P62" s="4"/>
      <c r="Q62" s="4"/>
    </row>
    <row r="63" spans="4:19" x14ac:dyDescent="0.3">
      <c r="D63" s="1"/>
      <c r="F63" s="2"/>
      <c r="H63" s="2"/>
      <c r="L63" s="2"/>
      <c r="N63" s="3"/>
      <c r="O63" s="4"/>
      <c r="P63" s="4"/>
      <c r="Q63" s="4"/>
    </row>
    <row r="64" spans="4:19" x14ac:dyDescent="0.3">
      <c r="D64" s="1"/>
      <c r="F64" s="2"/>
      <c r="H64" s="2"/>
      <c r="J64" s="2"/>
      <c r="N64" s="2"/>
      <c r="Q64" s="4"/>
      <c r="R64" s="4"/>
      <c r="S64" s="4"/>
    </row>
    <row r="65" spans="4:19" x14ac:dyDescent="0.3">
      <c r="D65" s="1"/>
      <c r="F65" s="2"/>
      <c r="H65" s="2"/>
      <c r="J65" s="2"/>
      <c r="N65" s="2"/>
      <c r="Q65" s="4"/>
      <c r="R65" s="4"/>
      <c r="S65" s="4"/>
    </row>
    <row r="67" spans="4:19" x14ac:dyDescent="0.3">
      <c r="D67" s="1"/>
      <c r="Q67" s="3"/>
      <c r="R67" s="3"/>
      <c r="S67" s="3"/>
    </row>
    <row r="69" spans="4:19" x14ac:dyDescent="0.3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4" x14ac:dyDescent="0.3"/>
  <cols>
    <col min="4" max="4" width="15" bestFit="1" customWidth="1"/>
    <col min="5" max="5" width="2.33203125" customWidth="1"/>
    <col min="6" max="6" width="13.44140625" bestFit="1" customWidth="1"/>
    <col min="7" max="7" width="3" bestFit="1" customWidth="1"/>
    <col min="8" max="10" width="14.33203125" bestFit="1" customWidth="1"/>
    <col min="11" max="11" width="19.5546875" bestFit="1" customWidth="1"/>
    <col min="12" max="12" width="20.109375" bestFit="1" customWidth="1"/>
    <col min="13" max="13" width="4.109375" customWidth="1"/>
    <col min="15" max="15" width="12" bestFit="1" customWidth="1"/>
    <col min="16" max="16" width="16.6640625" style="3" customWidth="1"/>
    <col min="17" max="18" width="19.33203125" customWidth="1"/>
    <col min="19" max="19" width="17.6640625" hidden="1" customWidth="1"/>
    <col min="20" max="20" width="13.33203125" bestFit="1" customWidth="1"/>
  </cols>
  <sheetData>
    <row r="2" spans="2:19" x14ac:dyDescent="0.3">
      <c r="B2" t="s">
        <v>37</v>
      </c>
    </row>
    <row r="3" spans="2:19" x14ac:dyDescent="0.3">
      <c r="B3" t="s">
        <v>1</v>
      </c>
      <c r="F3">
        <v>1.25</v>
      </c>
    </row>
    <row r="4" spans="2:19" x14ac:dyDescent="0.3">
      <c r="B4" t="s">
        <v>2</v>
      </c>
      <c r="F4" s="12">
        <v>35.82</v>
      </c>
      <c r="G4" s="13">
        <f>ROUND(F4,0)</f>
        <v>36</v>
      </c>
    </row>
    <row r="5" spans="2:19" x14ac:dyDescent="0.3">
      <c r="B5" t="s">
        <v>29</v>
      </c>
      <c r="F5">
        <v>3.5</v>
      </c>
      <c r="S5" t="s">
        <v>4</v>
      </c>
    </row>
    <row r="6" spans="2:19" x14ac:dyDescent="0.3">
      <c r="B6" t="s">
        <v>5</v>
      </c>
      <c r="F6">
        <v>2.5</v>
      </c>
    </row>
    <row r="7" spans="2:19" x14ac:dyDescent="0.3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">
      <c r="H49" s="3"/>
      <c r="P49"/>
    </row>
    <row r="50" spans="4:19" x14ac:dyDescent="0.3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">
      <c r="H51" s="3"/>
      <c r="P51"/>
    </row>
    <row r="52" spans="4:19" x14ac:dyDescent="0.3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">
      <c r="H53" s="3"/>
      <c r="P53"/>
    </row>
    <row r="54" spans="4:19" x14ac:dyDescent="0.3">
      <c r="D54" s="1"/>
      <c r="F54" s="2"/>
      <c r="H54" s="2"/>
      <c r="L54" s="2"/>
      <c r="N54" s="3"/>
      <c r="O54" s="4"/>
      <c r="P54" s="4"/>
      <c r="Q54" s="4"/>
    </row>
    <row r="55" spans="4:19" x14ac:dyDescent="0.3">
      <c r="D55" s="1"/>
      <c r="F55" s="2"/>
      <c r="H55" s="2"/>
      <c r="L55" s="2"/>
      <c r="N55" s="3"/>
      <c r="O55" s="4"/>
      <c r="P55" s="4"/>
      <c r="Q55" s="4"/>
    </row>
    <row r="56" spans="4:19" x14ac:dyDescent="0.3">
      <c r="D56" s="1"/>
      <c r="F56" s="2"/>
      <c r="H56" s="2"/>
      <c r="L56" s="2"/>
      <c r="N56" s="3"/>
      <c r="O56" s="4"/>
      <c r="P56" s="4"/>
      <c r="Q56" s="4"/>
    </row>
    <row r="57" spans="4:19" x14ac:dyDescent="0.3">
      <c r="D57" s="1"/>
      <c r="F57" s="2"/>
      <c r="H57" s="2"/>
      <c r="L57" s="2"/>
      <c r="N57" s="3"/>
      <c r="O57" s="4"/>
      <c r="P57" s="4"/>
      <c r="Q57" s="4"/>
    </row>
    <row r="58" spans="4:19" x14ac:dyDescent="0.3">
      <c r="D58" s="1"/>
      <c r="F58" s="2"/>
      <c r="H58" s="2"/>
      <c r="L58" s="2"/>
      <c r="N58" s="3"/>
      <c r="O58" s="4"/>
      <c r="P58" s="4"/>
      <c r="Q58" s="4"/>
    </row>
    <row r="59" spans="4:19" x14ac:dyDescent="0.3">
      <c r="D59" s="1"/>
      <c r="F59" s="2"/>
      <c r="H59" s="2"/>
      <c r="L59" s="2"/>
      <c r="N59" s="3"/>
      <c r="O59" s="4"/>
      <c r="P59" s="4"/>
      <c r="Q59" s="4"/>
    </row>
    <row r="60" spans="4:19" x14ac:dyDescent="0.3">
      <c r="D60" s="1"/>
      <c r="F60" s="2"/>
      <c r="H60" s="2"/>
      <c r="L60" s="2"/>
      <c r="N60" s="3"/>
      <c r="O60" s="4"/>
      <c r="P60" s="4"/>
      <c r="Q60" s="4"/>
    </row>
    <row r="61" spans="4:19" x14ac:dyDescent="0.3">
      <c r="D61" s="1"/>
      <c r="F61" s="2"/>
      <c r="H61" s="2"/>
      <c r="L61" s="2"/>
      <c r="N61" s="3"/>
      <c r="O61" s="4"/>
      <c r="P61" s="4"/>
      <c r="Q61" s="4"/>
    </row>
    <row r="62" spans="4:19" x14ac:dyDescent="0.3">
      <c r="D62" s="1"/>
      <c r="F62" s="2"/>
      <c r="H62" s="2"/>
      <c r="L62" s="2"/>
      <c r="N62" s="3"/>
      <c r="O62" s="4"/>
      <c r="P62" s="4"/>
      <c r="Q62" s="4"/>
    </row>
    <row r="63" spans="4:19" x14ac:dyDescent="0.3">
      <c r="D63" s="1"/>
      <c r="F63" s="2"/>
      <c r="H63" s="2"/>
      <c r="L63" s="2"/>
      <c r="N63" s="3"/>
      <c r="O63" s="4"/>
      <c r="P63" s="4"/>
      <c r="Q63" s="4"/>
    </row>
    <row r="64" spans="4:19" x14ac:dyDescent="0.3">
      <c r="D64" s="1"/>
      <c r="F64" s="2"/>
      <c r="H64" s="2"/>
      <c r="J64" s="2"/>
      <c r="N64" s="2"/>
      <c r="Q64" s="4"/>
      <c r="R64" s="4"/>
      <c r="S64" s="4"/>
    </row>
    <row r="65" spans="4:19" x14ac:dyDescent="0.3">
      <c r="D65" s="1"/>
      <c r="F65" s="2"/>
      <c r="H65" s="2"/>
      <c r="J65" s="2"/>
      <c r="N65" s="2"/>
      <c r="Q65" s="4"/>
      <c r="R65" s="4"/>
      <c r="S65" s="4"/>
    </row>
    <row r="67" spans="4:19" x14ac:dyDescent="0.3">
      <c r="D67" s="1"/>
      <c r="Q67" s="3"/>
      <c r="R67" s="3"/>
      <c r="S67" s="3"/>
    </row>
    <row r="69" spans="4:19" x14ac:dyDescent="0.3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44"/>
  <sheetViews>
    <sheetView view="pageBreakPreview" zoomScale="60" zoomScaleNormal="70" workbookViewId="0">
      <selection activeCell="Q17" sqref="Q17"/>
    </sheetView>
  </sheetViews>
  <sheetFormatPr defaultRowHeight="14.4" x14ac:dyDescent="0.3"/>
  <cols>
    <col min="4" max="4" width="17.33203125" bestFit="1" customWidth="1"/>
    <col min="5" max="5" width="2.33203125" customWidth="1"/>
    <col min="6" max="6" width="13.44140625" bestFit="1" customWidth="1"/>
    <col min="7" max="7" width="3" bestFit="1" customWidth="1"/>
    <col min="8" max="8" width="18.5546875" customWidth="1"/>
    <col min="10" max="10" width="10.5546875" customWidth="1"/>
    <col min="11" max="11" width="14.5546875" customWidth="1"/>
    <col min="12" max="12" width="13.6640625" customWidth="1"/>
    <col min="13" max="13" width="17.33203125" customWidth="1"/>
    <col min="14" max="14" width="22.33203125" customWidth="1"/>
    <col min="15" max="15" width="21.44140625" customWidth="1"/>
  </cols>
  <sheetData>
    <row r="2" spans="2:13" x14ac:dyDescent="0.3">
      <c r="B2" t="s">
        <v>38</v>
      </c>
    </row>
    <row r="3" spans="2:13" x14ac:dyDescent="0.3">
      <c r="B3" t="s">
        <v>1</v>
      </c>
      <c r="F3">
        <v>0.4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130</v>
      </c>
      <c r="C9" s="7">
        <v>1894</v>
      </c>
      <c r="D9" s="8">
        <v>31</v>
      </c>
      <c r="F9" s="31">
        <v>1</v>
      </c>
      <c r="H9" s="14">
        <f>D9*F$3</f>
        <v>12.4</v>
      </c>
      <c r="J9" s="12"/>
      <c r="K9" s="12"/>
      <c r="L9" s="19"/>
      <c r="M9" s="19">
        <f>L9*(1+$F$5/100)^B9</f>
        <v>0</v>
      </c>
    </row>
    <row r="10" spans="2:13" x14ac:dyDescent="0.3">
      <c r="B10">
        <f t="shared" ref="B10:B73" si="0">2024-C10</f>
        <v>124</v>
      </c>
      <c r="C10" s="7">
        <v>1900</v>
      </c>
      <c r="D10" s="8">
        <v>24.14</v>
      </c>
      <c r="F10" s="31">
        <v>1</v>
      </c>
      <c r="H10" s="14">
        <f t="shared" ref="H10:H13" si="1">D10*F$3</f>
        <v>9.6560000000000006</v>
      </c>
      <c r="J10" s="12"/>
      <c r="K10" s="12"/>
      <c r="L10" s="19"/>
      <c r="M10" s="19">
        <f t="shared" ref="M10:M73" si="2">L10*(1+$F$5/100)^B10</f>
        <v>0</v>
      </c>
    </row>
    <row r="11" spans="2:13" x14ac:dyDescent="0.3">
      <c r="B11">
        <f t="shared" si="0"/>
        <v>123</v>
      </c>
      <c r="C11" s="7">
        <v>1901</v>
      </c>
      <c r="D11" s="8">
        <v>882.13</v>
      </c>
      <c r="F11" s="31">
        <v>1</v>
      </c>
      <c r="H11" s="14">
        <f t="shared" si="1"/>
        <v>352.85200000000003</v>
      </c>
      <c r="J11" s="12"/>
      <c r="K11" s="12"/>
      <c r="L11" s="19"/>
      <c r="M11" s="19">
        <f t="shared" si="2"/>
        <v>0</v>
      </c>
    </row>
    <row r="12" spans="2:13" x14ac:dyDescent="0.3">
      <c r="B12">
        <f t="shared" si="0"/>
        <v>120</v>
      </c>
      <c r="C12" s="7">
        <v>1904</v>
      </c>
      <c r="D12" s="8">
        <v>475.41</v>
      </c>
      <c r="F12" s="31">
        <v>1</v>
      </c>
      <c r="H12" s="14">
        <f t="shared" si="1"/>
        <v>190.16400000000002</v>
      </c>
      <c r="J12" s="12"/>
      <c r="K12" s="12"/>
      <c r="L12" s="19"/>
      <c r="M12" s="19">
        <f t="shared" si="2"/>
        <v>0</v>
      </c>
    </row>
    <row r="13" spans="2:13" x14ac:dyDescent="0.3">
      <c r="B13">
        <f t="shared" si="0"/>
        <v>119</v>
      </c>
      <c r="C13" s="7">
        <v>1905</v>
      </c>
      <c r="D13" s="8">
        <v>2239.37</v>
      </c>
      <c r="F13" s="31">
        <v>1</v>
      </c>
      <c r="H13" s="14">
        <f t="shared" si="1"/>
        <v>895.74800000000005</v>
      </c>
      <c r="J13" s="12"/>
      <c r="K13" s="12"/>
      <c r="L13" s="19"/>
      <c r="M13" s="19">
        <f t="shared" si="2"/>
        <v>0</v>
      </c>
    </row>
    <row r="14" spans="2:13" x14ac:dyDescent="0.3">
      <c r="B14">
        <f t="shared" si="0"/>
        <v>115</v>
      </c>
      <c r="C14" s="7">
        <v>1909</v>
      </c>
      <c r="D14" s="8">
        <v>2557.09</v>
      </c>
      <c r="F14" s="31">
        <v>1</v>
      </c>
      <c r="H14" s="14">
        <f t="shared" ref="H14:H77" si="3">D14*F$3</f>
        <v>1022.8360000000001</v>
      </c>
      <c r="J14" s="12"/>
      <c r="K14" s="12"/>
      <c r="L14" s="19"/>
      <c r="M14" s="19">
        <f t="shared" si="2"/>
        <v>0</v>
      </c>
    </row>
    <row r="15" spans="2:13" x14ac:dyDescent="0.3">
      <c r="B15">
        <f t="shared" si="0"/>
        <v>114</v>
      </c>
      <c r="C15" s="7">
        <v>1910</v>
      </c>
      <c r="D15" s="8">
        <v>11960.68</v>
      </c>
      <c r="F15" s="31">
        <v>1</v>
      </c>
      <c r="H15" s="14">
        <f t="shared" si="3"/>
        <v>4784.2719999999999</v>
      </c>
      <c r="J15" s="12"/>
      <c r="K15" s="12"/>
      <c r="L15" s="19"/>
      <c r="M15" s="19">
        <f t="shared" si="2"/>
        <v>0</v>
      </c>
    </row>
    <row r="16" spans="2:13" x14ac:dyDescent="0.3">
      <c r="B16">
        <f t="shared" si="0"/>
        <v>113</v>
      </c>
      <c r="C16" s="7">
        <v>1911</v>
      </c>
      <c r="D16" s="8">
        <v>48.92</v>
      </c>
      <c r="F16" s="31">
        <v>1</v>
      </c>
      <c r="H16" s="14">
        <f t="shared" si="3"/>
        <v>19.568000000000001</v>
      </c>
      <c r="J16" s="12"/>
      <c r="K16" s="12"/>
      <c r="L16" s="19"/>
      <c r="M16" s="19">
        <f t="shared" si="2"/>
        <v>0</v>
      </c>
    </row>
    <row r="17" spans="2:13" x14ac:dyDescent="0.3">
      <c r="B17">
        <f t="shared" si="0"/>
        <v>112</v>
      </c>
      <c r="C17" s="7">
        <v>1912</v>
      </c>
      <c r="D17" s="8">
        <v>295.91000000000003</v>
      </c>
      <c r="F17" s="31">
        <v>1</v>
      </c>
      <c r="H17" s="14">
        <f t="shared" si="3"/>
        <v>118.36400000000002</v>
      </c>
      <c r="J17" s="12"/>
      <c r="K17" s="12"/>
      <c r="L17" s="19"/>
      <c r="M17" s="19">
        <f t="shared" si="2"/>
        <v>0</v>
      </c>
    </row>
    <row r="18" spans="2:13" x14ac:dyDescent="0.3">
      <c r="B18">
        <f t="shared" si="0"/>
        <v>110</v>
      </c>
      <c r="C18" s="7">
        <v>1914</v>
      </c>
      <c r="D18" s="8">
        <v>18551.62</v>
      </c>
      <c r="F18" s="31">
        <v>1</v>
      </c>
      <c r="H18" s="15">
        <f t="shared" si="3"/>
        <v>7420.6480000000001</v>
      </c>
      <c r="J18" s="12"/>
      <c r="K18" s="12"/>
      <c r="L18" s="19"/>
      <c r="M18" s="19"/>
    </row>
    <row r="19" spans="2:13" x14ac:dyDescent="0.3">
      <c r="B19">
        <f t="shared" si="0"/>
        <v>109</v>
      </c>
      <c r="C19" s="7">
        <v>1915</v>
      </c>
      <c r="D19" s="8">
        <v>10.33</v>
      </c>
      <c r="F19" s="31">
        <v>1</v>
      </c>
      <c r="H19" s="14">
        <f t="shared" si="3"/>
        <v>4.1320000000000006</v>
      </c>
      <c r="J19" s="12"/>
      <c r="K19" s="12"/>
      <c r="L19" s="19"/>
      <c r="M19" s="19"/>
    </row>
    <row r="20" spans="2:13" x14ac:dyDescent="0.3">
      <c r="B20">
        <f t="shared" si="0"/>
        <v>107</v>
      </c>
      <c r="C20" s="7">
        <v>1917</v>
      </c>
      <c r="D20" s="8">
        <v>20.67</v>
      </c>
      <c r="F20" s="31">
        <v>1</v>
      </c>
      <c r="H20" s="14">
        <f t="shared" si="3"/>
        <v>8.2680000000000007</v>
      </c>
      <c r="J20" s="12"/>
      <c r="K20" s="12"/>
      <c r="L20" s="19"/>
      <c r="M20" s="19"/>
    </row>
    <row r="21" spans="2:13" x14ac:dyDescent="0.3">
      <c r="B21">
        <f t="shared" si="0"/>
        <v>106</v>
      </c>
      <c r="C21" s="7">
        <v>1918</v>
      </c>
      <c r="D21" s="8">
        <v>5722.35</v>
      </c>
      <c r="F21" s="31">
        <v>1</v>
      </c>
      <c r="H21" s="14">
        <f t="shared" si="3"/>
        <v>2288.94</v>
      </c>
      <c r="J21" s="12">
        <f>ROUND(F21+B21,0)-3</f>
        <v>104</v>
      </c>
      <c r="K21" s="12">
        <f>VLOOKUP(J21,'CPI Indexes'!B$5:J$111,9,FALSE)</f>
        <v>1246.0150280846869</v>
      </c>
      <c r="L21" s="19">
        <f t="shared" ref="L21:L49" si="4">H21/K21</f>
        <v>1.8370083413186806</v>
      </c>
      <c r="M21" s="19">
        <f t="shared" si="2"/>
        <v>90.9599680291185</v>
      </c>
    </row>
    <row r="22" spans="2:13" x14ac:dyDescent="0.3">
      <c r="B22">
        <f t="shared" si="0"/>
        <v>105</v>
      </c>
      <c r="C22" s="7">
        <v>1919</v>
      </c>
      <c r="D22" s="8">
        <v>2272.46</v>
      </c>
      <c r="F22" s="31">
        <v>1</v>
      </c>
      <c r="H22" s="14">
        <f t="shared" si="3"/>
        <v>908.98400000000004</v>
      </c>
      <c r="J22" s="12">
        <f t="shared" ref="J22:J85" si="5">ROUND(F22+B22,0)-3</f>
        <v>103</v>
      </c>
      <c r="K22" s="12">
        <f>VLOOKUP(J22,'CPI Indexes'!B$5:J$111,9,FALSE)</f>
        <v>1200.014484900903</v>
      </c>
      <c r="L22" s="19">
        <f t="shared" si="4"/>
        <v>0.75747752334428176</v>
      </c>
      <c r="M22" s="19">
        <f t="shared" si="2"/>
        <v>36.151041680469838</v>
      </c>
    </row>
    <row r="23" spans="2:13" x14ac:dyDescent="0.3">
      <c r="B23">
        <f t="shared" si="0"/>
        <v>104</v>
      </c>
      <c r="C23" s="7">
        <v>1920</v>
      </c>
      <c r="D23" s="8">
        <v>2640.01</v>
      </c>
      <c r="F23" s="31">
        <v>1.0000000000000082</v>
      </c>
      <c r="H23" s="14">
        <f t="shared" si="3"/>
        <v>1056.0040000000001</v>
      </c>
      <c r="J23" s="12">
        <f t="shared" si="5"/>
        <v>102</v>
      </c>
      <c r="K23" s="12">
        <f>VLOOKUP(J23,'CPI Indexes'!B$5:J$111,9,FALSE)</f>
        <v>1155.6766119526778</v>
      </c>
      <c r="L23" s="19">
        <f t="shared" si="4"/>
        <v>0.91375389021305287</v>
      </c>
      <c r="M23" s="19">
        <f t="shared" si="2"/>
        <v>42.033175286096188</v>
      </c>
    </row>
    <row r="24" spans="2:13" x14ac:dyDescent="0.3">
      <c r="B24">
        <f t="shared" si="0"/>
        <v>103</v>
      </c>
      <c r="C24" s="7">
        <v>1921</v>
      </c>
      <c r="D24" s="8">
        <v>4778.59</v>
      </c>
      <c r="F24" s="31">
        <v>1.1262131237312361</v>
      </c>
      <c r="H24" s="14">
        <f t="shared" si="3"/>
        <v>1911.4360000000001</v>
      </c>
      <c r="J24" s="12">
        <f t="shared" si="5"/>
        <v>101</v>
      </c>
      <c r="K24" s="12">
        <f>VLOOKUP(J24,'CPI Indexes'!B$5:J$111,9,FALSE)</f>
        <v>1112.9413127254727</v>
      </c>
      <c r="L24" s="19">
        <f t="shared" si="4"/>
        <v>1.7174634260984529</v>
      </c>
      <c r="M24" s="19">
        <f t="shared" si="2"/>
        <v>76.148675179577396</v>
      </c>
    </row>
    <row r="25" spans="2:13" x14ac:dyDescent="0.3">
      <c r="B25">
        <f t="shared" si="0"/>
        <v>100</v>
      </c>
      <c r="C25" s="7">
        <v>1924</v>
      </c>
      <c r="D25" s="8">
        <v>3720.56</v>
      </c>
      <c r="F25" s="31">
        <v>1.7492430522131834</v>
      </c>
      <c r="H25" s="14">
        <f t="shared" si="3"/>
        <v>1488.2240000000002</v>
      </c>
      <c r="J25" s="12">
        <f t="shared" si="5"/>
        <v>99</v>
      </c>
      <c r="K25" s="12">
        <f>VLOOKUP(J25,'CPI Indexes'!B$5:J$111,9,FALSE)</f>
        <v>1032.0488316799288</v>
      </c>
      <c r="L25" s="19">
        <f t="shared" si="4"/>
        <v>1.4420092870775574</v>
      </c>
      <c r="M25" s="19">
        <f t="shared" si="2"/>
        <v>57.250409287077701</v>
      </c>
    </row>
    <row r="26" spans="2:13" x14ac:dyDescent="0.3">
      <c r="B26">
        <f t="shared" si="0"/>
        <v>99</v>
      </c>
      <c r="C26" s="7">
        <v>1925</v>
      </c>
      <c r="D26" s="8">
        <v>229889.97</v>
      </c>
      <c r="F26" s="32">
        <v>1.9770876697158326</v>
      </c>
      <c r="H26" s="14">
        <f t="shared" si="3"/>
        <v>91955.988000000012</v>
      </c>
      <c r="J26" s="12">
        <f t="shared" si="5"/>
        <v>98</v>
      </c>
      <c r="K26" s="12">
        <f>VLOOKUP(J26,'CPI Indexes'!B$5:J$111,9,FALSE)</f>
        <v>993.78200643848572</v>
      </c>
      <c r="L26" s="19">
        <f t="shared" si="4"/>
        <v>92.531347321885733</v>
      </c>
      <c r="M26" s="19">
        <f t="shared" si="2"/>
        <v>3540.8808973218934</v>
      </c>
    </row>
    <row r="27" spans="2:13" x14ac:dyDescent="0.3">
      <c r="B27">
        <f t="shared" si="0"/>
        <v>98</v>
      </c>
      <c r="C27" s="7">
        <v>1926</v>
      </c>
      <c r="D27" s="8">
        <v>5925.59</v>
      </c>
      <c r="F27" s="32">
        <v>2.2104552219838238</v>
      </c>
      <c r="H27" s="14">
        <f t="shared" si="3"/>
        <v>2370.2360000000003</v>
      </c>
      <c r="J27" s="12">
        <f t="shared" si="5"/>
        <v>97</v>
      </c>
      <c r="K27" s="12">
        <f>VLOOKUP(J27,'CPI Indexes'!B$5:J$111,9,FALSE)</f>
        <v>956.89831945878132</v>
      </c>
      <c r="L27" s="19">
        <f t="shared" si="4"/>
        <v>2.4769988114730919</v>
      </c>
      <c r="M27" s="19">
        <f t="shared" si="2"/>
        <v>91.360848811473303</v>
      </c>
    </row>
    <row r="28" spans="2:13" x14ac:dyDescent="0.3">
      <c r="B28">
        <f t="shared" si="0"/>
        <v>97</v>
      </c>
      <c r="C28" s="7">
        <v>1927</v>
      </c>
      <c r="D28" s="8">
        <v>265632.65000000002</v>
      </c>
      <c r="F28" s="32">
        <v>2.4485478116960238</v>
      </c>
      <c r="H28" s="14">
        <f t="shared" si="3"/>
        <v>106253.06000000001</v>
      </c>
      <c r="J28" s="12">
        <f t="shared" si="5"/>
        <v>96</v>
      </c>
      <c r="K28" s="12">
        <f>VLOOKUP(J28,'CPI Indexes'!B$5:J$111,9,FALSE)</f>
        <v>921.3477777915964</v>
      </c>
      <c r="L28" s="19">
        <f t="shared" si="4"/>
        <v>115.32351036291732</v>
      </c>
      <c r="M28" s="19">
        <f t="shared" si="2"/>
        <v>4099.8132603629265</v>
      </c>
    </row>
    <row r="29" spans="2:13" x14ac:dyDescent="0.3">
      <c r="B29">
        <f t="shared" si="0"/>
        <v>96</v>
      </c>
      <c r="C29" s="7">
        <v>1928</v>
      </c>
      <c r="D29" s="8">
        <v>208696.81</v>
      </c>
      <c r="F29" s="32">
        <v>2.6907967356209967</v>
      </c>
      <c r="H29" s="14">
        <f t="shared" si="3"/>
        <v>83478.724000000002</v>
      </c>
      <c r="J29" s="12">
        <f t="shared" si="5"/>
        <v>96</v>
      </c>
      <c r="K29" s="12">
        <f>VLOOKUP(J29,'CPI Indexes'!B$5:J$111,9,FALSE)</f>
        <v>921.3477777915964</v>
      </c>
      <c r="L29" s="19">
        <f t="shared" si="4"/>
        <v>90.605009326763053</v>
      </c>
      <c r="M29" s="19">
        <f t="shared" si="2"/>
        <v>3104.6334065800193</v>
      </c>
    </row>
    <row r="30" spans="2:13" x14ac:dyDescent="0.3">
      <c r="B30">
        <f t="shared" si="0"/>
        <v>95</v>
      </c>
      <c r="C30" s="7">
        <v>1929</v>
      </c>
      <c r="D30" s="8">
        <v>11693.67</v>
      </c>
      <c r="F30" s="32">
        <v>2.9366990944499576</v>
      </c>
      <c r="H30" s="14">
        <f t="shared" si="3"/>
        <v>4677.4679999999998</v>
      </c>
      <c r="J30" s="12">
        <f t="shared" si="5"/>
        <v>95</v>
      </c>
      <c r="K30" s="12">
        <f>VLOOKUP(J30,'CPI Indexes'!B$5:J$111,9,FALSE)</f>
        <v>887.08219546177952</v>
      </c>
      <c r="L30" s="19">
        <f t="shared" si="4"/>
        <v>5.2728687645061987</v>
      </c>
      <c r="M30" s="19">
        <f t="shared" si="2"/>
        <v>174.1473915802473</v>
      </c>
    </row>
    <row r="31" spans="2:13" x14ac:dyDescent="0.3">
      <c r="B31">
        <f t="shared" si="0"/>
        <v>94</v>
      </c>
      <c r="C31" s="7">
        <v>1930</v>
      </c>
      <c r="D31" s="8">
        <v>32004.54</v>
      </c>
      <c r="F31" s="32">
        <v>3.185747446905407</v>
      </c>
      <c r="H31" s="14">
        <f t="shared" si="3"/>
        <v>12801.816000000001</v>
      </c>
      <c r="J31" s="12">
        <f t="shared" si="5"/>
        <v>94</v>
      </c>
      <c r="K31" s="12">
        <f>VLOOKUP(J31,'CPI Indexes'!B$5:J$111,9,FALSE)</f>
        <v>854.05512815593215</v>
      </c>
      <c r="L31" s="19">
        <f t="shared" si="4"/>
        <v>14.989449249770987</v>
      </c>
      <c r="M31" s="19">
        <f t="shared" si="2"/>
        <v>477.16390289134648</v>
      </c>
    </row>
    <row r="32" spans="2:13" x14ac:dyDescent="0.3">
      <c r="B32">
        <f t="shared" si="0"/>
        <v>93</v>
      </c>
      <c r="C32" s="7">
        <v>1931</v>
      </c>
      <c r="D32" s="9">
        <v>299587.7</v>
      </c>
      <c r="F32" s="32">
        <v>3.4374062704062007</v>
      </c>
      <c r="H32" s="14">
        <f t="shared" si="3"/>
        <v>119835.08000000002</v>
      </c>
      <c r="J32" s="12">
        <f t="shared" si="5"/>
        <v>93</v>
      </c>
      <c r="K32" s="12">
        <f>VLOOKUP(J32,'CPI Indexes'!B$5:J$111,9,FALSE)</f>
        <v>822.22181027077772</v>
      </c>
      <c r="L32" s="19">
        <f t="shared" si="4"/>
        <v>145.74544058924366</v>
      </c>
      <c r="M32" s="19">
        <f t="shared" si="2"/>
        <v>4471.8659668330147</v>
      </c>
    </row>
    <row r="33" spans="2:13" x14ac:dyDescent="0.3">
      <c r="B33">
        <f t="shared" si="0"/>
        <v>92</v>
      </c>
      <c r="C33" s="7">
        <v>1932</v>
      </c>
      <c r="D33" s="8">
        <v>807.04</v>
      </c>
      <c r="F33" s="32">
        <v>3.6911167121535584</v>
      </c>
      <c r="H33" s="14">
        <f t="shared" si="3"/>
        <v>322.81600000000003</v>
      </c>
      <c r="J33" s="12">
        <f t="shared" si="5"/>
        <v>93</v>
      </c>
      <c r="K33" s="12">
        <f>VLOOKUP(J33,'CPI Indexes'!B$5:J$111,9,FALSE)</f>
        <v>822.22181027077772</v>
      </c>
      <c r="L33" s="19">
        <f t="shared" si="4"/>
        <v>0.39261425076244189</v>
      </c>
      <c r="M33" s="19">
        <f t="shared" si="2"/>
        <v>11.611056932048164</v>
      </c>
    </row>
    <row r="34" spans="2:13" x14ac:dyDescent="0.3">
      <c r="B34">
        <f t="shared" si="0"/>
        <v>91</v>
      </c>
      <c r="C34" s="7">
        <v>1933</v>
      </c>
      <c r="D34" s="8">
        <v>4300.46</v>
      </c>
      <c r="F34" s="32">
        <v>3.946320068613185</v>
      </c>
      <c r="H34" s="14">
        <f t="shared" si="3"/>
        <v>1720.1840000000002</v>
      </c>
      <c r="J34" s="12">
        <f t="shared" si="5"/>
        <v>92</v>
      </c>
      <c r="K34" s="12">
        <f>VLOOKUP(J34,'CPI Indexes'!B$5:J$111,9,FALSE)</f>
        <v>791.53909423689424</v>
      </c>
      <c r="L34" s="19">
        <f t="shared" si="4"/>
        <v>2.1732142006938928</v>
      </c>
      <c r="M34" s="19">
        <f t="shared" si="2"/>
        <v>61.946977919065411</v>
      </c>
    </row>
    <row r="35" spans="2:13" x14ac:dyDescent="0.3">
      <c r="B35">
        <f t="shared" si="0"/>
        <v>90</v>
      </c>
      <c r="C35" s="7">
        <v>1934</v>
      </c>
      <c r="D35" s="8">
        <v>4519.92</v>
      </c>
      <c r="F35" s="32">
        <v>4.2024931589745682</v>
      </c>
      <c r="H35" s="14">
        <f t="shared" si="3"/>
        <v>1807.9680000000001</v>
      </c>
      <c r="J35" s="12">
        <f t="shared" si="5"/>
        <v>91</v>
      </c>
      <c r="K35" s="12">
        <f>VLOOKUP(J35,'CPI Indexes'!B$5:J$111,9,FALSE)</f>
        <v>761.96539203556063</v>
      </c>
      <c r="L35" s="19">
        <f t="shared" si="4"/>
        <v>2.3727691820360564</v>
      </c>
      <c r="M35" s="19">
        <f t="shared" si="2"/>
        <v>65.19059990782867</v>
      </c>
    </row>
    <row r="36" spans="2:13" x14ac:dyDescent="0.3">
      <c r="B36">
        <f t="shared" si="0"/>
        <v>89</v>
      </c>
      <c r="C36" s="7">
        <v>1935</v>
      </c>
      <c r="D36" s="8">
        <v>37493.72</v>
      </c>
      <c r="F36" s="32">
        <v>4.4591894285285738</v>
      </c>
      <c r="H36" s="14">
        <f t="shared" si="3"/>
        <v>14997.488000000001</v>
      </c>
      <c r="J36" s="12">
        <f t="shared" si="5"/>
        <v>90</v>
      </c>
      <c r="K36" s="12">
        <f>VLOOKUP(J36,'CPI Indexes'!B$5:J$111,9,FALSE)</f>
        <v>733.46061882945605</v>
      </c>
      <c r="L36" s="19">
        <f t="shared" si="4"/>
        <v>20.447570891992513</v>
      </c>
      <c r="M36" s="19">
        <f t="shared" si="2"/>
        <v>541.4808497182114</v>
      </c>
    </row>
    <row r="37" spans="2:13" x14ac:dyDescent="0.3">
      <c r="B37">
        <f t="shared" si="0"/>
        <v>88</v>
      </c>
      <c r="C37" s="7">
        <v>1936</v>
      </c>
      <c r="D37" s="8">
        <v>49203.14</v>
      </c>
      <c r="F37" s="32">
        <v>4.7160798803622379</v>
      </c>
      <c r="H37" s="14">
        <f t="shared" si="3"/>
        <v>19681.256000000001</v>
      </c>
      <c r="J37" s="12">
        <f t="shared" si="5"/>
        <v>90</v>
      </c>
      <c r="K37" s="12">
        <f>VLOOKUP(J37,'CPI Indexes'!B$5:J$111,9,FALSE)</f>
        <v>733.46061882945605</v>
      </c>
      <c r="L37" s="19">
        <f t="shared" si="4"/>
        <v>26.833418856774749</v>
      </c>
      <c r="M37" s="19">
        <f t="shared" si="2"/>
        <v>684.90333927611039</v>
      </c>
    </row>
    <row r="38" spans="2:13" x14ac:dyDescent="0.3">
      <c r="B38">
        <f t="shared" si="0"/>
        <v>87</v>
      </c>
      <c r="C38" s="7">
        <v>1937</v>
      </c>
      <c r="D38" s="8">
        <v>98402.01</v>
      </c>
      <c r="F38" s="32">
        <v>4.9729885005763261</v>
      </c>
      <c r="H38" s="14">
        <f t="shared" si="3"/>
        <v>39360.804000000004</v>
      </c>
      <c r="J38" s="12">
        <f t="shared" si="5"/>
        <v>89</v>
      </c>
      <c r="K38" s="12">
        <f>VLOOKUP(J38,'CPI Indexes'!B$5:J$111,9,FALSE)</f>
        <v>705.98613863080084</v>
      </c>
      <c r="L38" s="19">
        <f t="shared" si="4"/>
        <v>55.752941660210048</v>
      </c>
      <c r="M38" s="19">
        <f t="shared" si="2"/>
        <v>1371.6173031741343</v>
      </c>
    </row>
    <row r="39" spans="2:13" x14ac:dyDescent="0.3">
      <c r="B39">
        <f t="shared" si="0"/>
        <v>86</v>
      </c>
      <c r="C39" s="7">
        <v>1938</v>
      </c>
      <c r="D39" s="8">
        <v>49373.63</v>
      </c>
      <c r="F39" s="32">
        <v>5.2299179545102081</v>
      </c>
      <c r="H39" s="14">
        <f t="shared" si="3"/>
        <v>19749.452000000001</v>
      </c>
      <c r="J39" s="12">
        <f t="shared" si="5"/>
        <v>88</v>
      </c>
      <c r="K39" s="12">
        <f>VLOOKUP(J39,'CPI Indexes'!B$5:J$111,9,FALSE)</f>
        <v>679.50471193330202</v>
      </c>
      <c r="L39" s="19">
        <f t="shared" si="4"/>
        <v>29.064481309937616</v>
      </c>
      <c r="M39" s="19">
        <f t="shared" si="2"/>
        <v>689.19106735670562</v>
      </c>
    </row>
    <row r="40" spans="2:13" x14ac:dyDescent="0.3">
      <c r="B40">
        <f t="shared" si="0"/>
        <v>85</v>
      </c>
      <c r="C40" s="7">
        <v>1939</v>
      </c>
      <c r="D40" s="8">
        <v>118259.02</v>
      </c>
      <c r="F40" s="32">
        <v>5.4870629278998058</v>
      </c>
      <c r="H40" s="14">
        <f t="shared" si="3"/>
        <v>47303.608000000007</v>
      </c>
      <c r="J40" s="12">
        <f t="shared" si="5"/>
        <v>87</v>
      </c>
      <c r="K40" s="12">
        <f>VLOOKUP(J40,'CPI Indexes'!B$5:J$111,9,FALSE)</f>
        <v>653.98044523691749</v>
      </c>
      <c r="L40" s="19">
        <f t="shared" si="4"/>
        <v>72.331838580988958</v>
      </c>
      <c r="M40" s="19">
        <f t="shared" si="2"/>
        <v>1653.1736030260709</v>
      </c>
    </row>
    <row r="41" spans="2:13" x14ac:dyDescent="0.3">
      <c r="B41">
        <f t="shared" si="0"/>
        <v>84</v>
      </c>
      <c r="C41" s="7">
        <v>1940</v>
      </c>
      <c r="D41" s="8">
        <v>46288.160000000003</v>
      </c>
      <c r="F41" s="32">
        <v>5.74481031603856</v>
      </c>
      <c r="H41" s="14">
        <f t="shared" si="3"/>
        <v>18515.264000000003</v>
      </c>
      <c r="J41" s="12">
        <f t="shared" si="5"/>
        <v>87</v>
      </c>
      <c r="K41" s="12">
        <f>VLOOKUP(J41,'CPI Indexes'!B$5:J$111,9,FALSE)</f>
        <v>653.98044523691749</v>
      </c>
      <c r="L41" s="19">
        <f t="shared" si="4"/>
        <v>28.311647748569115</v>
      </c>
      <c r="M41" s="19">
        <f t="shared" si="2"/>
        <v>623.68600431063373</v>
      </c>
    </row>
    <row r="42" spans="2:13" x14ac:dyDescent="0.3">
      <c r="B42">
        <f t="shared" si="0"/>
        <v>83</v>
      </c>
      <c r="C42" s="7">
        <v>1941</v>
      </c>
      <c r="D42" s="8">
        <v>92337.02</v>
      </c>
      <c r="F42" s="32">
        <v>6.0037271998015358</v>
      </c>
      <c r="H42" s="14">
        <f t="shared" si="3"/>
        <v>36934.808000000005</v>
      </c>
      <c r="J42" s="12">
        <f t="shared" si="5"/>
        <v>86</v>
      </c>
      <c r="K42" s="12">
        <f>VLOOKUP(J42,'CPI Indexes'!B$5:J$111,9,FALSE)</f>
        <v>629.37874239702876</v>
      </c>
      <c r="L42" s="19">
        <f t="shared" si="4"/>
        <v>58.684549559668078</v>
      </c>
      <c r="M42" s="19">
        <f t="shared" si="2"/>
        <v>1246.0530206697388</v>
      </c>
    </row>
    <row r="43" spans="2:13" x14ac:dyDescent="0.3">
      <c r="B43">
        <f t="shared" si="0"/>
        <v>82</v>
      </c>
      <c r="C43" s="7">
        <v>1942</v>
      </c>
      <c r="D43" s="8">
        <v>3659.02</v>
      </c>
      <c r="F43" s="32">
        <v>6.2645389000231191</v>
      </c>
      <c r="H43" s="14">
        <f t="shared" si="3"/>
        <v>1463.6080000000002</v>
      </c>
      <c r="J43" s="12">
        <f t="shared" si="5"/>
        <v>85</v>
      </c>
      <c r="K43" s="12">
        <f>VLOOKUP(J43,'CPI Indexes'!B$5:J$111,9,FALSE)</f>
        <v>605.66625773207568</v>
      </c>
      <c r="L43" s="19">
        <f t="shared" si="4"/>
        <v>2.4165255721533789</v>
      </c>
      <c r="M43" s="19">
        <f t="shared" si="2"/>
        <v>49.455663959022203</v>
      </c>
    </row>
    <row r="44" spans="2:13" x14ac:dyDescent="0.3">
      <c r="B44">
        <f t="shared" si="0"/>
        <v>81</v>
      </c>
      <c r="C44" s="7">
        <v>1943</v>
      </c>
      <c r="D44" s="8">
        <v>10116.06</v>
      </c>
      <c r="F44" s="32">
        <v>6.528100196680354</v>
      </c>
      <c r="H44" s="14">
        <f t="shared" si="3"/>
        <v>4046.424</v>
      </c>
      <c r="J44" s="12">
        <f t="shared" si="5"/>
        <v>85</v>
      </c>
      <c r="K44" s="12">
        <f>VLOOKUP(J44,'CPI Indexes'!B$5:J$111,9,FALSE)</f>
        <v>605.66625773207568</v>
      </c>
      <c r="L44" s="19">
        <f t="shared" si="4"/>
        <v>6.6809467232859916</v>
      </c>
      <c r="M44" s="19">
        <f t="shared" si="2"/>
        <v>131.78759865435194</v>
      </c>
    </row>
    <row r="45" spans="2:13" x14ac:dyDescent="0.3">
      <c r="B45">
        <f t="shared" si="0"/>
        <v>80</v>
      </c>
      <c r="C45" s="7">
        <v>1944</v>
      </c>
      <c r="D45" s="8">
        <v>10235.69</v>
      </c>
      <c r="F45" s="32">
        <v>6.7953630061204047</v>
      </c>
      <c r="H45" s="14">
        <f t="shared" si="3"/>
        <v>4094.2760000000003</v>
      </c>
      <c r="J45" s="12">
        <f t="shared" si="5"/>
        <v>84</v>
      </c>
      <c r="K45" s="12">
        <f>VLOOKUP(J45,'CPI Indexes'!B$5:J$111,9,FALSE)</f>
        <v>582.81085082609695</v>
      </c>
      <c r="L45" s="19">
        <f t="shared" si="4"/>
        <v>7.0250510850932635</v>
      </c>
      <c r="M45" s="19">
        <f t="shared" si="2"/>
        <v>133.5666143000075</v>
      </c>
    </row>
    <row r="46" spans="2:13" x14ac:dyDescent="0.3">
      <c r="B46">
        <f t="shared" si="0"/>
        <v>79</v>
      </c>
      <c r="C46" s="7">
        <v>1945</v>
      </c>
      <c r="D46" s="8">
        <v>3439.76</v>
      </c>
      <c r="F46" s="32">
        <v>7.0673435215613489</v>
      </c>
      <c r="H46" s="14">
        <f t="shared" si="3"/>
        <v>1375.9040000000002</v>
      </c>
      <c r="J46" s="12">
        <f t="shared" si="5"/>
        <v>83</v>
      </c>
      <c r="K46" s="12">
        <f>VLOOKUP(J46,'CPI Indexes'!B$5:J$111,9,FALSE)</f>
        <v>560.78154296491266</v>
      </c>
      <c r="L46" s="19">
        <f t="shared" si="4"/>
        <v>2.4535472275450561</v>
      </c>
      <c r="M46" s="19">
        <f t="shared" si="2"/>
        <v>44.96294482006946</v>
      </c>
    </row>
    <row r="47" spans="2:13" x14ac:dyDescent="0.3">
      <c r="B47">
        <f t="shared" si="0"/>
        <v>78</v>
      </c>
      <c r="C47" s="7">
        <v>1946</v>
      </c>
      <c r="D47" s="8">
        <v>76563.83</v>
      </c>
      <c r="F47" s="32">
        <v>7.3450912060085471</v>
      </c>
      <c r="H47" s="14">
        <f t="shared" si="3"/>
        <v>30625.532000000003</v>
      </c>
      <c r="J47" s="12">
        <f t="shared" si="5"/>
        <v>82</v>
      </c>
      <c r="K47" s="12">
        <f>VLOOKUP(J47,'CPI Indexes'!B$5:J$111,9,FALSE)</f>
        <v>539.54847514690357</v>
      </c>
      <c r="L47" s="19">
        <f t="shared" si="4"/>
        <v>56.761409605803351</v>
      </c>
      <c r="M47" s="19">
        <f t="shared" si="2"/>
        <v>1002.5946714143373</v>
      </c>
    </row>
    <row r="48" spans="2:13" x14ac:dyDescent="0.3">
      <c r="B48">
        <f t="shared" si="0"/>
        <v>77</v>
      </c>
      <c r="C48" s="7">
        <v>1947</v>
      </c>
      <c r="D48" s="8">
        <v>4547.68</v>
      </c>
      <c r="F48" s="32">
        <v>7.6296612658094771</v>
      </c>
      <c r="H48" s="14">
        <f t="shared" si="3"/>
        <v>1819.0720000000001</v>
      </c>
      <c r="J48" s="12">
        <f t="shared" si="5"/>
        <v>82</v>
      </c>
      <c r="K48" s="12">
        <f>VLOOKUP(J48,'CPI Indexes'!B$5:J$111,9,FALSE)</f>
        <v>539.54847514690357</v>
      </c>
      <c r="L48" s="19">
        <f t="shared" si="4"/>
        <v>3.3714709313277531</v>
      </c>
      <c r="M48" s="19">
        <f t="shared" si="2"/>
        <v>57.398895313066227</v>
      </c>
    </row>
    <row r="49" spans="2:13" x14ac:dyDescent="0.3">
      <c r="B49">
        <f t="shared" si="0"/>
        <v>76</v>
      </c>
      <c r="C49" s="7">
        <v>1948</v>
      </c>
      <c r="D49" s="8">
        <v>19057.29</v>
      </c>
      <c r="F49" s="32">
        <v>7.9220914829200177</v>
      </c>
      <c r="H49" s="14">
        <f t="shared" si="3"/>
        <v>7622.9160000000011</v>
      </c>
      <c r="J49" s="12">
        <f t="shared" si="5"/>
        <v>81</v>
      </c>
      <c r="K49" s="12">
        <f>VLOOKUP(J49,'CPI Indexes'!B$5:J$111,9,FALSE)</f>
        <v>519.08286761147303</v>
      </c>
      <c r="L49" s="19">
        <f t="shared" si="4"/>
        <v>14.685354643038725</v>
      </c>
      <c r="M49" s="19">
        <f t="shared" si="2"/>
        <v>240.97969376520967</v>
      </c>
    </row>
    <row r="50" spans="2:13" x14ac:dyDescent="0.3">
      <c r="B50">
        <f t="shared" si="0"/>
        <v>75</v>
      </c>
      <c r="C50" s="7">
        <v>1949</v>
      </c>
      <c r="D50" s="8">
        <v>5248.9</v>
      </c>
      <c r="F50" s="32">
        <v>8.2233836495156094</v>
      </c>
      <c r="H50" s="14">
        <f t="shared" si="3"/>
        <v>2099.56</v>
      </c>
      <c r="J50" s="12">
        <f t="shared" si="5"/>
        <v>80</v>
      </c>
      <c r="K50" s="12">
        <f>VLOOKUP(J50,'CPI Indexes'!B$5:J$111,9,FALSE)</f>
        <v>499.35698083033532</v>
      </c>
      <c r="L50" s="19">
        <f t="shared" ref="L50:L81" si="6">H50/K50</f>
        <v>4.2045271831562916</v>
      </c>
      <c r="M50" s="19">
        <f t="shared" si="2"/>
        <v>66.500524159378386</v>
      </c>
    </row>
    <row r="51" spans="2:13" x14ac:dyDescent="0.3">
      <c r="B51">
        <f t="shared" si="0"/>
        <v>74</v>
      </c>
      <c r="C51" s="7">
        <v>1950</v>
      </c>
      <c r="D51" s="8">
        <v>33682.36</v>
      </c>
      <c r="F51" s="32">
        <v>8.5344893809077629</v>
      </c>
      <c r="H51" s="14">
        <f t="shared" si="3"/>
        <v>13472.944000000001</v>
      </c>
      <c r="J51" s="12">
        <f t="shared" si="5"/>
        <v>80</v>
      </c>
      <c r="K51" s="12">
        <f>VLOOKUP(J51,'CPI Indexes'!B$5:J$111,9,FALSE)</f>
        <v>499.35698083033532</v>
      </c>
      <c r="L51" s="19">
        <f t="shared" si="6"/>
        <v>26.980586068101157</v>
      </c>
      <c r="M51" s="19">
        <f t="shared" si="2"/>
        <v>411.31180805981938</v>
      </c>
    </row>
    <row r="52" spans="2:13" x14ac:dyDescent="0.3">
      <c r="B52">
        <f t="shared" si="0"/>
        <v>73</v>
      </c>
      <c r="C52" s="7">
        <v>1951</v>
      </c>
      <c r="D52" s="8">
        <v>187806.18</v>
      </c>
      <c r="F52" s="32">
        <v>8.8562997889167363</v>
      </c>
      <c r="H52" s="14">
        <f t="shared" si="3"/>
        <v>75122.471999999994</v>
      </c>
      <c r="J52" s="12">
        <f t="shared" si="5"/>
        <v>79</v>
      </c>
      <c r="K52" s="12">
        <f>VLOOKUP(J52,'CPI Indexes'!B$5:J$111,9,FALSE)</f>
        <v>480.34407790875679</v>
      </c>
      <c r="L52" s="19">
        <f t="shared" si="6"/>
        <v>156.39304293508911</v>
      </c>
      <c r="M52" s="19">
        <f t="shared" si="2"/>
        <v>2297.995229722826</v>
      </c>
    </row>
    <row r="53" spans="2:13" x14ac:dyDescent="0.3">
      <c r="B53">
        <f t="shared" si="0"/>
        <v>72</v>
      </c>
      <c r="C53" s="7">
        <v>1952</v>
      </c>
      <c r="D53" s="8">
        <v>96014.69</v>
      </c>
      <c r="F53" s="32">
        <v>9.1896383563529227</v>
      </c>
      <c r="H53" s="14">
        <f t="shared" si="3"/>
        <v>38405.876000000004</v>
      </c>
      <c r="J53" s="12">
        <f t="shared" si="5"/>
        <v>78</v>
      </c>
      <c r="K53" s="12">
        <f>VLOOKUP(J53,'CPI Indexes'!B$5:J$111,9,FALSE)</f>
        <v>462.01838834578967</v>
      </c>
      <c r="L53" s="19">
        <f t="shared" si="6"/>
        <v>83.1262931709458</v>
      </c>
      <c r="M53" s="19">
        <f t="shared" si="2"/>
        <v>1177.2860614982046</v>
      </c>
    </row>
    <row r="54" spans="2:13" x14ac:dyDescent="0.3">
      <c r="B54">
        <f t="shared" si="0"/>
        <v>71</v>
      </c>
      <c r="C54" s="7">
        <v>1953</v>
      </c>
      <c r="D54" s="8">
        <v>340239.03</v>
      </c>
      <c r="F54" s="32">
        <v>9.535256328690016</v>
      </c>
      <c r="H54" s="14">
        <f t="shared" si="3"/>
        <v>136095.61200000002</v>
      </c>
      <c r="J54" s="12">
        <f t="shared" si="5"/>
        <v>78</v>
      </c>
      <c r="K54" s="12">
        <f>VLOOKUP(J54,'CPI Indexes'!B$5:J$111,9,FALSE)</f>
        <v>462.01838834578967</v>
      </c>
      <c r="L54" s="19">
        <f t="shared" si="6"/>
        <v>294.56752249034213</v>
      </c>
      <c r="M54" s="19">
        <f t="shared" si="2"/>
        <v>4021.0580637886696</v>
      </c>
    </row>
    <row r="55" spans="2:13" x14ac:dyDescent="0.3">
      <c r="B55">
        <f t="shared" si="0"/>
        <v>70</v>
      </c>
      <c r="C55" s="7">
        <v>1954</v>
      </c>
      <c r="D55" s="8">
        <v>294801.17</v>
      </c>
      <c r="F55" s="32">
        <v>9.8938299934116678</v>
      </c>
      <c r="H55" s="14">
        <f t="shared" si="3"/>
        <v>117920.46799999999</v>
      </c>
      <c r="J55" s="12">
        <f t="shared" si="5"/>
        <v>77</v>
      </c>
      <c r="K55" s="12">
        <f>VLOOKUP(J55,'CPI Indexes'!B$5:J$111,9,FALSE)</f>
        <v>444.35507310437549</v>
      </c>
      <c r="L55" s="19">
        <f t="shared" si="6"/>
        <v>265.37441595114052</v>
      </c>
      <c r="M55" s="19">
        <f t="shared" si="2"/>
        <v>3491.6156246181258</v>
      </c>
    </row>
    <row r="56" spans="2:13" x14ac:dyDescent="0.3">
      <c r="B56">
        <f t="shared" si="0"/>
        <v>69</v>
      </c>
      <c r="C56" s="7">
        <v>1955</v>
      </c>
      <c r="D56" s="8">
        <v>438970.93</v>
      </c>
      <c r="F56" s="32">
        <v>10.265959317173722</v>
      </c>
      <c r="H56" s="14">
        <f t="shared" si="3"/>
        <v>175588.372</v>
      </c>
      <c r="J56" s="12">
        <f t="shared" si="5"/>
        <v>76</v>
      </c>
      <c r="K56" s="12">
        <f>VLOOKUP(J56,'CPI Indexes'!B$5:J$111,9,FALSE)</f>
        <v>427.33019094397639</v>
      </c>
      <c r="L56" s="19">
        <f t="shared" si="6"/>
        <v>410.89624772853904</v>
      </c>
      <c r="M56" s="19">
        <f t="shared" si="2"/>
        <v>5210.8844972231564</v>
      </c>
    </row>
    <row r="57" spans="2:13" x14ac:dyDescent="0.3">
      <c r="B57">
        <f t="shared" si="0"/>
        <v>68</v>
      </c>
      <c r="C57" s="7">
        <v>1956</v>
      </c>
      <c r="D57" s="8">
        <v>1541821.69</v>
      </c>
      <c r="F57" s="32">
        <v>10.652167529480673</v>
      </c>
      <c r="H57" s="14">
        <f t="shared" si="3"/>
        <v>616728.67599999998</v>
      </c>
      <c r="J57" s="12">
        <f t="shared" si="5"/>
        <v>76</v>
      </c>
      <c r="K57" s="12">
        <f>VLOOKUP(J57,'CPI Indexes'!B$5:J$111,9,FALSE)</f>
        <v>427.33019094397639</v>
      </c>
      <c r="L57" s="19">
        <f t="shared" si="6"/>
        <v>1443.2134426019386</v>
      </c>
      <c r="M57" s="19">
        <f t="shared" si="2"/>
        <v>17640.940351553694</v>
      </c>
    </row>
    <row r="58" spans="2:13" x14ac:dyDescent="0.3">
      <c r="B58">
        <f t="shared" si="0"/>
        <v>67</v>
      </c>
      <c r="C58" s="7">
        <v>1957</v>
      </c>
      <c r="D58" s="8">
        <v>10729456.300000001</v>
      </c>
      <c r="F58" s="32">
        <v>11.052901360459945</v>
      </c>
      <c r="H58" s="14">
        <f t="shared" si="3"/>
        <v>4291782.5200000005</v>
      </c>
      <c r="J58" s="12">
        <f t="shared" si="5"/>
        <v>75</v>
      </c>
      <c r="K58" s="12">
        <f>VLOOKUP(J58,'CPI Indexes'!B$5:J$111,9,FALSE)</f>
        <v>410.92066597009762</v>
      </c>
      <c r="L58" s="19">
        <f t="shared" si="6"/>
        <v>10444.309267989725</v>
      </c>
      <c r="M58" s="19">
        <f t="shared" si="2"/>
        <v>123050.33036612332</v>
      </c>
    </row>
    <row r="59" spans="2:13" x14ac:dyDescent="0.3">
      <c r="B59">
        <f t="shared" si="0"/>
        <v>66</v>
      </c>
      <c r="C59" s="7">
        <v>1958</v>
      </c>
      <c r="D59" s="8">
        <v>30571577.149999999</v>
      </c>
      <c r="F59" s="32">
        <v>11.468531747815785</v>
      </c>
      <c r="H59" s="14">
        <f t="shared" si="3"/>
        <v>12228630.859999999</v>
      </c>
      <c r="J59" s="12">
        <f t="shared" si="5"/>
        <v>74</v>
      </c>
      <c r="K59" s="12">
        <f>VLOOKUP(J59,'CPI Indexes'!B$5:J$111,9,FALSE)</f>
        <v>395.10425635672055</v>
      </c>
      <c r="L59" s="19">
        <f t="shared" si="6"/>
        <v>30950.390088836095</v>
      </c>
      <c r="M59" s="19">
        <f t="shared" si="2"/>
        <v>351464.1902096062</v>
      </c>
    </row>
    <row r="60" spans="2:13" x14ac:dyDescent="0.3">
      <c r="B60">
        <f t="shared" si="0"/>
        <v>65</v>
      </c>
      <c r="C60" s="7">
        <v>1959</v>
      </c>
      <c r="D60" s="8">
        <v>36689474.619999997</v>
      </c>
      <c r="F60" s="32">
        <v>11.899354917719378</v>
      </c>
      <c r="H60" s="14">
        <f t="shared" si="3"/>
        <v>14675789.847999999</v>
      </c>
      <c r="J60" s="12">
        <f t="shared" si="5"/>
        <v>74</v>
      </c>
      <c r="K60" s="12">
        <f>VLOOKUP(J60,'CPI Indexes'!B$5:J$111,9,FALSE)</f>
        <v>395.10425635672055</v>
      </c>
      <c r="L60" s="19">
        <f t="shared" si="6"/>
        <v>37144.094531722629</v>
      </c>
      <c r="M60" s="19">
        <f t="shared" si="2"/>
        <v>406552.4905506685</v>
      </c>
    </row>
    <row r="61" spans="2:13" x14ac:dyDescent="0.3">
      <c r="B61">
        <f t="shared" si="0"/>
        <v>64</v>
      </c>
      <c r="C61" s="7">
        <v>1960</v>
      </c>
      <c r="D61" s="8">
        <v>14236454.720000001</v>
      </c>
      <c r="F61" s="32">
        <v>12.345593813561457</v>
      </c>
      <c r="H61" s="14">
        <f t="shared" si="3"/>
        <v>5694581.8880000003</v>
      </c>
      <c r="J61" s="12">
        <f t="shared" si="5"/>
        <v>73</v>
      </c>
      <c r="K61" s="12">
        <f>VLOOKUP(J61,'CPI Indexes'!B$5:J$111,9,FALSE)</f>
        <v>379.85952419924865</v>
      </c>
      <c r="L61" s="19">
        <f t="shared" si="6"/>
        <v>14991.28368573696</v>
      </c>
      <c r="M61" s="19">
        <f t="shared" si="2"/>
        <v>158153.04832160517</v>
      </c>
    </row>
    <row r="62" spans="2:13" x14ac:dyDescent="0.3">
      <c r="B62">
        <f t="shared" si="0"/>
        <v>63</v>
      </c>
      <c r="C62" s="7">
        <v>1961</v>
      </c>
      <c r="D62" s="8">
        <v>16558259.609999999</v>
      </c>
      <c r="F62" s="32">
        <v>12.80739989490565</v>
      </c>
      <c r="H62" s="14">
        <f t="shared" si="3"/>
        <v>6623303.8440000005</v>
      </c>
      <c r="J62" s="12">
        <f t="shared" si="5"/>
        <v>73</v>
      </c>
      <c r="K62" s="12">
        <f>VLOOKUP(J62,'CPI Indexes'!B$5:J$111,9,FALSE)</f>
        <v>379.85952419924865</v>
      </c>
      <c r="L62" s="19">
        <f t="shared" si="6"/>
        <v>17436.192650327921</v>
      </c>
      <c r="M62" s="19">
        <f t="shared" si="2"/>
        <v>177297.37189519726</v>
      </c>
    </row>
    <row r="63" spans="2:13" x14ac:dyDescent="0.3">
      <c r="B63">
        <f t="shared" si="0"/>
        <v>62</v>
      </c>
      <c r="C63" s="7">
        <v>1962</v>
      </c>
      <c r="D63" s="8">
        <v>22326935.420000002</v>
      </c>
      <c r="F63" s="32">
        <v>13.284855357869946</v>
      </c>
      <c r="H63" s="14">
        <f t="shared" si="3"/>
        <v>8930774.1680000015</v>
      </c>
      <c r="J63" s="12">
        <f t="shared" si="5"/>
        <v>72</v>
      </c>
      <c r="K63" s="12">
        <f>VLOOKUP(J63,'CPI Indexes'!B$5:J$111,9,FALSE)</f>
        <v>365.16580645710712</v>
      </c>
      <c r="L63" s="19">
        <f t="shared" si="6"/>
        <v>24456.764598656424</v>
      </c>
      <c r="M63" s="19">
        <f t="shared" si="2"/>
        <v>239696.41424051314</v>
      </c>
    </row>
    <row r="64" spans="2:13" x14ac:dyDescent="0.3">
      <c r="B64">
        <f t="shared" si="0"/>
        <v>61</v>
      </c>
      <c r="C64" s="7">
        <v>1963</v>
      </c>
      <c r="D64" s="8">
        <v>17939644.780000001</v>
      </c>
      <c r="F64" s="32">
        <v>13.777975839614918</v>
      </c>
      <c r="H64" s="14">
        <f t="shared" si="3"/>
        <v>7175857.9120000005</v>
      </c>
      <c r="J64" s="12">
        <f t="shared" si="5"/>
        <v>72</v>
      </c>
      <c r="K64" s="12">
        <f>VLOOKUP(J64,'CPI Indexes'!B$5:J$111,9,FALSE)</f>
        <v>365.16580645710712</v>
      </c>
      <c r="L64" s="19">
        <f t="shared" si="6"/>
        <v>19650.957962415046</v>
      </c>
      <c r="M64" s="19">
        <f t="shared" si="2"/>
        <v>185634.27021842392</v>
      </c>
    </row>
    <row r="65" spans="2:13" x14ac:dyDescent="0.3">
      <c r="B65">
        <f t="shared" si="0"/>
        <v>60</v>
      </c>
      <c r="C65" s="7">
        <v>1964</v>
      </c>
      <c r="D65" s="8">
        <v>10809823.82</v>
      </c>
      <c r="F65" s="32">
        <v>14.286713666181178</v>
      </c>
      <c r="H65" s="14">
        <f t="shared" si="3"/>
        <v>4323929.5279999999</v>
      </c>
      <c r="J65" s="12">
        <f t="shared" si="5"/>
        <v>71</v>
      </c>
      <c r="K65" s="12">
        <f>VLOOKUP(J65,'CPI Indexes'!B$5:J$111,9,FALSE)</f>
        <v>351.00318694660928</v>
      </c>
      <c r="L65" s="19">
        <f t="shared" si="6"/>
        <v>12318.77569435775</v>
      </c>
      <c r="M65" s="19">
        <f t="shared" si="2"/>
        <v>112164.09860160653</v>
      </c>
    </row>
    <row r="66" spans="2:13" x14ac:dyDescent="0.3">
      <c r="B66">
        <f t="shared" si="0"/>
        <v>59</v>
      </c>
      <c r="C66" s="7">
        <v>1965</v>
      </c>
      <c r="D66" s="8">
        <v>11552779.810000001</v>
      </c>
      <c r="F66" s="32">
        <v>14.810961687412474</v>
      </c>
      <c r="H66" s="14">
        <f t="shared" si="3"/>
        <v>4621111.9240000006</v>
      </c>
      <c r="J66" s="12">
        <f t="shared" si="5"/>
        <v>71</v>
      </c>
      <c r="K66" s="12">
        <f>VLOOKUP(J66,'CPI Indexes'!B$5:J$111,9,FALSE)</f>
        <v>351.00318694660928</v>
      </c>
      <c r="L66" s="19">
        <f t="shared" si="6"/>
        <v>13165.44149983149</v>
      </c>
      <c r="M66" s="19">
        <f t="shared" si="2"/>
        <v>115540.34109202154</v>
      </c>
    </row>
    <row r="67" spans="2:13" x14ac:dyDescent="0.3">
      <c r="B67">
        <f t="shared" si="0"/>
        <v>58</v>
      </c>
      <c r="C67" s="7">
        <v>1966</v>
      </c>
      <c r="D67" s="8">
        <v>13155954.880000001</v>
      </c>
      <c r="F67" s="32">
        <v>15.350557718090194</v>
      </c>
      <c r="H67" s="14">
        <f t="shared" si="3"/>
        <v>5262381.9520000005</v>
      </c>
      <c r="J67" s="12">
        <f t="shared" si="5"/>
        <v>70</v>
      </c>
      <c r="K67" s="12">
        <f>VLOOKUP(J67,'CPI Indexes'!B$5:J$111,9,FALSE)</f>
        <v>337.3524693461294</v>
      </c>
      <c r="L67" s="19">
        <f t="shared" si="6"/>
        <v>15599.06160521003</v>
      </c>
      <c r="M67" s="19">
        <f t="shared" si="2"/>
        <v>131949.75419086934</v>
      </c>
    </row>
    <row r="68" spans="2:13" x14ac:dyDescent="0.3">
      <c r="B68">
        <f t="shared" si="0"/>
        <v>57</v>
      </c>
      <c r="C68" s="7">
        <v>1967</v>
      </c>
      <c r="D68" s="8">
        <v>21089710.600000001</v>
      </c>
      <c r="F68" s="32">
        <v>15.905289573730979</v>
      </c>
      <c r="H68" s="14">
        <f t="shared" si="3"/>
        <v>8435884.2400000002</v>
      </c>
      <c r="J68" s="12">
        <f t="shared" si="5"/>
        <v>70</v>
      </c>
      <c r="K68" s="12">
        <f>VLOOKUP(J68,'CPI Indexes'!B$5:J$111,9,FALSE)</f>
        <v>337.3524693461294</v>
      </c>
      <c r="L68" s="19">
        <f t="shared" si="6"/>
        <v>25006.143445016965</v>
      </c>
      <c r="M68" s="19">
        <f t="shared" si="2"/>
        <v>203877.23030968331</v>
      </c>
    </row>
    <row r="69" spans="2:13" x14ac:dyDescent="0.3">
      <c r="B69">
        <f t="shared" si="0"/>
        <v>56</v>
      </c>
      <c r="C69" s="7">
        <v>1968</v>
      </c>
      <c r="D69" s="8">
        <v>16570366.48</v>
      </c>
      <c r="F69" s="32">
        <v>16.474900655814579</v>
      </c>
      <c r="H69" s="14">
        <f t="shared" si="3"/>
        <v>6628146.5920000002</v>
      </c>
      <c r="J69" s="12">
        <f t="shared" si="5"/>
        <v>69</v>
      </c>
      <c r="K69" s="12">
        <f>VLOOKUP(J69,'CPI Indexes'!B$5:J$111,9,FALSE)</f>
        <v>324.19515117699217</v>
      </c>
      <c r="L69" s="19">
        <f t="shared" si="6"/>
        <v>20444.92821048211</v>
      </c>
      <c r="M69" s="19">
        <f t="shared" si="2"/>
        <v>160664.33893709834</v>
      </c>
    </row>
    <row r="70" spans="2:13" x14ac:dyDescent="0.3">
      <c r="B70">
        <f t="shared" si="0"/>
        <v>55</v>
      </c>
      <c r="C70" s="7">
        <v>1969</v>
      </c>
      <c r="D70" s="8">
        <v>19069384.949999999</v>
      </c>
      <c r="F70" s="32">
        <v>17.059096007474412</v>
      </c>
      <c r="H70" s="14">
        <f t="shared" si="3"/>
        <v>7627753.9800000004</v>
      </c>
      <c r="J70" s="12">
        <f t="shared" si="5"/>
        <v>69</v>
      </c>
      <c r="K70" s="12">
        <f>VLOOKUP(J70,'CPI Indexes'!B$5:J$111,9,FALSE)</f>
        <v>324.19515117699217</v>
      </c>
      <c r="L70" s="19">
        <f t="shared" si="6"/>
        <v>23528.27903905225</v>
      </c>
      <c r="M70" s="19">
        <f t="shared" si="2"/>
        <v>178211.59545303058</v>
      </c>
    </row>
    <row r="71" spans="2:13" x14ac:dyDescent="0.3">
      <c r="B71">
        <f t="shared" si="0"/>
        <v>54</v>
      </c>
      <c r="C71" s="7">
        <v>1970</v>
      </c>
      <c r="D71" s="8">
        <v>18144678.960000001</v>
      </c>
      <c r="F71" s="32">
        <v>17.657548729659059</v>
      </c>
      <c r="H71" s="14">
        <f t="shared" si="3"/>
        <v>7257871.5840000007</v>
      </c>
      <c r="J71" s="12">
        <f t="shared" si="5"/>
        <v>69</v>
      </c>
      <c r="K71" s="12">
        <f>VLOOKUP(J71,'CPI Indexes'!B$5:J$111,9,FALSE)</f>
        <v>324.19515117699217</v>
      </c>
      <c r="L71" s="19">
        <f t="shared" si="6"/>
        <v>22387.353905973796</v>
      </c>
      <c r="M71" s="19">
        <f t="shared" si="2"/>
        <v>163440.7910166271</v>
      </c>
    </row>
    <row r="72" spans="2:13" x14ac:dyDescent="0.3">
      <c r="B72">
        <f t="shared" si="0"/>
        <v>53</v>
      </c>
      <c r="C72" s="7">
        <v>1971</v>
      </c>
      <c r="D72" s="8">
        <v>19088686.420000002</v>
      </c>
      <c r="F72" s="32">
        <v>18.269906621882349</v>
      </c>
      <c r="H72" s="14">
        <f t="shared" si="3"/>
        <v>7635474.5680000009</v>
      </c>
      <c r="J72" s="12">
        <f t="shared" si="5"/>
        <v>68</v>
      </c>
      <c r="K72" s="12">
        <f>VLOOKUP(J72,'CPI Indexes'!B$5:J$111,9,FALSE)</f>
        <v>311.51339872481162</v>
      </c>
      <c r="L72" s="19">
        <f t="shared" si="6"/>
        <v>24510.902578367477</v>
      </c>
      <c r="M72" s="19">
        <f t="shared" si="2"/>
        <v>172476.08639526292</v>
      </c>
    </row>
    <row r="73" spans="2:13" x14ac:dyDescent="0.3">
      <c r="B73">
        <f t="shared" si="0"/>
        <v>52</v>
      </c>
      <c r="C73" s="7">
        <v>1972</v>
      </c>
      <c r="D73" s="8">
        <v>18547822.32</v>
      </c>
      <c r="F73" s="32">
        <v>18.895798892864942</v>
      </c>
      <c r="H73" s="14">
        <f t="shared" si="3"/>
        <v>7419128.9280000003</v>
      </c>
      <c r="J73" s="12">
        <f t="shared" si="5"/>
        <v>68</v>
      </c>
      <c r="K73" s="12">
        <f>VLOOKUP(J73,'CPI Indexes'!B$5:J$111,9,FALSE)</f>
        <v>311.51339872481162</v>
      </c>
      <c r="L73" s="19">
        <f t="shared" si="6"/>
        <v>23816.403911903635</v>
      </c>
      <c r="M73" s="19">
        <f t="shared" si="2"/>
        <v>161531.66404413752</v>
      </c>
    </row>
    <row r="74" spans="2:13" x14ac:dyDescent="0.3">
      <c r="B74">
        <f t="shared" ref="B74:B125" si="7">2024-C74</f>
        <v>51</v>
      </c>
      <c r="C74" s="7">
        <v>1973</v>
      </c>
      <c r="D74" s="8">
        <v>20175254.050000001</v>
      </c>
      <c r="F74" s="32">
        <v>19.534842775991191</v>
      </c>
      <c r="H74" s="14">
        <f t="shared" si="3"/>
        <v>8070101.620000001</v>
      </c>
      <c r="J74" s="12">
        <f t="shared" si="5"/>
        <v>68</v>
      </c>
      <c r="K74" s="12">
        <f>VLOOKUP(J74,'CPI Indexes'!B$5:J$111,9,FALSE)</f>
        <v>311.51339872481162</v>
      </c>
      <c r="L74" s="19">
        <f t="shared" si="6"/>
        <v>25906.114000345337</v>
      </c>
      <c r="M74" s="19">
        <f t="shared" ref="M74:M125" si="8">L74*(1+$F$5/100)^B74</f>
        <v>169354.07336212241</v>
      </c>
    </row>
    <row r="75" spans="2:13" x14ac:dyDescent="0.3">
      <c r="B75">
        <f t="shared" si="7"/>
        <v>50</v>
      </c>
      <c r="C75" s="7">
        <v>1974</v>
      </c>
      <c r="D75" s="8">
        <v>19756390.789999999</v>
      </c>
      <c r="F75" s="32">
        <v>20.186649883234274</v>
      </c>
      <c r="H75" s="14">
        <f t="shared" si="3"/>
        <v>7902556.3159999996</v>
      </c>
      <c r="J75" s="12">
        <f t="shared" si="5"/>
        <v>67</v>
      </c>
      <c r="K75" s="12">
        <f>VLOOKUP(J75,'CPI Indexes'!B$5:J$111,9,FALSE)</f>
        <v>299.29002286728831</v>
      </c>
      <c r="L75" s="19">
        <f t="shared" si="6"/>
        <v>26404.342651623119</v>
      </c>
      <c r="M75" s="19">
        <f t="shared" si="8"/>
        <v>166372.15009132883</v>
      </c>
    </row>
    <row r="76" spans="2:13" x14ac:dyDescent="0.3">
      <c r="B76">
        <f t="shared" si="7"/>
        <v>49</v>
      </c>
      <c r="C76" s="7">
        <v>1975</v>
      </c>
      <c r="D76" s="8">
        <v>13208700.9</v>
      </c>
      <c r="F76" s="32">
        <v>20.850832139022742</v>
      </c>
      <c r="H76" s="14">
        <f t="shared" si="3"/>
        <v>5283480.3600000003</v>
      </c>
      <c r="J76" s="12">
        <f t="shared" si="5"/>
        <v>67</v>
      </c>
      <c r="K76" s="12">
        <f>VLOOKUP(J76,'CPI Indexes'!B$5:J$111,9,FALSE)</f>
        <v>299.29002286728831</v>
      </c>
      <c r="L76" s="19">
        <f t="shared" si="6"/>
        <v>17653.37951924582</v>
      </c>
      <c r="M76" s="19">
        <f t="shared" si="8"/>
        <v>107212.40092768306</v>
      </c>
    </row>
    <row r="77" spans="2:13" x14ac:dyDescent="0.3">
      <c r="B77">
        <f t="shared" si="7"/>
        <v>48</v>
      </c>
      <c r="C77" s="7">
        <v>1976</v>
      </c>
      <c r="D77" s="8">
        <v>16540071.960000001</v>
      </c>
      <c r="F77" s="32">
        <v>21.527007151725606</v>
      </c>
      <c r="H77" s="14">
        <f t="shared" si="3"/>
        <v>6616028.7840000009</v>
      </c>
      <c r="J77" s="12">
        <f t="shared" si="5"/>
        <v>67</v>
      </c>
      <c r="K77" s="12">
        <f>VLOOKUP(J77,'CPI Indexes'!B$5:J$111,9,FALSE)</f>
        <v>299.29002286728831</v>
      </c>
      <c r="L77" s="19">
        <f t="shared" si="6"/>
        <v>22105.744523711342</v>
      </c>
      <c r="M77" s="19">
        <f t="shared" si="8"/>
        <v>129399.9787486556</v>
      </c>
    </row>
    <row r="78" spans="2:13" x14ac:dyDescent="0.3">
      <c r="B78">
        <f t="shared" si="7"/>
        <v>47</v>
      </c>
      <c r="C78" s="7">
        <v>1977</v>
      </c>
      <c r="D78" s="8">
        <v>16981103.98</v>
      </c>
      <c r="F78" s="32">
        <v>22.214802903741901</v>
      </c>
      <c r="H78" s="14">
        <f t="shared" ref="H78:H125" si="9">D78*F$3</f>
        <v>6792441.5920000002</v>
      </c>
      <c r="J78" s="12">
        <f t="shared" si="5"/>
        <v>66</v>
      </c>
      <c r="K78" s="12">
        <f>VLOOKUP(J78,'CPI Indexes'!B$5:J$111,9,FALSE)</f>
        <v>287.50845577569959</v>
      </c>
      <c r="L78" s="19">
        <f t="shared" si="6"/>
        <v>23625.188948526578</v>
      </c>
      <c r="M78" s="19">
        <f t="shared" si="8"/>
        <v>133295.73190258112</v>
      </c>
    </row>
    <row r="79" spans="2:13" x14ac:dyDescent="0.3">
      <c r="B79">
        <f t="shared" si="7"/>
        <v>46</v>
      </c>
      <c r="C79" s="7">
        <v>1978</v>
      </c>
      <c r="D79" s="8">
        <v>14997558.699999999</v>
      </c>
      <c r="F79" s="32">
        <v>22.913861669852931</v>
      </c>
      <c r="H79" s="14">
        <f t="shared" si="9"/>
        <v>5999023.4800000004</v>
      </c>
      <c r="J79" s="12">
        <f t="shared" si="5"/>
        <v>66</v>
      </c>
      <c r="K79" s="12">
        <f>VLOOKUP(J79,'CPI Indexes'!B$5:J$111,9,FALSE)</f>
        <v>287.50845577569959</v>
      </c>
      <c r="L79" s="19">
        <f t="shared" si="6"/>
        <v>20865.554941035032</v>
      </c>
      <c r="M79" s="19">
        <f t="shared" si="8"/>
        <v>113470.45266388259</v>
      </c>
    </row>
    <row r="80" spans="2:13" x14ac:dyDescent="0.3">
      <c r="B80">
        <f t="shared" si="7"/>
        <v>45</v>
      </c>
      <c r="C80" s="7">
        <v>1979</v>
      </c>
      <c r="D80" s="8">
        <v>16758008.25</v>
      </c>
      <c r="F80" s="32">
        <v>23.623843105516141</v>
      </c>
      <c r="H80" s="14">
        <f t="shared" si="9"/>
        <v>6703203.3000000007</v>
      </c>
      <c r="J80" s="12">
        <f t="shared" si="5"/>
        <v>66</v>
      </c>
      <c r="K80" s="12">
        <f>VLOOKUP(J80,'CPI Indexes'!B$5:J$111,9,FALSE)</f>
        <v>287.50845577569959</v>
      </c>
      <c r="L80" s="19">
        <f t="shared" si="6"/>
        <v>23314.804018249539</v>
      </c>
      <c r="M80" s="19">
        <f t="shared" si="8"/>
        <v>122207.12057993127</v>
      </c>
    </row>
    <row r="81" spans="2:13" x14ac:dyDescent="0.3">
      <c r="B81">
        <f t="shared" si="7"/>
        <v>44</v>
      </c>
      <c r="C81" s="7">
        <v>1980</v>
      </c>
      <c r="D81" s="8">
        <v>14731887.84</v>
      </c>
      <c r="F81" s="32">
        <v>24.344426480037207</v>
      </c>
      <c r="H81" s="14">
        <f t="shared" si="9"/>
        <v>5892755.1359999999</v>
      </c>
      <c r="J81" s="12">
        <f t="shared" si="5"/>
        <v>65</v>
      </c>
      <c r="K81" s="12">
        <f>VLOOKUP(J81,'CPI Indexes'!B$5:J$111,9,FALSE)</f>
        <v>276.15272845850552</v>
      </c>
      <c r="L81" s="19">
        <f t="shared" si="6"/>
        <v>21338.75398911889</v>
      </c>
      <c r="M81" s="19">
        <f t="shared" si="8"/>
        <v>107806.68537900831</v>
      </c>
    </row>
    <row r="82" spans="2:13" x14ac:dyDescent="0.3">
      <c r="B82">
        <f t="shared" si="7"/>
        <v>43</v>
      </c>
      <c r="C82" s="7">
        <v>1981</v>
      </c>
      <c r="D82" s="8">
        <v>14323398.4</v>
      </c>
      <c r="F82" s="32">
        <v>25.075312062019457</v>
      </c>
      <c r="H82" s="14">
        <f t="shared" si="9"/>
        <v>5729359.3600000003</v>
      </c>
      <c r="J82" s="12">
        <f t="shared" si="5"/>
        <v>65</v>
      </c>
      <c r="K82" s="12">
        <f>VLOOKUP(J82,'CPI Indexes'!B$5:J$111,9,FALSE)</f>
        <v>276.15272845850552</v>
      </c>
      <c r="L82" s="19">
        <f t="shared" ref="L82:L113" si="10">H82/K82</f>
        <v>20747.067725825091</v>
      </c>
      <c r="M82" s="19">
        <f t="shared" si="8"/>
        <v>101028.81432998891</v>
      </c>
    </row>
    <row r="83" spans="2:13" x14ac:dyDescent="0.3">
      <c r="B83">
        <f t="shared" si="7"/>
        <v>42</v>
      </c>
      <c r="C83" s="7">
        <v>1982</v>
      </c>
      <c r="D83" s="8">
        <v>13332728.51</v>
      </c>
      <c r="F83" s="32">
        <v>25.816221694361847</v>
      </c>
      <c r="H83" s="14">
        <f t="shared" si="9"/>
        <v>5333091.4040000001</v>
      </c>
      <c r="J83" s="12">
        <f t="shared" si="5"/>
        <v>65</v>
      </c>
      <c r="K83" s="12">
        <f>VLOOKUP(J83,'CPI Indexes'!B$5:J$111,9,FALSE)</f>
        <v>276.15272845850552</v>
      </c>
      <c r="L83" s="19">
        <f t="shared" si="10"/>
        <v>19312.108316906764</v>
      </c>
      <c r="M83" s="19">
        <f t="shared" si="8"/>
        <v>90642.132563253879</v>
      </c>
    </row>
    <row r="84" spans="2:13" x14ac:dyDescent="0.3">
      <c r="B84">
        <f t="shared" si="7"/>
        <v>41</v>
      </c>
      <c r="C84" s="7">
        <v>1983</v>
      </c>
      <c r="D84" s="8">
        <v>21426118.420000002</v>
      </c>
      <c r="F84" s="32">
        <v>26.566898621913925</v>
      </c>
      <c r="H84" s="14">
        <f t="shared" si="9"/>
        <v>8570447.3680000007</v>
      </c>
      <c r="J84" s="12">
        <f t="shared" si="5"/>
        <v>65</v>
      </c>
      <c r="K84" s="12">
        <f>VLOOKUP(J84,'CPI Indexes'!B$5:J$111,9,FALSE)</f>
        <v>276.15272845850552</v>
      </c>
      <c r="L84" s="19">
        <f t="shared" si="10"/>
        <v>31035.171790047294</v>
      </c>
      <c r="M84" s="19">
        <f t="shared" si="8"/>
        <v>140399.79524848072</v>
      </c>
    </row>
    <row r="85" spans="2:13" x14ac:dyDescent="0.3">
      <c r="B85">
        <f t="shared" si="7"/>
        <v>40</v>
      </c>
      <c r="C85" s="7">
        <v>1984</v>
      </c>
      <c r="D85" s="8">
        <v>19519604.050000001</v>
      </c>
      <c r="F85" s="32">
        <v>27.327106655673791</v>
      </c>
      <c r="H85" s="14">
        <f t="shared" si="9"/>
        <v>7807841.620000001</v>
      </c>
      <c r="J85" s="12">
        <f t="shared" si="5"/>
        <v>64</v>
      </c>
      <c r="K85" s="12">
        <f>VLOOKUP(J85,'CPI Indexes'!B$5:J$111,9,FALSE)</f>
        <v>265.20744911663189</v>
      </c>
      <c r="L85" s="19">
        <f t="shared" si="10"/>
        <v>29440.506463927788</v>
      </c>
      <c r="M85" s="19">
        <f t="shared" si="8"/>
        <v>128371.75903829779</v>
      </c>
    </row>
    <row r="86" spans="2:13" x14ac:dyDescent="0.3">
      <c r="B86">
        <f t="shared" si="7"/>
        <v>39</v>
      </c>
      <c r="C86" s="7">
        <v>1985</v>
      </c>
      <c r="D86" s="8">
        <v>14617325.800000001</v>
      </c>
      <c r="F86" s="32">
        <v>28.096628772556201</v>
      </c>
      <c r="H86" s="14">
        <f t="shared" si="9"/>
        <v>5846930.3200000003</v>
      </c>
      <c r="J86" s="12">
        <f t="shared" ref="J86:J122" si="11">ROUND(F86+B86,0)-3</f>
        <v>64</v>
      </c>
      <c r="K86" s="12">
        <f>VLOOKUP(J86,'CPI Indexes'!B$5:J$111,9,FALSE)</f>
        <v>265.20744911663189</v>
      </c>
      <c r="L86" s="19">
        <f t="shared" si="10"/>
        <v>22046.629306511899</v>
      </c>
      <c r="M86" s="19">
        <f t="shared" si="8"/>
        <v>92657.01603349534</v>
      </c>
    </row>
    <row r="87" spans="2:13" x14ac:dyDescent="0.3">
      <c r="B87">
        <f t="shared" si="7"/>
        <v>38</v>
      </c>
      <c r="C87" s="7">
        <v>1986</v>
      </c>
      <c r="D87" s="8">
        <v>14706593.66</v>
      </c>
      <c r="F87" s="32">
        <v>28.875265259112322</v>
      </c>
      <c r="H87" s="14">
        <f t="shared" si="9"/>
        <v>5882637.4640000006</v>
      </c>
      <c r="J87" s="12">
        <f t="shared" si="11"/>
        <v>64</v>
      </c>
      <c r="K87" s="12">
        <f>VLOOKUP(J87,'CPI Indexes'!B$5:J$111,9,FALSE)</f>
        <v>265.20744911663189</v>
      </c>
      <c r="L87" s="19">
        <f t="shared" si="10"/>
        <v>22181.267847468935</v>
      </c>
      <c r="M87" s="19">
        <f t="shared" si="8"/>
        <v>89853.370108987801</v>
      </c>
    </row>
    <row r="88" spans="2:13" x14ac:dyDescent="0.3">
      <c r="B88">
        <f t="shared" si="7"/>
        <v>37</v>
      </c>
      <c r="C88" s="7">
        <v>1987</v>
      </c>
      <c r="D88" s="8">
        <v>31059637.620000001</v>
      </c>
      <c r="F88" s="32">
        <v>29.662831511378844</v>
      </c>
      <c r="H88" s="14">
        <f t="shared" si="9"/>
        <v>12423855.048</v>
      </c>
      <c r="J88" s="12">
        <f t="shared" si="11"/>
        <v>64</v>
      </c>
      <c r="K88" s="12">
        <f>VLOOKUP(J88,'CPI Indexes'!B$5:J$111,9,FALSE)</f>
        <v>265.20744911663189</v>
      </c>
      <c r="L88" s="19">
        <f t="shared" si="10"/>
        <v>46845.799729163286</v>
      </c>
      <c r="M88" s="19">
        <f t="shared" si="8"/>
        <v>182907.09688007022</v>
      </c>
    </row>
    <row r="89" spans="2:13" x14ac:dyDescent="0.3">
      <c r="B89">
        <f t="shared" si="7"/>
        <v>36</v>
      </c>
      <c r="C89" s="7">
        <v>1988</v>
      </c>
      <c r="D89" s="8">
        <v>19343553.300000001</v>
      </c>
      <c r="F89" s="32">
        <v>30.459155601802376</v>
      </c>
      <c r="H89" s="14">
        <f t="shared" si="9"/>
        <v>7737421.3200000003</v>
      </c>
      <c r="J89" s="12">
        <f t="shared" si="11"/>
        <v>63</v>
      </c>
      <c r="K89" s="12">
        <f>VLOOKUP(J89,'CPI Indexes'!B$5:J$111,9,FALSE)</f>
        <v>254.65778228109093</v>
      </c>
      <c r="L89" s="19">
        <f t="shared" si="10"/>
        <v>30383.604422736411</v>
      </c>
      <c r="M89" s="19">
        <f t="shared" si="8"/>
        <v>114343.39609763802</v>
      </c>
    </row>
    <row r="90" spans="2:13" x14ac:dyDescent="0.3">
      <c r="B90">
        <f t="shared" si="7"/>
        <v>35</v>
      </c>
      <c r="C90" s="7">
        <v>1989</v>
      </c>
      <c r="D90" s="8">
        <v>39248495.270000003</v>
      </c>
      <c r="F90" s="32">
        <v>31.264075718675169</v>
      </c>
      <c r="H90" s="14">
        <f t="shared" si="9"/>
        <v>15699398.108000003</v>
      </c>
      <c r="J90" s="12">
        <f t="shared" si="11"/>
        <v>63</v>
      </c>
      <c r="K90" s="12">
        <f>VLOOKUP(J90,'CPI Indexes'!B$5:J$111,9,FALSE)</f>
        <v>254.65778228109093</v>
      </c>
      <c r="L90" s="19">
        <f t="shared" si="10"/>
        <v>61649.001916898138</v>
      </c>
      <c r="M90" s="19">
        <f t="shared" si="8"/>
        <v>223619.53409900068</v>
      </c>
    </row>
    <row r="91" spans="2:13" x14ac:dyDescent="0.3">
      <c r="B91">
        <f t="shared" si="7"/>
        <v>34</v>
      </c>
      <c r="C91" s="7">
        <v>1990</v>
      </c>
      <c r="D91" s="8">
        <v>40677356.960000001</v>
      </c>
      <c r="F91" s="32">
        <v>32.077437574607089</v>
      </c>
      <c r="H91" s="14">
        <f t="shared" si="9"/>
        <v>16270942.784000002</v>
      </c>
      <c r="J91" s="12">
        <f t="shared" si="11"/>
        <v>63</v>
      </c>
      <c r="K91" s="12">
        <f>VLOOKUP(J91,'CPI Indexes'!B$5:J$111,9,FALSE)</f>
        <v>254.65778228109093</v>
      </c>
      <c r="L91" s="19">
        <f t="shared" si="10"/>
        <v>63893.365591475056</v>
      </c>
      <c r="M91" s="19">
        <f t="shared" si="8"/>
        <v>223383.63223154272</v>
      </c>
    </row>
    <row r="92" spans="2:13" x14ac:dyDescent="0.3">
      <c r="B92">
        <f t="shared" si="7"/>
        <v>33</v>
      </c>
      <c r="C92" s="7">
        <v>1991</v>
      </c>
      <c r="D92" s="8">
        <v>74523446.209999993</v>
      </c>
      <c r="F92" s="32">
        <v>32.899091869173297</v>
      </c>
      <c r="H92" s="14">
        <f t="shared" si="9"/>
        <v>29809378.483999997</v>
      </c>
      <c r="J92" s="12">
        <f t="shared" si="11"/>
        <v>63</v>
      </c>
      <c r="K92" s="12">
        <f>VLOOKUP(J92,'CPI Indexes'!B$5:J$111,9,FALSE)</f>
        <v>254.65778228109093</v>
      </c>
      <c r="L92" s="19">
        <f t="shared" si="10"/>
        <v>117056.61698999815</v>
      </c>
      <c r="M92" s="19">
        <f t="shared" si="8"/>
        <v>394460.43221982545</v>
      </c>
    </row>
    <row r="93" spans="2:13" x14ac:dyDescent="0.3">
      <c r="B93">
        <f t="shared" si="7"/>
        <v>32</v>
      </c>
      <c r="C93" s="7">
        <v>1992</v>
      </c>
      <c r="D93" s="8">
        <v>27487891.82</v>
      </c>
      <c r="F93" s="32">
        <v>33.728891877922536</v>
      </c>
      <c r="H93" s="14">
        <f t="shared" si="9"/>
        <v>10995156.728</v>
      </c>
      <c r="J93" s="12">
        <f t="shared" si="11"/>
        <v>63</v>
      </c>
      <c r="K93" s="12">
        <f>VLOOKUP(J93,'CPI Indexes'!B$5:J$111,9,FALSE)</f>
        <v>254.65778228109093</v>
      </c>
      <c r="L93" s="19">
        <f t="shared" si="10"/>
        <v>43176.205453103175</v>
      </c>
      <c r="M93" s="19">
        <f t="shared" si="8"/>
        <v>140237.39760749822</v>
      </c>
    </row>
    <row r="94" spans="2:13" x14ac:dyDescent="0.3">
      <c r="B94">
        <f t="shared" si="7"/>
        <v>31</v>
      </c>
      <c r="C94" s="7">
        <v>1993</v>
      </c>
      <c r="D94" s="8">
        <v>26003959.82</v>
      </c>
      <c r="F94" s="32">
        <v>34.56669122623714</v>
      </c>
      <c r="H94" s="14">
        <f t="shared" si="9"/>
        <v>10401583.928000001</v>
      </c>
      <c r="J94" s="12">
        <f t="shared" si="11"/>
        <v>63</v>
      </c>
      <c r="K94" s="12">
        <f>VLOOKUP(J94,'CPI Indexes'!B$5:J$111,9,FALSE)</f>
        <v>254.65778228109093</v>
      </c>
      <c r="L94" s="19">
        <f t="shared" si="10"/>
        <v>40845.340891717758</v>
      </c>
      <c r="M94" s="19">
        <f t="shared" si="8"/>
        <v>127871.50947898893</v>
      </c>
    </row>
    <row r="95" spans="2:13" x14ac:dyDescent="0.3">
      <c r="B95">
        <f t="shared" si="7"/>
        <v>30</v>
      </c>
      <c r="C95" s="7">
        <v>1994</v>
      </c>
      <c r="D95" s="8">
        <v>43932383.149999999</v>
      </c>
      <c r="F95" s="32">
        <v>35.412341892823136</v>
      </c>
      <c r="H95" s="14">
        <f t="shared" si="9"/>
        <v>17572953.260000002</v>
      </c>
      <c r="J95" s="12">
        <f t="shared" si="11"/>
        <v>62</v>
      </c>
      <c r="K95" s="12">
        <f>VLOOKUP(J95,'CPI Indexes'!B$5:J$111,9,FALSE)</f>
        <v>244.48942870466593</v>
      </c>
      <c r="L95" s="19">
        <f t="shared" si="10"/>
        <v>71876.127131972942</v>
      </c>
      <c r="M95" s="19">
        <f t="shared" si="8"/>
        <v>216884.15748235642</v>
      </c>
    </row>
    <row r="96" spans="2:13" x14ac:dyDescent="0.3">
      <c r="B96">
        <f t="shared" si="7"/>
        <v>29</v>
      </c>
      <c r="C96" s="7">
        <v>1995</v>
      </c>
      <c r="D96" s="8">
        <v>39499790.130000003</v>
      </c>
      <c r="F96" s="32">
        <v>36.265692474461609</v>
      </c>
      <c r="H96" s="14">
        <f t="shared" si="9"/>
        <v>15799916.052000001</v>
      </c>
      <c r="J96" s="12">
        <f t="shared" si="11"/>
        <v>62</v>
      </c>
      <c r="K96" s="12">
        <f>VLOOKUP(J96,'CPI Indexes'!B$5:J$111,9,FALSE)</f>
        <v>244.48942870466593</v>
      </c>
      <c r="L96" s="19">
        <f t="shared" si="10"/>
        <v>64624.127659465012</v>
      </c>
      <c r="M96" s="19">
        <f t="shared" si="8"/>
        <v>187953.21111305369</v>
      </c>
    </row>
    <row r="97" spans="2:13" x14ac:dyDescent="0.3">
      <c r="B97">
        <f t="shared" si="7"/>
        <v>28</v>
      </c>
      <c r="C97" s="7">
        <v>1996</v>
      </c>
      <c r="D97" s="8">
        <v>36452530.539999999</v>
      </c>
      <c r="F97" s="32">
        <v>37.126586731517442</v>
      </c>
      <c r="H97" s="14">
        <f t="shared" si="9"/>
        <v>14581012.216</v>
      </c>
      <c r="J97" s="12">
        <f t="shared" si="11"/>
        <v>62</v>
      </c>
      <c r="K97" s="12">
        <f>VLOOKUP(J97,'CPI Indexes'!B$5:J$111,9,FALSE)</f>
        <v>244.48942870466593</v>
      </c>
      <c r="L97" s="19">
        <f t="shared" si="10"/>
        <v>59638.620341386282</v>
      </c>
      <c r="M97" s="19">
        <f t="shared" si="8"/>
        <v>167183.93340467202</v>
      </c>
    </row>
    <row r="98" spans="2:13" x14ac:dyDescent="0.3">
      <c r="B98">
        <f t="shared" si="7"/>
        <v>27</v>
      </c>
      <c r="C98" s="7">
        <v>1997</v>
      </c>
      <c r="D98" s="8">
        <v>26797860.899999999</v>
      </c>
      <c r="F98" s="32">
        <v>37.994862422885767</v>
      </c>
      <c r="H98" s="14">
        <f t="shared" si="9"/>
        <v>10719144.359999999</v>
      </c>
      <c r="J98" s="12">
        <f t="shared" si="11"/>
        <v>62</v>
      </c>
      <c r="K98" s="12">
        <f>VLOOKUP(J98,'CPI Indexes'!B$5:J$111,9,FALSE)</f>
        <v>244.48942870466593</v>
      </c>
      <c r="L98" s="19">
        <f t="shared" si="10"/>
        <v>43842.976838676834</v>
      </c>
      <c r="M98" s="19">
        <f t="shared" si="8"/>
        <v>118461.95059513474</v>
      </c>
    </row>
    <row r="99" spans="2:13" x14ac:dyDescent="0.3">
      <c r="B99">
        <f t="shared" si="7"/>
        <v>26</v>
      </c>
      <c r="C99" s="7">
        <v>1998</v>
      </c>
      <c r="D99" s="8">
        <v>35597604.060000002</v>
      </c>
      <c r="F99" s="32">
        <v>38.870350429745677</v>
      </c>
      <c r="H99" s="14">
        <f t="shared" si="9"/>
        <v>14239041.624000002</v>
      </c>
      <c r="J99" s="12">
        <f t="shared" si="11"/>
        <v>62</v>
      </c>
      <c r="K99" s="12">
        <f>VLOOKUP(J99,'CPI Indexes'!B$5:J$111,9,FALSE)</f>
        <v>244.48942870466593</v>
      </c>
      <c r="L99" s="19">
        <f t="shared" si="10"/>
        <v>58239.907138071932</v>
      </c>
      <c r="M99" s="19">
        <f t="shared" si="8"/>
        <v>151674.09553122841</v>
      </c>
    </row>
    <row r="100" spans="2:13" x14ac:dyDescent="0.3">
      <c r="B100">
        <f t="shared" si="7"/>
        <v>25</v>
      </c>
      <c r="C100" s="7">
        <v>1999</v>
      </c>
      <c r="D100" s="8">
        <v>43830609.469999999</v>
      </c>
      <c r="F100" s="32">
        <v>39.752874159755677</v>
      </c>
      <c r="H100" s="14">
        <f t="shared" si="9"/>
        <v>17532243.787999999</v>
      </c>
      <c r="J100" s="12">
        <f t="shared" si="11"/>
        <v>62</v>
      </c>
      <c r="K100" s="12">
        <f>VLOOKUP(J100,'CPI Indexes'!B$5:J$111,9,FALSE)</f>
        <v>244.48942870466593</v>
      </c>
      <c r="L100" s="19">
        <f t="shared" si="10"/>
        <v>71709.619024789383</v>
      </c>
      <c r="M100" s="19">
        <f t="shared" si="8"/>
        <v>180003.12704786568</v>
      </c>
    </row>
    <row r="101" spans="2:13" x14ac:dyDescent="0.3">
      <c r="B101">
        <f t="shared" si="7"/>
        <v>24</v>
      </c>
      <c r="C101" s="7">
        <v>2000</v>
      </c>
      <c r="D101" s="8">
        <v>34427768.619999997</v>
      </c>
      <c r="F101" s="32">
        <v>40.642249217158344</v>
      </c>
      <c r="H101" s="14">
        <f t="shared" si="9"/>
        <v>13771107.447999999</v>
      </c>
      <c r="J101" s="12">
        <f t="shared" si="11"/>
        <v>62</v>
      </c>
      <c r="K101" s="12">
        <f>VLOOKUP(J101,'CPI Indexes'!B$5:J$111,9,FALSE)</f>
        <v>244.48942870466593</v>
      </c>
      <c r="L101" s="19">
        <f t="shared" si="10"/>
        <v>56325.983176290953</v>
      </c>
      <c r="M101" s="19">
        <f t="shared" si="8"/>
        <v>136277.23405295543</v>
      </c>
    </row>
    <row r="102" spans="2:13" x14ac:dyDescent="0.3">
      <c r="B102">
        <f t="shared" si="7"/>
        <v>23</v>
      </c>
      <c r="C102" s="7">
        <v>2001</v>
      </c>
      <c r="D102" s="8">
        <v>42096541.710000001</v>
      </c>
      <c r="F102" s="32">
        <v>41.538283319575065</v>
      </c>
      <c r="H102" s="14">
        <f t="shared" si="9"/>
        <v>16838616.684</v>
      </c>
      <c r="J102" s="12">
        <f t="shared" si="11"/>
        <v>62</v>
      </c>
      <c r="K102" s="12">
        <f>VLOOKUP(J102,'CPI Indexes'!B$5:J$111,9,FALSE)</f>
        <v>244.48942870466593</v>
      </c>
      <c r="L102" s="19">
        <f t="shared" si="10"/>
        <v>68872.575690544152</v>
      </c>
      <c r="M102" s="19">
        <f t="shared" si="8"/>
        <v>160610.06166074096</v>
      </c>
    </row>
    <row r="103" spans="2:13" x14ac:dyDescent="0.3">
      <c r="B103">
        <f t="shared" si="7"/>
        <v>22</v>
      </c>
      <c r="C103" s="7">
        <v>2002</v>
      </c>
      <c r="D103" s="8">
        <v>44496198.899999999</v>
      </c>
      <c r="F103" s="32">
        <v>42.440776438941647</v>
      </c>
      <c r="H103" s="14">
        <f t="shared" si="9"/>
        <v>17798479.559999999</v>
      </c>
      <c r="J103" s="12">
        <f t="shared" si="11"/>
        <v>61</v>
      </c>
      <c r="K103" s="12">
        <f>VLOOKUP(J103,'CPI Indexes'!B$5:J$111,9,FALSE)</f>
        <v>234.68860598040089</v>
      </c>
      <c r="L103" s="19">
        <f t="shared" si="10"/>
        <v>75838.703313472186</v>
      </c>
      <c r="M103" s="19">
        <f t="shared" si="8"/>
        <v>170462.64278908019</v>
      </c>
    </row>
    <row r="104" spans="2:13" x14ac:dyDescent="0.3">
      <c r="B104">
        <f t="shared" si="7"/>
        <v>21</v>
      </c>
      <c r="C104" s="7">
        <v>2003</v>
      </c>
      <c r="D104" s="8">
        <v>20542914.890000001</v>
      </c>
      <c r="F104" s="32">
        <v>43.34952114189803</v>
      </c>
      <c r="H104" s="14">
        <f t="shared" si="9"/>
        <v>8217165.9560000002</v>
      </c>
      <c r="J104" s="12">
        <f t="shared" si="11"/>
        <v>61</v>
      </c>
      <c r="K104" s="12">
        <f>VLOOKUP(J104,'CPI Indexes'!B$5:J$111,9,FALSE)</f>
        <v>234.68860598040089</v>
      </c>
      <c r="L104" s="19">
        <f t="shared" si="10"/>
        <v>35013.058779198785</v>
      </c>
      <c r="M104" s="19">
        <f t="shared" si="8"/>
        <v>75854.310652314089</v>
      </c>
    </row>
    <row r="105" spans="2:13" x14ac:dyDescent="0.3">
      <c r="B105">
        <f t="shared" si="7"/>
        <v>20</v>
      </c>
      <c r="C105" s="7">
        <v>2004</v>
      </c>
      <c r="D105" s="8">
        <v>25714395.59</v>
      </c>
      <c r="F105" s="32">
        <v>44.264303103827217</v>
      </c>
      <c r="H105" s="14">
        <f t="shared" si="9"/>
        <v>10285758.236000001</v>
      </c>
      <c r="J105" s="12">
        <f t="shared" si="11"/>
        <v>61</v>
      </c>
      <c r="K105" s="12">
        <f>VLOOKUP(J105,'CPI Indexes'!B$5:J$111,9,FALSE)</f>
        <v>234.68860598040089</v>
      </c>
      <c r="L105" s="19">
        <f t="shared" si="10"/>
        <v>43827.258647822797</v>
      </c>
      <c r="M105" s="19">
        <f t="shared" si="8"/>
        <v>91517.977630535621</v>
      </c>
    </row>
    <row r="106" spans="2:13" x14ac:dyDescent="0.3">
      <c r="B106">
        <f t="shared" si="7"/>
        <v>19</v>
      </c>
      <c r="C106" s="7">
        <v>2005</v>
      </c>
      <c r="D106" s="8">
        <v>40386777.130000003</v>
      </c>
      <c r="F106" s="32">
        <v>45.184901770462623</v>
      </c>
      <c r="H106" s="14">
        <f t="shared" si="9"/>
        <v>16154710.852000002</v>
      </c>
      <c r="J106" s="12">
        <f t="shared" si="11"/>
        <v>61</v>
      </c>
      <c r="K106" s="12">
        <f>VLOOKUP(J106,'CPI Indexes'!B$5:J$111,9,FALSE)</f>
        <v>234.68860598040089</v>
      </c>
      <c r="L106" s="19">
        <f t="shared" si="10"/>
        <v>68834.661932199218</v>
      </c>
      <c r="M106" s="19">
        <f t="shared" si="8"/>
        <v>138541.9149078902</v>
      </c>
    </row>
    <row r="107" spans="2:13" x14ac:dyDescent="0.3">
      <c r="B107">
        <f t="shared" si="7"/>
        <v>18</v>
      </c>
      <c r="C107" s="7">
        <v>2006</v>
      </c>
      <c r="D107" s="8">
        <v>54401891.700000003</v>
      </c>
      <c r="F107" s="32">
        <v>46.111091141377493</v>
      </c>
      <c r="H107" s="14">
        <f t="shared" si="9"/>
        <v>21760756.680000003</v>
      </c>
      <c r="J107" s="12">
        <f t="shared" si="11"/>
        <v>61</v>
      </c>
      <c r="K107" s="12">
        <f>VLOOKUP(J107,'CPI Indexes'!B$5:J$111,9,FALSE)</f>
        <v>234.68860598040089</v>
      </c>
      <c r="L107" s="19">
        <f t="shared" si="10"/>
        <v>92721.828522929092</v>
      </c>
      <c r="M107" s="19">
        <f t="shared" si="8"/>
        <v>179873.78958024058</v>
      </c>
    </row>
    <row r="108" spans="2:13" x14ac:dyDescent="0.3">
      <c r="B108">
        <f t="shared" si="7"/>
        <v>17</v>
      </c>
      <c r="C108" s="7">
        <v>2007</v>
      </c>
      <c r="D108" s="8">
        <v>86472776.230000004</v>
      </c>
      <c r="F108" s="32">
        <v>47.042640650578512</v>
      </c>
      <c r="H108" s="14">
        <f t="shared" si="9"/>
        <v>34589110.492000006</v>
      </c>
      <c r="J108" s="12">
        <f t="shared" si="11"/>
        <v>61</v>
      </c>
      <c r="K108" s="12">
        <f>VLOOKUP(J108,'CPI Indexes'!B$5:J$111,9,FALSE)</f>
        <v>234.68860598040089</v>
      </c>
      <c r="L108" s="19">
        <f t="shared" si="10"/>
        <v>147382.99862281588</v>
      </c>
      <c r="M108" s="19">
        <f t="shared" si="8"/>
        <v>275578.40352871758</v>
      </c>
    </row>
    <row r="109" spans="2:13" x14ac:dyDescent="0.3">
      <c r="B109">
        <f t="shared" si="7"/>
        <v>16</v>
      </c>
      <c r="C109" s="7">
        <v>2008</v>
      </c>
      <c r="D109" s="8">
        <v>50243100.210000001</v>
      </c>
      <c r="F109" s="32">
        <v>47.979316120710799</v>
      </c>
      <c r="H109" s="14">
        <f t="shared" si="9"/>
        <v>20097240.084000003</v>
      </c>
      <c r="J109" s="12">
        <f t="shared" si="11"/>
        <v>61</v>
      </c>
      <c r="K109" s="12">
        <f>VLOOKUP(J109,'CPI Indexes'!B$5:J$111,9,FALSE)</f>
        <v>234.68860598040089</v>
      </c>
      <c r="L109" s="19">
        <f t="shared" si="10"/>
        <v>85633.642076677323</v>
      </c>
      <c r="M109" s="19">
        <f t="shared" si="8"/>
        <v>154331.330932649</v>
      </c>
    </row>
    <row r="110" spans="2:13" x14ac:dyDescent="0.3">
      <c r="B110">
        <f t="shared" si="7"/>
        <v>15</v>
      </c>
      <c r="C110" s="7">
        <v>2009</v>
      </c>
      <c r="D110" s="8">
        <v>46101813.600000001</v>
      </c>
      <c r="F110" s="32">
        <v>48.920880768922764</v>
      </c>
      <c r="H110" s="14">
        <f t="shared" si="9"/>
        <v>18440725.440000001</v>
      </c>
      <c r="J110" s="12">
        <f t="shared" si="11"/>
        <v>61</v>
      </c>
      <c r="K110" s="12">
        <f>VLOOKUP(J110,'CPI Indexes'!B$5:J$111,9,FALSE)</f>
        <v>234.68860598040089</v>
      </c>
      <c r="L110" s="19">
        <f t="shared" si="10"/>
        <v>78575.290704739222</v>
      </c>
      <c r="M110" s="19">
        <f t="shared" si="8"/>
        <v>136492.11934578753</v>
      </c>
    </row>
    <row r="111" spans="2:13" x14ac:dyDescent="0.3">
      <c r="B111">
        <f t="shared" si="7"/>
        <v>14</v>
      </c>
      <c r="C111" s="7">
        <v>2010</v>
      </c>
      <c r="D111" s="8">
        <v>28606114.100000001</v>
      </c>
      <c r="F111" s="32">
        <v>49.867096244141564</v>
      </c>
      <c r="H111" s="14">
        <f t="shared" si="9"/>
        <v>11442445.640000001</v>
      </c>
      <c r="J111" s="12">
        <f t="shared" si="11"/>
        <v>61</v>
      </c>
      <c r="K111" s="12">
        <f>VLOOKUP(J111,'CPI Indexes'!B$5:J$111,9,FALSE)</f>
        <v>234.68860598040089</v>
      </c>
      <c r="L111" s="19">
        <f t="shared" si="10"/>
        <v>48755.863507730632</v>
      </c>
      <c r="M111" s="19">
        <f t="shared" si="8"/>
        <v>81631.979514568986</v>
      </c>
    </row>
    <row r="112" spans="2:13" x14ac:dyDescent="0.3">
      <c r="B112">
        <f t="shared" si="7"/>
        <v>13</v>
      </c>
      <c r="C112" s="7">
        <v>2011</v>
      </c>
      <c r="D112" s="8">
        <v>56729296.729999997</v>
      </c>
      <c r="F112" s="32">
        <v>50.817723677295234</v>
      </c>
      <c r="H112" s="14">
        <f t="shared" si="9"/>
        <v>22691718.692000002</v>
      </c>
      <c r="J112" s="12">
        <f t="shared" si="11"/>
        <v>61</v>
      </c>
      <c r="K112" s="12">
        <f>VLOOKUP(J112,'CPI Indexes'!B$5:J$111,9,FALSE)</f>
        <v>234.68860598040089</v>
      </c>
      <c r="L112" s="19">
        <f t="shared" si="10"/>
        <v>96688.625326339927</v>
      </c>
      <c r="M112" s="19">
        <f t="shared" si="8"/>
        <v>156034.54384799238</v>
      </c>
    </row>
    <row r="113" spans="2:13" x14ac:dyDescent="0.3">
      <c r="B113">
        <f t="shared" si="7"/>
        <v>12</v>
      </c>
      <c r="C113" s="7">
        <v>2012</v>
      </c>
      <c r="D113" s="8">
        <v>29117111.469999999</v>
      </c>
      <c r="F113" s="32">
        <v>51.772524727827488</v>
      </c>
      <c r="H113" s="14">
        <f t="shared" si="9"/>
        <v>11646844.588</v>
      </c>
      <c r="J113" s="12">
        <f t="shared" si="11"/>
        <v>61</v>
      </c>
      <c r="K113" s="12">
        <f>VLOOKUP(J113,'CPI Indexes'!B$5:J$111,9,FALSE)</f>
        <v>234.68860598040089</v>
      </c>
      <c r="L113" s="19">
        <f t="shared" si="10"/>
        <v>49626.800326951707</v>
      </c>
      <c r="M113" s="19">
        <f t="shared" si="8"/>
        <v>77192.221520714025</v>
      </c>
    </row>
    <row r="114" spans="2:13" x14ac:dyDescent="0.3">
      <c r="B114">
        <f t="shared" si="7"/>
        <v>11</v>
      </c>
      <c r="C114" s="7">
        <v>2013</v>
      </c>
      <c r="D114" s="8">
        <v>78911056.579999998</v>
      </c>
      <c r="F114" s="32">
        <v>52.731262611644404</v>
      </c>
      <c r="H114" s="14">
        <f t="shared" si="9"/>
        <v>31564422.631999999</v>
      </c>
      <c r="J114" s="12">
        <f t="shared" si="11"/>
        <v>61</v>
      </c>
      <c r="K114" s="12">
        <f>VLOOKUP(J114,'CPI Indexes'!B$5:J$111,9,FALSE)</f>
        <v>234.68860598040089</v>
      </c>
      <c r="L114" s="19">
        <f t="shared" ref="L114:L125" si="12">H114/K114</f>
        <v>134494.90869035193</v>
      </c>
      <c r="M114" s="19">
        <f t="shared" si="8"/>
        <v>201639.21760959373</v>
      </c>
    </row>
    <row r="115" spans="2:13" x14ac:dyDescent="0.3">
      <c r="B115">
        <f t="shared" si="7"/>
        <v>10</v>
      </c>
      <c r="C115" s="7">
        <v>2014</v>
      </c>
      <c r="D115" s="8">
        <v>147219903.94</v>
      </c>
      <c r="F115" s="32">
        <v>53.693703097377927</v>
      </c>
      <c r="H115" s="14">
        <f t="shared" si="9"/>
        <v>58887961.576000005</v>
      </c>
      <c r="J115" s="12">
        <f t="shared" si="11"/>
        <v>61</v>
      </c>
      <c r="K115" s="12">
        <f>VLOOKUP(J115,'CPI Indexes'!B$5:J$111,9,FALSE)</f>
        <v>234.68860598040089</v>
      </c>
      <c r="L115" s="19">
        <f t="shared" si="12"/>
        <v>250919.55926023013</v>
      </c>
      <c r="M115" s="19">
        <f t="shared" si="8"/>
        <v>362589.78919659514</v>
      </c>
    </row>
    <row r="116" spans="2:13" x14ac:dyDescent="0.3">
      <c r="B116">
        <f t="shared" si="7"/>
        <v>9</v>
      </c>
      <c r="C116" s="7">
        <v>2015</v>
      </c>
      <c r="D116" s="8">
        <v>68235901.609999999</v>
      </c>
      <c r="F116" s="32">
        <v>54.65961545953509</v>
      </c>
      <c r="H116" s="14">
        <f t="shared" si="9"/>
        <v>27294360.644000001</v>
      </c>
      <c r="J116" s="12">
        <f t="shared" si="11"/>
        <v>61</v>
      </c>
      <c r="K116" s="12">
        <f>VLOOKUP(J116,'CPI Indexes'!B$5:J$111,9,FALSE)</f>
        <v>234.68860598040089</v>
      </c>
      <c r="L116" s="19">
        <f t="shared" si="12"/>
        <v>116300.3228468594</v>
      </c>
      <c r="M116" s="19">
        <f t="shared" si="8"/>
        <v>161984.65258396626</v>
      </c>
    </row>
    <row r="117" spans="2:13" x14ac:dyDescent="0.3">
      <c r="B117">
        <f t="shared" si="7"/>
        <v>8</v>
      </c>
      <c r="C117" s="7">
        <v>2016</v>
      </c>
      <c r="D117" s="8">
        <v>458760681.23000002</v>
      </c>
      <c r="F117" s="32">
        <v>55.62877337870961</v>
      </c>
      <c r="H117" s="14">
        <f t="shared" si="9"/>
        <v>183504272.49200001</v>
      </c>
      <c r="J117" s="12">
        <f t="shared" si="11"/>
        <v>61</v>
      </c>
      <c r="K117" s="12">
        <f>VLOOKUP(J117,'CPI Indexes'!B$5:J$111,9,FALSE)</f>
        <v>234.68860598040089</v>
      </c>
      <c r="L117" s="19">
        <f t="shared" si="12"/>
        <v>781905.33249545423</v>
      </c>
      <c r="M117" s="19">
        <f t="shared" si="8"/>
        <v>1049685.0649402186</v>
      </c>
    </row>
    <row r="118" spans="2:13" x14ac:dyDescent="0.3">
      <c r="B118">
        <f t="shared" si="7"/>
        <v>7</v>
      </c>
      <c r="C118" s="7">
        <v>2017</v>
      </c>
      <c r="D118" s="8">
        <v>109428743.25</v>
      </c>
      <c r="F118" s="32">
        <v>56.600955780564981</v>
      </c>
      <c r="H118" s="14">
        <f t="shared" si="9"/>
        <v>43771497.300000004</v>
      </c>
      <c r="J118" s="12">
        <f t="shared" si="11"/>
        <v>61</v>
      </c>
      <c r="K118" s="12">
        <f>VLOOKUP(J118,'CPI Indexes'!B$5:J$111,9,FALSE)</f>
        <v>234.68860598040089</v>
      </c>
      <c r="L118" s="19">
        <f t="shared" si="12"/>
        <v>186508.82993295128</v>
      </c>
      <c r="M118" s="19">
        <f t="shared" si="8"/>
        <v>241332.67970448683</v>
      </c>
    </row>
    <row r="119" spans="2:13" x14ac:dyDescent="0.3">
      <c r="B119">
        <f t="shared" si="7"/>
        <v>6</v>
      </c>
      <c r="C119" s="7">
        <v>2018</v>
      </c>
      <c r="D119" s="8">
        <v>196754404.11000001</v>
      </c>
      <c r="F119" s="32">
        <v>57.575947606751555</v>
      </c>
      <c r="H119" s="14">
        <f t="shared" si="9"/>
        <v>78701761.644000009</v>
      </c>
      <c r="J119" s="12">
        <f t="shared" si="11"/>
        <v>61</v>
      </c>
      <c r="K119" s="12">
        <f>VLOOKUP(J119,'CPI Indexes'!B$5:J$111,9,FALSE)</f>
        <v>234.68860598040089</v>
      </c>
      <c r="L119" s="19">
        <f t="shared" si="12"/>
        <v>335345.47327181482</v>
      </c>
      <c r="M119" s="19">
        <f t="shared" si="8"/>
        <v>418235.68053852546</v>
      </c>
    </row>
    <row r="120" spans="2:13" x14ac:dyDescent="0.3">
      <c r="B120">
        <f t="shared" si="7"/>
        <v>5</v>
      </c>
      <c r="C120" s="7">
        <v>2019</v>
      </c>
      <c r="D120" s="8">
        <v>141819538.75</v>
      </c>
      <c r="F120" s="32">
        <v>58.553540512297744</v>
      </c>
      <c r="H120" s="14">
        <f t="shared" si="9"/>
        <v>56727815.5</v>
      </c>
      <c r="J120" s="12">
        <f t="shared" si="11"/>
        <v>61</v>
      </c>
      <c r="K120" s="12">
        <f>VLOOKUP(J120,'CPI Indexes'!B$5:J$111,9,FALSE)</f>
        <v>234.68860598040089</v>
      </c>
      <c r="L120" s="19">
        <f t="shared" si="12"/>
        <v>241715.25184625879</v>
      </c>
      <c r="M120" s="19">
        <f t="shared" si="8"/>
        <v>290565.85725567467</v>
      </c>
    </row>
    <row r="121" spans="2:13" x14ac:dyDescent="0.3">
      <c r="B121">
        <f t="shared" si="7"/>
        <v>4</v>
      </c>
      <c r="C121" s="7">
        <v>2020</v>
      </c>
      <c r="D121" s="8">
        <v>178851789.99000001</v>
      </c>
      <c r="F121" s="32">
        <v>59.533533485320781</v>
      </c>
      <c r="H121" s="14">
        <f t="shared" si="9"/>
        <v>71540715.996000007</v>
      </c>
      <c r="J121" s="12">
        <f t="shared" si="11"/>
        <v>61</v>
      </c>
      <c r="K121" s="12">
        <f>VLOOKUP(J121,'CPI Indexes'!B$5:J$111,9,FALSE)</f>
        <v>234.68860598040089</v>
      </c>
      <c r="L121" s="19">
        <f t="shared" si="12"/>
        <v>304832.50644888339</v>
      </c>
      <c r="M121" s="19">
        <f t="shared" si="8"/>
        <v>353194.31011439662</v>
      </c>
    </row>
    <row r="122" spans="2:13" x14ac:dyDescent="0.3">
      <c r="B122">
        <f t="shared" si="7"/>
        <v>3</v>
      </c>
      <c r="C122" s="7">
        <v>2021</v>
      </c>
      <c r="D122" s="8">
        <v>363811882.14999998</v>
      </c>
      <c r="F122" s="32">
        <v>60.51573338613489</v>
      </c>
      <c r="H122" s="14">
        <f t="shared" si="9"/>
        <v>145524752.85999998</v>
      </c>
      <c r="J122" s="12">
        <f t="shared" si="11"/>
        <v>61</v>
      </c>
      <c r="K122" s="12">
        <f>VLOOKUP(J122,'CPI Indexes'!B$5:J$111,9,FALSE)</f>
        <v>234.68860598040089</v>
      </c>
      <c r="L122" s="19">
        <f t="shared" si="12"/>
        <v>620075.91826657706</v>
      </c>
      <c r="M122" s="19">
        <f t="shared" si="8"/>
        <v>692483.10366775666</v>
      </c>
    </row>
    <row r="123" spans="2:13" x14ac:dyDescent="0.3">
      <c r="B123">
        <f t="shared" si="7"/>
        <v>2</v>
      </c>
      <c r="C123" s="7">
        <v>2022</v>
      </c>
      <c r="D123" s="8">
        <f>(D128-SUM(D9:D122))/3</f>
        <v>229460557.17999983</v>
      </c>
      <c r="F123" s="32">
        <f>F122</f>
        <v>60.51573338613489</v>
      </c>
      <c r="H123" s="14">
        <f t="shared" si="9"/>
        <v>91784222.871999934</v>
      </c>
      <c r="J123" s="12">
        <f>J122</f>
        <v>61</v>
      </c>
      <c r="K123" s="12">
        <f>VLOOKUP(J123,'CPI Indexes'!B$5:J$111,9,FALSE)</f>
        <v>234.68860598040089</v>
      </c>
      <c r="L123" s="19">
        <f t="shared" si="12"/>
        <v>391089.38624683354</v>
      </c>
      <c r="M123" s="19">
        <f t="shared" si="8"/>
        <v>420971.05966475577</v>
      </c>
    </row>
    <row r="124" spans="2:13" x14ac:dyDescent="0.3">
      <c r="B124">
        <f t="shared" si="7"/>
        <v>1</v>
      </c>
      <c r="C124" s="7">
        <v>2023</v>
      </c>
      <c r="D124" s="8">
        <f>D123</f>
        <v>229460557.17999983</v>
      </c>
      <c r="F124" s="32">
        <f t="shared" ref="F124:F125" si="13">F123</f>
        <v>60.51573338613489</v>
      </c>
      <c r="H124" s="14">
        <f t="shared" si="9"/>
        <v>91784222.871999934</v>
      </c>
      <c r="J124" s="12">
        <f t="shared" ref="J124:J125" si="14">J123</f>
        <v>61</v>
      </c>
      <c r="K124" s="12">
        <f>VLOOKUP(J124,'CPI Indexes'!B$5:J$111,9,FALSE)</f>
        <v>234.68860598040089</v>
      </c>
      <c r="L124" s="19">
        <f t="shared" si="12"/>
        <v>391089.38624683354</v>
      </c>
      <c r="M124" s="19">
        <f t="shared" si="8"/>
        <v>405755.23823108984</v>
      </c>
    </row>
    <row r="125" spans="2:13" x14ac:dyDescent="0.3">
      <c r="B125">
        <f t="shared" si="7"/>
        <v>0</v>
      </c>
      <c r="C125" s="7">
        <v>2024</v>
      </c>
      <c r="D125" s="8">
        <f>D124</f>
        <v>229460557.17999983</v>
      </c>
      <c r="F125" s="32">
        <f t="shared" si="13"/>
        <v>60.51573338613489</v>
      </c>
      <c r="H125" s="14">
        <f t="shared" si="9"/>
        <v>91784222.871999934</v>
      </c>
      <c r="J125" s="12">
        <f t="shared" si="14"/>
        <v>61</v>
      </c>
      <c r="K125" s="12">
        <f>VLOOKUP(J125,'CPI Indexes'!B$5:J$111,9,FALSE)</f>
        <v>234.68860598040089</v>
      </c>
      <c r="L125" s="19">
        <f t="shared" si="12"/>
        <v>391089.38624683354</v>
      </c>
      <c r="M125" s="19">
        <f t="shared" si="8"/>
        <v>391089.38624683354</v>
      </c>
    </row>
    <row r="126" spans="2:13" x14ac:dyDescent="0.3">
      <c r="H126" s="3"/>
      <c r="J126" s="12"/>
      <c r="K126" s="12"/>
      <c r="L126" s="19"/>
      <c r="M126" s="19"/>
    </row>
    <row r="127" spans="2:13" x14ac:dyDescent="0.3">
      <c r="D127" s="1">
        <f>SUM(D9:D126)</f>
        <v>4008800000</v>
      </c>
      <c r="H127" s="3">
        <f>SUM(H9:H126)</f>
        <v>1603519999.9999998</v>
      </c>
      <c r="J127" s="12"/>
      <c r="K127" s="12"/>
      <c r="L127" s="19"/>
      <c r="M127" s="19">
        <f>SUM(M18:M125)</f>
        <v>14045873.141336111</v>
      </c>
    </row>
    <row r="128" spans="2:13" x14ac:dyDescent="0.3">
      <c r="D128" s="2">
        <f>'[1]Recommended Life Estimates'!$H$44*1000000</f>
        <v>4008800000</v>
      </c>
      <c r="H128" s="3"/>
      <c r="J128" s="12"/>
      <c r="K128" s="12"/>
      <c r="L128" s="19"/>
      <c r="M128" s="19"/>
    </row>
    <row r="129" spans="4:15" x14ac:dyDescent="0.3">
      <c r="H129" s="3">
        <f>H127/D127</f>
        <v>0.39999999999999997</v>
      </c>
      <c r="J129" s="12"/>
      <c r="K129" s="12"/>
      <c r="L129" s="19"/>
      <c r="M129" s="14"/>
      <c r="N129" s="14"/>
      <c r="O129" s="14"/>
    </row>
    <row r="130" spans="4:15" x14ac:dyDescent="0.3">
      <c r="H130" s="3"/>
      <c r="M130" s="18"/>
      <c r="N130" s="18"/>
      <c r="O130" s="18"/>
    </row>
    <row r="131" spans="4:15" x14ac:dyDescent="0.3">
      <c r="D131" s="1"/>
      <c r="F131" s="2"/>
      <c r="H131" s="2"/>
      <c r="M131" s="18"/>
      <c r="N131" s="18"/>
      <c r="O131" s="18"/>
    </row>
    <row r="132" spans="4:15" x14ac:dyDescent="0.3">
      <c r="D132" s="1"/>
      <c r="F132" s="2"/>
      <c r="H132" s="2"/>
      <c r="M132" s="14"/>
      <c r="N132" s="14"/>
      <c r="O132" s="14"/>
    </row>
    <row r="133" spans="4:15" x14ac:dyDescent="0.3">
      <c r="D133" s="1"/>
      <c r="F133" s="2"/>
      <c r="H133" s="2"/>
      <c r="M133" s="14"/>
      <c r="N133" s="14"/>
      <c r="O133" s="14"/>
    </row>
    <row r="134" spans="4:15" x14ac:dyDescent="0.3">
      <c r="D134" s="1"/>
      <c r="F134" s="2"/>
      <c r="H134" s="2"/>
      <c r="M134" s="19"/>
      <c r="N134" s="19"/>
      <c r="O134" s="19"/>
    </row>
    <row r="135" spans="4:15" x14ac:dyDescent="0.3">
      <c r="D135" s="1"/>
      <c r="F135" s="2"/>
      <c r="H135" s="2"/>
    </row>
    <row r="136" spans="4:15" x14ac:dyDescent="0.3">
      <c r="D136" s="1"/>
      <c r="F136" s="2"/>
      <c r="H136" s="2"/>
    </row>
    <row r="137" spans="4:15" x14ac:dyDescent="0.3">
      <c r="D137" s="1"/>
      <c r="F137" s="2"/>
      <c r="H137" s="2"/>
    </row>
    <row r="138" spans="4:15" x14ac:dyDescent="0.3">
      <c r="D138" s="1"/>
      <c r="F138" s="2"/>
      <c r="H138" s="2"/>
    </row>
    <row r="139" spans="4:15" x14ac:dyDescent="0.3">
      <c r="D139" s="1"/>
      <c r="F139" s="2"/>
      <c r="H139" s="2"/>
    </row>
    <row r="140" spans="4:15" x14ac:dyDescent="0.3">
      <c r="D140" s="1"/>
      <c r="F140" s="2"/>
      <c r="H140" s="2"/>
    </row>
    <row r="141" spans="4:15" x14ac:dyDescent="0.3">
      <c r="D141" s="1"/>
      <c r="F141" s="2"/>
      <c r="H141" s="2"/>
    </row>
    <row r="142" spans="4:15" x14ac:dyDescent="0.3">
      <c r="D142" s="1"/>
      <c r="F142" s="2"/>
      <c r="H142" s="2"/>
    </row>
    <row r="144" spans="4:15" x14ac:dyDescent="0.3">
      <c r="D144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85"/>
  <sheetViews>
    <sheetView view="pageBreakPreview" zoomScale="80" zoomScaleNormal="100" zoomScaleSheetLayoutView="80" workbookViewId="0">
      <selection activeCell="M9" sqref="M9"/>
    </sheetView>
  </sheetViews>
  <sheetFormatPr defaultRowHeight="14.4" x14ac:dyDescent="0.3"/>
  <cols>
    <col min="4" max="4" width="17.33203125" bestFit="1" customWidth="1"/>
    <col min="5" max="5" width="2.33203125" customWidth="1"/>
    <col min="6" max="6" width="13.44140625" bestFit="1" customWidth="1"/>
    <col min="7" max="7" width="4.88671875" customWidth="1"/>
    <col min="8" max="8" width="19" customWidth="1"/>
    <col min="10" max="10" width="10.5546875" customWidth="1"/>
    <col min="11" max="11" width="14.5546875" customWidth="1"/>
    <col min="12" max="12" width="13.6640625" customWidth="1"/>
    <col min="13" max="13" width="16.33203125" customWidth="1"/>
    <col min="14" max="14" width="16.5546875" customWidth="1"/>
    <col min="15" max="15" width="21.44140625" customWidth="1"/>
  </cols>
  <sheetData>
    <row r="2" spans="2:13" x14ac:dyDescent="0.3">
      <c r="B2" t="s">
        <v>39</v>
      </c>
    </row>
    <row r="3" spans="2:13" x14ac:dyDescent="0.3">
      <c r="B3" t="s">
        <v>1</v>
      </c>
      <c r="F3">
        <v>0.25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66</v>
      </c>
      <c r="C9" s="7">
        <v>1958</v>
      </c>
      <c r="D9" s="8">
        <v>807.98</v>
      </c>
      <c r="F9" s="31">
        <v>14.091272252396237</v>
      </c>
      <c r="H9" s="14">
        <f>D9*F$3</f>
        <v>201.995</v>
      </c>
      <c r="J9" s="12">
        <f>ROUND(F9+B9,0)-3</f>
        <v>77</v>
      </c>
      <c r="K9" s="12">
        <f>VLOOKUP(J9,'CPI Indexes'!B$5:J$111,9,FALSE)</f>
        <v>444.35507310437549</v>
      </c>
      <c r="L9" s="19">
        <f t="shared" ref="L9:L40" si="0">H9/K9</f>
        <v>0.45458015948554947</v>
      </c>
      <c r="M9" s="19">
        <f t="shared" ref="M9:M40" si="1">L9*(1+$F$5/100)^B9</f>
        <v>5.162088334924456</v>
      </c>
    </row>
    <row r="10" spans="2:13" x14ac:dyDescent="0.3">
      <c r="B10">
        <f t="shared" ref="B10:B66" si="2">2024-C10</f>
        <v>57</v>
      </c>
      <c r="C10" s="7">
        <v>1967</v>
      </c>
      <c r="D10" s="8">
        <v>46.86</v>
      </c>
      <c r="F10" s="31">
        <v>19.031843645946349</v>
      </c>
      <c r="H10" s="14">
        <f t="shared" ref="H10:H13" si="3">D10*F$3</f>
        <v>11.715</v>
      </c>
      <c r="J10" s="12">
        <f t="shared" ref="J10:J63" si="4">ROUND(F10+B10,0)-3</f>
        <v>73</v>
      </c>
      <c r="K10" s="12">
        <f>VLOOKUP(J10,'CPI Indexes'!B$5:J$111,9,FALSE)</f>
        <v>379.85952419924865</v>
      </c>
      <c r="L10" s="19">
        <f t="shared" si="0"/>
        <v>3.0840348217398131E-2</v>
      </c>
      <c r="M10" s="19">
        <f t="shared" si="1"/>
        <v>0.25144400175798653</v>
      </c>
    </row>
    <row r="11" spans="2:13" x14ac:dyDescent="0.3">
      <c r="B11">
        <f t="shared" si="2"/>
        <v>56</v>
      </c>
      <c r="C11" s="7">
        <v>1968</v>
      </c>
      <c r="D11" s="8">
        <v>156584.48000000001</v>
      </c>
      <c r="F11" s="31">
        <v>19.649042547664113</v>
      </c>
      <c r="H11" s="14">
        <f t="shared" si="3"/>
        <v>39146.120000000003</v>
      </c>
      <c r="J11" s="12">
        <f t="shared" si="4"/>
        <v>73</v>
      </c>
      <c r="K11" s="12">
        <f>VLOOKUP(J11,'CPI Indexes'!B$5:J$111,9,FALSE)</f>
        <v>379.85952419924865</v>
      </c>
      <c r="L11" s="19">
        <f t="shared" si="0"/>
        <v>103.05420163551459</v>
      </c>
      <c r="M11" s="19">
        <f t="shared" si="1"/>
        <v>809.84071012641414</v>
      </c>
    </row>
    <row r="12" spans="2:13" x14ac:dyDescent="0.3">
      <c r="B12">
        <f t="shared" si="2"/>
        <v>54</v>
      </c>
      <c r="C12" s="7">
        <v>1970</v>
      </c>
      <c r="D12" s="8">
        <v>9247.98</v>
      </c>
      <c r="F12" s="31">
        <v>20.920858034399128</v>
      </c>
      <c r="H12" s="14">
        <f t="shared" si="3"/>
        <v>2311.9949999999999</v>
      </c>
      <c r="J12" s="12">
        <f t="shared" si="4"/>
        <v>72</v>
      </c>
      <c r="K12" s="12">
        <f>VLOOKUP(J12,'CPI Indexes'!B$5:J$111,9,FALSE)</f>
        <v>365.16580645710712</v>
      </c>
      <c r="L12" s="19">
        <f t="shared" si="0"/>
        <v>6.3313567675772235</v>
      </c>
      <c r="M12" s="19">
        <f t="shared" si="1"/>
        <v>46.222611329924632</v>
      </c>
    </row>
    <row r="13" spans="2:13" x14ac:dyDescent="0.3">
      <c r="B13">
        <f t="shared" si="2"/>
        <v>53</v>
      </c>
      <c r="C13" s="7">
        <v>1971</v>
      </c>
      <c r="D13" s="8">
        <v>138390.04999999999</v>
      </c>
      <c r="F13" s="31">
        <v>21.574793094503821</v>
      </c>
      <c r="H13" s="14">
        <f t="shared" si="3"/>
        <v>34597.512499999997</v>
      </c>
      <c r="J13" s="12">
        <f t="shared" si="4"/>
        <v>72</v>
      </c>
      <c r="K13" s="12">
        <f>VLOOKUP(J13,'CPI Indexes'!B$5:J$111,9,FALSE)</f>
        <v>365.16580645710712</v>
      </c>
      <c r="L13" s="19">
        <f t="shared" si="0"/>
        <v>94.744666363124736</v>
      </c>
      <c r="M13" s="19">
        <f t="shared" si="1"/>
        <v>666.69063731495817</v>
      </c>
    </row>
    <row r="14" spans="2:13" x14ac:dyDescent="0.3">
      <c r="B14">
        <f t="shared" si="2"/>
        <v>52</v>
      </c>
      <c r="C14" s="7">
        <v>1972</v>
      </c>
      <c r="D14" s="8">
        <v>343888.32</v>
      </c>
      <c r="F14" s="31">
        <v>22.240290990124652</v>
      </c>
      <c r="H14" s="14">
        <f t="shared" ref="H14:H66" si="5">D14*F$3</f>
        <v>85972.08</v>
      </c>
      <c r="J14" s="12">
        <f t="shared" si="4"/>
        <v>71</v>
      </c>
      <c r="K14" s="12">
        <f>VLOOKUP(J14,'CPI Indexes'!B$5:J$111,9,FALSE)</f>
        <v>351.00318694660928</v>
      </c>
      <c r="L14" s="19">
        <f t="shared" si="0"/>
        <v>244.93247696089188</v>
      </c>
      <c r="M14" s="19">
        <f t="shared" si="1"/>
        <v>1661.2226903899061</v>
      </c>
    </row>
    <row r="15" spans="2:13" x14ac:dyDescent="0.3">
      <c r="B15">
        <f t="shared" si="2"/>
        <v>51</v>
      </c>
      <c r="C15" s="7">
        <v>1973</v>
      </c>
      <c r="D15" s="8">
        <v>2440656.75</v>
      </c>
      <c r="F15" s="31">
        <v>22.917015761202574</v>
      </c>
      <c r="H15" s="14">
        <f t="shared" si="5"/>
        <v>610164.1875</v>
      </c>
      <c r="J15" s="12">
        <f t="shared" si="4"/>
        <v>71</v>
      </c>
      <c r="K15" s="12">
        <f>VLOOKUP(J15,'CPI Indexes'!B$5:J$111,9,FALSE)</f>
        <v>351.00318694660928</v>
      </c>
      <c r="L15" s="19">
        <f t="shared" si="0"/>
        <v>1738.3437250466088</v>
      </c>
      <c r="M15" s="19">
        <f t="shared" si="1"/>
        <v>11363.942532492683</v>
      </c>
    </row>
    <row r="16" spans="2:13" x14ac:dyDescent="0.3">
      <c r="B16">
        <f t="shared" si="2"/>
        <v>50</v>
      </c>
      <c r="C16" s="7">
        <v>1974</v>
      </c>
      <c r="D16" s="8">
        <v>4605656.7</v>
      </c>
      <c r="F16" s="31">
        <v>23.604640299520575</v>
      </c>
      <c r="H16" s="14">
        <f t="shared" si="5"/>
        <v>1151414.175</v>
      </c>
      <c r="J16" s="12">
        <f t="shared" si="4"/>
        <v>71</v>
      </c>
      <c r="K16" s="12">
        <f>VLOOKUP(J16,'CPI Indexes'!B$5:J$111,9,FALSE)</f>
        <v>351.00318694660928</v>
      </c>
      <c r="L16" s="19">
        <f t="shared" si="0"/>
        <v>3280.3524806033752</v>
      </c>
      <c r="M16" s="19">
        <f t="shared" si="1"/>
        <v>20669.300594077045</v>
      </c>
    </row>
    <row r="17" spans="2:13" x14ac:dyDescent="0.3">
      <c r="B17">
        <f t="shared" si="2"/>
        <v>49</v>
      </c>
      <c r="C17" s="7">
        <v>1975</v>
      </c>
      <c r="D17" s="8">
        <v>4675574.0199999996</v>
      </c>
      <c r="F17" s="31">
        <v>24.302849359948112</v>
      </c>
      <c r="H17" s="14">
        <f t="shared" si="5"/>
        <v>1168893.5049999999</v>
      </c>
      <c r="J17" s="12">
        <f t="shared" si="4"/>
        <v>70</v>
      </c>
      <c r="K17" s="12">
        <f>VLOOKUP(J17,'CPI Indexes'!B$5:J$111,9,FALSE)</f>
        <v>337.3524693461294</v>
      </c>
      <c r="L17" s="19">
        <f t="shared" si="0"/>
        <v>3464.9027685067726</v>
      </c>
      <c r="M17" s="19">
        <f t="shared" si="1"/>
        <v>21043.027165852116</v>
      </c>
    </row>
    <row r="18" spans="2:13" x14ac:dyDescent="0.3">
      <c r="B18">
        <f t="shared" si="2"/>
        <v>48</v>
      </c>
      <c r="C18" s="7">
        <v>1976</v>
      </c>
      <c r="D18" s="8">
        <v>6423773.6500000004</v>
      </c>
      <c r="F18" s="31">
        <v>25.011341966481758</v>
      </c>
      <c r="H18" s="14">
        <f t="shared" si="5"/>
        <v>1605943.4125000001</v>
      </c>
      <c r="J18" s="12">
        <f t="shared" si="4"/>
        <v>70</v>
      </c>
      <c r="K18" s="12">
        <f>VLOOKUP(J18,'CPI Indexes'!B$5:J$111,9,FALSE)</f>
        <v>337.3524693461294</v>
      </c>
      <c r="L18" s="19">
        <f t="shared" si="0"/>
        <v>4760.4317692196128</v>
      </c>
      <c r="M18" s="19">
        <f t="shared" si="1"/>
        <v>27866.049438448066</v>
      </c>
    </row>
    <row r="19" spans="2:13" x14ac:dyDescent="0.3">
      <c r="B19">
        <f t="shared" si="2"/>
        <v>47</v>
      </c>
      <c r="C19" s="7">
        <v>1977</v>
      </c>
      <c r="D19" s="8">
        <v>8224377.0099999998</v>
      </c>
      <c r="F19" s="31">
        <v>25.729833195612347</v>
      </c>
      <c r="H19" s="14">
        <f t="shared" si="5"/>
        <v>2056094.2524999999</v>
      </c>
      <c r="J19" s="12">
        <f t="shared" si="4"/>
        <v>70</v>
      </c>
      <c r="K19" s="12">
        <f>VLOOKUP(J19,'CPI Indexes'!B$5:J$111,9,FALSE)</f>
        <v>337.3524693461294</v>
      </c>
      <c r="L19" s="19">
        <f t="shared" si="0"/>
        <v>6094.7953233755998</v>
      </c>
      <c r="M19" s="19">
        <f t="shared" si="1"/>
        <v>34387.458453594561</v>
      </c>
    </row>
    <row r="20" spans="2:13" x14ac:dyDescent="0.3">
      <c r="B20">
        <f t="shared" si="2"/>
        <v>46</v>
      </c>
      <c r="C20" s="7">
        <v>1978</v>
      </c>
      <c r="D20" s="8">
        <v>11301973.9</v>
      </c>
      <c r="F20" s="31">
        <v>26.458055340453193</v>
      </c>
      <c r="H20" s="14">
        <f t="shared" si="5"/>
        <v>2825493.4750000001</v>
      </c>
      <c r="J20" s="12">
        <f t="shared" si="4"/>
        <v>69</v>
      </c>
      <c r="K20" s="12">
        <f>VLOOKUP(J20,'CPI Indexes'!B$5:J$111,9,FALSE)</f>
        <v>324.19515117699217</v>
      </c>
      <c r="L20" s="19">
        <f t="shared" si="0"/>
        <v>8715.4094215845962</v>
      </c>
      <c r="M20" s="19">
        <f t="shared" si="1"/>
        <v>47395.885468321743</v>
      </c>
    </row>
    <row r="21" spans="2:13" x14ac:dyDescent="0.3">
      <c r="B21">
        <f t="shared" si="2"/>
        <v>45</v>
      </c>
      <c r="C21" s="7">
        <v>1979</v>
      </c>
      <c r="D21" s="8">
        <v>18397967.809999999</v>
      </c>
      <c r="F21" s="31">
        <v>27.195758478475923</v>
      </c>
      <c r="H21" s="14">
        <f t="shared" si="5"/>
        <v>4599491.9524999997</v>
      </c>
      <c r="J21" s="12">
        <f t="shared" si="4"/>
        <v>69</v>
      </c>
      <c r="K21" s="12">
        <f>VLOOKUP(J21,'CPI Indexes'!B$5:J$111,9,FALSE)</f>
        <v>324.19515117699217</v>
      </c>
      <c r="L21" s="19">
        <f t="shared" si="0"/>
        <v>14187.417473091502</v>
      </c>
      <c r="M21" s="19">
        <f t="shared" si="1"/>
        <v>74364.915806060031</v>
      </c>
    </row>
    <row r="22" spans="2:13" x14ac:dyDescent="0.3">
      <c r="B22">
        <f t="shared" si="2"/>
        <v>44</v>
      </c>
      <c r="C22" s="7">
        <v>1980</v>
      </c>
      <c r="D22" s="8">
        <v>34491240.57</v>
      </c>
      <c r="F22" s="31">
        <v>27.942710482782008</v>
      </c>
      <c r="H22" s="14">
        <f t="shared" si="5"/>
        <v>8622810.1425000001</v>
      </c>
      <c r="J22" s="12">
        <f t="shared" si="4"/>
        <v>69</v>
      </c>
      <c r="K22" s="12">
        <f>VLOOKUP(J22,'CPI Indexes'!B$5:J$111,9,FALSE)</f>
        <v>324.19515117699217</v>
      </c>
      <c r="L22" s="19">
        <f t="shared" si="0"/>
        <v>26597.591331008014</v>
      </c>
      <c r="M22" s="19">
        <f t="shared" si="1"/>
        <v>134375.14495567878</v>
      </c>
    </row>
    <row r="23" spans="2:13" x14ac:dyDescent="0.3">
      <c r="B23">
        <f t="shared" si="2"/>
        <v>43</v>
      </c>
      <c r="C23" s="7">
        <v>1981</v>
      </c>
      <c r="D23" s="8">
        <v>25464108.559999999</v>
      </c>
      <c r="F23" s="31">
        <v>28.698696530966615</v>
      </c>
      <c r="H23" s="14">
        <f t="shared" si="5"/>
        <v>6366027.1399999997</v>
      </c>
      <c r="J23" s="12">
        <f t="shared" si="4"/>
        <v>69</v>
      </c>
      <c r="K23" s="12">
        <f>VLOOKUP(J23,'CPI Indexes'!B$5:J$111,9,FALSE)</f>
        <v>324.19515117699217</v>
      </c>
      <c r="L23" s="19">
        <f t="shared" si="0"/>
        <v>19636.404544880159</v>
      </c>
      <c r="M23" s="19">
        <f t="shared" si="1"/>
        <v>95620.388147855832</v>
      </c>
    </row>
    <row r="24" spans="2:13" x14ac:dyDescent="0.3">
      <c r="B24">
        <f t="shared" si="2"/>
        <v>42</v>
      </c>
      <c r="C24" s="7">
        <v>1982</v>
      </c>
      <c r="D24" s="8">
        <v>25607426.940000001</v>
      </c>
      <c r="F24" s="31">
        <v>29.463518176423403</v>
      </c>
      <c r="H24" s="14">
        <f t="shared" si="5"/>
        <v>6401856.7350000003</v>
      </c>
      <c r="J24" s="12">
        <f t="shared" si="4"/>
        <v>68</v>
      </c>
      <c r="K24" s="12">
        <f>VLOOKUP(J24,'CPI Indexes'!B$5:J$111,9,FALSE)</f>
        <v>311.51339872481162</v>
      </c>
      <c r="L24" s="19">
        <f t="shared" si="0"/>
        <v>20550.823050328399</v>
      </c>
      <c r="M24" s="19">
        <f t="shared" si="1"/>
        <v>96456.088410662021</v>
      </c>
    </row>
    <row r="25" spans="2:13" x14ac:dyDescent="0.3">
      <c r="B25">
        <f t="shared" si="2"/>
        <v>41</v>
      </c>
      <c r="C25" s="7">
        <v>1983</v>
      </c>
      <c r="D25" s="8">
        <v>25357560.440000001</v>
      </c>
      <c r="F25" s="31">
        <v>30.236992054242332</v>
      </c>
      <c r="H25" s="14">
        <f t="shared" si="5"/>
        <v>6339390.1100000003</v>
      </c>
      <c r="J25" s="12">
        <f t="shared" si="4"/>
        <v>68</v>
      </c>
      <c r="K25" s="12">
        <f>VLOOKUP(J25,'CPI Indexes'!B$5:J$111,9,FALSE)</f>
        <v>311.51339872481162</v>
      </c>
      <c r="L25" s="19">
        <f t="shared" si="0"/>
        <v>20350.296763960916</v>
      </c>
      <c r="M25" s="19">
        <f t="shared" si="1"/>
        <v>92062.56431363475</v>
      </c>
    </row>
    <row r="26" spans="2:13" x14ac:dyDescent="0.3">
      <c r="B26">
        <f t="shared" si="2"/>
        <v>40</v>
      </c>
      <c r="C26" s="7">
        <v>1984</v>
      </c>
      <c r="D26" s="8">
        <v>31785627.190000001</v>
      </c>
      <c r="F26" s="32">
        <v>31.018948297726901</v>
      </c>
      <c r="H26" s="14">
        <f t="shared" si="5"/>
        <v>7946406.7975000003</v>
      </c>
      <c r="J26" s="12">
        <f t="shared" si="4"/>
        <v>68</v>
      </c>
      <c r="K26" s="12">
        <f>VLOOKUP(J26,'CPI Indexes'!B$5:J$111,9,FALSE)</f>
        <v>311.51339872481162</v>
      </c>
      <c r="L26" s="19">
        <f t="shared" si="0"/>
        <v>25509.036946817785</v>
      </c>
      <c r="M26" s="19">
        <f t="shared" si="1"/>
        <v>111229.06286439762</v>
      </c>
    </row>
    <row r="27" spans="2:13" x14ac:dyDescent="0.3">
      <c r="B27">
        <f t="shared" si="2"/>
        <v>39</v>
      </c>
      <c r="C27" s="7">
        <v>1985</v>
      </c>
      <c r="D27" s="8">
        <v>25074148.579999998</v>
      </c>
      <c r="F27" s="32">
        <v>31.809228742238709</v>
      </c>
      <c r="H27" s="14">
        <f t="shared" si="5"/>
        <v>6268537.1449999996</v>
      </c>
      <c r="J27" s="12">
        <f t="shared" si="4"/>
        <v>68</v>
      </c>
      <c r="K27" s="12">
        <f>VLOOKUP(J27,'CPI Indexes'!B$5:J$111,9,FALSE)</f>
        <v>311.51339872481162</v>
      </c>
      <c r="L27" s="19">
        <f t="shared" si="0"/>
        <v>20122.849195766292</v>
      </c>
      <c r="M27" s="19">
        <f t="shared" si="1"/>
        <v>84571.801641396625</v>
      </c>
    </row>
    <row r="28" spans="2:13" x14ac:dyDescent="0.3">
      <c r="B28">
        <f t="shared" si="2"/>
        <v>38</v>
      </c>
      <c r="C28" s="7">
        <v>1986</v>
      </c>
      <c r="D28" s="8">
        <v>25595652.420000002</v>
      </c>
      <c r="F28" s="32">
        <v>32.60768499093821</v>
      </c>
      <c r="H28" s="14">
        <f t="shared" si="5"/>
        <v>6398913.1050000004</v>
      </c>
      <c r="J28" s="12">
        <f t="shared" si="4"/>
        <v>68</v>
      </c>
      <c r="K28" s="12">
        <f>VLOOKUP(J28,'CPI Indexes'!B$5:J$111,9,FALSE)</f>
        <v>311.51339872481162</v>
      </c>
      <c r="L28" s="19">
        <f t="shared" si="0"/>
        <v>20541.373601245152</v>
      </c>
      <c r="M28" s="19">
        <f t="shared" si="1"/>
        <v>83210.376315359419</v>
      </c>
    </row>
    <row r="29" spans="2:13" x14ac:dyDescent="0.3">
      <c r="B29">
        <f t="shared" si="2"/>
        <v>37</v>
      </c>
      <c r="C29" s="7">
        <v>1987</v>
      </c>
      <c r="D29" s="8">
        <v>31498975.800000001</v>
      </c>
      <c r="F29" s="32">
        <v>33.414176412496801</v>
      </c>
      <c r="H29" s="14">
        <f t="shared" si="5"/>
        <v>7874743.9500000002</v>
      </c>
      <c r="J29" s="12">
        <f t="shared" si="4"/>
        <v>67</v>
      </c>
      <c r="K29" s="12">
        <f>VLOOKUP(J29,'CPI Indexes'!B$5:J$111,9,FALSE)</f>
        <v>299.29002286728831</v>
      </c>
      <c r="L29" s="19">
        <f t="shared" si="0"/>
        <v>26311.414842892482</v>
      </c>
      <c r="M29" s="19">
        <f t="shared" si="1"/>
        <v>102731.6116182058</v>
      </c>
    </row>
    <row r="30" spans="2:13" x14ac:dyDescent="0.3">
      <c r="B30">
        <f t="shared" si="2"/>
        <v>36</v>
      </c>
      <c r="C30" s="7">
        <v>1988</v>
      </c>
      <c r="D30" s="8">
        <v>29513727.350000001</v>
      </c>
      <c r="F30" s="32">
        <v>34.228568134518575</v>
      </c>
      <c r="H30" s="14">
        <f t="shared" si="5"/>
        <v>7378431.8375000004</v>
      </c>
      <c r="J30" s="12">
        <f t="shared" si="4"/>
        <v>67</v>
      </c>
      <c r="K30" s="12">
        <f>VLOOKUP(J30,'CPI Indexes'!B$5:J$111,9,FALSE)</f>
        <v>299.29002286728831</v>
      </c>
      <c r="L30" s="19">
        <f t="shared" si="0"/>
        <v>24653.116621838599</v>
      </c>
      <c r="M30" s="19">
        <f t="shared" si="1"/>
        <v>92777.704702563948</v>
      </c>
    </row>
    <row r="31" spans="2:13" x14ac:dyDescent="0.3">
      <c r="B31">
        <f t="shared" si="2"/>
        <v>35</v>
      </c>
      <c r="C31" s="7">
        <v>1989</v>
      </c>
      <c r="D31" s="8">
        <v>43234172.450000003</v>
      </c>
      <c r="F31" s="32">
        <v>35.050729088757265</v>
      </c>
      <c r="H31" s="14">
        <f t="shared" si="5"/>
        <v>10808543.112500001</v>
      </c>
      <c r="J31" s="12">
        <f t="shared" si="4"/>
        <v>67</v>
      </c>
      <c r="K31" s="12">
        <f>VLOOKUP(J31,'CPI Indexes'!B$5:J$111,9,FALSE)</f>
        <v>299.29002286728831</v>
      </c>
      <c r="L31" s="19">
        <f t="shared" si="0"/>
        <v>36113.943956269948</v>
      </c>
      <c r="M31" s="19">
        <f t="shared" si="1"/>
        <v>130996.17302587531</v>
      </c>
    </row>
    <row r="32" spans="2:13" x14ac:dyDescent="0.3">
      <c r="B32">
        <f t="shared" si="2"/>
        <v>34</v>
      </c>
      <c r="C32" s="7">
        <v>1990</v>
      </c>
      <c r="D32" s="9">
        <v>33573751.340000004</v>
      </c>
      <c r="F32" s="32">
        <v>35.880530155746229</v>
      </c>
      <c r="H32" s="14">
        <f t="shared" si="5"/>
        <v>8393437.8350000009</v>
      </c>
      <c r="J32" s="12">
        <f t="shared" si="4"/>
        <v>67</v>
      </c>
      <c r="K32" s="12">
        <f>VLOOKUP(J32,'CPI Indexes'!B$5:J$111,9,FALSE)</f>
        <v>299.29002286728831</v>
      </c>
      <c r="L32" s="19">
        <f t="shared" si="0"/>
        <v>28044.495952749596</v>
      </c>
      <c r="M32" s="19">
        <f t="shared" si="1"/>
        <v>98049.012006715551</v>
      </c>
    </row>
    <row r="33" spans="2:13" x14ac:dyDescent="0.3">
      <c r="B33">
        <f t="shared" si="2"/>
        <v>33</v>
      </c>
      <c r="C33" s="7">
        <v>1991</v>
      </c>
      <c r="D33" s="8">
        <v>44329393.439999998</v>
      </c>
      <c r="F33" s="32">
        <v>36.717842447635803</v>
      </c>
      <c r="H33" s="14">
        <f t="shared" si="5"/>
        <v>11082348.359999999</v>
      </c>
      <c r="J33" s="12">
        <f t="shared" si="4"/>
        <v>67</v>
      </c>
      <c r="K33" s="12">
        <f>VLOOKUP(J33,'CPI Indexes'!B$5:J$111,9,FALSE)</f>
        <v>299.29002286728831</v>
      </c>
      <c r="L33" s="19">
        <f t="shared" si="0"/>
        <v>37028.793188051422</v>
      </c>
      <c r="M33" s="19">
        <f t="shared" si="1"/>
        <v>124780.59029149399</v>
      </c>
    </row>
    <row r="34" spans="2:13" x14ac:dyDescent="0.3">
      <c r="B34">
        <f t="shared" si="2"/>
        <v>32</v>
      </c>
      <c r="C34" s="7">
        <v>1992</v>
      </c>
      <c r="D34" s="8">
        <v>42316315.530000001</v>
      </c>
      <c r="F34" s="32">
        <v>37.562535759247915</v>
      </c>
      <c r="H34" s="14">
        <f t="shared" si="5"/>
        <v>10579078.8825</v>
      </c>
      <c r="J34" s="12">
        <f t="shared" si="4"/>
        <v>67</v>
      </c>
      <c r="K34" s="12">
        <f>VLOOKUP(J34,'CPI Indexes'!B$5:J$111,9,FALSE)</f>
        <v>299.29002286728831</v>
      </c>
      <c r="L34" s="19">
        <f t="shared" si="0"/>
        <v>35347.248736022826</v>
      </c>
      <c r="M34" s="19">
        <f t="shared" si="1"/>
        <v>114808.74994234816</v>
      </c>
    </row>
    <row r="35" spans="2:13" x14ac:dyDescent="0.3">
      <c r="B35">
        <f t="shared" si="2"/>
        <v>31</v>
      </c>
      <c r="C35" s="7">
        <v>1993</v>
      </c>
      <c r="D35" s="8">
        <v>45660367.030000001</v>
      </c>
      <c r="F35" s="32">
        <v>38.414477208936368</v>
      </c>
      <c r="H35" s="14">
        <f t="shared" si="5"/>
        <v>11415091.7575</v>
      </c>
      <c r="J35" s="12">
        <f t="shared" si="4"/>
        <v>66</v>
      </c>
      <c r="K35" s="12">
        <f>VLOOKUP(J35,'CPI Indexes'!B$5:J$111,9,FALSE)</f>
        <v>287.50845577569959</v>
      </c>
      <c r="L35" s="19">
        <f t="shared" si="0"/>
        <v>39703.49924735957</v>
      </c>
      <c r="M35" s="19">
        <f t="shared" si="1"/>
        <v>124296.82968779495</v>
      </c>
    </row>
    <row r="36" spans="2:13" x14ac:dyDescent="0.3">
      <c r="B36">
        <f t="shared" si="2"/>
        <v>30</v>
      </c>
      <c r="C36" s="7">
        <v>1994</v>
      </c>
      <c r="D36" s="8">
        <v>71406330.170000002</v>
      </c>
      <c r="F36" s="32">
        <v>39.273530083031147</v>
      </c>
      <c r="H36" s="14">
        <f t="shared" si="5"/>
        <v>17851582.5425</v>
      </c>
      <c r="J36" s="12">
        <f t="shared" si="4"/>
        <v>66</v>
      </c>
      <c r="K36" s="12">
        <f>VLOOKUP(J36,'CPI Indexes'!B$5:J$111,9,FALSE)</f>
        <v>287.50845577569959</v>
      </c>
      <c r="L36" s="19">
        <f t="shared" si="0"/>
        <v>62090.634845282446</v>
      </c>
      <c r="M36" s="19">
        <f t="shared" si="1"/>
        <v>187356.71443785093</v>
      </c>
    </row>
    <row r="37" spans="2:13" x14ac:dyDescent="0.3">
      <c r="B37">
        <f t="shared" si="2"/>
        <v>29</v>
      </c>
      <c r="C37" s="7">
        <v>1995</v>
      </c>
      <c r="D37" s="8">
        <v>84083522.930000007</v>
      </c>
      <c r="F37" s="32">
        <v>40.139552890623762</v>
      </c>
      <c r="H37" s="14">
        <f t="shared" si="5"/>
        <v>21020880.732500002</v>
      </c>
      <c r="J37" s="12">
        <f t="shared" si="4"/>
        <v>66</v>
      </c>
      <c r="K37" s="12">
        <f>VLOOKUP(J37,'CPI Indexes'!B$5:J$111,9,FALSE)</f>
        <v>287.50845577569959</v>
      </c>
      <c r="L37" s="19">
        <f t="shared" si="0"/>
        <v>73113.956512289471</v>
      </c>
      <c r="M37" s="19">
        <f t="shared" si="1"/>
        <v>212645.08166482433</v>
      </c>
    </row>
    <row r="38" spans="2:13" x14ac:dyDescent="0.3">
      <c r="B38">
        <f t="shared" si="2"/>
        <v>28</v>
      </c>
      <c r="C38" s="7">
        <v>1996</v>
      </c>
      <c r="D38" s="8">
        <v>80697145.790000007</v>
      </c>
      <c r="F38" s="32">
        <v>41.012398629325745</v>
      </c>
      <c r="H38" s="14">
        <f t="shared" si="5"/>
        <v>20174286.447500002</v>
      </c>
      <c r="J38" s="12">
        <f t="shared" si="4"/>
        <v>66</v>
      </c>
      <c r="K38" s="12">
        <f>VLOOKUP(J38,'CPI Indexes'!B$5:J$111,9,FALSE)</f>
        <v>287.50845577569959</v>
      </c>
      <c r="L38" s="19">
        <f t="shared" si="0"/>
        <v>70169.367342847894</v>
      </c>
      <c r="M38" s="19">
        <f t="shared" si="1"/>
        <v>196704.59795586148</v>
      </c>
    </row>
    <row r="39" spans="2:13" x14ac:dyDescent="0.3">
      <c r="B39">
        <f t="shared" si="2"/>
        <v>27</v>
      </c>
      <c r="C39" s="7">
        <v>1997</v>
      </c>
      <c r="D39" s="8">
        <v>81189401.120000005</v>
      </c>
      <c r="F39" s="32">
        <v>41.891914257455973</v>
      </c>
      <c r="H39" s="14">
        <f t="shared" si="5"/>
        <v>20297350.280000001</v>
      </c>
      <c r="J39" s="12">
        <f t="shared" si="4"/>
        <v>66</v>
      </c>
      <c r="K39" s="12">
        <f>VLOOKUP(J39,'CPI Indexes'!B$5:J$111,9,FALSE)</f>
        <v>287.50845577569959</v>
      </c>
      <c r="L39" s="19">
        <f t="shared" si="0"/>
        <v>70597.402866770033</v>
      </c>
      <c r="M39" s="19">
        <f t="shared" si="1"/>
        <v>190751.32788817564</v>
      </c>
    </row>
    <row r="40" spans="2:13" x14ac:dyDescent="0.3">
      <c r="B40">
        <f t="shared" si="2"/>
        <v>26</v>
      </c>
      <c r="C40" s="7">
        <v>1998</v>
      </c>
      <c r="D40" s="8">
        <v>87155125.689999998</v>
      </c>
      <c r="F40" s="32">
        <v>42.777940363884589</v>
      </c>
      <c r="H40" s="14">
        <f t="shared" si="5"/>
        <v>21788781.422499999</v>
      </c>
      <c r="J40" s="12">
        <f t="shared" si="4"/>
        <v>66</v>
      </c>
      <c r="K40" s="12">
        <f>VLOOKUP(J40,'CPI Indexes'!B$5:J$111,9,FALSE)</f>
        <v>287.50845577569959</v>
      </c>
      <c r="L40" s="19">
        <f t="shared" si="0"/>
        <v>75784.836879714479</v>
      </c>
      <c r="M40" s="19">
        <f t="shared" si="1"/>
        <v>197366.32755031055</v>
      </c>
    </row>
    <row r="41" spans="2:13" x14ac:dyDescent="0.3">
      <c r="B41">
        <f t="shared" si="2"/>
        <v>25</v>
      </c>
      <c r="C41" s="7">
        <v>1999</v>
      </c>
      <c r="D41" s="8">
        <v>88130303.579999998</v>
      </c>
      <c r="F41" s="32">
        <v>43.670311023447276</v>
      </c>
      <c r="H41" s="14">
        <f t="shared" si="5"/>
        <v>22032575.895</v>
      </c>
      <c r="J41" s="12">
        <f t="shared" si="4"/>
        <v>66</v>
      </c>
      <c r="K41" s="12">
        <f>VLOOKUP(J41,'CPI Indexes'!B$5:J$111,9,FALSE)</f>
        <v>287.50845577569959</v>
      </c>
      <c r="L41" s="19">
        <f t="shared" ref="L41:L66" si="6">H41/K41</f>
        <v>76632.792714064621</v>
      </c>
      <c r="M41" s="19">
        <f t="shared" ref="M41:M66" si="7">L41*(1+$F$5/100)^B41</f>
        <v>192361.11571271933</v>
      </c>
    </row>
    <row r="42" spans="2:13" x14ac:dyDescent="0.3">
      <c r="B42">
        <f t="shared" si="2"/>
        <v>24</v>
      </c>
      <c r="C42" s="7">
        <v>2000</v>
      </c>
      <c r="D42" s="8">
        <v>83554050.579999998</v>
      </c>
      <c r="F42" s="32">
        <v>44.568853823374376</v>
      </c>
      <c r="H42" s="14">
        <f t="shared" si="5"/>
        <v>20888512.645</v>
      </c>
      <c r="J42" s="12">
        <f t="shared" si="4"/>
        <v>66</v>
      </c>
      <c r="K42" s="12">
        <f>VLOOKUP(J42,'CPI Indexes'!B$5:J$111,9,FALSE)</f>
        <v>287.50845577569959</v>
      </c>
      <c r="L42" s="19">
        <f t="shared" si="6"/>
        <v>72653.559314082304</v>
      </c>
      <c r="M42" s="19">
        <f t="shared" si="7"/>
        <v>175780.79509836357</v>
      </c>
    </row>
    <row r="43" spans="2:13" x14ac:dyDescent="0.3">
      <c r="B43">
        <f t="shared" si="2"/>
        <v>23</v>
      </c>
      <c r="C43" s="7">
        <v>2001</v>
      </c>
      <c r="D43" s="8">
        <v>86814041.799999997</v>
      </c>
      <c r="F43" s="32">
        <v>45.473390044474577</v>
      </c>
      <c r="H43" s="14">
        <f t="shared" si="5"/>
        <v>21703510.449999999</v>
      </c>
      <c r="J43" s="12">
        <f t="shared" si="4"/>
        <v>65</v>
      </c>
      <c r="K43" s="12">
        <f>VLOOKUP(J43,'CPI Indexes'!B$5:J$111,9,FALSE)</f>
        <v>276.15272845850552</v>
      </c>
      <c r="L43" s="19">
        <f t="shared" si="6"/>
        <v>78592.417214741188</v>
      </c>
      <c r="M43" s="19">
        <f t="shared" si="7"/>
        <v>183276.6213309966</v>
      </c>
    </row>
    <row r="44" spans="2:13" x14ac:dyDescent="0.3">
      <c r="B44">
        <f t="shared" si="2"/>
        <v>22</v>
      </c>
      <c r="C44" s="7">
        <v>2002</v>
      </c>
      <c r="D44" s="8">
        <v>70173181.010000005</v>
      </c>
      <c r="F44" s="32">
        <v>46.383734979771539</v>
      </c>
      <c r="H44" s="14">
        <f t="shared" si="5"/>
        <v>17543295.252500001</v>
      </c>
      <c r="J44" s="12">
        <f t="shared" si="4"/>
        <v>65</v>
      </c>
      <c r="K44" s="12">
        <f>VLOOKUP(J44,'CPI Indexes'!B$5:J$111,9,FALSE)</f>
        <v>276.15272845850552</v>
      </c>
      <c r="L44" s="19">
        <f t="shared" si="6"/>
        <v>63527.510122486594</v>
      </c>
      <c r="M44" s="19">
        <f t="shared" si="7"/>
        <v>142790.77558233257</v>
      </c>
    </row>
    <row r="45" spans="2:13" x14ac:dyDescent="0.3">
      <c r="B45">
        <f t="shared" si="2"/>
        <v>21</v>
      </c>
      <c r="C45" s="7">
        <v>2003</v>
      </c>
      <c r="D45" s="8">
        <v>69467695.340000004</v>
      </c>
      <c r="F45" s="32">
        <v>47.299698372816856</v>
      </c>
      <c r="H45" s="14">
        <f t="shared" si="5"/>
        <v>17366923.835000001</v>
      </c>
      <c r="J45" s="12">
        <f t="shared" si="4"/>
        <v>65</v>
      </c>
      <c r="K45" s="12">
        <f>VLOOKUP(J45,'CPI Indexes'!B$5:J$111,9,FALSE)</f>
        <v>276.15272845850552</v>
      </c>
      <c r="L45" s="19">
        <f t="shared" si="6"/>
        <v>62888.836666372248</v>
      </c>
      <c r="M45" s="19">
        <f t="shared" si="7"/>
        <v>136246.00418766393</v>
      </c>
    </row>
    <row r="46" spans="2:13" x14ac:dyDescent="0.3">
      <c r="B46">
        <f t="shared" si="2"/>
        <v>20</v>
      </c>
      <c r="C46" s="7">
        <v>2004</v>
      </c>
      <c r="D46" s="8">
        <v>49483656.960000001</v>
      </c>
      <c r="F46" s="32">
        <v>48.22108495789422</v>
      </c>
      <c r="H46" s="14">
        <f t="shared" si="5"/>
        <v>12370914.24</v>
      </c>
      <c r="J46" s="12">
        <f t="shared" si="4"/>
        <v>65</v>
      </c>
      <c r="K46" s="12">
        <f>VLOOKUP(J46,'CPI Indexes'!B$5:J$111,9,FALSE)</f>
        <v>276.15272845850552</v>
      </c>
      <c r="L46" s="19">
        <f t="shared" si="6"/>
        <v>44797.363795950485</v>
      </c>
      <c r="M46" s="19">
        <f t="shared" si="7"/>
        <v>93543.70463205839</v>
      </c>
    </row>
    <row r="47" spans="2:13" x14ac:dyDescent="0.3">
      <c r="B47">
        <f t="shared" si="2"/>
        <v>19</v>
      </c>
      <c r="C47" s="7">
        <v>2005</v>
      </c>
      <c r="D47" s="8">
        <v>71346819.359999999</v>
      </c>
      <c r="F47" s="32">
        <v>49.147695084690753</v>
      </c>
      <c r="H47" s="14">
        <f t="shared" si="5"/>
        <v>17836704.84</v>
      </c>
      <c r="J47" s="12">
        <f t="shared" si="4"/>
        <v>65</v>
      </c>
      <c r="K47" s="12">
        <f>VLOOKUP(J47,'CPI Indexes'!B$5:J$111,9,FALSE)</f>
        <v>276.15272845850552</v>
      </c>
      <c r="L47" s="19">
        <f t="shared" si="6"/>
        <v>64590.000394220726</v>
      </c>
      <c r="M47" s="19">
        <f t="shared" si="7"/>
        <v>129998.78385878819</v>
      </c>
    </row>
    <row r="48" spans="2:13" x14ac:dyDescent="0.3">
      <c r="B48">
        <f t="shared" si="2"/>
        <v>18</v>
      </c>
      <c r="C48" s="7">
        <v>2006</v>
      </c>
      <c r="D48" s="8">
        <v>130542562.61</v>
      </c>
      <c r="F48" s="32">
        <v>50.079325410661617</v>
      </c>
      <c r="H48" s="14">
        <f t="shared" si="5"/>
        <v>32635640.6525</v>
      </c>
      <c r="J48" s="12">
        <f t="shared" si="4"/>
        <v>65</v>
      </c>
      <c r="K48" s="12">
        <f>VLOOKUP(J48,'CPI Indexes'!B$5:J$111,9,FALSE)</f>
        <v>276.15272845850552</v>
      </c>
      <c r="L48" s="19">
        <f t="shared" si="6"/>
        <v>118179.67845066504</v>
      </c>
      <c r="M48" s="19">
        <f t="shared" si="7"/>
        <v>229260.2179328106</v>
      </c>
    </row>
    <row r="49" spans="2:13" x14ac:dyDescent="0.3">
      <c r="B49">
        <f t="shared" si="2"/>
        <v>17</v>
      </c>
      <c r="C49" s="7">
        <v>2007</v>
      </c>
      <c r="D49" s="8">
        <v>117078848.28</v>
      </c>
      <c r="F49" s="32">
        <v>51.015769645170934</v>
      </c>
      <c r="H49" s="14">
        <f t="shared" si="5"/>
        <v>29269712.07</v>
      </c>
      <c r="J49" s="12">
        <f t="shared" si="4"/>
        <v>65</v>
      </c>
      <c r="K49" s="12">
        <f>VLOOKUP(J49,'CPI Indexes'!B$5:J$111,9,FALSE)</f>
        <v>276.15272845850552</v>
      </c>
      <c r="L49" s="19">
        <f t="shared" si="6"/>
        <v>105991.02979494205</v>
      </c>
      <c r="M49" s="19">
        <f t="shared" si="7"/>
        <v>198183.23044170401</v>
      </c>
    </row>
    <row r="50" spans="2:13" x14ac:dyDescent="0.3">
      <c r="B50">
        <f t="shared" si="2"/>
        <v>16</v>
      </c>
      <c r="C50" s="7">
        <v>2008</v>
      </c>
      <c r="D50" s="8">
        <v>100171111.97</v>
      </c>
      <c r="F50" s="32">
        <v>51.956819330498057</v>
      </c>
      <c r="H50" s="14">
        <f t="shared" si="5"/>
        <v>25042777.9925</v>
      </c>
      <c r="J50" s="12">
        <f t="shared" si="4"/>
        <v>65</v>
      </c>
      <c r="K50" s="12">
        <f>VLOOKUP(J50,'CPI Indexes'!B$5:J$111,9,FALSE)</f>
        <v>276.15272845850552</v>
      </c>
      <c r="L50" s="19">
        <f t="shared" si="6"/>
        <v>90684.52132372433</v>
      </c>
      <c r="M50" s="19">
        <f t="shared" si="7"/>
        <v>163434.16595955211</v>
      </c>
    </row>
    <row r="51" spans="2:13" x14ac:dyDescent="0.3">
      <c r="B51">
        <f t="shared" si="2"/>
        <v>15</v>
      </c>
      <c r="C51" s="7">
        <v>2009</v>
      </c>
      <c r="D51" s="8">
        <v>111486378.79000001</v>
      </c>
      <c r="F51" s="32">
        <v>52.902264645892863</v>
      </c>
      <c r="H51" s="14">
        <f t="shared" si="5"/>
        <v>27871594.697500002</v>
      </c>
      <c r="J51" s="12">
        <f t="shared" si="4"/>
        <v>65</v>
      </c>
      <c r="K51" s="12">
        <f>VLOOKUP(J51,'CPI Indexes'!B$5:J$111,9,FALSE)</f>
        <v>276.15272845850552</v>
      </c>
      <c r="L51" s="19">
        <f t="shared" si="6"/>
        <v>100928.18873483615</v>
      </c>
      <c r="M51" s="19">
        <f t="shared" si="7"/>
        <v>175321.04887673727</v>
      </c>
    </row>
    <row r="52" spans="2:13" x14ac:dyDescent="0.3">
      <c r="B52">
        <f t="shared" si="2"/>
        <v>14</v>
      </c>
      <c r="C52" s="7">
        <v>2010</v>
      </c>
      <c r="D52" s="8">
        <v>101185681.78</v>
      </c>
      <c r="F52" s="32">
        <v>53.851895222010135</v>
      </c>
      <c r="H52" s="14">
        <f t="shared" si="5"/>
        <v>25296420.445</v>
      </c>
      <c r="J52" s="12">
        <f t="shared" si="4"/>
        <v>65</v>
      </c>
      <c r="K52" s="12">
        <f>VLOOKUP(J52,'CPI Indexes'!B$5:J$111,9,FALSE)</f>
        <v>276.15272845850552</v>
      </c>
      <c r="L52" s="19">
        <f t="shared" si="6"/>
        <v>91603.007459696411</v>
      </c>
      <c r="M52" s="19">
        <f t="shared" si="7"/>
        <v>153370.98536337467</v>
      </c>
    </row>
    <row r="53" spans="2:13" x14ac:dyDescent="0.3">
      <c r="B53">
        <f t="shared" si="2"/>
        <v>13</v>
      </c>
      <c r="C53" s="7">
        <v>2011</v>
      </c>
      <c r="D53" s="8">
        <v>79567412.200000003</v>
      </c>
      <c r="F53" s="32">
        <v>54.8055009542134</v>
      </c>
      <c r="H53" s="14">
        <f t="shared" si="5"/>
        <v>19891853.050000001</v>
      </c>
      <c r="J53" s="12">
        <f t="shared" si="4"/>
        <v>65</v>
      </c>
      <c r="K53" s="12">
        <f>VLOOKUP(J53,'CPI Indexes'!B$5:J$111,9,FALSE)</f>
        <v>276.15272845850552</v>
      </c>
      <c r="L53" s="19">
        <f t="shared" si="6"/>
        <v>72032.071386862779</v>
      </c>
      <c r="M53" s="19">
        <f t="shared" si="7"/>
        <v>116244.1948402931</v>
      </c>
    </row>
    <row r="54" spans="2:13" x14ac:dyDescent="0.3">
      <c r="B54">
        <f t="shared" si="2"/>
        <v>12</v>
      </c>
      <c r="C54" s="7">
        <v>2012</v>
      </c>
      <c r="D54" s="8">
        <v>92279144.859999999</v>
      </c>
      <c r="F54" s="32">
        <v>55.762872804392046</v>
      </c>
      <c r="H54" s="14">
        <f t="shared" si="5"/>
        <v>23069786.215</v>
      </c>
      <c r="J54" s="12">
        <f t="shared" si="4"/>
        <v>65</v>
      </c>
      <c r="K54" s="12">
        <f>VLOOKUP(J54,'CPI Indexes'!B$5:J$111,9,FALSE)</f>
        <v>276.15272845850552</v>
      </c>
      <c r="L54" s="19">
        <f t="shared" si="6"/>
        <v>83539.95393699847</v>
      </c>
      <c r="M54" s="19">
        <f t="shared" si="7"/>
        <v>129942.58319396139</v>
      </c>
    </row>
    <row r="55" spans="2:13" x14ac:dyDescent="0.3">
      <c r="B55">
        <f t="shared" si="2"/>
        <v>11</v>
      </c>
      <c r="C55" s="7">
        <v>2013</v>
      </c>
      <c r="D55" s="8">
        <v>97943602.25</v>
      </c>
      <c r="F55" s="32">
        <v>56.723803582062189</v>
      </c>
      <c r="H55" s="14">
        <f t="shared" si="5"/>
        <v>24485900.5625</v>
      </c>
      <c r="J55" s="12">
        <f t="shared" si="4"/>
        <v>65</v>
      </c>
      <c r="K55" s="12">
        <f>VLOOKUP(J55,'CPI Indexes'!B$5:J$111,9,FALSE)</f>
        <v>276.15272845850552</v>
      </c>
      <c r="L55" s="19">
        <f t="shared" si="6"/>
        <v>88667.965365329466</v>
      </c>
      <c r="M55" s="19">
        <f t="shared" si="7"/>
        <v>132933.94774119166</v>
      </c>
    </row>
    <row r="56" spans="2:13" x14ac:dyDescent="0.3">
      <c r="B56">
        <f t="shared" si="2"/>
        <v>10</v>
      </c>
      <c r="C56" s="7">
        <v>2014</v>
      </c>
      <c r="D56" s="8">
        <v>94463784.260000005</v>
      </c>
      <c r="F56" s="32">
        <v>57.688088696612226</v>
      </c>
      <c r="H56" s="14">
        <f t="shared" si="5"/>
        <v>23615946.065000001</v>
      </c>
      <c r="J56" s="12">
        <f t="shared" si="4"/>
        <v>65</v>
      </c>
      <c r="K56" s="12">
        <f>VLOOKUP(J56,'CPI Indexes'!B$5:J$111,9,FALSE)</f>
        <v>276.15272845850552</v>
      </c>
      <c r="L56" s="19">
        <f t="shared" si="6"/>
        <v>85517.699560040783</v>
      </c>
      <c r="M56" s="19">
        <f t="shared" si="7"/>
        <v>123576.83373696081</v>
      </c>
    </row>
    <row r="57" spans="2:13" x14ac:dyDescent="0.3">
      <c r="B57">
        <f t="shared" si="2"/>
        <v>9</v>
      </c>
      <c r="C57" s="7">
        <v>2015</v>
      </c>
      <c r="D57" s="8">
        <v>88837469.150000006</v>
      </c>
      <c r="F57" s="32">
        <v>58.655526873601744</v>
      </c>
      <c r="H57" s="14">
        <f t="shared" si="5"/>
        <v>22209367.287500001</v>
      </c>
      <c r="J57" s="12">
        <f t="shared" si="4"/>
        <v>65</v>
      </c>
      <c r="K57" s="12">
        <f>VLOOKUP(J57,'CPI Indexes'!B$5:J$111,9,FALSE)</f>
        <v>276.15272845850552</v>
      </c>
      <c r="L57" s="19">
        <f t="shared" si="6"/>
        <v>80424.218190685599</v>
      </c>
      <c r="M57" s="19">
        <f t="shared" si="7"/>
        <v>112015.93189134559</v>
      </c>
    </row>
    <row r="58" spans="2:13" x14ac:dyDescent="0.3">
      <c r="B58">
        <f t="shared" si="2"/>
        <v>8</v>
      </c>
      <c r="C58" s="7">
        <v>2016</v>
      </c>
      <c r="D58" s="8">
        <v>118935839.98</v>
      </c>
      <c r="F58" s="32">
        <v>59.625920829023045</v>
      </c>
      <c r="H58" s="14">
        <f t="shared" si="5"/>
        <v>29733959.995000001</v>
      </c>
      <c r="J58" s="12">
        <f t="shared" si="4"/>
        <v>65</v>
      </c>
      <c r="K58" s="12">
        <f>VLOOKUP(J58,'CPI Indexes'!B$5:J$111,9,FALSE)</f>
        <v>276.15272845850552</v>
      </c>
      <c r="L58" s="19">
        <f t="shared" si="6"/>
        <v>107672.15721885508</v>
      </c>
      <c r="M58" s="19">
        <f t="shared" si="7"/>
        <v>144546.72534565991</v>
      </c>
    </row>
    <row r="59" spans="2:13" x14ac:dyDescent="0.3">
      <c r="B59">
        <f t="shared" si="2"/>
        <v>7</v>
      </c>
      <c r="C59" s="7">
        <v>2017</v>
      </c>
      <c r="D59" s="8">
        <v>134545796.71000001</v>
      </c>
      <c r="F59" s="32">
        <v>60.599077896388941</v>
      </c>
      <c r="H59" s="14">
        <f t="shared" si="5"/>
        <v>33636449.177500002</v>
      </c>
      <c r="J59" s="12">
        <f t="shared" si="4"/>
        <v>65</v>
      </c>
      <c r="K59" s="12">
        <f>VLOOKUP(J59,'CPI Indexes'!B$5:J$111,9,FALSE)</f>
        <v>276.15272845850552</v>
      </c>
      <c r="L59" s="19">
        <f t="shared" si="6"/>
        <v>121803.79084161099</v>
      </c>
      <c r="M59" s="19">
        <f t="shared" si="7"/>
        <v>157607.74035491087</v>
      </c>
    </row>
    <row r="60" spans="2:13" x14ac:dyDescent="0.3">
      <c r="B60">
        <f t="shared" si="2"/>
        <v>6</v>
      </c>
      <c r="C60" s="7">
        <v>2018</v>
      </c>
      <c r="D60" s="8">
        <v>123856432.62</v>
      </c>
      <c r="F60" s="32">
        <v>61.574810602418104</v>
      </c>
      <c r="H60" s="14">
        <f t="shared" si="5"/>
        <v>30964108.155000001</v>
      </c>
      <c r="J60" s="12">
        <f t="shared" si="4"/>
        <v>65</v>
      </c>
      <c r="K60" s="12">
        <f>VLOOKUP(J60,'CPI Indexes'!B$5:J$111,9,FALSE)</f>
        <v>276.15272845850552</v>
      </c>
      <c r="L60" s="19">
        <f t="shared" si="6"/>
        <v>112126.75075796922</v>
      </c>
      <c r="M60" s="19">
        <f t="shared" si="7"/>
        <v>139842.07823739349</v>
      </c>
    </row>
    <row r="61" spans="2:13" x14ac:dyDescent="0.3">
      <c r="B61">
        <f t="shared" si="2"/>
        <v>5</v>
      </c>
      <c r="C61" s="7">
        <v>2019</v>
      </c>
      <c r="D61" s="8">
        <v>121471600.43000001</v>
      </c>
      <c r="F61" s="32">
        <v>62.552937187952175</v>
      </c>
      <c r="H61" s="14">
        <f t="shared" si="5"/>
        <v>30367900.107500002</v>
      </c>
      <c r="J61" s="12">
        <f t="shared" si="4"/>
        <v>65</v>
      </c>
      <c r="K61" s="12">
        <f>VLOOKUP(J61,'CPI Indexes'!B$5:J$111,9,FALSE)</f>
        <v>276.15272845850552</v>
      </c>
      <c r="L61" s="19">
        <f t="shared" si="6"/>
        <v>109967.771374249</v>
      </c>
      <c r="M61" s="19">
        <f t="shared" si="7"/>
        <v>132192.23659158297</v>
      </c>
    </row>
    <row r="62" spans="2:13" x14ac:dyDescent="0.3">
      <c r="B62">
        <f t="shared" si="2"/>
        <v>4</v>
      </c>
      <c r="C62" s="7">
        <v>2020</v>
      </c>
      <c r="D62" s="8">
        <v>143054172.91999999</v>
      </c>
      <c r="F62" s="32">
        <v>63.53328207155792</v>
      </c>
      <c r="H62" s="14">
        <f t="shared" si="5"/>
        <v>35763543.229999997</v>
      </c>
      <c r="J62" s="12">
        <f t="shared" si="4"/>
        <v>65</v>
      </c>
      <c r="K62" s="12">
        <f>VLOOKUP(J62,'CPI Indexes'!B$5:J$111,9,FALSE)</f>
        <v>276.15272845850552</v>
      </c>
      <c r="L62" s="19">
        <f t="shared" si="6"/>
        <v>129506.39100918315</v>
      </c>
      <c r="M62" s="19">
        <f t="shared" si="7"/>
        <v>150052.63369300123</v>
      </c>
    </row>
    <row r="63" spans="2:13" x14ac:dyDescent="0.3">
      <c r="B63">
        <f t="shared" si="2"/>
        <v>3</v>
      </c>
      <c r="C63" s="7">
        <v>2021</v>
      </c>
      <c r="D63" s="8">
        <v>380935199.56999999</v>
      </c>
      <c r="F63" s="32">
        <v>64.515676254045161</v>
      </c>
      <c r="H63" s="14">
        <f t="shared" si="5"/>
        <v>95233799.892499998</v>
      </c>
      <c r="J63" s="12">
        <f t="shared" si="4"/>
        <v>65</v>
      </c>
      <c r="K63" s="12">
        <f>VLOOKUP(J63,'CPI Indexes'!B$5:J$111,9,FALSE)</f>
        <v>276.15272845850552</v>
      </c>
      <c r="L63" s="19">
        <f t="shared" si="6"/>
        <v>344859.16696930176</v>
      </c>
      <c r="M63" s="19">
        <f t="shared" si="7"/>
        <v>385128.88379663322</v>
      </c>
    </row>
    <row r="64" spans="2:13" x14ac:dyDescent="0.3">
      <c r="B64">
        <f t="shared" si="2"/>
        <v>2</v>
      </c>
      <c r="C64" s="7">
        <v>2022</v>
      </c>
      <c r="D64" s="8">
        <f>(D69-SUM(D9:D63))/3</f>
        <v>119674091.37999995</v>
      </c>
      <c r="F64" s="32">
        <f>F63</f>
        <v>64.515676254045161</v>
      </c>
      <c r="H64" s="14">
        <f t="shared" si="5"/>
        <v>29918522.844999988</v>
      </c>
      <c r="J64" s="12">
        <f>J63</f>
        <v>65</v>
      </c>
      <c r="K64" s="12">
        <f>VLOOKUP(J64,'CPI Indexes'!B$5:J$111,9,FALSE)</f>
        <v>276.15272845850552</v>
      </c>
      <c r="L64" s="19">
        <f t="shared" si="6"/>
        <v>108340.4933639666</v>
      </c>
      <c r="M64" s="19">
        <f t="shared" si="7"/>
        <v>116618.38418505719</v>
      </c>
    </row>
    <row r="65" spans="2:15" x14ac:dyDescent="0.3">
      <c r="B65">
        <f t="shared" si="2"/>
        <v>1</v>
      </c>
      <c r="C65" s="7">
        <v>2023</v>
      </c>
      <c r="D65" s="8">
        <f>D64</f>
        <v>119674091.37999995</v>
      </c>
      <c r="F65" s="32">
        <f t="shared" ref="F65:F66" si="8">F64</f>
        <v>64.515676254045161</v>
      </c>
      <c r="H65" s="14">
        <f t="shared" si="5"/>
        <v>29918522.844999988</v>
      </c>
      <c r="J65" s="12">
        <f t="shared" ref="J65:J66" si="9">J64</f>
        <v>65</v>
      </c>
      <c r="K65" s="12">
        <f>VLOOKUP(J65,'CPI Indexes'!B$5:J$111,9,FALSE)</f>
        <v>276.15272845850552</v>
      </c>
      <c r="L65" s="19">
        <f t="shared" si="6"/>
        <v>108340.4933639666</v>
      </c>
      <c r="M65" s="19">
        <f t="shared" si="7"/>
        <v>112403.26186511536</v>
      </c>
    </row>
    <row r="66" spans="2:15" x14ac:dyDescent="0.3">
      <c r="B66">
        <f t="shared" si="2"/>
        <v>0</v>
      </c>
      <c r="C66" s="7">
        <v>2024</v>
      </c>
      <c r="D66" s="8">
        <f>D65</f>
        <v>119674091.37999995</v>
      </c>
      <c r="F66" s="32">
        <f t="shared" si="8"/>
        <v>64.515676254045161</v>
      </c>
      <c r="H66" s="14">
        <f t="shared" si="5"/>
        <v>29918522.844999988</v>
      </c>
      <c r="J66" s="12">
        <f t="shared" si="9"/>
        <v>65</v>
      </c>
      <c r="K66" s="12">
        <f>VLOOKUP(J66,'CPI Indexes'!B$5:J$111,9,FALSE)</f>
        <v>276.15272845850552</v>
      </c>
      <c r="L66" s="19">
        <f t="shared" si="6"/>
        <v>108340.4933639666</v>
      </c>
      <c r="M66" s="19">
        <f t="shared" si="7"/>
        <v>108340.4933639666</v>
      </c>
    </row>
    <row r="67" spans="2:15" x14ac:dyDescent="0.3">
      <c r="H67" s="3"/>
    </row>
    <row r="68" spans="2:15" x14ac:dyDescent="0.3">
      <c r="D68" s="1">
        <f>SUM(D9:D67)</f>
        <v>3839100000.0000005</v>
      </c>
      <c r="H68" s="3">
        <f>SUM(H9:H67)</f>
        <v>959775000.00000012</v>
      </c>
      <c r="I68" s="16"/>
      <c r="J68" s="16"/>
      <c r="K68" s="16"/>
      <c r="L68" s="16"/>
      <c r="M68" s="16">
        <f>SUM(M9:M66)</f>
        <v>6746083.4948755251</v>
      </c>
    </row>
    <row r="69" spans="2:15" x14ac:dyDescent="0.3">
      <c r="D69" s="2">
        <f>'[1]Recommended Life Estimates'!$H$45*1000000</f>
        <v>3839100000</v>
      </c>
      <c r="H69" s="3"/>
    </row>
    <row r="70" spans="2:15" x14ac:dyDescent="0.3">
      <c r="H70" s="3">
        <f>H68/D68</f>
        <v>0.25</v>
      </c>
      <c r="M70" s="14"/>
      <c r="N70" s="14"/>
      <c r="O70" s="14"/>
    </row>
    <row r="71" spans="2:15" x14ac:dyDescent="0.3">
      <c r="H71" s="3"/>
      <c r="M71" s="18"/>
      <c r="N71" s="18"/>
      <c r="O71" s="18"/>
    </row>
    <row r="72" spans="2:15" x14ac:dyDescent="0.3">
      <c r="D72" s="1"/>
      <c r="F72" s="2"/>
      <c r="H72" s="2"/>
      <c r="M72" s="18"/>
      <c r="N72" s="18"/>
      <c r="O72" s="18"/>
    </row>
    <row r="73" spans="2:15" x14ac:dyDescent="0.3">
      <c r="D73" s="1"/>
      <c r="F73" s="2"/>
      <c r="H73" s="2"/>
      <c r="M73" s="14"/>
      <c r="N73" s="14"/>
      <c r="O73" s="14"/>
    </row>
    <row r="74" spans="2:15" x14ac:dyDescent="0.3">
      <c r="D74" s="1"/>
      <c r="F74" s="2"/>
      <c r="H74" s="2"/>
      <c r="M74" s="14"/>
      <c r="N74" s="14"/>
      <c r="O74" s="14"/>
    </row>
    <row r="75" spans="2:15" x14ac:dyDescent="0.3">
      <c r="D75" s="1"/>
      <c r="F75" s="2"/>
      <c r="H75" s="2"/>
      <c r="M75" s="19"/>
      <c r="N75" s="19"/>
      <c r="O75" s="19"/>
    </row>
    <row r="76" spans="2:15" x14ac:dyDescent="0.3">
      <c r="D76" s="1"/>
      <c r="F76" s="2"/>
      <c r="H76" s="2"/>
    </row>
    <row r="77" spans="2:15" x14ac:dyDescent="0.3">
      <c r="D77" s="1"/>
      <c r="F77" s="2"/>
      <c r="H77" s="2"/>
    </row>
    <row r="78" spans="2:15" x14ac:dyDescent="0.3">
      <c r="D78" s="1"/>
      <c r="F78" s="2"/>
      <c r="H78" s="2"/>
    </row>
    <row r="79" spans="2:15" x14ac:dyDescent="0.3">
      <c r="D79" s="1"/>
      <c r="F79" s="2"/>
      <c r="H79" s="2"/>
    </row>
    <row r="80" spans="2:15" x14ac:dyDescent="0.3">
      <c r="D80" s="1"/>
      <c r="F80" s="2"/>
      <c r="H80" s="2"/>
    </row>
    <row r="81" spans="4:8" x14ac:dyDescent="0.3">
      <c r="D81" s="1"/>
      <c r="F81" s="2"/>
      <c r="H81" s="2"/>
    </row>
    <row r="82" spans="4:8" x14ac:dyDescent="0.3">
      <c r="D82" s="1"/>
      <c r="F82" s="2"/>
      <c r="H82" s="2"/>
    </row>
    <row r="83" spans="4:8" x14ac:dyDescent="0.3">
      <c r="D83" s="1"/>
      <c r="F83" s="2"/>
      <c r="H83" s="2"/>
    </row>
    <row r="85" spans="4:8" x14ac:dyDescent="0.3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O87"/>
  <sheetViews>
    <sheetView view="pageBreakPreview" topLeftCell="A28" zoomScale="70" zoomScaleNormal="100" zoomScaleSheetLayoutView="70" workbookViewId="0">
      <selection activeCell="D71" sqref="D71"/>
    </sheetView>
  </sheetViews>
  <sheetFormatPr defaultRowHeight="14.4" x14ac:dyDescent="0.3"/>
  <cols>
    <col min="4" max="4" width="16.33203125" customWidth="1"/>
    <col min="5" max="5" width="2.33203125" customWidth="1"/>
    <col min="6" max="6" width="13.44140625" bestFit="1" customWidth="1"/>
    <col min="7" max="7" width="6" customWidth="1"/>
    <col min="8" max="8" width="17.109375" bestFit="1" customWidth="1"/>
    <col min="10" max="10" width="10.5546875" customWidth="1"/>
    <col min="11" max="11" width="14.88671875" customWidth="1"/>
    <col min="12" max="12" width="13.6640625" customWidth="1"/>
    <col min="13" max="13" width="16.33203125" customWidth="1"/>
    <col min="14" max="14" width="17.109375" customWidth="1"/>
    <col min="15" max="15" width="17.5546875" customWidth="1"/>
  </cols>
  <sheetData>
    <row r="2" spans="2:13" x14ac:dyDescent="0.3">
      <c r="B2" t="s">
        <v>0</v>
      </c>
    </row>
    <row r="3" spans="2:13" x14ac:dyDescent="0.3">
      <c r="B3" t="s">
        <v>1</v>
      </c>
      <c r="F3">
        <v>0.15</v>
      </c>
    </row>
    <row r="4" spans="2:13" x14ac:dyDescent="0.3">
      <c r="F4" s="12"/>
      <c r="G4" s="13"/>
      <c r="H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74</v>
      </c>
      <c r="C9" s="7">
        <v>1950</v>
      </c>
      <c r="D9" s="8">
        <v>1443865.83</v>
      </c>
      <c r="F9" s="31">
        <v>3.5486244206271218</v>
      </c>
      <c r="H9" s="14">
        <f>D9*F$3</f>
        <v>216579.87450000001</v>
      </c>
      <c r="J9" s="12">
        <f>ROUND(F9+B9,0)-3</f>
        <v>75</v>
      </c>
      <c r="K9" s="12">
        <f>VLOOKUP(J9,'CPI Indexes'!B$5:J$111,9,FALSE)</f>
        <v>410.92066597009762</v>
      </c>
      <c r="L9" s="19">
        <f>H9/K9</f>
        <v>527.06006885465422</v>
      </c>
      <c r="M9" s="19">
        <f>L9*(1+$F$5/100)^B9</f>
        <v>8034.8895805878874</v>
      </c>
    </row>
    <row r="10" spans="2:13" x14ac:dyDescent="0.3">
      <c r="B10">
        <f t="shared" ref="B10:B68" si="0">2024-C10</f>
        <v>72</v>
      </c>
      <c r="C10" s="7">
        <v>1952</v>
      </c>
      <c r="D10" s="8">
        <v>1104878.6399999999</v>
      </c>
      <c r="F10" s="31">
        <v>4.0007043925173429</v>
      </c>
      <c r="H10" s="14">
        <f>D10*F$3</f>
        <v>165731.79599999997</v>
      </c>
      <c r="J10" s="12">
        <f t="shared" ref="J10:J65" si="1">ROUND(F10+B10,0)-3</f>
        <v>73</v>
      </c>
      <c r="K10" s="12">
        <f>VLOOKUP(J10,'CPI Indexes'!B$5:J$111,9,FALSE)</f>
        <v>379.85952419924865</v>
      </c>
      <c r="L10" s="19">
        <f t="shared" ref="L10:L40" si="2">H10/K10</f>
        <v>436.29759277292271</v>
      </c>
      <c r="M10" s="19">
        <f t="shared" ref="M10:M64" si="3">L10*(1+$F$5/100)^B10</f>
        <v>6179.1167997890589</v>
      </c>
    </row>
    <row r="11" spans="2:13" x14ac:dyDescent="0.3">
      <c r="B11">
        <f t="shared" si="0"/>
        <v>70</v>
      </c>
      <c r="C11" s="7">
        <v>1954</v>
      </c>
      <c r="D11" s="8">
        <v>3098356.05</v>
      </c>
      <c r="F11" s="31">
        <v>4.4356566899025625</v>
      </c>
      <c r="H11" s="14">
        <f t="shared" ref="H11:H68" si="4">D11*F$3</f>
        <v>464753.40749999997</v>
      </c>
      <c r="J11" s="12">
        <f t="shared" si="1"/>
        <v>71</v>
      </c>
      <c r="K11" s="12">
        <f>VLOOKUP(J11,'CPI Indexes'!B$5:J$111,9,FALSE)</f>
        <v>351.00318694660928</v>
      </c>
      <c r="L11" s="19">
        <f t="shared" si="2"/>
        <v>1324.071759982889</v>
      </c>
      <c r="M11" s="19">
        <f t="shared" si="3"/>
        <v>17421.233424864397</v>
      </c>
    </row>
    <row r="12" spans="2:13" x14ac:dyDescent="0.3">
      <c r="B12">
        <f t="shared" si="0"/>
        <v>62</v>
      </c>
      <c r="C12" s="7">
        <v>1962</v>
      </c>
      <c r="D12" s="8">
        <v>8198.33</v>
      </c>
      <c r="F12" s="31">
        <v>6.2632718764839019</v>
      </c>
      <c r="H12" s="14">
        <f t="shared" si="4"/>
        <v>1229.7494999999999</v>
      </c>
      <c r="J12" s="12">
        <f t="shared" si="1"/>
        <v>65</v>
      </c>
      <c r="K12" s="12">
        <f>VLOOKUP(J12,'CPI Indexes'!B$5:J$111,9,FALSE)</f>
        <v>276.15272845850552</v>
      </c>
      <c r="L12" s="19">
        <f t="shared" si="2"/>
        <v>4.4531499176723903</v>
      </c>
      <c r="M12" s="19">
        <f t="shared" si="3"/>
        <v>43.644532907682645</v>
      </c>
    </row>
    <row r="13" spans="2:13" x14ac:dyDescent="0.3">
      <c r="B13">
        <f t="shared" si="0"/>
        <v>60</v>
      </c>
      <c r="C13" s="7">
        <v>1964</v>
      </c>
      <c r="D13" s="8">
        <v>2143820.9700000002</v>
      </c>
      <c r="F13" s="31">
        <v>6.7655936367124276</v>
      </c>
      <c r="H13" s="14">
        <f t="shared" si="4"/>
        <v>321573.14550000004</v>
      </c>
      <c r="J13" s="12">
        <f t="shared" si="1"/>
        <v>64</v>
      </c>
      <c r="K13" s="12">
        <f>VLOOKUP(J13,'CPI Indexes'!B$5:J$111,9,FALSE)</f>
        <v>265.20744911663189</v>
      </c>
      <c r="L13" s="19">
        <f t="shared" si="2"/>
        <v>1212.5343634619398</v>
      </c>
      <c r="M13" s="19">
        <f t="shared" si="3"/>
        <v>11040.287385334346</v>
      </c>
    </row>
    <row r="14" spans="2:13" x14ac:dyDescent="0.3">
      <c r="B14">
        <f t="shared" si="0"/>
        <v>58</v>
      </c>
      <c r="C14" s="7">
        <v>1966</v>
      </c>
      <c r="D14" s="8">
        <v>257.27999999999997</v>
      </c>
      <c r="F14" s="31">
        <v>7.2996061272295316</v>
      </c>
      <c r="H14" s="14">
        <f t="shared" si="4"/>
        <v>38.591999999999992</v>
      </c>
      <c r="J14" s="12">
        <f t="shared" si="1"/>
        <v>62</v>
      </c>
      <c r="K14" s="12">
        <f>VLOOKUP(J14,'CPI Indexes'!B$5:J$111,9,FALSE)</f>
        <v>244.48942870466593</v>
      </c>
      <c r="L14" s="19">
        <f t="shared" si="2"/>
        <v>0.15784731554433662</v>
      </c>
      <c r="M14" s="19">
        <f t="shared" si="3"/>
        <v>1.3352030405987598</v>
      </c>
    </row>
    <row r="15" spans="2:13" x14ac:dyDescent="0.3">
      <c r="B15">
        <f t="shared" si="0"/>
        <v>57</v>
      </c>
      <c r="C15" s="7">
        <v>1967</v>
      </c>
      <c r="D15" s="8">
        <v>38330.339999999997</v>
      </c>
      <c r="F15" s="31">
        <v>7.581889062201876</v>
      </c>
      <c r="H15" s="14">
        <f t="shared" si="4"/>
        <v>5749.5509999999995</v>
      </c>
      <c r="J15" s="12">
        <f t="shared" si="1"/>
        <v>62</v>
      </c>
      <c r="K15" s="12">
        <f>VLOOKUP(J15,'CPI Indexes'!B$5:J$111,9,FALSE)</f>
        <v>244.48942870466593</v>
      </c>
      <c r="L15" s="19">
        <f t="shared" si="2"/>
        <v>23.516562783355521</v>
      </c>
      <c r="M15" s="19">
        <f t="shared" si="3"/>
        <v>191.73255153144018</v>
      </c>
    </row>
    <row r="16" spans="2:13" x14ac:dyDescent="0.3">
      <c r="B16">
        <f t="shared" si="0"/>
        <v>55</v>
      </c>
      <c r="C16" s="7">
        <v>1969</v>
      </c>
      <c r="D16" s="8">
        <v>42512.45</v>
      </c>
      <c r="F16" s="31">
        <v>8.184047425621829</v>
      </c>
      <c r="H16" s="14">
        <f t="shared" si="4"/>
        <v>6376.8674999999994</v>
      </c>
      <c r="J16" s="12">
        <f t="shared" si="1"/>
        <v>60</v>
      </c>
      <c r="K16" s="12">
        <f>VLOOKUP(J16,'CPI Indexes'!B$5:J$111,9,FALSE)</f>
        <v>225.24202986062735</v>
      </c>
      <c r="L16" s="19">
        <f t="shared" si="2"/>
        <v>28.311179329833795</v>
      </c>
      <c r="M16" s="19">
        <f t="shared" si="3"/>
        <v>214.43899186813522</v>
      </c>
    </row>
    <row r="17" spans="2:13" x14ac:dyDescent="0.3">
      <c r="B17">
        <f t="shared" si="0"/>
        <v>53</v>
      </c>
      <c r="C17" s="7">
        <v>1971</v>
      </c>
      <c r="D17" s="8">
        <v>2063830.4</v>
      </c>
      <c r="F17" s="31">
        <v>8.8449633265498324</v>
      </c>
      <c r="H17" s="14">
        <f t="shared" si="4"/>
        <v>309574.56</v>
      </c>
      <c r="J17" s="12">
        <f t="shared" si="1"/>
        <v>59</v>
      </c>
      <c r="K17" s="12">
        <f>VLOOKUP(J17,'CPI Indexes'!B$5:J$111,9,FALSE)</f>
        <v>216.13689625120708</v>
      </c>
      <c r="L17" s="19">
        <f t="shared" si="2"/>
        <v>1432.3077890421548</v>
      </c>
      <c r="M17" s="19">
        <f t="shared" si="3"/>
        <v>10078.732971076763</v>
      </c>
    </row>
    <row r="18" spans="2:13" x14ac:dyDescent="0.3">
      <c r="B18">
        <f t="shared" si="0"/>
        <v>52</v>
      </c>
      <c r="C18" s="7">
        <v>1972</v>
      </c>
      <c r="D18" s="8">
        <v>573998.86</v>
      </c>
      <c r="F18" s="31">
        <v>9.2002361953157994</v>
      </c>
      <c r="H18" s="14">
        <f t="shared" si="4"/>
        <v>86099.828999999998</v>
      </c>
      <c r="J18" s="12">
        <f t="shared" si="1"/>
        <v>58</v>
      </c>
      <c r="K18" s="12">
        <f>VLOOKUP(J18,'CPI Indexes'!B$5:J$111,9,FALSE)</f>
        <v>207.3608638565851</v>
      </c>
      <c r="L18" s="19">
        <f t="shared" si="2"/>
        <v>415.21735296949936</v>
      </c>
      <c r="M18" s="19">
        <f t="shared" si="3"/>
        <v>2816.1577294900817</v>
      </c>
    </row>
    <row r="19" spans="2:13" x14ac:dyDescent="0.3">
      <c r="B19">
        <f t="shared" si="0"/>
        <v>51</v>
      </c>
      <c r="C19" s="7">
        <v>1973</v>
      </c>
      <c r="D19" s="8">
        <v>3456139.45</v>
      </c>
      <c r="F19" s="31">
        <v>9.5732326598230788</v>
      </c>
      <c r="H19" s="14">
        <f t="shared" si="4"/>
        <v>518420.91749999998</v>
      </c>
      <c r="J19" s="12">
        <f t="shared" si="1"/>
        <v>58</v>
      </c>
      <c r="K19" s="12">
        <f>VLOOKUP(J19,'CPI Indexes'!B$5:J$111,9,FALSE)</f>
        <v>207.3608638565851</v>
      </c>
      <c r="L19" s="19">
        <f t="shared" si="2"/>
        <v>2500.0904599748883</v>
      </c>
      <c r="M19" s="19">
        <f t="shared" si="3"/>
        <v>16343.651663267039</v>
      </c>
    </row>
    <row r="20" spans="2:13" x14ac:dyDescent="0.3">
      <c r="B20">
        <f t="shared" si="0"/>
        <v>49</v>
      </c>
      <c r="C20" s="7">
        <v>1975</v>
      </c>
      <c r="D20" s="8">
        <v>2056010.9</v>
      </c>
      <c r="F20" s="31">
        <v>10.374939867065116</v>
      </c>
      <c r="H20" s="14">
        <f t="shared" si="4"/>
        <v>308401.63499999995</v>
      </c>
      <c r="J20" s="12">
        <f t="shared" si="1"/>
        <v>56</v>
      </c>
      <c r="K20" s="12">
        <f>VLOOKUP(J20,'CPI Indexes'!B$5:J$111,9,FALSE)</f>
        <v>190.74895176108933</v>
      </c>
      <c r="L20" s="19">
        <f t="shared" si="2"/>
        <v>1616.7933409472632</v>
      </c>
      <c r="M20" s="19">
        <f t="shared" si="3"/>
        <v>9819.0998328603055</v>
      </c>
    </row>
    <row r="21" spans="2:13" x14ac:dyDescent="0.3">
      <c r="B21">
        <f t="shared" si="0"/>
        <v>48</v>
      </c>
      <c r="C21" s="7">
        <v>1976</v>
      </c>
      <c r="D21" s="8">
        <v>159360.99</v>
      </c>
      <c r="F21" s="31">
        <v>10.804504656342825</v>
      </c>
      <c r="H21" s="14">
        <f t="shared" si="4"/>
        <v>23904.148499999999</v>
      </c>
      <c r="J21" s="12">
        <f t="shared" si="1"/>
        <v>56</v>
      </c>
      <c r="K21" s="12">
        <f>VLOOKUP(J21,'CPI Indexes'!B$5:J$111,9,FALSE)</f>
        <v>190.74895176108933</v>
      </c>
      <c r="L21" s="19">
        <f t="shared" si="2"/>
        <v>125.31732562252633</v>
      </c>
      <c r="M21" s="19">
        <f t="shared" si="3"/>
        <v>733.56765952847172</v>
      </c>
    </row>
    <row r="22" spans="2:13" x14ac:dyDescent="0.3">
      <c r="B22">
        <f t="shared" si="0"/>
        <v>46</v>
      </c>
      <c r="C22" s="7">
        <v>1978</v>
      </c>
      <c r="D22" s="8">
        <v>1112793.54</v>
      </c>
      <c r="F22" s="31">
        <v>11.721995649091607</v>
      </c>
      <c r="H22" s="14">
        <f t="shared" si="4"/>
        <v>166919.03099999999</v>
      </c>
      <c r="J22" s="12">
        <f t="shared" si="1"/>
        <v>55</v>
      </c>
      <c r="K22" s="12">
        <f>VLOOKUP(J22,'CPI Indexes'!B$5:J$111,9,FALSE)</f>
        <v>182.89055591430295</v>
      </c>
      <c r="L22" s="19">
        <f t="shared" si="2"/>
        <v>912.67168042407422</v>
      </c>
      <c r="M22" s="19">
        <f t="shared" si="3"/>
        <v>4963.2645287357482</v>
      </c>
    </row>
    <row r="23" spans="2:13" x14ac:dyDescent="0.3">
      <c r="B23">
        <f t="shared" si="0"/>
        <v>45</v>
      </c>
      <c r="C23" s="7">
        <v>1979</v>
      </c>
      <c r="D23" s="8">
        <v>48559.199999999997</v>
      </c>
      <c r="F23" s="31">
        <v>12.209858645208076</v>
      </c>
      <c r="H23" s="14">
        <f t="shared" si="4"/>
        <v>7283.8799999999992</v>
      </c>
      <c r="J23" s="12">
        <f t="shared" si="1"/>
        <v>54</v>
      </c>
      <c r="K23" s="12">
        <f>VLOOKUP(J23,'CPI Indexes'!B$5:J$111,9,FALSE)</f>
        <v>175.31619847161727</v>
      </c>
      <c r="L23" s="19">
        <f t="shared" si="2"/>
        <v>41.547102113209576</v>
      </c>
      <c r="M23" s="19">
        <f t="shared" si="3"/>
        <v>217.77372495696085</v>
      </c>
    </row>
    <row r="24" spans="2:13" x14ac:dyDescent="0.3">
      <c r="B24">
        <f t="shared" si="0"/>
        <v>44</v>
      </c>
      <c r="C24" s="7">
        <v>1980</v>
      </c>
      <c r="D24" s="8">
        <v>579814.1</v>
      </c>
      <c r="F24" s="31">
        <v>12.716876883634422</v>
      </c>
      <c r="H24" s="14">
        <f t="shared" si="4"/>
        <v>86972.114999999991</v>
      </c>
      <c r="J24" s="12">
        <f t="shared" si="1"/>
        <v>54</v>
      </c>
      <c r="K24" s="12">
        <f>VLOOKUP(J24,'CPI Indexes'!B$5:J$111,9,FALSE)</f>
        <v>175.31619847161727</v>
      </c>
      <c r="L24" s="19">
        <f t="shared" si="2"/>
        <v>496.08715998984144</v>
      </c>
      <c r="M24" s="19">
        <f t="shared" si="3"/>
        <v>2506.3090565110792</v>
      </c>
    </row>
    <row r="25" spans="2:13" x14ac:dyDescent="0.3">
      <c r="B25">
        <f t="shared" si="0"/>
        <v>43</v>
      </c>
      <c r="C25" s="7">
        <v>1981</v>
      </c>
      <c r="D25" s="8">
        <v>4316568.4800000004</v>
      </c>
      <c r="F25" s="31">
        <v>13.24272017742304</v>
      </c>
      <c r="H25" s="14">
        <f t="shared" si="4"/>
        <v>647485.272</v>
      </c>
      <c r="J25" s="12">
        <f t="shared" si="1"/>
        <v>53</v>
      </c>
      <c r="K25" s="12">
        <f>VLOOKUP(J25,'CPI Indexes'!B$5:J$111,9,FALSE)</f>
        <v>168.01561298469127</v>
      </c>
      <c r="L25" s="19">
        <f t="shared" si="2"/>
        <v>3853.7208566384575</v>
      </c>
      <c r="M25" s="19">
        <f t="shared" si="3"/>
        <v>18765.873522469014</v>
      </c>
    </row>
    <row r="26" spans="2:13" x14ac:dyDescent="0.3">
      <c r="B26">
        <f t="shared" si="0"/>
        <v>42</v>
      </c>
      <c r="C26" s="7">
        <v>1982</v>
      </c>
      <c r="D26" s="8">
        <v>4173604.86</v>
      </c>
      <c r="F26" s="32">
        <v>13.786968339362099</v>
      </c>
      <c r="H26" s="14">
        <f t="shared" si="4"/>
        <v>626040.72899999993</v>
      </c>
      <c r="J26" s="12">
        <f t="shared" si="1"/>
        <v>53</v>
      </c>
      <c r="K26" s="12">
        <f>VLOOKUP(J26,'CPI Indexes'!B$5:J$111,9,FALSE)</f>
        <v>168.01561298469127</v>
      </c>
      <c r="L26" s="19">
        <f t="shared" si="2"/>
        <v>3726.0866289672826</v>
      </c>
      <c r="M26" s="19">
        <f t="shared" si="3"/>
        <v>17488.532718581828</v>
      </c>
    </row>
    <row r="27" spans="2:13" x14ac:dyDescent="0.3">
      <c r="B27">
        <f t="shared" si="0"/>
        <v>41</v>
      </c>
      <c r="C27" s="7">
        <v>1983</v>
      </c>
      <c r="D27" s="8">
        <v>672679.4</v>
      </c>
      <c r="F27" s="32">
        <v>14.349129151062698</v>
      </c>
      <c r="H27" s="14">
        <f t="shared" si="4"/>
        <v>100901.91</v>
      </c>
      <c r="J27" s="12">
        <f t="shared" si="1"/>
        <v>52</v>
      </c>
      <c r="K27" s="12">
        <f>VLOOKUP(J27,'CPI Indexes'!B$5:J$111,9,FALSE)</f>
        <v>160.97890408163011</v>
      </c>
      <c r="L27" s="19">
        <f t="shared" si="2"/>
        <v>626.80206810722279</v>
      </c>
      <c r="M27" s="19">
        <f t="shared" si="3"/>
        <v>2835.5854647403658</v>
      </c>
    </row>
    <row r="28" spans="2:13" x14ac:dyDescent="0.3">
      <c r="B28">
        <f t="shared" si="0"/>
        <v>40</v>
      </c>
      <c r="C28" s="7">
        <v>1984</v>
      </c>
      <c r="D28" s="8">
        <v>12356.58</v>
      </c>
      <c r="F28" s="32">
        <v>14.928656605193495</v>
      </c>
      <c r="H28" s="14">
        <f t="shared" si="4"/>
        <v>1853.4869999999999</v>
      </c>
      <c r="J28" s="12">
        <f t="shared" si="1"/>
        <v>52</v>
      </c>
      <c r="K28" s="12">
        <f>VLOOKUP(J28,'CPI Indexes'!B$5:J$111,9,FALSE)</f>
        <v>160.97890408163011</v>
      </c>
      <c r="L28" s="19">
        <f t="shared" si="2"/>
        <v>11.513850281028892</v>
      </c>
      <c r="M28" s="19">
        <f t="shared" si="3"/>
        <v>50.204748199229343</v>
      </c>
    </row>
    <row r="29" spans="2:13" x14ac:dyDescent="0.3">
      <c r="B29">
        <f t="shared" si="0"/>
        <v>39</v>
      </c>
      <c r="C29" s="7">
        <v>1985</v>
      </c>
      <c r="D29" s="8">
        <v>6398911.1200000001</v>
      </c>
      <c r="F29" s="32">
        <v>15.524968808998723</v>
      </c>
      <c r="H29" s="14">
        <f t="shared" si="4"/>
        <v>959836.66799999995</v>
      </c>
      <c r="J29" s="12">
        <f t="shared" si="1"/>
        <v>52</v>
      </c>
      <c r="K29" s="12">
        <f>VLOOKUP(J29,'CPI Indexes'!B$5:J$111,9,FALSE)</f>
        <v>160.97890408163011</v>
      </c>
      <c r="L29" s="19">
        <f t="shared" si="2"/>
        <v>5962.4997043915791</v>
      </c>
      <c r="M29" s="19">
        <f t="shared" si="3"/>
        <v>25059.042950676358</v>
      </c>
    </row>
    <row r="30" spans="2:13" x14ac:dyDescent="0.3">
      <c r="B30">
        <f t="shared" si="0"/>
        <v>38</v>
      </c>
      <c r="C30" s="7">
        <v>1986</v>
      </c>
      <c r="D30" s="8">
        <v>585015.27</v>
      </c>
      <c r="F30" s="32">
        <v>16.137464929343345</v>
      </c>
      <c r="H30" s="14">
        <f t="shared" si="4"/>
        <v>87752.290500000003</v>
      </c>
      <c r="J30" s="12">
        <f t="shared" si="1"/>
        <v>51</v>
      </c>
      <c r="K30" s="12">
        <f>VLOOKUP(J30,'CPI Indexes'!B$5:J$111,9,FALSE)</f>
        <v>154.19653405458325</v>
      </c>
      <c r="L30" s="19">
        <f t="shared" si="2"/>
        <v>569.0937934372572</v>
      </c>
      <c r="M30" s="19">
        <f t="shared" si="3"/>
        <v>2305.3233746636647</v>
      </c>
    </row>
    <row r="31" spans="2:13" x14ac:dyDescent="0.3">
      <c r="B31">
        <f t="shared" si="0"/>
        <v>37</v>
      </c>
      <c r="C31" s="7">
        <v>1987</v>
      </c>
      <c r="D31" s="8">
        <v>33151.83</v>
      </c>
      <c r="F31" s="32">
        <v>16.765540599743744</v>
      </c>
      <c r="H31" s="14">
        <f t="shared" si="4"/>
        <v>4972.7745000000004</v>
      </c>
      <c r="J31" s="12">
        <f t="shared" si="1"/>
        <v>51</v>
      </c>
      <c r="K31" s="12">
        <f>VLOOKUP(J31,'CPI Indexes'!B$5:J$111,9,FALSE)</f>
        <v>154.19653405458325</v>
      </c>
      <c r="L31" s="19">
        <f t="shared" si="2"/>
        <v>32.249586739995813</v>
      </c>
      <c r="M31" s="19">
        <f t="shared" si="3"/>
        <v>125.9169086726572</v>
      </c>
    </row>
    <row r="32" spans="2:13" x14ac:dyDescent="0.3">
      <c r="B32">
        <f t="shared" si="0"/>
        <v>36</v>
      </c>
      <c r="C32" s="7">
        <v>1988</v>
      </c>
      <c r="D32" s="9">
        <v>438389.99</v>
      </c>
      <c r="F32" s="32">
        <v>17.408601296891877</v>
      </c>
      <c r="H32" s="14">
        <f t="shared" si="4"/>
        <v>65758.498500000002</v>
      </c>
      <c r="J32" s="12">
        <f t="shared" si="1"/>
        <v>50</v>
      </c>
      <c r="K32" s="12">
        <f>VLOOKUP(J32,'CPI Indexes'!B$5:J$111,9,FALSE)</f>
        <v>147.65930993212842</v>
      </c>
      <c r="L32" s="19">
        <f t="shared" si="2"/>
        <v>445.33933234704864</v>
      </c>
      <c r="M32" s="19">
        <f t="shared" si="3"/>
        <v>1675.9569064923382</v>
      </c>
    </row>
    <row r="33" spans="2:13" x14ac:dyDescent="0.3">
      <c r="B33">
        <f t="shared" si="0"/>
        <v>35</v>
      </c>
      <c r="C33" s="7">
        <v>1989</v>
      </c>
      <c r="D33" s="8">
        <v>7175283.0899999999</v>
      </c>
      <c r="F33" s="32">
        <v>18.066073319677638</v>
      </c>
      <c r="H33" s="14">
        <f t="shared" si="4"/>
        <v>1076292.4634999998</v>
      </c>
      <c r="J33" s="12">
        <f t="shared" si="1"/>
        <v>50</v>
      </c>
      <c r="K33" s="12">
        <f>VLOOKUP(J33,'CPI Indexes'!B$5:J$111,9,FALSE)</f>
        <v>147.65930993212842</v>
      </c>
      <c r="L33" s="19">
        <f t="shared" si="2"/>
        <v>7289.0254193570154</v>
      </c>
      <c r="M33" s="19">
        <f t="shared" si="3"/>
        <v>26439.494843883444</v>
      </c>
    </row>
    <row r="34" spans="2:13" x14ac:dyDescent="0.3">
      <c r="B34">
        <f t="shared" si="0"/>
        <v>34</v>
      </c>
      <c r="C34" s="7">
        <v>1990</v>
      </c>
      <c r="D34" s="8">
        <v>384531.97</v>
      </c>
      <c r="F34" s="32">
        <v>18.737412154216191</v>
      </c>
      <c r="H34" s="14">
        <f t="shared" si="4"/>
        <v>57679.795499999993</v>
      </c>
      <c r="J34" s="12">
        <f t="shared" si="1"/>
        <v>50</v>
      </c>
      <c r="K34" s="12">
        <f>VLOOKUP(J34,'CPI Indexes'!B$5:J$111,9,FALSE)</f>
        <v>147.65930993212842</v>
      </c>
      <c r="L34" s="19">
        <f t="shared" si="2"/>
        <v>390.62755695196262</v>
      </c>
      <c r="M34" s="19">
        <f t="shared" si="3"/>
        <v>1365.7099092195235</v>
      </c>
    </row>
    <row r="35" spans="2:13" x14ac:dyDescent="0.3">
      <c r="B35">
        <f t="shared" si="0"/>
        <v>33</v>
      </c>
      <c r="C35" s="7">
        <v>1991</v>
      </c>
      <c r="D35" s="8">
        <v>10690648.49</v>
      </c>
      <c r="F35" s="32">
        <v>19.422108167946885</v>
      </c>
      <c r="H35" s="14">
        <f t="shared" si="4"/>
        <v>1603597.2734999999</v>
      </c>
      <c r="J35" s="12">
        <f t="shared" si="1"/>
        <v>49</v>
      </c>
      <c r="K35" s="12">
        <f>VLOOKUP(J35,'CPI Indexes'!B$5:J$111,9,FALSE)</f>
        <v>141.35837101891894</v>
      </c>
      <c r="L35" s="19">
        <f t="shared" si="2"/>
        <v>11344.197460264873</v>
      </c>
      <c r="M35" s="19">
        <f t="shared" si="3"/>
        <v>38227.971629707004</v>
      </c>
    </row>
    <row r="36" spans="2:13" x14ac:dyDescent="0.3">
      <c r="B36">
        <f t="shared" si="0"/>
        <v>32</v>
      </c>
      <c r="C36" s="7">
        <v>1992</v>
      </c>
      <c r="D36" s="8">
        <v>4146760.66</v>
      </c>
      <c r="F36" s="32">
        <v>20.119689728619303</v>
      </c>
      <c r="H36" s="14">
        <f t="shared" si="4"/>
        <v>622014.09900000005</v>
      </c>
      <c r="J36" s="12">
        <f t="shared" si="1"/>
        <v>49</v>
      </c>
      <c r="K36" s="12">
        <f>VLOOKUP(J36,'CPI Indexes'!B$5:J$111,9,FALSE)</f>
        <v>141.35837101891894</v>
      </c>
      <c r="L36" s="19">
        <f t="shared" si="2"/>
        <v>4400.2636314813763</v>
      </c>
      <c r="M36" s="19">
        <f t="shared" si="3"/>
        <v>14292.166576243597</v>
      </c>
    </row>
    <row r="37" spans="2:13" x14ac:dyDescent="0.3">
      <c r="B37">
        <f t="shared" si="0"/>
        <v>31</v>
      </c>
      <c r="C37" s="7">
        <v>1993</v>
      </c>
      <c r="D37" s="8">
        <v>4619528.91</v>
      </c>
      <c r="F37" s="32">
        <v>20.829723976334883</v>
      </c>
      <c r="H37" s="14">
        <f t="shared" si="4"/>
        <v>692929.33649999998</v>
      </c>
      <c r="J37" s="12">
        <f t="shared" si="1"/>
        <v>49</v>
      </c>
      <c r="K37" s="12">
        <f>VLOOKUP(J37,'CPI Indexes'!B$5:J$111,9,FALSE)</f>
        <v>141.35837101891894</v>
      </c>
      <c r="L37" s="19">
        <f t="shared" si="2"/>
        <v>4901.9335148341552</v>
      </c>
      <c r="M37" s="19">
        <f t="shared" si="3"/>
        <v>15346.123308633947</v>
      </c>
    </row>
    <row r="38" spans="2:13" x14ac:dyDescent="0.3">
      <c r="B38">
        <f t="shared" si="0"/>
        <v>30</v>
      </c>
      <c r="C38" s="7">
        <v>1994</v>
      </c>
      <c r="D38" s="8">
        <v>1045497.63</v>
      </c>
      <c r="F38" s="32">
        <v>21.551815578990059</v>
      </c>
      <c r="H38" s="14">
        <f t="shared" si="4"/>
        <v>156824.64449999999</v>
      </c>
      <c r="J38" s="12">
        <f t="shared" si="1"/>
        <v>49</v>
      </c>
      <c r="K38" s="12">
        <f>VLOOKUP(J38,'CPI Indexes'!B$5:J$111,9,FALSE)</f>
        <v>141.35837101891894</v>
      </c>
      <c r="L38" s="19">
        <f t="shared" si="2"/>
        <v>1109.4117976148091</v>
      </c>
      <c r="M38" s="19">
        <f t="shared" si="3"/>
        <v>3347.6183626989155</v>
      </c>
    </row>
    <row r="39" spans="2:13" x14ac:dyDescent="0.3">
      <c r="B39">
        <f t="shared" si="0"/>
        <v>29</v>
      </c>
      <c r="C39" s="7">
        <v>1995</v>
      </c>
      <c r="D39" s="8">
        <v>11312195.449999999</v>
      </c>
      <c r="F39" s="32">
        <v>22.285603868218427</v>
      </c>
      <c r="H39" s="14">
        <f t="shared" si="4"/>
        <v>1696829.3174999999</v>
      </c>
      <c r="J39" s="12">
        <f t="shared" si="1"/>
        <v>48</v>
      </c>
      <c r="K39" s="12">
        <f>VLOOKUP(J39,'CPI Indexes'!B$5:J$111,9,FALSE)</f>
        <v>135.28517688570494</v>
      </c>
      <c r="L39" s="19">
        <f t="shared" si="2"/>
        <v>12542.610776445657</v>
      </c>
      <c r="M39" s="19">
        <f t="shared" si="3"/>
        <v>36479.006472575245</v>
      </c>
    </row>
    <row r="40" spans="2:13" x14ac:dyDescent="0.3">
      <c r="B40">
        <f t="shared" si="0"/>
        <v>28</v>
      </c>
      <c r="C40" s="7">
        <v>1996</v>
      </c>
      <c r="D40" s="8">
        <v>694194.79</v>
      </c>
      <c r="F40" s="32">
        <v>23.030758783460687</v>
      </c>
      <c r="H40" s="14">
        <f t="shared" si="4"/>
        <v>104129.2185</v>
      </c>
      <c r="J40" s="12">
        <f t="shared" si="1"/>
        <v>48</v>
      </c>
      <c r="K40" s="12">
        <f>VLOOKUP(J40,'CPI Indexes'!B$5:J$111,9,FALSE)</f>
        <v>135.28517688570494</v>
      </c>
      <c r="L40" s="19">
        <f t="shared" si="2"/>
        <v>769.70161030999793</v>
      </c>
      <c r="M40" s="19">
        <f t="shared" si="3"/>
        <v>2157.691476142963</v>
      </c>
    </row>
    <row r="41" spans="2:13" x14ac:dyDescent="0.3">
      <c r="B41">
        <f t="shared" si="0"/>
        <v>27</v>
      </c>
      <c r="C41" s="7">
        <v>1997</v>
      </c>
      <c r="D41" s="8">
        <v>5399812.5300000003</v>
      </c>
      <c r="F41" s="32">
        <v>23.786976049104783</v>
      </c>
      <c r="H41" s="14">
        <f t="shared" si="4"/>
        <v>809971.87950000004</v>
      </c>
      <c r="J41" s="12">
        <f t="shared" si="1"/>
        <v>48</v>
      </c>
      <c r="K41" s="12">
        <f>VLOOKUP(J41,'CPI Indexes'!B$5:J$111,9,FALSE)</f>
        <v>135.28517688570494</v>
      </c>
      <c r="L41" s="19">
        <f t="shared" ref="L41:L64" si="5">H41/K41</f>
        <v>5987.1443283420549</v>
      </c>
      <c r="M41" s="19">
        <f t="shared" si="3"/>
        <v>16177.021880601906</v>
      </c>
    </row>
    <row r="42" spans="2:13" x14ac:dyDescent="0.3">
      <c r="B42">
        <f t="shared" si="0"/>
        <v>26</v>
      </c>
      <c r="C42" s="7">
        <v>1998</v>
      </c>
      <c r="D42" s="8">
        <v>1101112.69</v>
      </c>
      <c r="F42" s="32">
        <v>24.553971979468113</v>
      </c>
      <c r="H42" s="14">
        <f t="shared" si="4"/>
        <v>165166.90349999999</v>
      </c>
      <c r="J42" s="12">
        <f t="shared" si="1"/>
        <v>48</v>
      </c>
      <c r="K42" s="12">
        <f>VLOOKUP(J42,'CPI Indexes'!B$5:J$111,9,FALSE)</f>
        <v>135.28517688570494</v>
      </c>
      <c r="L42" s="19">
        <f t="shared" si="5"/>
        <v>1220.8795324231307</v>
      </c>
      <c r="M42" s="19">
        <f t="shared" si="3"/>
        <v>3179.534582599229</v>
      </c>
    </row>
    <row r="43" spans="2:13" x14ac:dyDescent="0.3">
      <c r="B43">
        <f t="shared" si="0"/>
        <v>25</v>
      </c>
      <c r="C43" s="7">
        <v>1999</v>
      </c>
      <c r="D43" s="8">
        <v>356921.57</v>
      </c>
      <c r="F43" s="32">
        <v>25.331478256021757</v>
      </c>
      <c r="H43" s="14">
        <f t="shared" si="4"/>
        <v>53538.235500000003</v>
      </c>
      <c r="J43" s="12">
        <f t="shared" si="1"/>
        <v>47</v>
      </c>
      <c r="K43" s="12">
        <f>VLOOKUP(J43,'CPI Indexes'!B$5:J$111,9,FALSE)</f>
        <v>129.43149579345055</v>
      </c>
      <c r="L43" s="19">
        <f t="shared" si="5"/>
        <v>413.64148016520971</v>
      </c>
      <c r="M43" s="19">
        <f t="shared" si="3"/>
        <v>1038.3092382725729</v>
      </c>
    </row>
    <row r="44" spans="2:13" x14ac:dyDescent="0.3">
      <c r="B44">
        <f t="shared" si="0"/>
        <v>24</v>
      </c>
      <c r="C44" s="7">
        <v>2000</v>
      </c>
      <c r="D44" s="8">
        <v>437532.69</v>
      </c>
      <c r="F44" s="32">
        <v>26.119236958392246</v>
      </c>
      <c r="H44" s="14">
        <f t="shared" si="4"/>
        <v>65629.9035</v>
      </c>
      <c r="J44" s="12">
        <f t="shared" si="1"/>
        <v>47</v>
      </c>
      <c r="K44" s="12">
        <f>VLOOKUP(J44,'CPI Indexes'!B$5:J$111,9,FALSE)</f>
        <v>129.43149579345055</v>
      </c>
      <c r="L44" s="19">
        <f t="shared" si="5"/>
        <v>507.06285280619448</v>
      </c>
      <c r="M44" s="19">
        <f t="shared" si="3"/>
        <v>1226.8072242104329</v>
      </c>
    </row>
    <row r="45" spans="2:13" x14ac:dyDescent="0.3">
      <c r="B45">
        <f t="shared" si="0"/>
        <v>23</v>
      </c>
      <c r="C45" s="7">
        <v>2001</v>
      </c>
      <c r="D45" s="8">
        <v>262245.39</v>
      </c>
      <c r="F45" s="32">
        <v>26.9169960625368</v>
      </c>
      <c r="H45" s="14">
        <f t="shared" si="4"/>
        <v>39336.808499999999</v>
      </c>
      <c r="J45" s="12">
        <f t="shared" si="1"/>
        <v>47</v>
      </c>
      <c r="K45" s="12">
        <f>VLOOKUP(J45,'CPI Indexes'!B$5:J$111,9,FALSE)</f>
        <v>129.43149579345055</v>
      </c>
      <c r="L45" s="19">
        <f t="shared" si="5"/>
        <v>303.9199095927508</v>
      </c>
      <c r="M45" s="19">
        <f t="shared" si="3"/>
        <v>708.73776579725393</v>
      </c>
    </row>
    <row r="46" spans="2:13" x14ac:dyDescent="0.3">
      <c r="B46">
        <f t="shared" si="0"/>
        <v>22</v>
      </c>
      <c r="C46" s="7">
        <v>2002</v>
      </c>
      <c r="D46" s="8">
        <v>1194297.3500000001</v>
      </c>
      <c r="F46" s="32">
        <v>27.724505552181828</v>
      </c>
      <c r="H46" s="14">
        <f t="shared" si="4"/>
        <v>179144.60250000001</v>
      </c>
      <c r="J46" s="12">
        <f t="shared" si="1"/>
        <v>47</v>
      </c>
      <c r="K46" s="12">
        <f>VLOOKUP(J46,'CPI Indexes'!B$5:J$111,9,FALSE)</f>
        <v>129.43149579345055</v>
      </c>
      <c r="L46" s="19">
        <f t="shared" si="5"/>
        <v>1384.0881726800303</v>
      </c>
      <c r="M46" s="19">
        <f t="shared" si="3"/>
        <v>3111.0147913912783</v>
      </c>
    </row>
    <row r="47" spans="2:13" x14ac:dyDescent="0.3">
      <c r="B47">
        <f t="shared" si="0"/>
        <v>21</v>
      </c>
      <c r="C47" s="7">
        <v>2003</v>
      </c>
      <c r="D47" s="8">
        <v>52561.38</v>
      </c>
      <c r="F47" s="32">
        <v>28.541514227776386</v>
      </c>
      <c r="H47" s="14">
        <f t="shared" si="4"/>
        <v>7884.2069999999994</v>
      </c>
      <c r="J47" s="12">
        <f t="shared" si="1"/>
        <v>47</v>
      </c>
      <c r="K47" s="12">
        <f>VLOOKUP(J47,'CPI Indexes'!B$5:J$111,9,FALSE)</f>
        <v>129.43149579345055</v>
      </c>
      <c r="L47" s="19">
        <f t="shared" si="5"/>
        <v>60.914130302424837</v>
      </c>
      <c r="M47" s="19">
        <f t="shared" si="3"/>
        <v>131.96788638817139</v>
      </c>
    </row>
    <row r="48" spans="2:13" x14ac:dyDescent="0.3">
      <c r="B48">
        <f t="shared" si="0"/>
        <v>20</v>
      </c>
      <c r="C48" s="7">
        <v>2004</v>
      </c>
      <c r="D48" s="8">
        <v>5134.95</v>
      </c>
      <c r="F48" s="32">
        <v>29.367767243933045</v>
      </c>
      <c r="H48" s="14">
        <f t="shared" si="4"/>
        <v>770.24249999999995</v>
      </c>
      <c r="J48" s="12">
        <f t="shared" si="1"/>
        <v>46</v>
      </c>
      <c r="K48" s="12">
        <f>VLOOKUP(J48,'CPI Indexes'!B$5:J$111,9,FALSE)</f>
        <v>123.78939353585595</v>
      </c>
      <c r="L48" s="19">
        <f t="shared" si="5"/>
        <v>6.2222010949338484</v>
      </c>
      <c r="M48" s="19">
        <f t="shared" si="3"/>
        <v>12.992901636733748</v>
      </c>
    </row>
    <row r="49" spans="2:13" x14ac:dyDescent="0.3">
      <c r="B49">
        <f t="shared" si="0"/>
        <v>19</v>
      </c>
      <c r="C49" s="7">
        <v>2005</v>
      </c>
      <c r="D49" s="8">
        <v>120335.65</v>
      </c>
      <c r="F49" s="32">
        <v>30.203004363239963</v>
      </c>
      <c r="H49" s="14">
        <f t="shared" si="4"/>
        <v>18050.3475</v>
      </c>
      <c r="J49" s="12">
        <f t="shared" si="1"/>
        <v>46</v>
      </c>
      <c r="K49" s="12">
        <f>VLOOKUP(J49,'CPI Indexes'!B$5:J$111,9,FALSE)</f>
        <v>123.78939353585595</v>
      </c>
      <c r="L49" s="19">
        <f t="shared" si="5"/>
        <v>145.81497642422545</v>
      </c>
      <c r="M49" s="19">
        <f t="shared" si="3"/>
        <v>293.47839430023089</v>
      </c>
    </row>
    <row r="50" spans="2:13" x14ac:dyDescent="0.3">
      <c r="B50">
        <f t="shared" si="0"/>
        <v>18</v>
      </c>
      <c r="C50" s="7">
        <v>2006</v>
      </c>
      <c r="D50" s="8">
        <v>6134325.9699999997</v>
      </c>
      <c r="F50" s="32">
        <v>31.046958881839398</v>
      </c>
      <c r="H50" s="14">
        <f t="shared" si="4"/>
        <v>920148.89549999998</v>
      </c>
      <c r="J50" s="12">
        <f t="shared" si="1"/>
        <v>46</v>
      </c>
      <c r="K50" s="12">
        <f>VLOOKUP(J50,'CPI Indexes'!B$5:J$111,9,FALSE)</f>
        <v>123.78939353585595</v>
      </c>
      <c r="L50" s="19">
        <f t="shared" si="5"/>
        <v>7433.1804140673512</v>
      </c>
      <c r="M50" s="19">
        <f t="shared" si="3"/>
        <v>14419.844291371825</v>
      </c>
    </row>
    <row r="51" spans="2:13" x14ac:dyDescent="0.3">
      <c r="B51">
        <f t="shared" si="0"/>
        <v>17</v>
      </c>
      <c r="C51" s="7">
        <v>2007</v>
      </c>
      <c r="D51" s="8">
        <v>556542.31000000006</v>
      </c>
      <c r="F51" s="32">
        <v>31.899357159751542</v>
      </c>
      <c r="H51" s="14">
        <f t="shared" si="4"/>
        <v>83481.3465</v>
      </c>
      <c r="J51" s="12">
        <f t="shared" si="1"/>
        <v>46</v>
      </c>
      <c r="K51" s="12">
        <f>VLOOKUP(J51,'CPI Indexes'!B$5:J$111,9,FALSE)</f>
        <v>123.78939353585595</v>
      </c>
      <c r="L51" s="19">
        <f t="shared" si="5"/>
        <v>674.38206227110561</v>
      </c>
      <c r="M51" s="19">
        <f t="shared" si="3"/>
        <v>1260.9672338441985</v>
      </c>
    </row>
    <row r="52" spans="2:13" x14ac:dyDescent="0.3">
      <c r="B52">
        <f t="shared" si="0"/>
        <v>16</v>
      </c>
      <c r="C52" s="7">
        <v>2008</v>
      </c>
      <c r="D52" s="8">
        <v>2534615.4900000002</v>
      </c>
      <c r="F52" s="32">
        <v>32.759918675418703</v>
      </c>
      <c r="H52" s="14">
        <f t="shared" si="4"/>
        <v>380192.3235</v>
      </c>
      <c r="J52" s="12">
        <f t="shared" si="1"/>
        <v>46</v>
      </c>
      <c r="K52" s="12">
        <f>VLOOKUP(J52,'CPI Indexes'!B$5:J$111,9,FALSE)</f>
        <v>123.78939353585595</v>
      </c>
      <c r="L52" s="19">
        <f t="shared" si="5"/>
        <v>3071.2835133962926</v>
      </c>
      <c r="M52" s="19">
        <f t="shared" si="3"/>
        <v>5535.1525498533802</v>
      </c>
    </row>
    <row r="53" spans="2:13" x14ac:dyDescent="0.3">
      <c r="B53">
        <f t="shared" si="0"/>
        <v>15</v>
      </c>
      <c r="C53" s="7">
        <v>2009</v>
      </c>
      <c r="D53" s="8">
        <v>1127927.98</v>
      </c>
      <c r="F53" s="32">
        <v>33.628356517836707</v>
      </c>
      <c r="H53" s="14">
        <f t="shared" si="4"/>
        <v>169189.19699999999</v>
      </c>
      <c r="J53" s="12">
        <f t="shared" si="1"/>
        <v>46</v>
      </c>
      <c r="K53" s="12">
        <f>VLOOKUP(J53,'CPI Indexes'!B$5:J$111,9,FALSE)</f>
        <v>123.78939353585595</v>
      </c>
      <c r="L53" s="19">
        <f t="shared" si="5"/>
        <v>1366.7503504732322</v>
      </c>
      <c r="M53" s="19">
        <f t="shared" si="3"/>
        <v>2374.1643241726838</v>
      </c>
    </row>
    <row r="54" spans="2:13" x14ac:dyDescent="0.3">
      <c r="B54">
        <f t="shared" si="0"/>
        <v>14</v>
      </c>
      <c r="C54" s="7">
        <v>2010</v>
      </c>
      <c r="D54" s="8">
        <v>3472968.75</v>
      </c>
      <c r="F54" s="32">
        <v>34.504378229288989</v>
      </c>
      <c r="H54" s="14">
        <f t="shared" si="4"/>
        <v>520945.3125</v>
      </c>
      <c r="J54" s="12">
        <f t="shared" si="1"/>
        <v>46</v>
      </c>
      <c r="K54" s="12">
        <f>VLOOKUP(J54,'CPI Indexes'!B$5:J$111,9,FALSE)</f>
        <v>123.78939353585595</v>
      </c>
      <c r="L54" s="19">
        <f t="shared" si="5"/>
        <v>4208.3194498332095</v>
      </c>
      <c r="M54" s="19">
        <f t="shared" si="3"/>
        <v>7045.9924695021928</v>
      </c>
    </row>
    <row r="55" spans="2:13" x14ac:dyDescent="0.3">
      <c r="B55">
        <f t="shared" si="0"/>
        <v>13</v>
      </c>
      <c r="C55" s="7">
        <v>2011</v>
      </c>
      <c r="D55" s="8">
        <v>2648624.2799999998</v>
      </c>
      <c r="F55" s="32">
        <v>35.387686915519978</v>
      </c>
      <c r="H55" s="14">
        <f t="shared" si="4"/>
        <v>397293.64199999993</v>
      </c>
      <c r="J55" s="12">
        <f t="shared" si="1"/>
        <v>45</v>
      </c>
      <c r="K55" s="12">
        <f>VLOOKUP(J55,'CPI Indexes'!B$5:J$111,9,FALSE)</f>
        <v>118.35122268516234</v>
      </c>
      <c r="L55" s="19">
        <f t="shared" si="5"/>
        <v>3356.9035704589178</v>
      </c>
      <c r="M55" s="19">
        <f t="shared" si="3"/>
        <v>5417.3168311201798</v>
      </c>
    </row>
    <row r="56" spans="2:13" x14ac:dyDescent="0.3">
      <c r="B56">
        <f t="shared" si="0"/>
        <v>12</v>
      </c>
      <c r="C56" s="7">
        <v>2012</v>
      </c>
      <c r="D56" s="8">
        <v>3093659.63</v>
      </c>
      <c r="F56" s="32">
        <v>36.277982546760384</v>
      </c>
      <c r="H56" s="14">
        <f t="shared" si="4"/>
        <v>464048.94449999998</v>
      </c>
      <c r="J56" s="12">
        <f t="shared" si="1"/>
        <v>45</v>
      </c>
      <c r="K56" s="12">
        <f>VLOOKUP(J56,'CPI Indexes'!B$5:J$111,9,FALSE)</f>
        <v>118.35122268516234</v>
      </c>
      <c r="L56" s="19">
        <f t="shared" si="5"/>
        <v>3920.9476165232527</v>
      </c>
      <c r="M56" s="19">
        <f t="shared" si="3"/>
        <v>6098.8549532056786</v>
      </c>
    </row>
    <row r="57" spans="2:13" x14ac:dyDescent="0.3">
      <c r="B57">
        <f t="shared" si="0"/>
        <v>11</v>
      </c>
      <c r="C57" s="7">
        <v>2013</v>
      </c>
      <c r="D57" s="8">
        <v>448471.88</v>
      </c>
      <c r="F57" s="32">
        <v>37.17496338117563</v>
      </c>
      <c r="H57" s="14">
        <f t="shared" si="4"/>
        <v>67270.781999999992</v>
      </c>
      <c r="J57" s="12">
        <f t="shared" si="1"/>
        <v>45</v>
      </c>
      <c r="K57" s="12">
        <f>VLOOKUP(J57,'CPI Indexes'!B$5:J$111,9,FALSE)</f>
        <v>118.35122268516234</v>
      </c>
      <c r="L57" s="19">
        <f t="shared" si="5"/>
        <v>568.39955239798053</v>
      </c>
      <c r="M57" s="19">
        <f t="shared" si="3"/>
        <v>852.16341756878569</v>
      </c>
    </row>
    <row r="58" spans="2:13" x14ac:dyDescent="0.3">
      <c r="B58">
        <f t="shared" si="0"/>
        <v>10</v>
      </c>
      <c r="C58" s="7">
        <v>2014</v>
      </c>
      <c r="D58" s="8">
        <v>2896331.69</v>
      </c>
      <c r="F58" s="32">
        <v>38.078327451135301</v>
      </c>
      <c r="H58" s="14">
        <f t="shared" si="4"/>
        <v>434449.75349999999</v>
      </c>
      <c r="J58" s="12">
        <f t="shared" si="1"/>
        <v>45</v>
      </c>
      <c r="K58" s="12">
        <f>VLOOKUP(J58,'CPI Indexes'!B$5:J$111,9,FALSE)</f>
        <v>118.35122268516234</v>
      </c>
      <c r="L58" s="19">
        <f t="shared" si="5"/>
        <v>3670.8514170210328</v>
      </c>
      <c r="M58" s="19">
        <f t="shared" si="3"/>
        <v>5304.5416044640715</v>
      </c>
    </row>
    <row r="59" spans="2:13" x14ac:dyDescent="0.3">
      <c r="B59">
        <f t="shared" si="0"/>
        <v>9</v>
      </c>
      <c r="C59" s="7">
        <v>2015</v>
      </c>
      <c r="D59" s="8">
        <v>5792653.6500000004</v>
      </c>
      <c r="F59" s="32">
        <v>38.98777406154052</v>
      </c>
      <c r="H59" s="14">
        <f t="shared" si="4"/>
        <v>868898.04749999999</v>
      </c>
      <c r="J59" s="12">
        <f t="shared" si="1"/>
        <v>45</v>
      </c>
      <c r="K59" s="12">
        <f>VLOOKUP(J59,'CPI Indexes'!B$5:J$111,9,FALSE)</f>
        <v>118.35122268516234</v>
      </c>
      <c r="L59" s="19">
        <f t="shared" si="5"/>
        <v>7341.6905021035618</v>
      </c>
      <c r="M59" s="19">
        <f t="shared" si="3"/>
        <v>10225.605193961548</v>
      </c>
    </row>
    <row r="60" spans="2:13" x14ac:dyDescent="0.3">
      <c r="B60">
        <f t="shared" si="0"/>
        <v>8</v>
      </c>
      <c r="C60" s="7">
        <v>2016</v>
      </c>
      <c r="D60" s="8">
        <v>15595267.550000001</v>
      </c>
      <c r="F60" s="32">
        <v>39.903005257866035</v>
      </c>
      <c r="H60" s="14">
        <f t="shared" si="4"/>
        <v>2339290.1324999998</v>
      </c>
      <c r="J60" s="12">
        <f t="shared" si="1"/>
        <v>45</v>
      </c>
      <c r="K60" s="12">
        <f>VLOOKUP(J60,'CPI Indexes'!B$5:J$111,9,FALSE)</f>
        <v>118.35122268516234</v>
      </c>
      <c r="L60" s="19">
        <f t="shared" si="5"/>
        <v>19765.66088145092</v>
      </c>
      <c r="M60" s="19">
        <f t="shared" si="3"/>
        <v>26534.822265140094</v>
      </c>
    </row>
    <row r="61" spans="2:13" x14ac:dyDescent="0.3">
      <c r="B61">
        <f t="shared" si="0"/>
        <v>7</v>
      </c>
      <c r="C61" s="7">
        <v>2017</v>
      </c>
      <c r="D61" s="8">
        <v>7302384.6699999999</v>
      </c>
      <c r="F61" s="32">
        <v>40.823727229331631</v>
      </c>
      <c r="H61" s="14">
        <f t="shared" si="4"/>
        <v>1095357.7005</v>
      </c>
      <c r="J61" s="12">
        <f t="shared" si="1"/>
        <v>45</v>
      </c>
      <c r="K61" s="12">
        <f>VLOOKUP(J61,'CPI Indexes'!B$5:J$111,9,FALSE)</f>
        <v>118.35122268516234</v>
      </c>
      <c r="L61" s="19">
        <f t="shared" si="5"/>
        <v>9255.1447771170751</v>
      </c>
      <c r="M61" s="19">
        <f t="shared" si="3"/>
        <v>11975.673703586061</v>
      </c>
    </row>
    <row r="62" spans="2:13" x14ac:dyDescent="0.3">
      <c r="B62">
        <f t="shared" si="0"/>
        <v>6</v>
      </c>
      <c r="C62" s="7">
        <v>2018</v>
      </c>
      <c r="D62" s="8">
        <v>2833242.95</v>
      </c>
      <c r="F62" s="32">
        <v>41.749651619606105</v>
      </c>
      <c r="H62" s="14">
        <f t="shared" si="4"/>
        <v>424986.4425</v>
      </c>
      <c r="J62" s="12">
        <f t="shared" si="1"/>
        <v>45</v>
      </c>
      <c r="K62" s="12">
        <f>VLOOKUP(J62,'CPI Indexes'!B$5:J$111,9,FALSE)</f>
        <v>118.35122268516234</v>
      </c>
      <c r="L62" s="19">
        <f t="shared" si="5"/>
        <v>3590.891862862693</v>
      </c>
      <c r="M62" s="19">
        <f t="shared" si="3"/>
        <v>4478.4833006745666</v>
      </c>
    </row>
    <row r="63" spans="2:13" x14ac:dyDescent="0.3">
      <c r="B63">
        <f t="shared" si="0"/>
        <v>5</v>
      </c>
      <c r="C63" s="7">
        <v>2019</v>
      </c>
      <c r="D63" s="8">
        <v>953462.49</v>
      </c>
      <c r="F63" s="32">
        <v>42.680496723660795</v>
      </c>
      <c r="H63" s="14">
        <f t="shared" si="4"/>
        <v>143019.37349999999</v>
      </c>
      <c r="J63" s="12">
        <f t="shared" si="1"/>
        <v>45</v>
      </c>
      <c r="K63" s="12">
        <f>VLOOKUP(J63,'CPI Indexes'!B$5:J$111,9,FALSE)</f>
        <v>118.35122268516234</v>
      </c>
      <c r="L63" s="19">
        <f t="shared" si="5"/>
        <v>1208.4317361085471</v>
      </c>
      <c r="M63" s="19">
        <f t="shared" si="3"/>
        <v>1452.6555550606142</v>
      </c>
    </row>
    <row r="64" spans="2:13" x14ac:dyDescent="0.3">
      <c r="B64">
        <f t="shared" si="0"/>
        <v>4</v>
      </c>
      <c r="C64" s="7">
        <v>2020</v>
      </c>
      <c r="D64" s="8">
        <v>518553.22</v>
      </c>
      <c r="F64" s="32">
        <v>43.615988554878165</v>
      </c>
      <c r="H64" s="14">
        <f t="shared" si="4"/>
        <v>77782.982999999993</v>
      </c>
      <c r="J64" s="12">
        <f t="shared" si="1"/>
        <v>45</v>
      </c>
      <c r="K64" s="12">
        <f>VLOOKUP(J64,'CPI Indexes'!B$5:J$111,9,FALSE)</f>
        <v>118.35122268516234</v>
      </c>
      <c r="L64" s="19">
        <f t="shared" si="5"/>
        <v>657.22162589665936</v>
      </c>
      <c r="M64" s="19">
        <f t="shared" si="3"/>
        <v>761.49010961781221</v>
      </c>
    </row>
    <row r="65" spans="2:15" x14ac:dyDescent="0.3">
      <c r="B65">
        <f t="shared" si="0"/>
        <v>3</v>
      </c>
      <c r="C65" s="7">
        <v>2021</v>
      </c>
      <c r="D65" s="8">
        <v>3917154.46</v>
      </c>
      <c r="F65" s="32">
        <v>44.555861771363908</v>
      </c>
      <c r="H65" s="14">
        <f t="shared" si="4"/>
        <v>587573.16899999999</v>
      </c>
      <c r="J65" s="12">
        <f t="shared" si="1"/>
        <v>45</v>
      </c>
      <c r="K65" s="12">
        <f>VLOOKUP(J65,'CPI Indexes'!B$5:J$111,9,FALSE)</f>
        <v>118.35122268516234</v>
      </c>
      <c r="L65" s="19">
        <f>H65/K65</f>
        <v>4964.6565170100594</v>
      </c>
      <c r="M65" s="19">
        <f>L65*(1+$F$5/100)^B65</f>
        <v>5544.386827913343</v>
      </c>
    </row>
    <row r="66" spans="2:15" x14ac:dyDescent="0.3">
      <c r="B66">
        <f t="shared" si="0"/>
        <v>2</v>
      </c>
      <c r="C66" s="7">
        <v>2022</v>
      </c>
      <c r="D66" s="8"/>
      <c r="F66" s="32">
        <f>F65</f>
        <v>44.555861771363908</v>
      </c>
      <c r="H66" s="14">
        <f t="shared" si="4"/>
        <v>0</v>
      </c>
      <c r="J66" s="12">
        <f>J65</f>
        <v>45</v>
      </c>
      <c r="K66" s="12">
        <f>VLOOKUP(J66,'CPI Indexes'!B$5:J$111,9,FALSE)</f>
        <v>118.35122268516234</v>
      </c>
      <c r="L66" s="19">
        <f t="shared" ref="L66:L68" si="6">H66/K66</f>
        <v>0</v>
      </c>
      <c r="M66" s="19">
        <f t="shared" ref="M66:M68" si="7">L66*(1+$F$5/100)^B66</f>
        <v>0</v>
      </c>
    </row>
    <row r="67" spans="2:15" x14ac:dyDescent="0.3">
      <c r="B67">
        <f t="shared" si="0"/>
        <v>1</v>
      </c>
      <c r="C67" s="7">
        <v>2023</v>
      </c>
      <c r="D67" s="8"/>
      <c r="F67" s="32">
        <f t="shared" ref="F67:F68" si="8">F66</f>
        <v>44.555861771363908</v>
      </c>
      <c r="H67" s="14">
        <f t="shared" si="4"/>
        <v>0</v>
      </c>
      <c r="J67" s="12">
        <f t="shared" ref="J67:J68" si="9">J66</f>
        <v>45</v>
      </c>
      <c r="K67" s="12">
        <f>VLOOKUP(J67,'CPI Indexes'!B$5:J$111,9,FALSE)</f>
        <v>118.35122268516234</v>
      </c>
      <c r="L67" s="19">
        <f t="shared" si="6"/>
        <v>0</v>
      </c>
      <c r="M67" s="19">
        <f t="shared" si="7"/>
        <v>0</v>
      </c>
    </row>
    <row r="68" spans="2:15" x14ac:dyDescent="0.3">
      <c r="B68">
        <f t="shared" si="0"/>
        <v>0</v>
      </c>
      <c r="C68" s="7">
        <v>2024</v>
      </c>
      <c r="D68" s="8"/>
      <c r="F68" s="32">
        <f t="shared" si="8"/>
        <v>44.555861771363908</v>
      </c>
      <c r="H68" s="14">
        <f t="shared" si="4"/>
        <v>0</v>
      </c>
      <c r="J68" s="12">
        <f t="shared" si="9"/>
        <v>45</v>
      </c>
      <c r="K68" s="12">
        <f>VLOOKUP(J68,'CPI Indexes'!B$5:J$111,9,FALSE)</f>
        <v>118.35122268516234</v>
      </c>
      <c r="L68" s="19">
        <f t="shared" si="6"/>
        <v>0</v>
      </c>
      <c r="M68" s="19">
        <f t="shared" si="7"/>
        <v>0</v>
      </c>
    </row>
    <row r="69" spans="2:15" x14ac:dyDescent="0.3">
      <c r="J69" s="12"/>
      <c r="K69" s="12"/>
      <c r="L69" s="19"/>
      <c r="M69" s="19"/>
    </row>
    <row r="70" spans="2:15" x14ac:dyDescent="0.3">
      <c r="D70" s="1">
        <f>SUM(D9:D69)</f>
        <v>143386187.01999998</v>
      </c>
      <c r="H70" s="3">
        <f>SUM(H9:H69)</f>
        <v>21507928.052999996</v>
      </c>
      <c r="M70" s="29">
        <f>SUM(M9:M68)</f>
        <v>431729.43410620478</v>
      </c>
    </row>
    <row r="71" spans="2:15" x14ac:dyDescent="0.3">
      <c r="D71" s="2">
        <f>'[1]Recommended Life Estimates'!$H$14*1000000</f>
        <v>115800000</v>
      </c>
    </row>
    <row r="72" spans="2:15" x14ac:dyDescent="0.3">
      <c r="H72" s="17">
        <f>H70/D70</f>
        <v>0.15</v>
      </c>
      <c r="M72" s="28"/>
      <c r="N72" s="14"/>
      <c r="O72" s="14"/>
    </row>
    <row r="73" spans="2:15" x14ac:dyDescent="0.3">
      <c r="M73" s="18"/>
      <c r="N73" s="18"/>
      <c r="O73" s="18"/>
    </row>
    <row r="74" spans="2:15" x14ac:dyDescent="0.3">
      <c r="D74" s="1"/>
      <c r="F74" s="2"/>
      <c r="M74" s="18"/>
      <c r="N74" s="18"/>
      <c r="O74" s="18"/>
    </row>
    <row r="75" spans="2:15" x14ac:dyDescent="0.3">
      <c r="D75" s="1"/>
      <c r="F75" s="2"/>
      <c r="M75" s="14"/>
      <c r="N75" s="14"/>
      <c r="O75" s="14"/>
    </row>
    <row r="76" spans="2:15" x14ac:dyDescent="0.3">
      <c r="D76" s="1"/>
      <c r="F76" s="2"/>
      <c r="M76" s="14"/>
      <c r="N76" s="14"/>
      <c r="O76" s="14"/>
    </row>
    <row r="77" spans="2:15" x14ac:dyDescent="0.3">
      <c r="D77" s="1"/>
      <c r="F77" s="2"/>
      <c r="M77" s="19"/>
      <c r="N77" s="19"/>
      <c r="O77" s="19"/>
    </row>
    <row r="78" spans="2:15" x14ac:dyDescent="0.3">
      <c r="D78" s="1"/>
      <c r="F78" s="2"/>
    </row>
    <row r="79" spans="2:15" x14ac:dyDescent="0.3">
      <c r="D79" s="1"/>
      <c r="F79" s="2"/>
    </row>
    <row r="80" spans="2:15" x14ac:dyDescent="0.3">
      <c r="D80" s="1"/>
      <c r="F80" s="2"/>
    </row>
    <row r="81" spans="4:6" x14ac:dyDescent="0.3">
      <c r="D81" s="1"/>
      <c r="F81" s="2"/>
    </row>
    <row r="82" spans="4:6" x14ac:dyDescent="0.3">
      <c r="D82" s="1"/>
      <c r="F82" s="2"/>
    </row>
    <row r="83" spans="4:6" x14ac:dyDescent="0.3">
      <c r="D83" s="1"/>
      <c r="F83" s="2"/>
    </row>
    <row r="84" spans="4:6" x14ac:dyDescent="0.3">
      <c r="D84" s="1"/>
      <c r="F84" s="2"/>
    </row>
    <row r="85" spans="4:6" x14ac:dyDescent="0.3">
      <c r="D85" s="1"/>
      <c r="F85" s="2"/>
    </row>
    <row r="87" spans="4:6" x14ac:dyDescent="0.3">
      <c r="D87" s="1"/>
    </row>
  </sheetData>
  <printOptions horizontalCentered="1"/>
  <pageMargins left="0.7" right="0.7" top="0.75" bottom="0.75" header="0.3" footer="0.3"/>
  <pageSetup scale="45" fitToWidth="0" orientation="landscape" r:id="rId1"/>
  <headerFooter>
    <oddHeader xml:space="preserve">&amp;RFiled: 2023-03-08
 EB-2022-0200
 Exhibit I.4.5-IGUA-14
Attachment 1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4"/>
  <sheetViews>
    <sheetView view="pageBreakPreview" zoomScale="60" zoomScaleNormal="85" workbookViewId="0">
      <selection activeCell="M9" sqref="M9"/>
    </sheetView>
  </sheetViews>
  <sheetFormatPr defaultRowHeight="14.4" x14ac:dyDescent="0.3"/>
  <cols>
    <col min="4" max="4" width="17.33203125" bestFit="1" customWidth="1"/>
    <col min="5" max="5" width="2.33203125" customWidth="1"/>
    <col min="6" max="6" width="13.44140625" bestFit="1" customWidth="1"/>
    <col min="7" max="7" width="3" bestFit="1" customWidth="1"/>
    <col min="8" max="8" width="16.88671875" bestFit="1" customWidth="1"/>
    <col min="10" max="10" width="10.5546875" customWidth="1"/>
    <col min="11" max="11" width="14.5546875" customWidth="1"/>
    <col min="12" max="12" width="13.6640625" customWidth="1"/>
    <col min="13" max="13" width="17.6640625" customWidth="1"/>
    <col min="14" max="14" width="19.109375" customWidth="1"/>
    <col min="15" max="15" width="17.5546875" customWidth="1"/>
  </cols>
  <sheetData>
    <row r="2" spans="2:13" x14ac:dyDescent="0.3">
      <c r="B2" t="s">
        <v>39</v>
      </c>
    </row>
    <row r="3" spans="2:13" x14ac:dyDescent="0.3">
      <c r="B3" t="s">
        <v>1</v>
      </c>
      <c r="F3">
        <v>0.15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65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J9" s="12">
        <f>ROUND(F9+B9,0)-3</f>
        <v>68</v>
      </c>
      <c r="K9" s="12">
        <f>VLOOKUP(J9,'CPI Indexes'!B$5:J$111,9,FALSE)</f>
        <v>311.51339872481162</v>
      </c>
      <c r="L9" s="19">
        <f t="shared" ref="L9:L40" si="0">H9/K9</f>
        <v>94.381641753948216</v>
      </c>
      <c r="M9" s="19">
        <f t="shared" ref="M9:M40" si="1">L9*(1+$F$5/100)^B9</f>
        <v>1033.0334337416159</v>
      </c>
    </row>
    <row r="10" spans="2:13" x14ac:dyDescent="0.3">
      <c r="B10">
        <f t="shared" ref="B10:B65" si="2">2024-C10</f>
        <v>55</v>
      </c>
      <c r="C10" s="7">
        <v>1969</v>
      </c>
      <c r="D10" s="8">
        <v>1064832.45</v>
      </c>
      <c r="F10" s="10">
        <v>9.24</v>
      </c>
      <c r="H10" s="14">
        <f t="shared" ref="H10:H12" si="3">D10*F$3</f>
        <v>159724.86749999999</v>
      </c>
      <c r="J10" s="12">
        <f t="shared" ref="J10:J62" si="4">ROUND(F10+B10,0)-3</f>
        <v>61</v>
      </c>
      <c r="K10" s="12">
        <f>VLOOKUP(J10,'CPI Indexes'!B$5:J$111,9,FALSE)</f>
        <v>234.68860598040089</v>
      </c>
      <c r="L10" s="19">
        <f t="shared" si="0"/>
        <v>680.58211361713404</v>
      </c>
      <c r="M10" s="19">
        <f t="shared" si="1"/>
        <v>5154.9721976346809</v>
      </c>
    </row>
    <row r="11" spans="2:13" x14ac:dyDescent="0.3">
      <c r="B11">
        <f t="shared" si="2"/>
        <v>54</v>
      </c>
      <c r="C11" s="7">
        <v>1970</v>
      </c>
      <c r="D11" s="8">
        <v>88206.37</v>
      </c>
      <c r="F11" s="10">
        <v>9.64</v>
      </c>
      <c r="H11" s="14">
        <f t="shared" si="3"/>
        <v>13230.955499999998</v>
      </c>
      <c r="J11" s="12">
        <f t="shared" si="4"/>
        <v>61</v>
      </c>
      <c r="K11" s="12">
        <f>VLOOKUP(J11,'CPI Indexes'!B$5:J$111,9,FALSE)</f>
        <v>234.68860598040089</v>
      </c>
      <c r="L11" s="19">
        <f t="shared" si="0"/>
        <v>56.376641911218009</v>
      </c>
      <c r="M11" s="19">
        <f t="shared" si="1"/>
        <v>411.58249373865902</v>
      </c>
    </row>
    <row r="12" spans="2:13" x14ac:dyDescent="0.3">
      <c r="B12">
        <f t="shared" si="2"/>
        <v>53</v>
      </c>
      <c r="C12" s="7">
        <v>1971</v>
      </c>
      <c r="D12" s="8">
        <v>344685.94</v>
      </c>
      <c r="F12" s="10">
        <v>10.039999999999999</v>
      </c>
      <c r="H12" s="14">
        <f t="shared" si="3"/>
        <v>51702.890999999996</v>
      </c>
      <c r="J12" s="12">
        <f t="shared" si="4"/>
        <v>60</v>
      </c>
      <c r="K12" s="12">
        <f>VLOOKUP(J12,'CPI Indexes'!B$5:J$111,9,FALSE)</f>
        <v>225.24202986062735</v>
      </c>
      <c r="L12" s="19">
        <f t="shared" si="0"/>
        <v>229.54370919136232</v>
      </c>
      <c r="M12" s="19">
        <f t="shared" si="1"/>
        <v>1615.2322621085389</v>
      </c>
    </row>
    <row r="13" spans="2:13" x14ac:dyDescent="0.3">
      <c r="B13">
        <f t="shared" si="2"/>
        <v>52</v>
      </c>
      <c r="C13" s="7">
        <v>1972</v>
      </c>
      <c r="D13" s="8">
        <v>754596</v>
      </c>
      <c r="F13" s="10">
        <v>10.44</v>
      </c>
      <c r="H13" s="14">
        <f t="shared" ref="H13:H65" si="5">D13*F$3</f>
        <v>113189.4</v>
      </c>
      <c r="J13" s="12">
        <f t="shared" si="4"/>
        <v>59</v>
      </c>
      <c r="K13" s="12">
        <f>VLOOKUP(J13,'CPI Indexes'!B$5:J$111,9,FALSE)</f>
        <v>216.13689625120708</v>
      </c>
      <c r="L13" s="19">
        <f t="shared" si="0"/>
        <v>523.69309434537536</v>
      </c>
      <c r="M13" s="19">
        <f t="shared" si="1"/>
        <v>3551.880346459513</v>
      </c>
    </row>
    <row r="14" spans="2:13" x14ac:dyDescent="0.3">
      <c r="B14">
        <f t="shared" si="2"/>
        <v>51</v>
      </c>
      <c r="C14" s="7">
        <v>1973</v>
      </c>
      <c r="D14" s="8">
        <v>69280.800000000003</v>
      </c>
      <c r="F14" s="10">
        <v>10.86</v>
      </c>
      <c r="H14" s="14">
        <f t="shared" si="5"/>
        <v>10392.120000000001</v>
      </c>
      <c r="J14" s="12">
        <f t="shared" si="4"/>
        <v>59</v>
      </c>
      <c r="K14" s="12">
        <f>VLOOKUP(J14,'CPI Indexes'!B$5:J$111,9,FALSE)</f>
        <v>216.13689625120708</v>
      </c>
      <c r="L14" s="19">
        <f t="shared" si="0"/>
        <v>48.081193818577205</v>
      </c>
      <c r="M14" s="19">
        <f t="shared" si="1"/>
        <v>314.31754006722912</v>
      </c>
    </row>
    <row r="15" spans="2:13" x14ac:dyDescent="0.3">
      <c r="B15">
        <f t="shared" si="2"/>
        <v>50</v>
      </c>
      <c r="C15" s="7">
        <v>1974</v>
      </c>
      <c r="D15" s="8">
        <v>247133.72</v>
      </c>
      <c r="F15" s="10">
        <v>11.28</v>
      </c>
      <c r="H15" s="14">
        <f t="shared" si="5"/>
        <v>37070.057999999997</v>
      </c>
      <c r="J15" s="12">
        <f t="shared" si="4"/>
        <v>58</v>
      </c>
      <c r="K15" s="12">
        <f>VLOOKUP(J15,'CPI Indexes'!B$5:J$111,9,FALSE)</f>
        <v>207.3608638565851</v>
      </c>
      <c r="L15" s="19">
        <f t="shared" si="0"/>
        <v>178.77075408809247</v>
      </c>
      <c r="M15" s="19">
        <f t="shared" si="1"/>
        <v>1126.423600977464</v>
      </c>
    </row>
    <row r="16" spans="2:13" x14ac:dyDescent="0.3">
      <c r="B16">
        <f t="shared" si="2"/>
        <v>49</v>
      </c>
      <c r="C16" s="7">
        <v>1975</v>
      </c>
      <c r="D16" s="8">
        <v>283648.09000000003</v>
      </c>
      <c r="F16" s="10">
        <v>11.71</v>
      </c>
      <c r="H16" s="14">
        <f t="shared" si="5"/>
        <v>42547.213500000005</v>
      </c>
      <c r="J16" s="12">
        <f t="shared" si="4"/>
        <v>58</v>
      </c>
      <c r="K16" s="12">
        <f>VLOOKUP(J16,'CPI Indexes'!B$5:J$111,9,FALSE)</f>
        <v>207.3608638565851</v>
      </c>
      <c r="L16" s="19">
        <f t="shared" si="0"/>
        <v>205.18439549628084</v>
      </c>
      <c r="M16" s="19">
        <f t="shared" si="1"/>
        <v>1246.1246669550642</v>
      </c>
    </row>
    <row r="17" spans="2:13" x14ac:dyDescent="0.3">
      <c r="B17">
        <f t="shared" si="2"/>
        <v>48</v>
      </c>
      <c r="C17" s="7">
        <v>1976</v>
      </c>
      <c r="D17" s="8">
        <v>380725.77</v>
      </c>
      <c r="F17" s="10">
        <v>12.15</v>
      </c>
      <c r="H17" s="14">
        <f t="shared" si="5"/>
        <v>57108.8655</v>
      </c>
      <c r="J17" s="12">
        <f t="shared" si="4"/>
        <v>57</v>
      </c>
      <c r="K17" s="12">
        <f>VLOOKUP(J17,'CPI Indexes'!B$5:J$111,9,FALSE)</f>
        <v>198.90203745213017</v>
      </c>
      <c r="L17" s="19">
        <f t="shared" si="0"/>
        <v>287.12056563897397</v>
      </c>
      <c r="M17" s="19">
        <f t="shared" si="1"/>
        <v>1680.7122262782539</v>
      </c>
    </row>
    <row r="18" spans="2:13" x14ac:dyDescent="0.3">
      <c r="B18">
        <f t="shared" si="2"/>
        <v>47</v>
      </c>
      <c r="C18" s="7">
        <v>1977</v>
      </c>
      <c r="D18" s="8">
        <v>762226.98</v>
      </c>
      <c r="F18" s="10">
        <v>12.59</v>
      </c>
      <c r="H18" s="14">
        <f t="shared" si="5"/>
        <v>114334.04699999999</v>
      </c>
      <c r="J18" s="12">
        <f t="shared" si="4"/>
        <v>57</v>
      </c>
      <c r="K18" s="12">
        <f>VLOOKUP(J18,'CPI Indexes'!B$5:J$111,9,FALSE)</f>
        <v>198.90203745213017</v>
      </c>
      <c r="L18" s="19">
        <f t="shared" si="0"/>
        <v>574.82592166767927</v>
      </c>
      <c r="M18" s="19">
        <f t="shared" si="1"/>
        <v>3243.2266303651172</v>
      </c>
    </row>
    <row r="19" spans="2:13" x14ac:dyDescent="0.3">
      <c r="B19">
        <f t="shared" si="2"/>
        <v>46</v>
      </c>
      <c r="C19" s="7">
        <v>1978</v>
      </c>
      <c r="D19" s="8">
        <v>504535.6</v>
      </c>
      <c r="F19" s="10">
        <v>13.04</v>
      </c>
      <c r="H19" s="14">
        <f t="shared" si="5"/>
        <v>75680.34</v>
      </c>
      <c r="J19" s="12">
        <f t="shared" si="4"/>
        <v>56</v>
      </c>
      <c r="K19" s="12">
        <f>VLOOKUP(J19,'CPI Indexes'!B$5:J$111,9,FALSE)</f>
        <v>190.74895176108933</v>
      </c>
      <c r="L19" s="19">
        <f t="shared" si="0"/>
        <v>396.75363508570507</v>
      </c>
      <c r="M19" s="19">
        <f t="shared" si="1"/>
        <v>2157.6140532298082</v>
      </c>
    </row>
    <row r="20" spans="2:13" x14ac:dyDescent="0.3">
      <c r="B20">
        <f t="shared" si="2"/>
        <v>45</v>
      </c>
      <c r="C20" s="7">
        <v>1979</v>
      </c>
      <c r="D20" s="8">
        <v>266809.17</v>
      </c>
      <c r="F20" s="10">
        <v>13.5</v>
      </c>
      <c r="H20" s="14">
        <f t="shared" si="5"/>
        <v>40021.375499999995</v>
      </c>
      <c r="J20" s="12">
        <f t="shared" si="4"/>
        <v>56</v>
      </c>
      <c r="K20" s="12">
        <f>VLOOKUP(J20,'CPI Indexes'!B$5:J$111,9,FALSE)</f>
        <v>190.74895176108933</v>
      </c>
      <c r="L20" s="19">
        <f t="shared" si="0"/>
        <v>209.811771600854</v>
      </c>
      <c r="M20" s="19">
        <f t="shared" si="1"/>
        <v>1099.7515763394197</v>
      </c>
    </row>
    <row r="21" spans="2:13" x14ac:dyDescent="0.3">
      <c r="B21">
        <f t="shared" si="2"/>
        <v>44</v>
      </c>
      <c r="C21" s="7">
        <v>1980</v>
      </c>
      <c r="D21" s="8">
        <v>484791.63</v>
      </c>
      <c r="F21" s="10">
        <v>13.97</v>
      </c>
      <c r="H21" s="14">
        <f t="shared" si="5"/>
        <v>72718.744500000001</v>
      </c>
      <c r="J21" s="12">
        <f t="shared" si="4"/>
        <v>55</v>
      </c>
      <c r="K21" s="12">
        <f>VLOOKUP(J21,'CPI Indexes'!B$5:J$111,9,FALSE)</f>
        <v>182.89055591430295</v>
      </c>
      <c r="L21" s="19">
        <f t="shared" si="0"/>
        <v>397.607980010044</v>
      </c>
      <c r="M21" s="19">
        <f t="shared" si="1"/>
        <v>2008.7770085818302</v>
      </c>
    </row>
    <row r="22" spans="2:13" x14ac:dyDescent="0.3">
      <c r="B22">
        <f t="shared" si="2"/>
        <v>43</v>
      </c>
      <c r="C22" s="7">
        <v>1981</v>
      </c>
      <c r="D22" s="8">
        <v>8863665.6899999995</v>
      </c>
      <c r="F22" s="10">
        <v>14.45</v>
      </c>
      <c r="H22" s="14">
        <f t="shared" si="5"/>
        <v>1329549.8535</v>
      </c>
      <c r="J22" s="12">
        <f t="shared" si="4"/>
        <v>54</v>
      </c>
      <c r="K22" s="12">
        <f>VLOOKUP(J22,'CPI Indexes'!B$5:J$111,9,FALSE)</f>
        <v>175.31619847161727</v>
      </c>
      <c r="L22" s="19">
        <f t="shared" si="0"/>
        <v>7583.7250926659053</v>
      </c>
      <c r="M22" s="19">
        <f t="shared" si="1"/>
        <v>36929.303188369078</v>
      </c>
    </row>
    <row r="23" spans="2:13" x14ac:dyDescent="0.3">
      <c r="B23">
        <f t="shared" si="2"/>
        <v>42</v>
      </c>
      <c r="C23" s="7">
        <v>1982</v>
      </c>
      <c r="D23" s="8">
        <v>908788.22</v>
      </c>
      <c r="F23" s="10">
        <v>14.94</v>
      </c>
      <c r="H23" s="14">
        <f t="shared" si="5"/>
        <v>136318.23299999998</v>
      </c>
      <c r="J23" s="12">
        <f t="shared" si="4"/>
        <v>54</v>
      </c>
      <c r="K23" s="12">
        <f>VLOOKUP(J23,'CPI Indexes'!B$5:J$111,9,FALSE)</f>
        <v>175.31619847161727</v>
      </c>
      <c r="L23" s="19">
        <f t="shared" si="0"/>
        <v>777.55640487532673</v>
      </c>
      <c r="M23" s="19">
        <f t="shared" si="1"/>
        <v>3649.4912709460818</v>
      </c>
    </row>
    <row r="24" spans="2:13" x14ac:dyDescent="0.3">
      <c r="B24">
        <f t="shared" si="2"/>
        <v>41</v>
      </c>
      <c r="C24" s="7">
        <v>1983</v>
      </c>
      <c r="D24" s="8">
        <v>936430.85</v>
      </c>
      <c r="F24" s="10">
        <v>15.43</v>
      </c>
      <c r="H24" s="14">
        <f t="shared" si="5"/>
        <v>140464.6275</v>
      </c>
      <c r="J24" s="12">
        <f t="shared" si="4"/>
        <v>53</v>
      </c>
      <c r="K24" s="12">
        <f>VLOOKUP(J24,'CPI Indexes'!B$5:J$111,9,FALSE)</f>
        <v>168.01561298469127</v>
      </c>
      <c r="L24" s="19">
        <f t="shared" si="0"/>
        <v>836.02127805109649</v>
      </c>
      <c r="M24" s="19">
        <f t="shared" si="1"/>
        <v>3782.0707762084612</v>
      </c>
    </row>
    <row r="25" spans="2:13" x14ac:dyDescent="0.3">
      <c r="B25">
        <f t="shared" si="2"/>
        <v>40</v>
      </c>
      <c r="C25" s="7">
        <v>1984</v>
      </c>
      <c r="D25" s="8">
        <v>3178310.2</v>
      </c>
      <c r="F25" s="10">
        <v>15.93</v>
      </c>
      <c r="H25" s="14">
        <f t="shared" si="5"/>
        <v>476746.53</v>
      </c>
      <c r="J25" s="12">
        <f t="shared" si="4"/>
        <v>53</v>
      </c>
      <c r="K25" s="12">
        <f>VLOOKUP(J25,'CPI Indexes'!B$5:J$111,9,FALSE)</f>
        <v>168.01561298469127</v>
      </c>
      <c r="L25" s="19">
        <f t="shared" si="0"/>
        <v>2837.513261600508</v>
      </c>
      <c r="M25" s="19">
        <f t="shared" si="1"/>
        <v>12372.63255414655</v>
      </c>
    </row>
    <row r="26" spans="2:13" x14ac:dyDescent="0.3">
      <c r="B26">
        <f t="shared" si="2"/>
        <v>39</v>
      </c>
      <c r="C26" s="7">
        <v>1985</v>
      </c>
      <c r="D26" s="8">
        <v>1817139.45</v>
      </c>
      <c r="F26" s="9">
        <v>16.45</v>
      </c>
      <c r="H26" s="14">
        <f t="shared" si="5"/>
        <v>272570.91749999998</v>
      </c>
      <c r="J26" s="12">
        <f t="shared" si="4"/>
        <v>52</v>
      </c>
      <c r="K26" s="12">
        <f>VLOOKUP(J26,'CPI Indexes'!B$5:J$111,9,FALSE)</f>
        <v>160.97890408163011</v>
      </c>
      <c r="L26" s="19">
        <f t="shared" si="0"/>
        <v>1693.2089273125077</v>
      </c>
      <c r="M26" s="19">
        <f t="shared" si="1"/>
        <v>7116.1756541038521</v>
      </c>
    </row>
    <row r="27" spans="2:13" x14ac:dyDescent="0.3">
      <c r="B27">
        <f t="shared" si="2"/>
        <v>38</v>
      </c>
      <c r="C27" s="7">
        <v>1986</v>
      </c>
      <c r="D27" s="8">
        <v>1035491.47</v>
      </c>
      <c r="F27" s="9">
        <v>16.97</v>
      </c>
      <c r="H27" s="14">
        <f t="shared" si="5"/>
        <v>155323.7205</v>
      </c>
      <c r="J27" s="12">
        <f t="shared" si="4"/>
        <v>52</v>
      </c>
      <c r="K27" s="12">
        <f>VLOOKUP(J27,'CPI Indexes'!B$5:J$111,9,FALSE)</f>
        <v>160.97890408163011</v>
      </c>
      <c r="L27" s="19">
        <f t="shared" si="0"/>
        <v>964.87003304009045</v>
      </c>
      <c r="M27" s="19">
        <f t="shared" si="1"/>
        <v>3908.5603574150682</v>
      </c>
    </row>
    <row r="28" spans="2:13" x14ac:dyDescent="0.3">
      <c r="B28">
        <f t="shared" si="2"/>
        <v>37</v>
      </c>
      <c r="C28" s="7">
        <v>1987</v>
      </c>
      <c r="D28" s="8">
        <v>4060748.13</v>
      </c>
      <c r="F28" s="9">
        <v>17.5</v>
      </c>
      <c r="H28" s="14">
        <f t="shared" si="5"/>
        <v>609112.21950000001</v>
      </c>
      <c r="J28" s="12">
        <f t="shared" si="4"/>
        <v>52</v>
      </c>
      <c r="K28" s="12">
        <f>VLOOKUP(J28,'CPI Indexes'!B$5:J$111,9,FALSE)</f>
        <v>160.97890408163011</v>
      </c>
      <c r="L28" s="19">
        <f t="shared" si="0"/>
        <v>3783.801504768152</v>
      </c>
      <c r="M28" s="19">
        <f t="shared" si="1"/>
        <v>14773.66492639329</v>
      </c>
    </row>
    <row r="29" spans="2:13" x14ac:dyDescent="0.3">
      <c r="B29">
        <f t="shared" si="2"/>
        <v>36</v>
      </c>
      <c r="C29" s="7">
        <v>1988</v>
      </c>
      <c r="D29" s="8">
        <v>2904996.58</v>
      </c>
      <c r="F29" s="9">
        <v>18.03</v>
      </c>
      <c r="H29" s="14">
        <f t="shared" si="5"/>
        <v>435749.48700000002</v>
      </c>
      <c r="J29" s="12">
        <f t="shared" si="4"/>
        <v>51</v>
      </c>
      <c r="K29" s="12">
        <f>VLOOKUP(J29,'CPI Indexes'!B$5:J$111,9,FALSE)</f>
        <v>154.19653405458325</v>
      </c>
      <c r="L29" s="19">
        <f t="shared" si="0"/>
        <v>2825.9356779430027</v>
      </c>
      <c r="M29" s="19">
        <f t="shared" si="1"/>
        <v>10634.916057809261</v>
      </c>
    </row>
    <row r="30" spans="2:13" x14ac:dyDescent="0.3">
      <c r="B30">
        <f t="shared" si="2"/>
        <v>35</v>
      </c>
      <c r="C30" s="7">
        <v>1989</v>
      </c>
      <c r="D30" s="8">
        <v>2613600.8199999998</v>
      </c>
      <c r="F30" s="9">
        <v>18.579999999999998</v>
      </c>
      <c r="H30" s="14">
        <f t="shared" si="5"/>
        <v>392040.12299999996</v>
      </c>
      <c r="J30" s="12">
        <f t="shared" si="4"/>
        <v>51</v>
      </c>
      <c r="K30" s="12">
        <f>VLOOKUP(J30,'CPI Indexes'!B$5:J$111,9,FALSE)</f>
        <v>154.19653405458325</v>
      </c>
      <c r="L30" s="19">
        <f t="shared" si="0"/>
        <v>2542.4703960026991</v>
      </c>
      <c r="M30" s="19">
        <f t="shared" si="1"/>
        <v>9222.3073810832539</v>
      </c>
    </row>
    <row r="31" spans="2:13" x14ac:dyDescent="0.3">
      <c r="B31">
        <f t="shared" si="2"/>
        <v>34</v>
      </c>
      <c r="C31" s="7">
        <v>1990</v>
      </c>
      <c r="D31" s="8">
        <v>7035543.1799999997</v>
      </c>
      <c r="F31" s="9">
        <v>19.14</v>
      </c>
      <c r="H31" s="14">
        <f t="shared" si="5"/>
        <v>1055331.477</v>
      </c>
      <c r="J31" s="12">
        <f t="shared" si="4"/>
        <v>50</v>
      </c>
      <c r="K31" s="12">
        <f>VLOOKUP(J31,'CPI Indexes'!B$5:J$111,9,FALSE)</f>
        <v>147.65930993212842</v>
      </c>
      <c r="L31" s="19">
        <f t="shared" si="0"/>
        <v>7147.0703573319079</v>
      </c>
      <c r="M31" s="19">
        <f t="shared" si="1"/>
        <v>24987.547947360108</v>
      </c>
    </row>
    <row r="32" spans="2:13" x14ac:dyDescent="0.3">
      <c r="B32">
        <f t="shared" si="2"/>
        <v>33</v>
      </c>
      <c r="C32" s="7">
        <v>1991</v>
      </c>
      <c r="D32" s="9">
        <v>7320628.79</v>
      </c>
      <c r="F32" s="9">
        <v>19.7</v>
      </c>
      <c r="H32" s="14">
        <f t="shared" si="5"/>
        <v>1098094.3185000001</v>
      </c>
      <c r="J32" s="12">
        <f t="shared" si="4"/>
        <v>50</v>
      </c>
      <c r="K32" s="12">
        <f>VLOOKUP(J32,'CPI Indexes'!B$5:J$111,9,FALSE)</f>
        <v>147.65930993212842</v>
      </c>
      <c r="L32" s="19">
        <f t="shared" si="0"/>
        <v>7436.6751341634936</v>
      </c>
      <c r="M32" s="19">
        <f t="shared" si="1"/>
        <v>25060.301272427936</v>
      </c>
    </row>
    <row r="33" spans="2:13" x14ac:dyDescent="0.3">
      <c r="B33">
        <f t="shared" si="2"/>
        <v>32</v>
      </c>
      <c r="C33" s="7">
        <v>1992</v>
      </c>
      <c r="D33" s="8">
        <v>3779520.13</v>
      </c>
      <c r="F33" s="9">
        <v>20.27</v>
      </c>
      <c r="H33" s="14">
        <f t="shared" si="5"/>
        <v>566928.01949999994</v>
      </c>
      <c r="J33" s="12">
        <f t="shared" si="4"/>
        <v>49</v>
      </c>
      <c r="K33" s="12">
        <f>VLOOKUP(J33,'CPI Indexes'!B$5:J$111,9,FALSE)</f>
        <v>141.35837101891894</v>
      </c>
      <c r="L33" s="19">
        <f t="shared" si="0"/>
        <v>4010.5726701117978</v>
      </c>
      <c r="M33" s="19">
        <f t="shared" si="1"/>
        <v>13026.440565351038</v>
      </c>
    </row>
    <row r="34" spans="2:13" x14ac:dyDescent="0.3">
      <c r="B34">
        <f t="shared" si="2"/>
        <v>31</v>
      </c>
      <c r="C34" s="7">
        <v>1993</v>
      </c>
      <c r="D34" s="8">
        <v>5740183.6600000001</v>
      </c>
      <c r="F34" s="9">
        <v>20.85</v>
      </c>
      <c r="H34" s="14">
        <f t="shared" si="5"/>
        <v>861027.549</v>
      </c>
      <c r="J34" s="12">
        <f t="shared" si="4"/>
        <v>49</v>
      </c>
      <c r="K34" s="12">
        <f>VLOOKUP(J34,'CPI Indexes'!B$5:J$111,9,FALSE)</f>
        <v>141.35837101891894</v>
      </c>
      <c r="L34" s="19">
        <f t="shared" si="0"/>
        <v>6091.0969954850634</v>
      </c>
      <c r="M34" s="19">
        <f t="shared" si="1"/>
        <v>19068.950097893365</v>
      </c>
    </row>
    <row r="35" spans="2:13" x14ac:dyDescent="0.3">
      <c r="B35">
        <f t="shared" si="2"/>
        <v>30</v>
      </c>
      <c r="C35" s="7">
        <v>1994</v>
      </c>
      <c r="D35" s="8">
        <v>8291278.6399999997</v>
      </c>
      <c r="F35" s="9">
        <v>21.44</v>
      </c>
      <c r="H35" s="14">
        <f t="shared" si="5"/>
        <v>1243691.7959999999</v>
      </c>
      <c r="J35" s="12">
        <f t="shared" si="4"/>
        <v>48</v>
      </c>
      <c r="K35" s="12">
        <f>VLOOKUP(J35,'CPI Indexes'!B$5:J$111,9,FALSE)</f>
        <v>135.28517688570494</v>
      </c>
      <c r="L35" s="19">
        <f t="shared" si="0"/>
        <v>9193.1120957230014</v>
      </c>
      <c r="M35" s="19">
        <f t="shared" si="1"/>
        <v>27739.952764299887</v>
      </c>
    </row>
    <row r="36" spans="2:13" x14ac:dyDescent="0.3">
      <c r="B36">
        <f t="shared" si="2"/>
        <v>29</v>
      </c>
      <c r="C36" s="7">
        <v>1995</v>
      </c>
      <c r="D36" s="8">
        <v>8867550.7200000007</v>
      </c>
      <c r="F36" s="9">
        <v>22.04</v>
      </c>
      <c r="H36" s="14">
        <f t="shared" si="5"/>
        <v>1330132.608</v>
      </c>
      <c r="J36" s="12">
        <f t="shared" si="4"/>
        <v>48</v>
      </c>
      <c r="K36" s="12">
        <f>VLOOKUP(J36,'CPI Indexes'!B$5:J$111,9,FALSE)</f>
        <v>135.28517688570494</v>
      </c>
      <c r="L36" s="19">
        <f t="shared" si="0"/>
        <v>9832.0646697587308</v>
      </c>
      <c r="M36" s="19">
        <f t="shared" si="1"/>
        <v>28595.63747289827</v>
      </c>
    </row>
    <row r="37" spans="2:13" x14ac:dyDescent="0.3">
      <c r="B37">
        <f t="shared" si="2"/>
        <v>28</v>
      </c>
      <c r="C37" s="7">
        <v>1996</v>
      </c>
      <c r="D37" s="8">
        <v>11641415.720000001</v>
      </c>
      <c r="F37" s="9">
        <v>22.65</v>
      </c>
      <c r="H37" s="14">
        <f t="shared" si="5"/>
        <v>1746212.358</v>
      </c>
      <c r="J37" s="12">
        <f t="shared" si="4"/>
        <v>48</v>
      </c>
      <c r="K37" s="12">
        <f>VLOOKUP(J37,'CPI Indexes'!B$5:J$111,9,FALSE)</f>
        <v>135.28517688570494</v>
      </c>
      <c r="L37" s="19">
        <f t="shared" si="0"/>
        <v>12907.639980951346</v>
      </c>
      <c r="M37" s="19">
        <f t="shared" si="1"/>
        <v>36183.768347326106</v>
      </c>
    </row>
    <row r="38" spans="2:13" x14ac:dyDescent="0.3">
      <c r="B38">
        <f t="shared" si="2"/>
        <v>27</v>
      </c>
      <c r="C38" s="7">
        <v>1997</v>
      </c>
      <c r="D38" s="8">
        <v>5821934.6900000004</v>
      </c>
      <c r="F38" s="9">
        <v>23.26</v>
      </c>
      <c r="H38" s="14">
        <f t="shared" si="5"/>
        <v>873290.20350000006</v>
      </c>
      <c r="J38" s="12">
        <f t="shared" si="4"/>
        <v>47</v>
      </c>
      <c r="K38" s="12">
        <f>VLOOKUP(J38,'CPI Indexes'!B$5:J$111,9,FALSE)</f>
        <v>129.43149579345055</v>
      </c>
      <c r="L38" s="19">
        <f t="shared" si="0"/>
        <v>6747.1228555807975</v>
      </c>
      <c r="M38" s="19">
        <f t="shared" si="1"/>
        <v>18230.453130911053</v>
      </c>
    </row>
    <row r="39" spans="2:13" x14ac:dyDescent="0.3">
      <c r="B39">
        <f t="shared" si="2"/>
        <v>26</v>
      </c>
      <c r="C39" s="7">
        <v>1998</v>
      </c>
      <c r="D39" s="8">
        <v>12240484.439999999</v>
      </c>
      <c r="F39" s="9">
        <v>23.88</v>
      </c>
      <c r="H39" s="14">
        <f t="shared" si="5"/>
        <v>1836072.666</v>
      </c>
      <c r="J39" s="12">
        <f t="shared" si="4"/>
        <v>47</v>
      </c>
      <c r="K39" s="12">
        <f>VLOOKUP(J39,'CPI Indexes'!B$5:J$111,9,FALSE)</f>
        <v>129.43149579345055</v>
      </c>
      <c r="L39" s="19">
        <f t="shared" si="0"/>
        <v>14185.671383494189</v>
      </c>
      <c r="M39" s="19">
        <f t="shared" si="1"/>
        <v>36943.720935093865</v>
      </c>
    </row>
    <row r="40" spans="2:13" x14ac:dyDescent="0.3">
      <c r="B40">
        <f t="shared" si="2"/>
        <v>25</v>
      </c>
      <c r="C40" s="7">
        <v>1999</v>
      </c>
      <c r="D40" s="8">
        <v>13626257.220000001</v>
      </c>
      <c r="F40" s="9">
        <v>24.51</v>
      </c>
      <c r="H40" s="14">
        <f t="shared" si="5"/>
        <v>2043938.5830000001</v>
      </c>
      <c r="J40" s="12">
        <f t="shared" si="4"/>
        <v>47</v>
      </c>
      <c r="K40" s="12">
        <f>VLOOKUP(J40,'CPI Indexes'!B$5:J$111,9,FALSE)</f>
        <v>129.43149579345055</v>
      </c>
      <c r="L40" s="19">
        <f t="shared" si="0"/>
        <v>15791.66315331594</v>
      </c>
      <c r="M40" s="19">
        <f t="shared" si="1"/>
        <v>39639.713437897146</v>
      </c>
    </row>
    <row r="41" spans="2:13" x14ac:dyDescent="0.3">
      <c r="B41">
        <f t="shared" si="2"/>
        <v>24</v>
      </c>
      <c r="C41" s="7">
        <v>2000</v>
      </c>
      <c r="D41" s="8">
        <v>13985971.85</v>
      </c>
      <c r="F41" s="9">
        <v>25.14</v>
      </c>
      <c r="H41" s="14">
        <f t="shared" si="5"/>
        <v>2097895.7774999999</v>
      </c>
      <c r="J41" s="12">
        <f t="shared" si="4"/>
        <v>46</v>
      </c>
      <c r="K41" s="12">
        <f>VLOOKUP(J41,'CPI Indexes'!B$5:J$111,9,FALSE)</f>
        <v>123.78939353585595</v>
      </c>
      <c r="L41" s="19">
        <f t="shared" ref="L41:L65" si="6">H41/K41</f>
        <v>16947.298290885788</v>
      </c>
      <c r="M41" s="19">
        <f t="shared" ref="M41:M65" si="7">L41*(1+$F$5/100)^B41</f>
        <v>41002.940481728416</v>
      </c>
    </row>
    <row r="42" spans="2:13" x14ac:dyDescent="0.3">
      <c r="B42">
        <f t="shared" si="2"/>
        <v>23</v>
      </c>
      <c r="C42" s="7">
        <v>2001</v>
      </c>
      <c r="D42" s="8">
        <v>8913332.75</v>
      </c>
      <c r="F42" s="9">
        <v>25.79</v>
      </c>
      <c r="H42" s="14">
        <f t="shared" si="5"/>
        <v>1336999.9124999999</v>
      </c>
      <c r="J42" s="12">
        <f t="shared" si="4"/>
        <v>46</v>
      </c>
      <c r="K42" s="12">
        <f>VLOOKUP(J42,'CPI Indexes'!B$5:J$111,9,FALSE)</f>
        <v>123.78939353585595</v>
      </c>
      <c r="L42" s="19">
        <f t="shared" si="6"/>
        <v>10800.601524174477</v>
      </c>
      <c r="M42" s="19">
        <f t="shared" si="7"/>
        <v>25186.879674211443</v>
      </c>
    </row>
    <row r="43" spans="2:13" x14ac:dyDescent="0.3">
      <c r="B43">
        <f t="shared" si="2"/>
        <v>22</v>
      </c>
      <c r="C43" s="7">
        <v>2002</v>
      </c>
      <c r="D43" s="8">
        <v>8190283.7199999997</v>
      </c>
      <c r="F43" s="9">
        <v>26.43</v>
      </c>
      <c r="H43" s="14">
        <f t="shared" si="5"/>
        <v>1228542.558</v>
      </c>
      <c r="J43" s="12">
        <f t="shared" si="4"/>
        <v>45</v>
      </c>
      <c r="K43" s="12">
        <f>VLOOKUP(J43,'CPI Indexes'!B$5:J$111,9,FALSE)</f>
        <v>118.35122268516234</v>
      </c>
      <c r="L43" s="19">
        <f t="shared" si="6"/>
        <v>10380.480489569307</v>
      </c>
      <c r="M43" s="19">
        <f t="shared" si="7"/>
        <v>23332.204538868125</v>
      </c>
    </row>
    <row r="44" spans="2:13" x14ac:dyDescent="0.3">
      <c r="B44">
        <f t="shared" si="2"/>
        <v>21</v>
      </c>
      <c r="C44" s="7">
        <v>2003</v>
      </c>
      <c r="D44" s="8">
        <v>9900479.1099999994</v>
      </c>
      <c r="F44" s="9">
        <v>27.09</v>
      </c>
      <c r="H44" s="14">
        <f t="shared" si="5"/>
        <v>1485071.8664999998</v>
      </c>
      <c r="J44" s="12">
        <f t="shared" si="4"/>
        <v>45</v>
      </c>
      <c r="K44" s="12">
        <f>VLOOKUP(J44,'CPI Indexes'!B$5:J$111,9,FALSE)</f>
        <v>118.35122268516234</v>
      </c>
      <c r="L44" s="19">
        <f t="shared" si="6"/>
        <v>12548.00611946853</v>
      </c>
      <c r="M44" s="19">
        <f t="shared" si="7"/>
        <v>27184.724426840974</v>
      </c>
    </row>
    <row r="45" spans="2:13" x14ac:dyDescent="0.3">
      <c r="B45">
        <f t="shared" si="2"/>
        <v>20</v>
      </c>
      <c r="C45" s="7">
        <v>2004</v>
      </c>
      <c r="D45" s="8">
        <v>11414086.560000001</v>
      </c>
      <c r="F45" s="9">
        <v>27.75</v>
      </c>
      <c r="H45" s="14">
        <f t="shared" si="5"/>
        <v>1712112.9839999999</v>
      </c>
      <c r="J45" s="12">
        <f t="shared" si="4"/>
        <v>45</v>
      </c>
      <c r="K45" s="12">
        <f>VLOOKUP(J45,'CPI Indexes'!B$5:J$111,9,FALSE)</f>
        <v>118.35122268516234</v>
      </c>
      <c r="L45" s="19">
        <f t="shared" si="6"/>
        <v>14466.373436247119</v>
      </c>
      <c r="M45" s="19">
        <f t="shared" si="7"/>
        <v>30207.986567720392</v>
      </c>
    </row>
    <row r="46" spans="2:13" x14ac:dyDescent="0.3">
      <c r="B46">
        <f t="shared" si="2"/>
        <v>19</v>
      </c>
      <c r="C46" s="7">
        <v>2005</v>
      </c>
      <c r="D46" s="8">
        <v>9708718.25</v>
      </c>
      <c r="F46" s="9">
        <v>28.41</v>
      </c>
      <c r="H46" s="14">
        <f t="shared" si="5"/>
        <v>1456307.7375</v>
      </c>
      <c r="J46" s="12">
        <f t="shared" si="4"/>
        <v>44</v>
      </c>
      <c r="K46" s="12">
        <f>VLOOKUP(J46,'CPI Indexes'!B$5:J$111,9,FALSE)</f>
        <v>113.10961222666249</v>
      </c>
      <c r="L46" s="19">
        <f t="shared" si="6"/>
        <v>12875.189905007166</v>
      </c>
      <c r="M46" s="19">
        <f t="shared" si="7"/>
        <v>25913.593735658811</v>
      </c>
    </row>
    <row r="47" spans="2:13" x14ac:dyDescent="0.3">
      <c r="B47">
        <f t="shared" si="2"/>
        <v>18</v>
      </c>
      <c r="C47" s="7">
        <v>2006</v>
      </c>
      <c r="D47" s="8">
        <v>13075914.34</v>
      </c>
      <c r="F47" s="9">
        <v>29.08</v>
      </c>
      <c r="H47" s="14">
        <f t="shared" si="5"/>
        <v>1961387.1509999998</v>
      </c>
      <c r="J47" s="12">
        <f t="shared" si="4"/>
        <v>44</v>
      </c>
      <c r="K47" s="12">
        <f>VLOOKUP(J47,'CPI Indexes'!B$5:J$111,9,FALSE)</f>
        <v>113.10961222666249</v>
      </c>
      <c r="L47" s="19">
        <f t="shared" si="6"/>
        <v>17340.587704160273</v>
      </c>
      <c r="M47" s="19">
        <f t="shared" si="7"/>
        <v>33639.513732459542</v>
      </c>
    </row>
    <row r="48" spans="2:13" x14ac:dyDescent="0.3">
      <c r="B48">
        <f t="shared" si="2"/>
        <v>17</v>
      </c>
      <c r="C48" s="7">
        <v>2007</v>
      </c>
      <c r="D48" s="8">
        <v>11148634.939999999</v>
      </c>
      <c r="F48" s="9">
        <v>29.75</v>
      </c>
      <c r="H48" s="14">
        <f t="shared" si="5"/>
        <v>1672295.2409999999</v>
      </c>
      <c r="J48" s="12">
        <f t="shared" si="4"/>
        <v>44</v>
      </c>
      <c r="K48" s="12">
        <f>VLOOKUP(J48,'CPI Indexes'!B$5:J$111,9,FALSE)</f>
        <v>113.10961222666249</v>
      </c>
      <c r="L48" s="19">
        <f t="shared" si="6"/>
        <v>14784.731448365819</v>
      </c>
      <c r="M48" s="19">
        <f t="shared" si="7"/>
        <v>27644.658659501172</v>
      </c>
    </row>
    <row r="49" spans="2:13" x14ac:dyDescent="0.3">
      <c r="B49">
        <f t="shared" si="2"/>
        <v>16</v>
      </c>
      <c r="C49" s="7">
        <v>2008</v>
      </c>
      <c r="D49" s="8">
        <v>13925651.869999999</v>
      </c>
      <c r="F49" s="9">
        <v>30.43</v>
      </c>
      <c r="H49" s="14">
        <f t="shared" si="5"/>
        <v>2088847.7804999999</v>
      </c>
      <c r="J49" s="12">
        <f t="shared" si="4"/>
        <v>43</v>
      </c>
      <c r="K49" s="12">
        <f>VLOOKUP(J49,'CPI Indexes'!B$5:J$111,9,FALSE)</f>
        <v>108.05745756786744</v>
      </c>
      <c r="L49" s="19">
        <f t="shared" si="6"/>
        <v>19330.898833965821</v>
      </c>
      <c r="M49" s="19">
        <f t="shared" si="7"/>
        <v>34838.683405512529</v>
      </c>
    </row>
    <row r="50" spans="2:13" x14ac:dyDescent="0.3">
      <c r="B50">
        <f t="shared" si="2"/>
        <v>15</v>
      </c>
      <c r="C50" s="7">
        <v>2009</v>
      </c>
      <c r="D50" s="8">
        <v>17539617.940000001</v>
      </c>
      <c r="F50" s="9">
        <v>31.11</v>
      </c>
      <c r="H50" s="14">
        <f t="shared" si="5"/>
        <v>2630942.6910000001</v>
      </c>
      <c r="J50" s="12">
        <f t="shared" si="4"/>
        <v>43</v>
      </c>
      <c r="K50" s="12">
        <f>VLOOKUP(J50,'CPI Indexes'!B$5:J$111,9,FALSE)</f>
        <v>108.05745756786744</v>
      </c>
      <c r="L50" s="19">
        <f t="shared" si="6"/>
        <v>24347.627181100284</v>
      </c>
      <c r="M50" s="19">
        <f t="shared" si="7"/>
        <v>42293.947692503294</v>
      </c>
    </row>
    <row r="51" spans="2:13" x14ac:dyDescent="0.3">
      <c r="B51">
        <f t="shared" si="2"/>
        <v>14</v>
      </c>
      <c r="C51" s="7">
        <v>2010</v>
      </c>
      <c r="D51" s="8">
        <v>11532803.970000001</v>
      </c>
      <c r="F51" s="9">
        <v>31.8</v>
      </c>
      <c r="H51" s="14">
        <f t="shared" si="5"/>
        <v>1729920.5955000001</v>
      </c>
      <c r="J51" s="12">
        <f t="shared" si="4"/>
        <v>43</v>
      </c>
      <c r="K51" s="12">
        <f>VLOOKUP(J51,'CPI Indexes'!B$5:J$111,9,FALSE)</f>
        <v>108.05745756786744</v>
      </c>
      <c r="L51" s="19">
        <f t="shared" si="6"/>
        <v>16009.266129674503</v>
      </c>
      <c r="M51" s="19">
        <f t="shared" si="7"/>
        <v>26804.326510054689</v>
      </c>
    </row>
    <row r="52" spans="2:13" x14ac:dyDescent="0.3">
      <c r="B52">
        <f t="shared" si="2"/>
        <v>13</v>
      </c>
      <c r="C52" s="7">
        <v>2011</v>
      </c>
      <c r="D52" s="8">
        <v>15710091.369999999</v>
      </c>
      <c r="F52" s="9">
        <v>32.49</v>
      </c>
      <c r="H52" s="14">
        <f t="shared" si="5"/>
        <v>2356513.7054999997</v>
      </c>
      <c r="J52" s="12">
        <f t="shared" si="4"/>
        <v>42</v>
      </c>
      <c r="K52" s="12">
        <f>VLOOKUP(J52,'CPI Indexes'!B$5:J$111,9,FALSE)</f>
        <v>103.18791090878788</v>
      </c>
      <c r="L52" s="19">
        <f t="shared" si="6"/>
        <v>22837.110323737641</v>
      </c>
      <c r="M52" s="19">
        <f t="shared" si="7"/>
        <v>36854.160250429624</v>
      </c>
    </row>
    <row r="53" spans="2:13" x14ac:dyDescent="0.3">
      <c r="B53">
        <f t="shared" si="2"/>
        <v>12</v>
      </c>
      <c r="C53" s="7">
        <v>2012</v>
      </c>
      <c r="D53" s="8">
        <v>21181575.41</v>
      </c>
      <c r="F53" s="9">
        <v>33.18</v>
      </c>
      <c r="H53" s="14">
        <f t="shared" si="5"/>
        <v>3177236.3114999998</v>
      </c>
      <c r="J53" s="12">
        <f t="shared" si="4"/>
        <v>42</v>
      </c>
      <c r="K53" s="12">
        <f>VLOOKUP(J53,'CPI Indexes'!B$5:J$111,9,FALSE)</f>
        <v>103.18791090878788</v>
      </c>
      <c r="L53" s="19">
        <f t="shared" si="6"/>
        <v>30790.780465635089</v>
      </c>
      <c r="M53" s="19">
        <f t="shared" si="7"/>
        <v>47893.652841611118</v>
      </c>
    </row>
    <row r="54" spans="2:13" x14ac:dyDescent="0.3">
      <c r="B54">
        <f t="shared" si="2"/>
        <v>11</v>
      </c>
      <c r="C54" s="7">
        <v>2013</v>
      </c>
      <c r="D54" s="8">
        <v>16291186.74</v>
      </c>
      <c r="F54" s="9">
        <v>33.880000000000003</v>
      </c>
      <c r="H54" s="14">
        <f t="shared" si="5"/>
        <v>2443678.0109999999</v>
      </c>
      <c r="J54" s="12">
        <f t="shared" si="4"/>
        <v>42</v>
      </c>
      <c r="K54" s="12">
        <f>VLOOKUP(J54,'CPI Indexes'!B$5:J$111,9,FALSE)</f>
        <v>103.18791090878788</v>
      </c>
      <c r="L54" s="19">
        <f t="shared" si="6"/>
        <v>23681.824638935363</v>
      </c>
      <c r="M54" s="19">
        <f t="shared" si="7"/>
        <v>35504.575141624497</v>
      </c>
    </row>
    <row r="55" spans="2:13" x14ac:dyDescent="0.3">
      <c r="B55">
        <f t="shared" si="2"/>
        <v>10</v>
      </c>
      <c r="C55" s="7">
        <v>2014</v>
      </c>
      <c r="D55" s="8">
        <v>29529072.870000001</v>
      </c>
      <c r="F55" s="9">
        <v>34.58</v>
      </c>
      <c r="H55" s="14">
        <f t="shared" si="5"/>
        <v>4429360.9304999998</v>
      </c>
      <c r="J55" s="12">
        <f t="shared" si="4"/>
        <v>42</v>
      </c>
      <c r="K55" s="12">
        <f>VLOOKUP(J55,'CPI Indexes'!B$5:J$111,9,FALSE)</f>
        <v>103.18791090878788</v>
      </c>
      <c r="L55" s="19">
        <f t="shared" si="6"/>
        <v>42925.19241343395</v>
      </c>
      <c r="M55" s="19">
        <f t="shared" si="7"/>
        <v>62028.789283295926</v>
      </c>
    </row>
    <row r="56" spans="2:13" x14ac:dyDescent="0.3">
      <c r="B56">
        <f t="shared" si="2"/>
        <v>9</v>
      </c>
      <c r="C56" s="7">
        <v>2015</v>
      </c>
      <c r="D56" s="8">
        <v>31298059.190000001</v>
      </c>
      <c r="F56" s="9">
        <v>35.29</v>
      </c>
      <c r="H56" s="14">
        <f t="shared" si="5"/>
        <v>4694708.8784999996</v>
      </c>
      <c r="J56" s="12">
        <f t="shared" si="4"/>
        <v>41</v>
      </c>
      <c r="K56" s="12">
        <f>VLOOKUP(J56,'CPI Indexes'!B$5:J$111,9,FALSE)</f>
        <v>98.494371960277462</v>
      </c>
      <c r="L56" s="19">
        <f t="shared" si="6"/>
        <v>47664.742513342426</v>
      </c>
      <c r="M56" s="19">
        <f t="shared" si="7"/>
        <v>66388.093923820765</v>
      </c>
    </row>
    <row r="57" spans="2:13" x14ac:dyDescent="0.3">
      <c r="B57">
        <f t="shared" si="2"/>
        <v>8</v>
      </c>
      <c r="C57" s="7">
        <v>2016</v>
      </c>
      <c r="D57" s="8">
        <v>107537951.67</v>
      </c>
      <c r="F57" s="9">
        <v>36</v>
      </c>
      <c r="H57" s="14">
        <f t="shared" si="5"/>
        <v>16130692.750499999</v>
      </c>
      <c r="J57" s="12">
        <f t="shared" si="4"/>
        <v>41</v>
      </c>
      <c r="K57" s="12">
        <f>VLOOKUP(J57,'CPI Indexes'!B$5:J$111,9,FALSE)</f>
        <v>98.494371960277462</v>
      </c>
      <c r="L57" s="19">
        <f t="shared" si="6"/>
        <v>163772.73573565672</v>
      </c>
      <c r="M57" s="19">
        <f t="shared" si="7"/>
        <v>219860.11298512216</v>
      </c>
    </row>
    <row r="58" spans="2:13" x14ac:dyDescent="0.3">
      <c r="B58">
        <f t="shared" si="2"/>
        <v>7</v>
      </c>
      <c r="C58" s="7">
        <v>2017</v>
      </c>
      <c r="D58" s="8">
        <v>19259277.140000001</v>
      </c>
      <c r="F58" s="9">
        <v>36.71</v>
      </c>
      <c r="H58" s="14">
        <f t="shared" si="5"/>
        <v>2888891.571</v>
      </c>
      <c r="J58" s="12">
        <f t="shared" si="4"/>
        <v>41</v>
      </c>
      <c r="K58" s="12">
        <f>VLOOKUP(J58,'CPI Indexes'!B$5:J$111,9,FALSE)</f>
        <v>98.494371960277462</v>
      </c>
      <c r="L58" s="19">
        <f t="shared" si="6"/>
        <v>29330.524308181619</v>
      </c>
      <c r="M58" s="19">
        <f t="shared" si="7"/>
        <v>37952.165755239068</v>
      </c>
    </row>
    <row r="59" spans="2:13" x14ac:dyDescent="0.3">
      <c r="B59">
        <f t="shared" si="2"/>
        <v>6</v>
      </c>
      <c r="C59" s="7">
        <v>2018</v>
      </c>
      <c r="D59" s="8">
        <v>17309547.690000001</v>
      </c>
      <c r="F59" s="9">
        <v>37.43</v>
      </c>
      <c r="H59" s="14">
        <f t="shared" si="5"/>
        <v>2596432.1535</v>
      </c>
      <c r="J59" s="12">
        <f t="shared" si="4"/>
        <v>40</v>
      </c>
      <c r="K59" s="12">
        <f>VLOOKUP(J59,'CPI Indexes'!B$5:J$111,9,FALSE)</f>
        <v>93.970478997857782</v>
      </c>
      <c r="L59" s="19">
        <f t="shared" si="6"/>
        <v>27630.296037537384</v>
      </c>
      <c r="M59" s="19">
        <f t="shared" si="7"/>
        <v>34459.912501558225</v>
      </c>
    </row>
    <row r="60" spans="2:13" x14ac:dyDescent="0.3">
      <c r="B60">
        <f t="shared" si="2"/>
        <v>5</v>
      </c>
      <c r="C60" s="7">
        <v>2019</v>
      </c>
      <c r="D60" s="8">
        <v>18551674.82</v>
      </c>
      <c r="F60" s="9">
        <v>38.159999999999997</v>
      </c>
      <c r="H60" s="14">
        <f t="shared" si="5"/>
        <v>2782751.2229999998</v>
      </c>
      <c r="J60" s="12">
        <f t="shared" si="4"/>
        <v>40</v>
      </c>
      <c r="K60" s="12">
        <f>VLOOKUP(J60,'CPI Indexes'!B$5:J$111,9,FALSE)</f>
        <v>93.970478997857782</v>
      </c>
      <c r="L60" s="19">
        <f t="shared" si="6"/>
        <v>29613.036484186032</v>
      </c>
      <c r="M60" s="19">
        <f t="shared" si="7"/>
        <v>35597.825400955408</v>
      </c>
    </row>
    <row r="61" spans="2:13" x14ac:dyDescent="0.3">
      <c r="B61">
        <f t="shared" si="2"/>
        <v>4</v>
      </c>
      <c r="C61" s="7">
        <v>2020</v>
      </c>
      <c r="D61" s="8">
        <v>40882706.609999999</v>
      </c>
      <c r="F61" s="9">
        <v>38.89</v>
      </c>
      <c r="H61" s="14">
        <f t="shared" si="5"/>
        <v>6132405.9914999995</v>
      </c>
      <c r="J61" s="12">
        <f t="shared" si="4"/>
        <v>40</v>
      </c>
      <c r="K61" s="12">
        <f>VLOOKUP(J61,'CPI Indexes'!B$5:J$111,9,FALSE)</f>
        <v>93.970478997857782</v>
      </c>
      <c r="L61" s="19">
        <f t="shared" si="6"/>
        <v>65258.856365303815</v>
      </c>
      <c r="M61" s="19">
        <f t="shared" si="7"/>
        <v>75612.201012633872</v>
      </c>
    </row>
    <row r="62" spans="2:13" x14ac:dyDescent="0.3">
      <c r="B62">
        <f t="shared" si="2"/>
        <v>3</v>
      </c>
      <c r="C62" s="7">
        <v>2021</v>
      </c>
      <c r="D62" s="8">
        <v>52975740.670000002</v>
      </c>
      <c r="F62" s="9">
        <v>39.630000000000003</v>
      </c>
      <c r="H62" s="14">
        <f t="shared" si="5"/>
        <v>7946361.1004999997</v>
      </c>
      <c r="J62" s="12">
        <f t="shared" si="4"/>
        <v>40</v>
      </c>
      <c r="K62" s="12">
        <f>VLOOKUP(J62,'CPI Indexes'!B$5:J$111,9,FALSE)</f>
        <v>93.970478997857782</v>
      </c>
      <c r="L62" s="19">
        <f t="shared" si="6"/>
        <v>84562.313454645162</v>
      </c>
      <c r="M62" s="19">
        <f t="shared" si="7"/>
        <v>94436.78031892814</v>
      </c>
    </row>
    <row r="63" spans="2:13" x14ac:dyDescent="0.3">
      <c r="B63">
        <f t="shared" si="2"/>
        <v>2</v>
      </c>
      <c r="C63" s="7">
        <v>2022</v>
      </c>
      <c r="D63" s="8">
        <f>(D68-SUM(D9:D62))/3</f>
        <v>172202057.25333333</v>
      </c>
      <c r="F63" s="32">
        <f>F62</f>
        <v>39.630000000000003</v>
      </c>
      <c r="H63" s="14">
        <f t="shared" si="5"/>
        <v>25830308.588</v>
      </c>
      <c r="J63" s="12">
        <f>J62</f>
        <v>40</v>
      </c>
      <c r="K63" s="12">
        <f>VLOOKUP(J63,'CPI Indexes'!B$5:J$111,9,FALSE)</f>
        <v>93.970478997857782</v>
      </c>
      <c r="L63" s="19">
        <f t="shared" si="6"/>
        <v>274876.84284964477</v>
      </c>
      <c r="M63" s="19">
        <f t="shared" si="7"/>
        <v>295879.15162362548</v>
      </c>
    </row>
    <row r="64" spans="2:13" x14ac:dyDescent="0.3">
      <c r="B64">
        <f t="shared" si="2"/>
        <v>1</v>
      </c>
      <c r="C64" s="7">
        <v>2023</v>
      </c>
      <c r="D64" s="8">
        <f>D63</f>
        <v>172202057.25333333</v>
      </c>
      <c r="F64" s="32">
        <f t="shared" ref="F64:F65" si="8">F63</f>
        <v>39.630000000000003</v>
      </c>
      <c r="H64" s="14">
        <f t="shared" si="5"/>
        <v>25830308.588</v>
      </c>
      <c r="J64" s="12">
        <f t="shared" ref="J64:J65" si="9">J63</f>
        <v>40</v>
      </c>
      <c r="K64" s="12">
        <f>VLOOKUP(J64,'CPI Indexes'!B$5:J$111,9,FALSE)</f>
        <v>93.970478997857782</v>
      </c>
      <c r="L64" s="19">
        <f t="shared" si="6"/>
        <v>274876.84284964477</v>
      </c>
      <c r="M64" s="19">
        <f t="shared" si="7"/>
        <v>285184.72445650649</v>
      </c>
    </row>
    <row r="65" spans="2:15" x14ac:dyDescent="0.3">
      <c r="B65">
        <f t="shared" si="2"/>
        <v>0</v>
      </c>
      <c r="C65" s="7">
        <v>2024</v>
      </c>
      <c r="D65" s="8">
        <f>D64</f>
        <v>172202057.25333333</v>
      </c>
      <c r="F65" s="32">
        <f t="shared" si="8"/>
        <v>39.630000000000003</v>
      </c>
      <c r="H65" s="14">
        <f t="shared" si="5"/>
        <v>25830308.588</v>
      </c>
      <c r="J65" s="12">
        <f t="shared" si="9"/>
        <v>40</v>
      </c>
      <c r="K65" s="12">
        <f>VLOOKUP(J65,'CPI Indexes'!B$5:J$111,9,FALSE)</f>
        <v>93.970478997857782</v>
      </c>
      <c r="L65" s="19">
        <f t="shared" si="6"/>
        <v>274876.84284964477</v>
      </c>
      <c r="M65" s="19">
        <f t="shared" si="7"/>
        <v>274876.84284964477</v>
      </c>
    </row>
    <row r="66" spans="2:15" x14ac:dyDescent="0.3">
      <c r="H66" s="14"/>
      <c r="J66" s="12"/>
      <c r="K66" s="12"/>
      <c r="L66" s="19"/>
      <c r="M66" s="19"/>
    </row>
    <row r="67" spans="2:15" x14ac:dyDescent="0.3">
      <c r="D67" s="1">
        <f>SUM(D9:D66)</f>
        <v>1132600000</v>
      </c>
      <c r="H67" s="3">
        <f>SUM(H9:H66)</f>
        <v>169890000</v>
      </c>
    </row>
    <row r="68" spans="2:15" x14ac:dyDescent="0.3">
      <c r="D68" s="2">
        <f>'[1]Recommended Life Estimates'!$H$47*1000000</f>
        <v>1132600000</v>
      </c>
      <c r="H68" s="3"/>
      <c r="J68" s="16"/>
      <c r="K68" s="16"/>
      <c r="L68" s="16"/>
      <c r="M68" s="16">
        <f>SUM(M9:M66)</f>
        <v>2337087.7039444661</v>
      </c>
    </row>
    <row r="69" spans="2:15" x14ac:dyDescent="0.3">
      <c r="H69" s="3">
        <f>H67/D67</f>
        <v>0.15</v>
      </c>
    </row>
    <row r="70" spans="2:15" x14ac:dyDescent="0.3">
      <c r="H70" s="3"/>
      <c r="M70" s="14"/>
      <c r="N70" s="14"/>
      <c r="O70" s="14"/>
    </row>
    <row r="71" spans="2:15" x14ac:dyDescent="0.3">
      <c r="D71" s="1"/>
      <c r="F71" s="2"/>
      <c r="H71" s="2"/>
      <c r="M71" s="18"/>
      <c r="N71" s="18"/>
      <c r="O71" s="18"/>
    </row>
    <row r="72" spans="2:15" x14ac:dyDescent="0.3">
      <c r="D72" s="1"/>
      <c r="F72" s="2"/>
      <c r="H72" s="2"/>
      <c r="M72" s="18"/>
      <c r="N72" s="18"/>
      <c r="O72" s="18"/>
    </row>
    <row r="73" spans="2:15" x14ac:dyDescent="0.3">
      <c r="D73" s="1"/>
      <c r="F73" s="2"/>
      <c r="H73" s="2"/>
      <c r="M73" s="14"/>
      <c r="N73" s="14"/>
      <c r="O73" s="14"/>
    </row>
    <row r="74" spans="2:15" x14ac:dyDescent="0.3">
      <c r="D74" s="1"/>
      <c r="F74" s="2"/>
      <c r="H74" s="2"/>
      <c r="M74" s="14"/>
      <c r="N74" s="14"/>
      <c r="O74" s="14"/>
    </row>
    <row r="75" spans="2:15" x14ac:dyDescent="0.3">
      <c r="D75" s="1"/>
      <c r="F75" s="2"/>
      <c r="H75" s="2"/>
      <c r="M75" s="19"/>
      <c r="N75" s="19"/>
      <c r="O75" s="19"/>
    </row>
    <row r="76" spans="2:15" x14ac:dyDescent="0.3">
      <c r="D76" s="1"/>
      <c r="F76" s="2"/>
      <c r="H76" s="2"/>
    </row>
    <row r="77" spans="2:15" x14ac:dyDescent="0.3">
      <c r="D77" s="1"/>
      <c r="F77" s="2"/>
      <c r="H77" s="2"/>
    </row>
    <row r="78" spans="2:15" x14ac:dyDescent="0.3">
      <c r="D78" s="1"/>
      <c r="F78" s="2"/>
      <c r="H78" s="2"/>
    </row>
    <row r="79" spans="2:15" x14ac:dyDescent="0.3">
      <c r="D79" s="1"/>
      <c r="F79" s="2"/>
      <c r="H79" s="2"/>
    </row>
    <row r="80" spans="2:15" x14ac:dyDescent="0.3">
      <c r="D80" s="1"/>
      <c r="F80" s="2"/>
      <c r="H80" s="2"/>
    </row>
    <row r="81" spans="4:8" x14ac:dyDescent="0.3">
      <c r="D81" s="1"/>
      <c r="F81" s="2"/>
      <c r="H81" s="2"/>
    </row>
    <row r="82" spans="4:8" x14ac:dyDescent="0.3">
      <c r="D82" s="1"/>
      <c r="F82" s="2"/>
      <c r="H82" s="2"/>
    </row>
    <row r="84" spans="4:8" x14ac:dyDescent="0.3">
      <c r="D84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B2:J112"/>
  <sheetViews>
    <sheetView zoomScaleNormal="100" workbookViewId="0">
      <selection activeCell="N42" sqref="N42"/>
    </sheetView>
  </sheetViews>
  <sheetFormatPr defaultColWidth="9.109375" defaultRowHeight="13.2" x14ac:dyDescent="0.25"/>
  <cols>
    <col min="1" max="4" width="9.109375" style="20"/>
    <col min="5" max="5" width="11.109375" style="20" bestFit="1" customWidth="1"/>
    <col min="6" max="6" width="10.109375" style="20" bestFit="1" customWidth="1"/>
    <col min="7" max="8" width="9.109375" style="20"/>
    <col min="9" max="9" width="14" style="20" customWidth="1"/>
    <col min="10" max="10" width="16" style="20" customWidth="1"/>
    <col min="11" max="16384" width="9.109375" style="20"/>
  </cols>
  <sheetData>
    <row r="2" spans="2:10" x14ac:dyDescent="0.25">
      <c r="C2" s="21" t="s">
        <v>48</v>
      </c>
      <c r="D2" s="20">
        <v>3.7499999999999999E-2</v>
      </c>
    </row>
    <row r="4" spans="2:10" ht="52.8" x14ac:dyDescent="0.25">
      <c r="B4" s="20" t="s">
        <v>11</v>
      </c>
      <c r="C4" s="20" t="s">
        <v>47</v>
      </c>
      <c r="I4" s="23"/>
      <c r="J4" s="23" t="s">
        <v>49</v>
      </c>
    </row>
    <row r="5" spans="2:10" x14ac:dyDescent="0.25">
      <c r="B5" s="20">
        <f>2021-C5</f>
        <v>107</v>
      </c>
      <c r="C5" s="20">
        <v>1914</v>
      </c>
      <c r="E5" s="25"/>
      <c r="F5" s="25"/>
      <c r="I5" s="26">
        <f>((1+D$2)^B5)</f>
        <v>51.372094893410804</v>
      </c>
      <c r="J5" s="26">
        <f>SUM(I5:I$112)</f>
        <v>1394.6279587176937</v>
      </c>
    </row>
    <row r="6" spans="2:10" x14ac:dyDescent="0.25">
      <c r="B6" s="20">
        <f t="shared" ref="B6:B69" si="0">2021-C6</f>
        <v>106</v>
      </c>
      <c r="C6" s="20">
        <v>1915</v>
      </c>
      <c r="E6" s="25"/>
      <c r="F6" s="25"/>
      <c r="I6" s="26">
        <f t="shared" ref="I6:I36" si="1">((1+D$2)^B6)</f>
        <v>49.515272186420049</v>
      </c>
      <c r="J6" s="26">
        <f>SUM(I6:I$112)</f>
        <v>1343.2558638242826</v>
      </c>
    </row>
    <row r="7" spans="2:10" x14ac:dyDescent="0.25">
      <c r="B7" s="20">
        <f t="shared" si="0"/>
        <v>105</v>
      </c>
      <c r="C7" s="20">
        <v>1916</v>
      </c>
      <c r="E7" s="25"/>
      <c r="F7" s="25"/>
      <c r="I7" s="26">
        <f t="shared" si="1"/>
        <v>47.725563553175945</v>
      </c>
      <c r="J7" s="26">
        <f>SUM(I7:I$112)</f>
        <v>1293.7405916378627</v>
      </c>
    </row>
    <row r="8" spans="2:10" x14ac:dyDescent="0.25">
      <c r="B8" s="20">
        <f t="shared" si="0"/>
        <v>104</v>
      </c>
      <c r="C8" s="20">
        <v>1917</v>
      </c>
      <c r="E8" s="25"/>
      <c r="F8" s="25"/>
      <c r="I8" s="26">
        <f t="shared" si="1"/>
        <v>46.000543183784032</v>
      </c>
      <c r="J8" s="26">
        <f>SUM(I8:I$112)</f>
        <v>1246.0150280846869</v>
      </c>
    </row>
    <row r="9" spans="2:10" x14ac:dyDescent="0.25">
      <c r="B9" s="20">
        <f t="shared" si="0"/>
        <v>103</v>
      </c>
      <c r="C9" s="20">
        <v>1918</v>
      </c>
      <c r="E9" s="25"/>
      <c r="F9" s="25"/>
      <c r="I9" s="26">
        <f t="shared" si="1"/>
        <v>44.337872948225566</v>
      </c>
      <c r="J9" s="26">
        <f>SUM(I9:I$112)</f>
        <v>1200.014484900903</v>
      </c>
    </row>
    <row r="10" spans="2:10" x14ac:dyDescent="0.25">
      <c r="B10" s="20">
        <f t="shared" si="0"/>
        <v>102</v>
      </c>
      <c r="C10" s="20">
        <v>1919</v>
      </c>
      <c r="E10" s="25"/>
      <c r="F10" s="25"/>
      <c r="I10" s="26">
        <f t="shared" si="1"/>
        <v>42.73529922720536</v>
      </c>
      <c r="J10" s="26">
        <f>SUM(I10:I$112)</f>
        <v>1155.6766119526778</v>
      </c>
    </row>
    <row r="11" spans="2:10" x14ac:dyDescent="0.25">
      <c r="B11" s="20">
        <f t="shared" si="0"/>
        <v>101</v>
      </c>
      <c r="C11" s="20">
        <v>1920</v>
      </c>
      <c r="E11" s="25"/>
      <c r="F11" s="25"/>
      <c r="I11" s="26">
        <f t="shared" si="1"/>
        <v>41.190649857547335</v>
      </c>
      <c r="J11" s="26">
        <f>SUM(I11:I$112)</f>
        <v>1112.9413127254727</v>
      </c>
    </row>
    <row r="12" spans="2:10" x14ac:dyDescent="0.25">
      <c r="B12" s="20">
        <f t="shared" si="0"/>
        <v>100</v>
      </c>
      <c r="C12" s="20">
        <v>1921</v>
      </c>
      <c r="E12" s="25"/>
      <c r="F12" s="25"/>
      <c r="I12" s="26">
        <f t="shared" si="1"/>
        <v>39.701831187997428</v>
      </c>
      <c r="J12" s="26">
        <f>SUM(I12:I$112)</f>
        <v>1071.7506628679255</v>
      </c>
    </row>
    <row r="13" spans="2:10" x14ac:dyDescent="0.25">
      <c r="B13" s="20">
        <f t="shared" si="0"/>
        <v>99</v>
      </c>
      <c r="C13" s="20">
        <v>1922</v>
      </c>
      <c r="E13" s="25"/>
      <c r="F13" s="25"/>
      <c r="I13" s="26">
        <f t="shared" si="1"/>
        <v>38.266825241443293</v>
      </c>
      <c r="J13" s="26">
        <f>SUM(I13:I$112)</f>
        <v>1032.0488316799288</v>
      </c>
    </row>
    <row r="14" spans="2:10" x14ac:dyDescent="0.25">
      <c r="B14" s="20">
        <f t="shared" si="0"/>
        <v>98</v>
      </c>
      <c r="C14" s="20">
        <v>1923</v>
      </c>
      <c r="E14" s="25"/>
      <c r="F14" s="25"/>
      <c r="I14" s="26">
        <f t="shared" si="1"/>
        <v>36.883686979704379</v>
      </c>
      <c r="J14" s="26">
        <f>SUM(I14:I$112)</f>
        <v>993.78200643848572</v>
      </c>
    </row>
    <row r="15" spans="2:10" x14ac:dyDescent="0.25">
      <c r="B15" s="20">
        <f t="shared" si="0"/>
        <v>97</v>
      </c>
      <c r="C15" s="20">
        <v>1924</v>
      </c>
      <c r="E15" s="25"/>
      <c r="F15" s="25"/>
      <c r="I15" s="26">
        <f t="shared" si="1"/>
        <v>35.550541667184937</v>
      </c>
      <c r="J15" s="26">
        <f>SUM(I15:I$112)</f>
        <v>956.89831945878132</v>
      </c>
    </row>
    <row r="16" spans="2:10" x14ac:dyDescent="0.25">
      <c r="B16" s="20">
        <f t="shared" si="0"/>
        <v>96</v>
      </c>
      <c r="C16" s="20">
        <v>1925</v>
      </c>
      <c r="E16" s="25"/>
      <c r="F16" s="25"/>
      <c r="I16" s="26">
        <f t="shared" si="1"/>
        <v>34.265582329816809</v>
      </c>
      <c r="J16" s="26">
        <f>SUM(I16:I$112)</f>
        <v>921.3477777915964</v>
      </c>
    </row>
    <row r="17" spans="2:10" x14ac:dyDescent="0.25">
      <c r="B17" s="20">
        <f t="shared" si="0"/>
        <v>95</v>
      </c>
      <c r="C17" s="20">
        <v>1926</v>
      </c>
      <c r="E17" s="25"/>
      <c r="F17" s="25"/>
      <c r="I17" s="26">
        <f t="shared" si="1"/>
        <v>33.027067305847524</v>
      </c>
      <c r="J17" s="26">
        <f>SUM(I17:I$112)</f>
        <v>887.08219546177952</v>
      </c>
    </row>
    <row r="18" spans="2:10" x14ac:dyDescent="0.25">
      <c r="B18" s="20">
        <f t="shared" si="0"/>
        <v>94</v>
      </c>
      <c r="C18" s="20">
        <v>1927</v>
      </c>
      <c r="E18" s="25"/>
      <c r="F18" s="25"/>
      <c r="I18" s="26">
        <f t="shared" si="1"/>
        <v>31.833317885154234</v>
      </c>
      <c r="J18" s="26">
        <f>SUM(I18:I$112)</f>
        <v>854.05512815593215</v>
      </c>
    </row>
    <row r="19" spans="2:10" x14ac:dyDescent="0.25">
      <c r="B19" s="20">
        <f t="shared" si="0"/>
        <v>93</v>
      </c>
      <c r="C19" s="20">
        <v>1928</v>
      </c>
      <c r="E19" s="25"/>
      <c r="F19" s="25"/>
      <c r="I19" s="26">
        <f t="shared" si="1"/>
        <v>30.682716033883594</v>
      </c>
      <c r="J19" s="26">
        <f>SUM(I19:I$112)</f>
        <v>822.22181027077772</v>
      </c>
    </row>
    <row r="20" spans="2:10" x14ac:dyDescent="0.25">
      <c r="B20" s="20">
        <f t="shared" si="0"/>
        <v>92</v>
      </c>
      <c r="C20" s="20">
        <v>1929</v>
      </c>
      <c r="E20" s="25"/>
      <c r="F20" s="25"/>
      <c r="I20" s="26">
        <f t="shared" si="1"/>
        <v>29.573702201333589</v>
      </c>
      <c r="J20" s="26">
        <f>SUM(I20:I$112)</f>
        <v>791.53909423689424</v>
      </c>
    </row>
    <row r="21" spans="2:10" x14ac:dyDescent="0.25">
      <c r="B21" s="20">
        <f t="shared" si="0"/>
        <v>91</v>
      </c>
      <c r="C21" s="20">
        <v>1930</v>
      </c>
      <c r="E21" s="25"/>
      <c r="F21" s="25"/>
      <c r="I21" s="26">
        <f t="shared" si="1"/>
        <v>28.504773206104652</v>
      </c>
      <c r="J21" s="26">
        <f>SUM(I21:I$112)</f>
        <v>761.96539203556063</v>
      </c>
    </row>
    <row r="22" spans="2:10" x14ac:dyDescent="0.25">
      <c r="B22" s="20">
        <f t="shared" si="0"/>
        <v>90</v>
      </c>
      <c r="C22" s="20">
        <v>1931</v>
      </c>
      <c r="E22" s="25"/>
      <c r="F22" s="25"/>
      <c r="I22" s="26">
        <f t="shared" si="1"/>
        <v>27.47448019865509</v>
      </c>
      <c r="J22" s="26">
        <f>SUM(I22:I$112)</f>
        <v>733.46061882945605</v>
      </c>
    </row>
    <row r="23" spans="2:10" x14ac:dyDescent="0.25">
      <c r="B23" s="20">
        <f t="shared" si="0"/>
        <v>89</v>
      </c>
      <c r="C23" s="20">
        <v>1932</v>
      </c>
      <c r="E23" s="25"/>
      <c r="F23" s="25"/>
      <c r="I23" s="26">
        <f t="shared" si="1"/>
        <v>26.481426697498875</v>
      </c>
      <c r="J23" s="26">
        <f>SUM(I23:I$112)</f>
        <v>705.98613863080084</v>
      </c>
    </row>
    <row r="24" spans="2:10" x14ac:dyDescent="0.25">
      <c r="B24" s="20">
        <f t="shared" si="0"/>
        <v>88</v>
      </c>
      <c r="C24" s="20">
        <v>1933</v>
      </c>
      <c r="E24" s="25"/>
      <c r="F24" s="25"/>
      <c r="I24" s="26">
        <f t="shared" si="1"/>
        <v>25.524266696384455</v>
      </c>
      <c r="J24" s="26">
        <f>SUM(I24:I$112)</f>
        <v>679.50471193330202</v>
      </c>
    </row>
    <row r="25" spans="2:10" x14ac:dyDescent="0.25">
      <c r="B25" s="20">
        <f t="shared" si="0"/>
        <v>87</v>
      </c>
      <c r="C25" s="20">
        <v>1934</v>
      </c>
      <c r="E25" s="25"/>
      <c r="F25" s="25"/>
      <c r="I25" s="26">
        <f t="shared" si="1"/>
        <v>24.601702839888624</v>
      </c>
      <c r="J25" s="26">
        <f>SUM(I25:I$112)</f>
        <v>653.98044523691749</v>
      </c>
    </row>
    <row r="26" spans="2:10" x14ac:dyDescent="0.25">
      <c r="B26" s="20">
        <f t="shared" si="0"/>
        <v>86</v>
      </c>
      <c r="C26" s="20">
        <v>1935</v>
      </c>
      <c r="E26" s="25"/>
      <c r="F26" s="25"/>
      <c r="I26" s="26">
        <f t="shared" si="1"/>
        <v>23.712484664952889</v>
      </c>
      <c r="J26" s="26">
        <f>SUM(I26:I$112)</f>
        <v>629.37874239702876</v>
      </c>
    </row>
    <row r="27" spans="2:10" x14ac:dyDescent="0.25">
      <c r="B27" s="20">
        <f t="shared" si="0"/>
        <v>85</v>
      </c>
      <c r="C27" s="20">
        <v>1936</v>
      </c>
      <c r="E27" s="25"/>
      <c r="F27" s="25"/>
      <c r="I27" s="26">
        <f t="shared" si="1"/>
        <v>22.85540690597869</v>
      </c>
      <c r="J27" s="26">
        <f>SUM(I27:I$112)</f>
        <v>605.66625773207568</v>
      </c>
    </row>
    <row r="28" spans="2:10" x14ac:dyDescent="0.25">
      <c r="B28" s="20">
        <f t="shared" si="0"/>
        <v>84</v>
      </c>
      <c r="C28" s="20">
        <v>1937</v>
      </c>
      <c r="E28" s="25"/>
      <c r="F28" s="25"/>
      <c r="I28" s="26">
        <f t="shared" si="1"/>
        <v>22.029307861184275</v>
      </c>
      <c r="J28" s="26">
        <f>SUM(I28:I$112)</f>
        <v>582.81085082609695</v>
      </c>
    </row>
    <row r="29" spans="2:10" x14ac:dyDescent="0.25">
      <c r="B29" s="20">
        <f t="shared" si="0"/>
        <v>83</v>
      </c>
      <c r="C29" s="20">
        <v>1938</v>
      </c>
      <c r="E29" s="25"/>
      <c r="F29" s="25"/>
      <c r="I29" s="26">
        <f t="shared" si="1"/>
        <v>21.233067818008937</v>
      </c>
      <c r="J29" s="26">
        <f>SUM(I29:I$112)</f>
        <v>560.78154296491266</v>
      </c>
    </row>
    <row r="30" spans="2:10" x14ac:dyDescent="0.25">
      <c r="B30" s="20">
        <f t="shared" si="0"/>
        <v>82</v>
      </c>
      <c r="C30" s="20">
        <v>1939</v>
      </c>
      <c r="E30" s="25"/>
      <c r="F30" s="25"/>
      <c r="I30" s="26">
        <f t="shared" si="1"/>
        <v>20.465607535430298</v>
      </c>
      <c r="J30" s="26">
        <f>SUM(I30:I$112)</f>
        <v>539.54847514690357</v>
      </c>
    </row>
    <row r="31" spans="2:10" x14ac:dyDescent="0.25">
      <c r="B31" s="20">
        <f t="shared" si="0"/>
        <v>81</v>
      </c>
      <c r="C31" s="20">
        <v>1940</v>
      </c>
      <c r="E31" s="25"/>
      <c r="F31" s="25"/>
      <c r="I31" s="26">
        <f t="shared" si="1"/>
        <v>19.725886781137635</v>
      </c>
      <c r="J31" s="26">
        <f>SUM(I31:I$112)</f>
        <v>519.08286761147303</v>
      </c>
    </row>
    <row r="32" spans="2:10" x14ac:dyDescent="0.25">
      <c r="B32" s="20">
        <f t="shared" si="0"/>
        <v>80</v>
      </c>
      <c r="C32" s="20">
        <v>1941</v>
      </c>
      <c r="E32" s="25"/>
      <c r="F32" s="25"/>
      <c r="I32" s="26">
        <f t="shared" si="1"/>
        <v>19.012902921578441</v>
      </c>
      <c r="J32" s="26">
        <f>SUM(I32:I$112)</f>
        <v>499.35698083033532</v>
      </c>
    </row>
    <row r="33" spans="2:10" x14ac:dyDescent="0.25">
      <c r="B33" s="20">
        <f t="shared" si="0"/>
        <v>79</v>
      </c>
      <c r="C33" s="20">
        <v>1942</v>
      </c>
      <c r="E33" s="25"/>
      <c r="F33" s="25"/>
      <c r="I33" s="26">
        <f t="shared" si="1"/>
        <v>18.325689562967167</v>
      </c>
      <c r="J33" s="26">
        <f>SUM(I33:I$112)</f>
        <v>480.34407790875679</v>
      </c>
    </row>
    <row r="34" spans="2:10" x14ac:dyDescent="0.25">
      <c r="B34" s="20">
        <f t="shared" si="0"/>
        <v>78</v>
      </c>
      <c r="C34" s="20">
        <v>1943</v>
      </c>
      <c r="E34" s="25"/>
      <c r="F34" s="25"/>
      <c r="I34" s="26">
        <f t="shared" si="1"/>
        <v>17.663315241414139</v>
      </c>
      <c r="J34" s="26">
        <f>SUM(I34:I$112)</f>
        <v>462.01838834578967</v>
      </c>
    </row>
    <row r="35" spans="2:10" x14ac:dyDescent="0.25">
      <c r="B35" s="20">
        <f t="shared" si="0"/>
        <v>77</v>
      </c>
      <c r="C35" s="20">
        <v>1944</v>
      </c>
      <c r="E35" s="25"/>
      <c r="F35" s="25"/>
      <c r="I35" s="26">
        <f t="shared" si="1"/>
        <v>17.024882160399166</v>
      </c>
      <c r="J35" s="26">
        <f>SUM(I35:I$112)</f>
        <v>444.35507310437549</v>
      </c>
    </row>
    <row r="36" spans="2:10" x14ac:dyDescent="0.25">
      <c r="B36" s="20">
        <f t="shared" si="0"/>
        <v>76</v>
      </c>
      <c r="C36" s="20">
        <v>1945</v>
      </c>
      <c r="E36" s="25"/>
      <c r="F36" s="25"/>
      <c r="I36" s="26">
        <f t="shared" si="1"/>
        <v>16.409524973878714</v>
      </c>
      <c r="J36" s="26">
        <f>SUM(I36:I$112)</f>
        <v>427.33019094397639</v>
      </c>
    </row>
    <row r="37" spans="2:10" x14ac:dyDescent="0.25">
      <c r="B37" s="20">
        <f t="shared" si="0"/>
        <v>75</v>
      </c>
      <c r="C37" s="20">
        <v>1946</v>
      </c>
      <c r="E37" s="25"/>
      <c r="F37" s="25"/>
      <c r="I37" s="26">
        <f>((1+D$2)^B37)</f>
        <v>15.81640961337707</v>
      </c>
      <c r="J37" s="26">
        <f>SUM(I37:I$112)</f>
        <v>410.92066597009762</v>
      </c>
    </row>
    <row r="38" spans="2:10" x14ac:dyDescent="0.25">
      <c r="B38" s="20">
        <f t="shared" si="0"/>
        <v>74</v>
      </c>
      <c r="C38" s="20">
        <v>1947</v>
      </c>
      <c r="E38" s="25"/>
      <c r="F38" s="25"/>
      <c r="I38" s="26">
        <f t="shared" ref="I38:I68" si="2">((1+D$2)^B38)</f>
        <v>15.244732157471875</v>
      </c>
      <c r="J38" s="26">
        <f>SUM(I38:I$112)</f>
        <v>395.10425635672055</v>
      </c>
    </row>
    <row r="39" spans="2:10" x14ac:dyDescent="0.25">
      <c r="B39" s="20">
        <f t="shared" si="0"/>
        <v>73</v>
      </c>
      <c r="C39" s="20">
        <v>1948</v>
      </c>
      <c r="E39" s="25"/>
      <c r="F39" s="25"/>
      <c r="I39" s="26">
        <f t="shared" si="2"/>
        <v>14.693717742141564</v>
      </c>
      <c r="J39" s="26">
        <f>SUM(I39:I$112)</f>
        <v>379.85952419924865</v>
      </c>
    </row>
    <row r="40" spans="2:10" x14ac:dyDescent="0.25">
      <c r="B40" s="20">
        <f t="shared" si="0"/>
        <v>72</v>
      </c>
      <c r="C40" s="20">
        <v>1949</v>
      </c>
      <c r="E40" s="25"/>
      <c r="F40" s="25"/>
      <c r="I40" s="26">
        <f t="shared" si="2"/>
        <v>14.16261951049789</v>
      </c>
      <c r="J40" s="26">
        <f>SUM(I40:I$112)</f>
        <v>365.16580645710712</v>
      </c>
    </row>
    <row r="41" spans="2:10" x14ac:dyDescent="0.25">
      <c r="B41" s="20">
        <f t="shared" si="0"/>
        <v>71</v>
      </c>
      <c r="C41" s="20">
        <v>1950</v>
      </c>
      <c r="E41" s="25"/>
      <c r="F41" s="25"/>
      <c r="I41" s="26">
        <f t="shared" si="2"/>
        <v>13.650717600479892</v>
      </c>
      <c r="J41" s="26">
        <f>SUM(I41:I$112)</f>
        <v>351.00318694660928</v>
      </c>
    </row>
    <row r="42" spans="2:10" x14ac:dyDescent="0.25">
      <c r="B42" s="20">
        <f t="shared" si="0"/>
        <v>70</v>
      </c>
      <c r="C42" s="20">
        <v>1951</v>
      </c>
      <c r="E42" s="25"/>
      <c r="F42" s="25"/>
      <c r="I42" s="26">
        <f t="shared" si="2"/>
        <v>13.157318169137245</v>
      </c>
      <c r="J42" s="26">
        <f>SUM(I42:I$112)</f>
        <v>337.3524693461294</v>
      </c>
    </row>
    <row r="43" spans="2:10" x14ac:dyDescent="0.25">
      <c r="B43" s="20">
        <f t="shared" si="0"/>
        <v>69</v>
      </c>
      <c r="C43" s="20">
        <v>1952</v>
      </c>
      <c r="E43" s="25"/>
      <c r="F43" s="25"/>
      <c r="I43" s="26">
        <f t="shared" si="2"/>
        <v>12.681752452180476</v>
      </c>
      <c r="J43" s="26">
        <f>SUM(I43:I$112)</f>
        <v>324.19515117699217</v>
      </c>
    </row>
    <row r="44" spans="2:10" x14ac:dyDescent="0.25">
      <c r="B44" s="20">
        <f t="shared" si="0"/>
        <v>68</v>
      </c>
      <c r="C44" s="20">
        <v>1953</v>
      </c>
      <c r="E44" s="25"/>
      <c r="F44" s="25"/>
      <c r="I44" s="26">
        <f t="shared" si="2"/>
        <v>12.223375857523349</v>
      </c>
      <c r="J44" s="26">
        <f>SUM(I44:I$112)</f>
        <v>311.51339872481162</v>
      </c>
    </row>
    <row r="45" spans="2:10" x14ac:dyDescent="0.25">
      <c r="B45" s="20">
        <f t="shared" si="0"/>
        <v>67</v>
      </c>
      <c r="C45" s="20">
        <v>1954</v>
      </c>
      <c r="E45" s="25"/>
      <c r="F45" s="25"/>
      <c r="I45" s="26">
        <f t="shared" si="2"/>
        <v>11.781567091588768</v>
      </c>
      <c r="J45" s="26">
        <f>SUM(I45:I$112)</f>
        <v>299.29002286728831</v>
      </c>
    </row>
    <row r="46" spans="2:10" x14ac:dyDescent="0.25">
      <c r="B46" s="20">
        <f t="shared" si="0"/>
        <v>66</v>
      </c>
      <c r="C46" s="20">
        <v>1955</v>
      </c>
      <c r="E46" s="25"/>
      <c r="F46" s="25"/>
      <c r="I46" s="26">
        <f t="shared" si="2"/>
        <v>11.355727317193992</v>
      </c>
      <c r="J46" s="26">
        <f>SUM(I46:I$112)</f>
        <v>287.50845577569959</v>
      </c>
    </row>
    <row r="47" spans="2:10" x14ac:dyDescent="0.25">
      <c r="B47" s="20">
        <f t="shared" si="0"/>
        <v>65</v>
      </c>
      <c r="C47" s="20">
        <v>1956</v>
      </c>
      <c r="E47" s="25"/>
      <c r="F47" s="25"/>
      <c r="I47" s="26">
        <f t="shared" si="2"/>
        <v>10.945279341873725</v>
      </c>
      <c r="J47" s="26">
        <f>SUM(I47:I$112)</f>
        <v>276.15272845850552</v>
      </c>
    </row>
    <row r="48" spans="2:10" x14ac:dyDescent="0.25">
      <c r="B48" s="20">
        <f t="shared" si="0"/>
        <v>64</v>
      </c>
      <c r="C48" s="20">
        <v>1957</v>
      </c>
      <c r="E48" s="25"/>
      <c r="F48" s="25"/>
      <c r="I48" s="26">
        <f t="shared" si="2"/>
        <v>10.54966683554094</v>
      </c>
      <c r="J48" s="26">
        <f>SUM(I48:I$112)</f>
        <v>265.20744911663189</v>
      </c>
    </row>
    <row r="49" spans="2:10" x14ac:dyDescent="0.25">
      <c r="B49" s="20">
        <f t="shared" si="0"/>
        <v>63</v>
      </c>
      <c r="C49" s="20">
        <v>1958</v>
      </c>
      <c r="E49" s="25"/>
      <c r="F49" s="25"/>
      <c r="I49" s="26">
        <f t="shared" si="2"/>
        <v>10.168353576425002</v>
      </c>
      <c r="J49" s="26">
        <f>SUM(I49:I$112)</f>
        <v>254.65778228109093</v>
      </c>
    </row>
    <row r="50" spans="2:10" x14ac:dyDescent="0.25">
      <c r="B50" s="20">
        <f t="shared" si="0"/>
        <v>62</v>
      </c>
      <c r="C50" s="20">
        <v>1959</v>
      </c>
      <c r="E50" s="25"/>
      <c r="F50" s="25"/>
      <c r="I50" s="26">
        <f t="shared" si="2"/>
        <v>9.8008227242650605</v>
      </c>
      <c r="J50" s="26">
        <f>SUM(I50:I$112)</f>
        <v>244.48942870466593</v>
      </c>
    </row>
    <row r="51" spans="2:10" x14ac:dyDescent="0.25">
      <c r="B51" s="20">
        <f t="shared" si="0"/>
        <v>61</v>
      </c>
      <c r="C51" s="20">
        <v>1960</v>
      </c>
      <c r="E51" s="25"/>
      <c r="F51" s="25"/>
      <c r="I51" s="26">
        <f t="shared" si="2"/>
        <v>9.4465761197735514</v>
      </c>
      <c r="J51" s="26">
        <f>SUM(I51:I$112)</f>
        <v>234.68860598040089</v>
      </c>
    </row>
    <row r="52" spans="2:10" x14ac:dyDescent="0.25">
      <c r="B52" s="20">
        <f t="shared" si="0"/>
        <v>60</v>
      </c>
      <c r="C52" s="20">
        <v>1961</v>
      </c>
      <c r="E52" s="25"/>
      <c r="F52" s="25"/>
      <c r="I52" s="26">
        <f t="shared" si="2"/>
        <v>9.1051336094202906</v>
      </c>
      <c r="J52" s="26">
        <f>SUM(I52:I$112)</f>
        <v>225.24202986062735</v>
      </c>
    </row>
    <row r="53" spans="2:10" x14ac:dyDescent="0.25">
      <c r="B53" s="20">
        <f t="shared" si="0"/>
        <v>59</v>
      </c>
      <c r="C53" s="20">
        <v>1962</v>
      </c>
      <c r="E53" s="25"/>
      <c r="F53" s="25"/>
      <c r="I53" s="26">
        <f t="shared" si="2"/>
        <v>8.7760323946219643</v>
      </c>
      <c r="J53" s="26">
        <f>SUM(I53:I$112)</f>
        <v>216.13689625120708</v>
      </c>
    </row>
    <row r="54" spans="2:10" x14ac:dyDescent="0.25">
      <c r="B54" s="20">
        <f t="shared" si="0"/>
        <v>58</v>
      </c>
      <c r="C54" s="20">
        <v>1963</v>
      </c>
      <c r="E54" s="25"/>
      <c r="F54" s="25"/>
      <c r="I54" s="26">
        <f t="shared" si="2"/>
        <v>8.4588264044549053</v>
      </c>
      <c r="J54" s="26">
        <f>SUM(I54:I$112)</f>
        <v>207.3608638565851</v>
      </c>
    </row>
    <row r="55" spans="2:10" x14ac:dyDescent="0.25">
      <c r="B55" s="20">
        <f t="shared" si="0"/>
        <v>57</v>
      </c>
      <c r="C55" s="20">
        <v>1964</v>
      </c>
      <c r="E55" s="25"/>
      <c r="F55" s="25"/>
      <c r="I55" s="26">
        <f t="shared" si="2"/>
        <v>8.1530856910408716</v>
      </c>
      <c r="J55" s="26">
        <f>SUM(I55:I$112)</f>
        <v>198.90203745213017</v>
      </c>
    </row>
    <row r="56" spans="2:10" x14ac:dyDescent="0.25">
      <c r="B56" s="20">
        <f t="shared" si="0"/>
        <v>56</v>
      </c>
      <c r="C56" s="20">
        <v>1965</v>
      </c>
      <c r="E56" s="25"/>
      <c r="F56" s="25"/>
      <c r="I56" s="26">
        <f t="shared" si="2"/>
        <v>7.8583958467863813</v>
      </c>
      <c r="J56" s="26">
        <f>SUM(I56:I$112)</f>
        <v>190.74895176108933</v>
      </c>
    </row>
    <row r="57" spans="2:10" x14ac:dyDescent="0.25">
      <c r="B57" s="20">
        <f t="shared" si="0"/>
        <v>55</v>
      </c>
      <c r="C57" s="20">
        <v>1966</v>
      </c>
      <c r="E57" s="25"/>
      <c r="F57" s="25"/>
      <c r="I57" s="26">
        <f t="shared" si="2"/>
        <v>7.5743574426856668</v>
      </c>
      <c r="J57" s="26">
        <f>SUM(I57:I$112)</f>
        <v>182.89055591430295</v>
      </c>
    </row>
    <row r="58" spans="2:10" x14ac:dyDescent="0.25">
      <c r="B58" s="20">
        <f t="shared" si="0"/>
        <v>54</v>
      </c>
      <c r="C58" s="20">
        <v>1967</v>
      </c>
      <c r="E58" s="25"/>
      <c r="F58" s="25"/>
      <c r="I58" s="26">
        <f t="shared" si="2"/>
        <v>7.300585486925943</v>
      </c>
      <c r="J58" s="26">
        <f>SUM(I58:I$112)</f>
        <v>175.31619847161727</v>
      </c>
    </row>
    <row r="59" spans="2:10" x14ac:dyDescent="0.25">
      <c r="B59" s="20">
        <f t="shared" si="0"/>
        <v>53</v>
      </c>
      <c r="C59" s="20">
        <v>1968</v>
      </c>
      <c r="E59" s="25"/>
      <c r="F59" s="25"/>
      <c r="I59" s="26">
        <f t="shared" si="2"/>
        <v>7.0367089030611503</v>
      </c>
      <c r="J59" s="26">
        <f>SUM(I59:I$112)</f>
        <v>168.01561298469127</v>
      </c>
    </row>
    <row r="60" spans="2:10" x14ac:dyDescent="0.25">
      <c r="B60" s="20">
        <f t="shared" si="0"/>
        <v>52</v>
      </c>
      <c r="C60" s="20">
        <v>1969</v>
      </c>
      <c r="E60" s="25"/>
      <c r="F60" s="25"/>
      <c r="I60" s="26">
        <f t="shared" si="2"/>
        <v>6.7823700270468903</v>
      </c>
      <c r="J60" s="26">
        <f>SUM(I60:I$112)</f>
        <v>160.97890408163011</v>
      </c>
    </row>
    <row r="61" spans="2:10" x14ac:dyDescent="0.25">
      <c r="B61" s="20">
        <f t="shared" si="0"/>
        <v>51</v>
      </c>
      <c r="C61" s="20">
        <v>1970</v>
      </c>
      <c r="E61" s="25"/>
      <c r="F61" s="25"/>
      <c r="I61" s="26">
        <f t="shared" si="2"/>
        <v>6.5372241224548331</v>
      </c>
      <c r="J61" s="26">
        <f>SUM(I61:I$112)</f>
        <v>154.19653405458325</v>
      </c>
    </row>
    <row r="62" spans="2:10" x14ac:dyDescent="0.25">
      <c r="B62" s="20">
        <f t="shared" si="0"/>
        <v>50</v>
      </c>
      <c r="C62" s="20">
        <v>1971</v>
      </c>
      <c r="E62" s="25"/>
      <c r="F62" s="25"/>
      <c r="I62" s="26">
        <f t="shared" si="2"/>
        <v>6.3009389132094773</v>
      </c>
      <c r="J62" s="26">
        <f>SUM(I62:I$112)</f>
        <v>147.65930993212842</v>
      </c>
    </row>
    <row r="63" spans="2:10" x14ac:dyDescent="0.25">
      <c r="B63" s="20">
        <f t="shared" si="0"/>
        <v>49</v>
      </c>
      <c r="C63" s="20">
        <v>1972</v>
      </c>
      <c r="E63" s="25"/>
      <c r="F63" s="25"/>
      <c r="I63" s="26">
        <f t="shared" si="2"/>
        <v>6.0731941332139527</v>
      </c>
      <c r="J63" s="26">
        <f>SUM(I63:I$112)</f>
        <v>141.35837101891894</v>
      </c>
    </row>
    <row r="64" spans="2:10" x14ac:dyDescent="0.25">
      <c r="B64" s="20">
        <f t="shared" si="0"/>
        <v>48</v>
      </c>
      <c r="C64" s="20">
        <v>1973</v>
      </c>
      <c r="E64" s="25"/>
      <c r="F64" s="25"/>
      <c r="I64" s="26">
        <f t="shared" si="2"/>
        <v>5.853681092254412</v>
      </c>
      <c r="J64" s="26">
        <f>SUM(I64:I$112)</f>
        <v>135.28517688570494</v>
      </c>
    </row>
    <row r="65" spans="2:10" x14ac:dyDescent="0.25">
      <c r="B65" s="20">
        <f t="shared" si="0"/>
        <v>47</v>
      </c>
      <c r="C65" s="20">
        <v>1974</v>
      </c>
      <c r="E65" s="25"/>
      <c r="F65" s="25"/>
      <c r="I65" s="26">
        <f t="shared" si="2"/>
        <v>5.6421022575946127</v>
      </c>
      <c r="J65" s="26">
        <f>SUM(I65:I$112)</f>
        <v>129.43149579345055</v>
      </c>
    </row>
    <row r="66" spans="2:10" x14ac:dyDescent="0.25">
      <c r="B66" s="20">
        <f t="shared" si="0"/>
        <v>46</v>
      </c>
      <c r="C66" s="20">
        <v>1975</v>
      </c>
      <c r="E66" s="25"/>
      <c r="F66" s="25"/>
      <c r="I66" s="26">
        <f t="shared" si="2"/>
        <v>5.4381708506936031</v>
      </c>
      <c r="J66" s="26">
        <f>SUM(I66:I$112)</f>
        <v>123.78939353585595</v>
      </c>
    </row>
    <row r="67" spans="2:10" x14ac:dyDescent="0.25">
      <c r="B67" s="20">
        <f t="shared" si="0"/>
        <v>45</v>
      </c>
      <c r="C67" s="20">
        <v>1976</v>
      </c>
      <c r="E67" s="25"/>
      <c r="F67" s="25"/>
      <c r="I67" s="26">
        <f t="shared" si="2"/>
        <v>5.2416104584998573</v>
      </c>
      <c r="J67" s="26">
        <f>SUM(I67:I$112)</f>
        <v>118.35122268516234</v>
      </c>
    </row>
    <row r="68" spans="2:10" x14ac:dyDescent="0.25">
      <c r="B68" s="20">
        <f t="shared" si="0"/>
        <v>44</v>
      </c>
      <c r="C68" s="20">
        <v>1977</v>
      </c>
      <c r="E68" s="25"/>
      <c r="F68" s="25"/>
      <c r="I68" s="26">
        <f t="shared" si="2"/>
        <v>5.0521546587950432</v>
      </c>
      <c r="J68" s="26">
        <f>SUM(I68:I$112)</f>
        <v>113.10961222666249</v>
      </c>
    </row>
    <row r="69" spans="2:10" x14ac:dyDescent="0.25">
      <c r="B69" s="20">
        <f t="shared" si="0"/>
        <v>43</v>
      </c>
      <c r="C69" s="20">
        <v>1978</v>
      </c>
      <c r="E69" s="25"/>
      <c r="F69" s="25"/>
      <c r="I69" s="26">
        <f t="shared" ref="I69:I100" si="3">((1+D$2)^B69)</f>
        <v>4.8695466590795586</v>
      </c>
      <c r="J69" s="26">
        <f>SUM(I69:I$112)</f>
        <v>108.05745756786744</v>
      </c>
    </row>
    <row r="70" spans="2:10" x14ac:dyDescent="0.25">
      <c r="B70" s="20">
        <f t="shared" ref="B70:B111" si="4">2021-C70</f>
        <v>42</v>
      </c>
      <c r="C70" s="20">
        <v>1979</v>
      </c>
      <c r="E70" s="25"/>
      <c r="F70" s="25"/>
      <c r="I70" s="26">
        <f t="shared" si="3"/>
        <v>4.693538948510418</v>
      </c>
      <c r="J70" s="26">
        <f>SUM(I70:I$112)</f>
        <v>103.18791090878788</v>
      </c>
    </row>
    <row r="71" spans="2:10" x14ac:dyDescent="0.25">
      <c r="B71" s="20">
        <f t="shared" si="4"/>
        <v>41</v>
      </c>
      <c r="C71" s="20">
        <v>1980</v>
      </c>
      <c r="E71" s="25"/>
      <c r="F71" s="25"/>
      <c r="I71" s="26">
        <f t="shared" si="3"/>
        <v>4.5238929624196791</v>
      </c>
      <c r="J71" s="26">
        <f>SUM(I71:I$112)</f>
        <v>98.494371960277462</v>
      </c>
    </row>
    <row r="72" spans="2:10" x14ac:dyDescent="0.25">
      <c r="B72" s="20">
        <f t="shared" si="4"/>
        <v>40</v>
      </c>
      <c r="C72" s="20">
        <v>1981</v>
      </c>
      <c r="E72" s="25"/>
      <c r="F72" s="25"/>
      <c r="I72" s="26">
        <f t="shared" si="3"/>
        <v>4.360378758958726</v>
      </c>
      <c r="J72" s="26">
        <f>SUM(I72:I$112)</f>
        <v>93.970478997857782</v>
      </c>
    </row>
    <row r="73" spans="2:10" x14ac:dyDescent="0.25">
      <c r="B73" s="20">
        <f t="shared" si="4"/>
        <v>39</v>
      </c>
      <c r="C73" s="20">
        <v>1982</v>
      </c>
      <c r="E73" s="25"/>
      <c r="F73" s="25"/>
      <c r="I73" s="26">
        <f t="shared" si="3"/>
        <v>4.2027747074300965</v>
      </c>
      <c r="J73" s="26">
        <f>SUM(I73:I$112)</f>
        <v>89.610100238899051</v>
      </c>
    </row>
    <row r="74" spans="2:10" x14ac:dyDescent="0.25">
      <c r="B74" s="20">
        <f t="shared" si="4"/>
        <v>38</v>
      </c>
      <c r="C74" s="20">
        <v>1983</v>
      </c>
      <c r="E74" s="25"/>
      <c r="F74" s="25"/>
      <c r="I74" s="26">
        <f t="shared" si="3"/>
        <v>4.05086718788443</v>
      </c>
      <c r="J74" s="26">
        <f>SUM(I74:I$112)</f>
        <v>85.407325531468942</v>
      </c>
    </row>
    <row r="75" spans="2:10" x14ac:dyDescent="0.25">
      <c r="B75" s="20">
        <f t="shared" si="4"/>
        <v>37</v>
      </c>
      <c r="C75" s="20">
        <v>1984</v>
      </c>
      <c r="E75" s="25"/>
      <c r="F75" s="25"/>
      <c r="I75" s="26">
        <f t="shared" si="3"/>
        <v>3.9044503015753542</v>
      </c>
      <c r="J75" s="26">
        <f>SUM(I75:I$112)</f>
        <v>81.356458343584521</v>
      </c>
    </row>
    <row r="76" spans="2:10" x14ac:dyDescent="0.25">
      <c r="B76" s="20">
        <f t="shared" si="4"/>
        <v>36</v>
      </c>
      <c r="C76" s="20">
        <v>1985</v>
      </c>
      <c r="E76" s="25"/>
      <c r="F76" s="25"/>
      <c r="I76" s="26">
        <f t="shared" si="3"/>
        <v>3.7633255918798594</v>
      </c>
      <c r="J76" s="26">
        <f>SUM(I76:I$112)</f>
        <v>77.452008042009169</v>
      </c>
    </row>
    <row r="77" spans="2:10" x14ac:dyDescent="0.25">
      <c r="B77" s="20">
        <f t="shared" si="4"/>
        <v>35</v>
      </c>
      <c r="C77" s="20">
        <v>1986</v>
      </c>
      <c r="E77" s="25"/>
      <c r="F77" s="25"/>
      <c r="I77" s="26">
        <f t="shared" si="3"/>
        <v>3.6273017753058876</v>
      </c>
      <c r="J77" s="26">
        <f>SUM(I77:I$112)</f>
        <v>73.688682450129321</v>
      </c>
    </row>
    <row r="78" spans="2:10" x14ac:dyDescent="0.25">
      <c r="B78" s="20">
        <f t="shared" si="4"/>
        <v>34</v>
      </c>
      <c r="C78" s="20">
        <v>1987</v>
      </c>
      <c r="E78" s="25"/>
      <c r="F78" s="25"/>
      <c r="I78" s="26">
        <f t="shared" si="3"/>
        <v>3.4961944822225419</v>
      </c>
      <c r="J78" s="26">
        <f>SUM(I78:I$112)</f>
        <v>70.061380674823425</v>
      </c>
    </row>
    <row r="79" spans="2:10" x14ac:dyDescent="0.25">
      <c r="B79" s="20">
        <f t="shared" si="4"/>
        <v>33</v>
      </c>
      <c r="C79" s="20">
        <v>1988</v>
      </c>
      <c r="E79" s="25"/>
      <c r="F79" s="25"/>
      <c r="I79" s="26">
        <f t="shared" si="3"/>
        <v>3.3698260069614858</v>
      </c>
      <c r="J79" s="26">
        <f>SUM(I79:I$112)</f>
        <v>66.565186192600891</v>
      </c>
    </row>
    <row r="80" spans="2:10" x14ac:dyDescent="0.25">
      <c r="B80" s="20">
        <f t="shared" si="4"/>
        <v>32</v>
      </c>
      <c r="C80" s="20">
        <v>1989</v>
      </c>
      <c r="E80" s="25"/>
      <c r="F80" s="25"/>
      <c r="I80" s="26">
        <f t="shared" si="3"/>
        <v>3.2480250669508295</v>
      </c>
      <c r="J80" s="26">
        <f>SUM(I80:I$112)</f>
        <v>63.195360185639409</v>
      </c>
    </row>
    <row r="81" spans="2:10" x14ac:dyDescent="0.25">
      <c r="B81" s="20">
        <f t="shared" si="4"/>
        <v>31</v>
      </c>
      <c r="C81" s="20">
        <v>1990</v>
      </c>
      <c r="E81" s="25"/>
      <c r="F81" s="25"/>
      <c r="I81" s="26">
        <f t="shared" si="3"/>
        <v>3.130626570555016</v>
      </c>
      <c r="J81" s="26">
        <f>SUM(I81:I$112)</f>
        <v>59.947335118688592</v>
      </c>
    </row>
    <row r="82" spans="2:10" x14ac:dyDescent="0.25">
      <c r="B82" s="20">
        <f t="shared" si="4"/>
        <v>30</v>
      </c>
      <c r="C82" s="20">
        <v>1991</v>
      </c>
      <c r="E82" s="25"/>
      <c r="F82" s="25"/>
      <c r="I82" s="26">
        <f t="shared" si="3"/>
        <v>3.0174713933060393</v>
      </c>
      <c r="J82" s="26">
        <f>SUM(I82:I$112)</f>
        <v>56.816708548133583</v>
      </c>
    </row>
    <row r="83" spans="2:10" x14ac:dyDescent="0.25">
      <c r="B83" s="20">
        <f t="shared" si="4"/>
        <v>29</v>
      </c>
      <c r="C83" s="20">
        <v>1992</v>
      </c>
      <c r="E83" s="25"/>
      <c r="F83" s="25"/>
      <c r="I83" s="26">
        <f t="shared" si="3"/>
        <v>2.908406162222688</v>
      </c>
      <c r="J83" s="26">
        <f>SUM(I83:I$112)</f>
        <v>53.79923715482753</v>
      </c>
    </row>
    <row r="84" spans="2:10" x14ac:dyDescent="0.25">
      <c r="B84" s="20">
        <f t="shared" si="4"/>
        <v>28</v>
      </c>
      <c r="C84" s="20">
        <v>1993</v>
      </c>
      <c r="E84" s="25"/>
      <c r="F84" s="25"/>
      <c r="I84" s="26">
        <f t="shared" si="3"/>
        <v>2.8032830479254827</v>
      </c>
      <c r="J84" s="26">
        <f>SUM(I84:I$112)</f>
        <v>50.89083099260484</v>
      </c>
    </row>
    <row r="85" spans="2:10" x14ac:dyDescent="0.25">
      <c r="B85" s="20">
        <f t="shared" si="4"/>
        <v>27</v>
      </c>
      <c r="C85" s="20">
        <v>1994</v>
      </c>
      <c r="E85" s="25"/>
      <c r="F85" s="25"/>
      <c r="I85" s="26">
        <f t="shared" si="3"/>
        <v>2.7019595642655245</v>
      </c>
      <c r="J85" s="26">
        <f>SUM(I85:I$112)</f>
        <v>48.087547944679365</v>
      </c>
    </row>
    <row r="86" spans="2:10" x14ac:dyDescent="0.25">
      <c r="B86" s="20">
        <f t="shared" si="4"/>
        <v>26</v>
      </c>
      <c r="C86" s="20">
        <v>1995</v>
      </c>
      <c r="E86" s="25"/>
      <c r="F86" s="25"/>
      <c r="I86" s="26">
        <f t="shared" si="3"/>
        <v>2.6042983751956865</v>
      </c>
      <c r="J86" s="26">
        <f>SUM(I86:I$112)</f>
        <v>45.385588380413843</v>
      </c>
    </row>
    <row r="87" spans="2:10" x14ac:dyDescent="0.25">
      <c r="B87" s="20">
        <f t="shared" si="4"/>
        <v>25</v>
      </c>
      <c r="C87" s="20">
        <v>1996</v>
      </c>
      <c r="E87" s="25"/>
      <c r="F87" s="25"/>
      <c r="I87" s="26">
        <f t="shared" si="3"/>
        <v>2.510167108622348</v>
      </c>
      <c r="J87" s="26">
        <f>SUM(I87:I$112)</f>
        <v>42.78129000521816</v>
      </c>
    </row>
    <row r="88" spans="2:10" x14ac:dyDescent="0.25">
      <c r="B88" s="20">
        <f t="shared" si="4"/>
        <v>24</v>
      </c>
      <c r="C88" s="20">
        <v>1997</v>
      </c>
      <c r="E88" s="25"/>
      <c r="F88" s="25"/>
      <c r="I88" s="26">
        <f t="shared" si="3"/>
        <v>2.4194381769853952</v>
      </c>
      <c r="J88" s="26">
        <f>SUM(I88:I$112)</f>
        <v>40.271122896595806</v>
      </c>
    </row>
    <row r="89" spans="2:10" x14ac:dyDescent="0.25">
      <c r="B89" s="20">
        <f t="shared" si="4"/>
        <v>23</v>
      </c>
      <c r="C89" s="20">
        <v>1998</v>
      </c>
      <c r="E89" s="25"/>
      <c r="F89" s="25"/>
      <c r="I89" s="26">
        <f t="shared" si="3"/>
        <v>2.3319886043232718</v>
      </c>
      <c r="J89" s="26">
        <f>SUM(I89:I$112)</f>
        <v>37.851684719610411</v>
      </c>
    </row>
    <row r="90" spans="2:10" x14ac:dyDescent="0.25">
      <c r="B90" s="20">
        <f t="shared" si="4"/>
        <v>22</v>
      </c>
      <c r="C90" s="20">
        <v>1999</v>
      </c>
      <c r="E90" s="25"/>
      <c r="F90" s="25"/>
      <c r="I90" s="26">
        <f t="shared" si="3"/>
        <v>2.2476998595886957</v>
      </c>
      <c r="J90" s="26">
        <f>SUM(I90:I$112)</f>
        <v>35.519696115287147</v>
      </c>
    </row>
    <row r="91" spans="2:10" x14ac:dyDescent="0.25">
      <c r="B91" s="20">
        <f t="shared" si="4"/>
        <v>21</v>
      </c>
      <c r="C91" s="20">
        <v>2000</v>
      </c>
      <c r="E91" s="25"/>
      <c r="F91" s="25"/>
      <c r="I91" s="26">
        <f t="shared" si="3"/>
        <v>2.1664576959891044</v>
      </c>
      <c r="J91" s="26">
        <f>SUM(I91:I$112)</f>
        <v>33.271996255698447</v>
      </c>
    </row>
    <row r="92" spans="2:10" x14ac:dyDescent="0.25">
      <c r="B92" s="20">
        <f t="shared" si="4"/>
        <v>20</v>
      </c>
      <c r="C92" s="20">
        <v>2001</v>
      </c>
      <c r="E92" s="25"/>
      <c r="F92" s="25"/>
      <c r="I92" s="26">
        <f t="shared" si="3"/>
        <v>2.088151996134076</v>
      </c>
      <c r="J92" s="26">
        <f>SUM(I92:I$112)</f>
        <v>31.105538559709348</v>
      </c>
    </row>
    <row r="93" spans="2:10" x14ac:dyDescent="0.25">
      <c r="B93" s="20">
        <f t="shared" si="4"/>
        <v>19</v>
      </c>
      <c r="C93" s="20">
        <v>2002</v>
      </c>
      <c r="E93" s="25"/>
      <c r="F93" s="25"/>
      <c r="I93" s="26">
        <f t="shared" si="3"/>
        <v>2.0126766227798321</v>
      </c>
      <c r="J93" s="26">
        <f>SUM(I93:I$112)</f>
        <v>29.017386563575268</v>
      </c>
    </row>
    <row r="94" spans="2:10" x14ac:dyDescent="0.25">
      <c r="B94" s="20">
        <f t="shared" si="4"/>
        <v>18</v>
      </c>
      <c r="C94" s="20">
        <v>2003</v>
      </c>
      <c r="E94" s="25"/>
      <c r="F94" s="25"/>
      <c r="I94" s="26">
        <f t="shared" si="3"/>
        <v>1.9399292749685126</v>
      </c>
      <c r="J94" s="26">
        <f>SUM(I94:I$112)</f>
        <v>27.004709940795436</v>
      </c>
    </row>
    <row r="95" spans="2:10" x14ac:dyDescent="0.25">
      <c r="B95" s="20">
        <f t="shared" si="4"/>
        <v>17</v>
      </c>
      <c r="C95" s="20">
        <v>2004</v>
      </c>
      <c r="E95" s="25"/>
      <c r="F95" s="25"/>
      <c r="I95" s="26">
        <f t="shared" si="3"/>
        <v>1.8698113493672408</v>
      </c>
      <c r="J95" s="26">
        <f>SUM(I95:I$112)</f>
        <v>25.064780665826923</v>
      </c>
    </row>
    <row r="96" spans="2:10" x14ac:dyDescent="0.25">
      <c r="B96" s="20">
        <f t="shared" si="4"/>
        <v>16</v>
      </c>
      <c r="C96" s="20">
        <v>2005</v>
      </c>
      <c r="E96" s="25"/>
      <c r="F96" s="25"/>
      <c r="I96" s="26">
        <f t="shared" si="3"/>
        <v>1.8022278066190272</v>
      </c>
      <c r="J96" s="26">
        <f>SUM(I96:I$112)</f>
        <v>23.194969316459684</v>
      </c>
    </row>
    <row r="97" spans="2:10" x14ac:dyDescent="0.25">
      <c r="B97" s="20">
        <f t="shared" si="4"/>
        <v>15</v>
      </c>
      <c r="C97" s="20">
        <v>2006</v>
      </c>
      <c r="E97" s="25"/>
      <c r="F97" s="25"/>
      <c r="I97" s="26">
        <f t="shared" si="3"/>
        <v>1.7370870425243632</v>
      </c>
      <c r="J97" s="26">
        <f>SUM(I97:I$112)</f>
        <v>21.392741509840658</v>
      </c>
    </row>
    <row r="98" spans="2:10" x14ac:dyDescent="0.25">
      <c r="B98" s="20">
        <f t="shared" si="4"/>
        <v>14</v>
      </c>
      <c r="C98" s="20">
        <v>2007</v>
      </c>
      <c r="E98" s="25"/>
      <c r="F98" s="25"/>
      <c r="I98" s="26">
        <f t="shared" si="3"/>
        <v>1.6743007638789043</v>
      </c>
      <c r="J98" s="26">
        <f>SUM(I98:I$112)</f>
        <v>19.655654467316296</v>
      </c>
    </row>
    <row r="99" spans="2:10" x14ac:dyDescent="0.25">
      <c r="B99" s="20">
        <f t="shared" si="4"/>
        <v>13</v>
      </c>
      <c r="C99" s="20">
        <v>2008</v>
      </c>
      <c r="E99" s="25"/>
      <c r="F99" s="25"/>
      <c r="I99" s="26">
        <f t="shared" si="3"/>
        <v>1.6137838687989436</v>
      </c>
      <c r="J99" s="26">
        <f>SUM(I99:I$112)</f>
        <v>17.981353703437389</v>
      </c>
    </row>
    <row r="100" spans="2:10" x14ac:dyDescent="0.25">
      <c r="B100" s="20">
        <f t="shared" si="4"/>
        <v>12</v>
      </c>
      <c r="C100" s="20">
        <v>2009</v>
      </c>
      <c r="E100" s="25"/>
      <c r="F100" s="25"/>
      <c r="I100" s="26">
        <f t="shared" si="3"/>
        <v>1.5554543313724758</v>
      </c>
      <c r="J100" s="26">
        <f>SUM(I100:I$112)</f>
        <v>16.367569834638445</v>
      </c>
    </row>
    <row r="101" spans="2:10" x14ac:dyDescent="0.25">
      <c r="B101" s="20">
        <f t="shared" si="4"/>
        <v>11</v>
      </c>
      <c r="C101" s="20">
        <v>2010</v>
      </c>
      <c r="E101" s="25"/>
      <c r="F101" s="25"/>
      <c r="I101" s="26">
        <f t="shared" ref="I101:I112" si="5">((1+D$2)^B101)</f>
        <v>1.4992330904794944</v>
      </c>
      <c r="J101" s="26">
        <f>SUM(I101:I$112)</f>
        <v>14.812115503265968</v>
      </c>
    </row>
    <row r="102" spans="2:10" x14ac:dyDescent="0.25">
      <c r="B102" s="20">
        <f t="shared" si="4"/>
        <v>10</v>
      </c>
      <c r="C102" s="20">
        <v>2011</v>
      </c>
      <c r="E102" s="25"/>
      <c r="F102" s="25"/>
      <c r="I102" s="26">
        <f t="shared" si="5"/>
        <v>1.4450439426308379</v>
      </c>
      <c r="J102" s="26">
        <f>SUM(I102:I$112)</f>
        <v>13.312882412786474</v>
      </c>
    </row>
    <row r="103" spans="2:10" x14ac:dyDescent="0.25">
      <c r="B103" s="20">
        <f t="shared" si="4"/>
        <v>9</v>
      </c>
      <c r="C103" s="20">
        <v>2012</v>
      </c>
      <c r="E103" s="25"/>
      <c r="F103" s="25"/>
      <c r="I103" s="26">
        <f t="shared" si="5"/>
        <v>1.3928134386803255</v>
      </c>
      <c r="J103" s="26">
        <f>SUM(I103:I$112)</f>
        <v>11.867838470155636</v>
      </c>
    </row>
    <row r="104" spans="2:10" x14ac:dyDescent="0.25">
      <c r="B104" s="20">
        <f t="shared" si="4"/>
        <v>8</v>
      </c>
      <c r="C104" s="20">
        <v>2013</v>
      </c>
      <c r="E104" s="25"/>
      <c r="F104" s="25"/>
      <c r="I104" s="26">
        <f t="shared" si="5"/>
        <v>1.3424707842701931</v>
      </c>
      <c r="J104" s="26">
        <f>SUM(I104:I$112)</f>
        <v>10.475025031475312</v>
      </c>
    </row>
    <row r="105" spans="2:10" x14ac:dyDescent="0.25">
      <c r="B105" s="20">
        <f t="shared" si="4"/>
        <v>7</v>
      </c>
      <c r="C105" s="20">
        <v>2014</v>
      </c>
      <c r="E105" s="25"/>
      <c r="F105" s="25"/>
      <c r="I105" s="26">
        <f t="shared" si="5"/>
        <v>1.2939477438748845</v>
      </c>
      <c r="J105" s="26">
        <f>SUM(I105:I$112)</f>
        <v>9.1325542472051175</v>
      </c>
    </row>
    <row r="106" spans="2:10" x14ac:dyDescent="0.25">
      <c r="B106" s="20">
        <f t="shared" si="4"/>
        <v>6</v>
      </c>
      <c r="C106" s="20">
        <v>2015</v>
      </c>
      <c r="E106" s="25"/>
      <c r="F106" s="25"/>
      <c r="I106" s="26">
        <f t="shared" si="5"/>
        <v>1.2471785483131417</v>
      </c>
      <c r="J106" s="26">
        <f>SUM(I106:I$112)</f>
        <v>7.838606503330233</v>
      </c>
    </row>
    <row r="107" spans="2:10" x14ac:dyDescent="0.25">
      <c r="B107" s="20">
        <f t="shared" si="4"/>
        <v>5</v>
      </c>
      <c r="C107" s="20">
        <v>2016</v>
      </c>
      <c r="E107" s="25"/>
      <c r="F107" s="25"/>
      <c r="I107" s="26">
        <f t="shared" si="5"/>
        <v>1.2020998056030281</v>
      </c>
      <c r="J107" s="26">
        <f>SUM(I107:I$112)</f>
        <v>6.5914279550170907</v>
      </c>
    </row>
    <row r="108" spans="2:10" x14ac:dyDescent="0.25">
      <c r="B108" s="20">
        <f t="shared" si="4"/>
        <v>4</v>
      </c>
      <c r="C108" s="20">
        <v>2017</v>
      </c>
      <c r="E108" s="25"/>
      <c r="F108" s="25"/>
      <c r="I108" s="26">
        <f t="shared" si="5"/>
        <v>1.1586504150390631</v>
      </c>
      <c r="J108" s="26">
        <f>SUM(I108:I$112)</f>
        <v>5.3893281494140641</v>
      </c>
    </row>
    <row r="109" spans="2:10" x14ac:dyDescent="0.25">
      <c r="B109" s="20">
        <f t="shared" si="4"/>
        <v>3</v>
      </c>
      <c r="C109" s="20">
        <v>2018</v>
      </c>
      <c r="E109" s="25"/>
      <c r="F109" s="25"/>
      <c r="I109" s="26">
        <f t="shared" si="5"/>
        <v>1.1167714843750003</v>
      </c>
      <c r="J109" s="26">
        <f>SUM(I109:I$112)</f>
        <v>4.2306777343749999</v>
      </c>
    </row>
    <row r="110" spans="2:10" x14ac:dyDescent="0.25">
      <c r="B110" s="20">
        <f t="shared" si="4"/>
        <v>2</v>
      </c>
      <c r="C110" s="20">
        <v>2019</v>
      </c>
      <c r="E110" s="25"/>
      <c r="F110" s="25"/>
      <c r="I110" s="26">
        <f t="shared" si="5"/>
        <v>1.0764062500000002</v>
      </c>
      <c r="J110" s="26">
        <f>SUM(I110:I$112)</f>
        <v>3.1139062500000003</v>
      </c>
    </row>
    <row r="111" spans="2:10" x14ac:dyDescent="0.25">
      <c r="B111" s="20">
        <f t="shared" si="4"/>
        <v>1</v>
      </c>
      <c r="C111" s="20">
        <v>2020</v>
      </c>
      <c r="E111" s="25"/>
      <c r="F111" s="25"/>
      <c r="I111" s="26">
        <f t="shared" si="5"/>
        <v>1.0375000000000001</v>
      </c>
      <c r="J111" s="26">
        <f>SUM(I111:I$112)</f>
        <v>2.0375000000000001</v>
      </c>
    </row>
    <row r="112" spans="2:10" x14ac:dyDescent="0.25">
      <c r="B112" s="20">
        <v>0</v>
      </c>
      <c r="C112" s="20">
        <v>2021</v>
      </c>
      <c r="E112" s="25"/>
      <c r="F112" s="25"/>
      <c r="I112" s="26">
        <f t="shared" si="5"/>
        <v>1</v>
      </c>
      <c r="J112" s="26">
        <f>SUM(I$112:I112)</f>
        <v>1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C6D3-4C81-46FC-B23E-113356045D44}">
  <dimension ref="B2:O144"/>
  <sheetViews>
    <sheetView view="pageBreakPreview" topLeftCell="A82" zoomScale="60" zoomScaleNormal="70" workbookViewId="0">
      <selection activeCell="P23" sqref="P23"/>
    </sheetView>
  </sheetViews>
  <sheetFormatPr defaultRowHeight="14.4" x14ac:dyDescent="0.3"/>
  <cols>
    <col min="4" max="4" width="17.33203125" bestFit="1" customWidth="1"/>
    <col min="5" max="5" width="2.33203125" customWidth="1"/>
    <col min="6" max="6" width="13.44140625" bestFit="1" customWidth="1"/>
    <col min="7" max="7" width="3" bestFit="1" customWidth="1"/>
    <col min="8" max="8" width="18.5546875" customWidth="1"/>
    <col min="10" max="10" width="10.5546875" customWidth="1"/>
    <col min="11" max="11" width="14.5546875" customWidth="1"/>
    <col min="12" max="12" width="13.6640625" customWidth="1"/>
    <col min="13" max="13" width="17.33203125" customWidth="1"/>
    <col min="14" max="14" width="22.33203125" customWidth="1"/>
    <col min="15" max="15" width="21.44140625" customWidth="1"/>
  </cols>
  <sheetData>
    <row r="2" spans="2:13" x14ac:dyDescent="0.3">
      <c r="B2" t="s">
        <v>38</v>
      </c>
    </row>
    <row r="3" spans="2:13" x14ac:dyDescent="0.3">
      <c r="B3" t="s">
        <v>1</v>
      </c>
      <c r="F3">
        <v>0.4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130</v>
      </c>
      <c r="C9" s="7">
        <v>1894</v>
      </c>
      <c r="D9" s="8">
        <v>31</v>
      </c>
      <c r="F9" s="31">
        <v>1</v>
      </c>
      <c r="H9" s="14">
        <f>D9*F$3</f>
        <v>12.4</v>
      </c>
      <c r="J9" s="12"/>
      <c r="K9" s="12"/>
      <c r="L9" s="19"/>
      <c r="M9" s="19">
        <f>L9*(1+$F$5/100)^B9</f>
        <v>0</v>
      </c>
    </row>
    <row r="10" spans="2:13" x14ac:dyDescent="0.3">
      <c r="B10">
        <f t="shared" ref="B10:B73" si="0">2024-C10</f>
        <v>124</v>
      </c>
      <c r="C10" s="7">
        <v>1900</v>
      </c>
      <c r="D10" s="8">
        <v>24.14</v>
      </c>
      <c r="F10" s="31">
        <v>1</v>
      </c>
      <c r="H10" s="14">
        <f t="shared" ref="H10:H73" si="1">D10*F$3</f>
        <v>9.6560000000000006</v>
      </c>
      <c r="J10" s="12"/>
      <c r="K10" s="12"/>
      <c r="L10" s="19"/>
      <c r="M10" s="19">
        <f t="shared" ref="M10:M73" si="2">L10*(1+$F$5/100)^B10</f>
        <v>0</v>
      </c>
    </row>
    <row r="11" spans="2:13" x14ac:dyDescent="0.3">
      <c r="B11">
        <f t="shared" si="0"/>
        <v>123</v>
      </c>
      <c r="C11" s="7">
        <v>1901</v>
      </c>
      <c r="D11" s="8">
        <v>882.13</v>
      </c>
      <c r="F11" s="31">
        <v>1</v>
      </c>
      <c r="H11" s="14">
        <f t="shared" si="1"/>
        <v>352.85200000000003</v>
      </c>
      <c r="J11" s="12"/>
      <c r="K11" s="12"/>
      <c r="L11" s="19"/>
      <c r="M11" s="19">
        <f t="shared" si="2"/>
        <v>0</v>
      </c>
    </row>
    <row r="12" spans="2:13" x14ac:dyDescent="0.3">
      <c r="B12">
        <f t="shared" si="0"/>
        <v>120</v>
      </c>
      <c r="C12" s="7">
        <v>1904</v>
      </c>
      <c r="D12" s="8">
        <v>475.41</v>
      </c>
      <c r="F12" s="31">
        <v>1.0000000000000104</v>
      </c>
      <c r="H12" s="14">
        <f t="shared" si="1"/>
        <v>190.16400000000002</v>
      </c>
      <c r="J12" s="12"/>
      <c r="K12" s="12"/>
      <c r="L12" s="19"/>
      <c r="M12" s="19">
        <f t="shared" si="2"/>
        <v>0</v>
      </c>
    </row>
    <row r="13" spans="2:13" x14ac:dyDescent="0.3">
      <c r="B13">
        <f t="shared" si="0"/>
        <v>119</v>
      </c>
      <c r="C13" s="7">
        <v>1905</v>
      </c>
      <c r="D13" s="8">
        <v>2239.37</v>
      </c>
      <c r="F13" s="31">
        <v>1.0047173688620334</v>
      </c>
      <c r="H13" s="14">
        <f t="shared" si="1"/>
        <v>895.74800000000005</v>
      </c>
      <c r="J13" s="12"/>
      <c r="K13" s="12"/>
      <c r="L13" s="19"/>
      <c r="M13" s="19">
        <f t="shared" si="2"/>
        <v>0</v>
      </c>
    </row>
    <row r="14" spans="2:13" x14ac:dyDescent="0.3">
      <c r="B14">
        <f t="shared" si="0"/>
        <v>115</v>
      </c>
      <c r="C14" s="7">
        <v>1909</v>
      </c>
      <c r="D14" s="8">
        <v>2557.09</v>
      </c>
      <c r="F14" s="31">
        <v>1.799774636916424</v>
      </c>
      <c r="H14" s="14">
        <f t="shared" si="1"/>
        <v>1022.8360000000001</v>
      </c>
      <c r="J14" s="12"/>
      <c r="K14" s="12"/>
      <c r="L14" s="19"/>
      <c r="M14" s="19">
        <f t="shared" si="2"/>
        <v>0</v>
      </c>
    </row>
    <row r="15" spans="2:13" x14ac:dyDescent="0.3">
      <c r="B15">
        <f t="shared" si="0"/>
        <v>114</v>
      </c>
      <c r="C15" s="7">
        <v>1910</v>
      </c>
      <c r="D15" s="8">
        <v>11960.68</v>
      </c>
      <c r="F15" s="31">
        <v>2.0264592456834873</v>
      </c>
      <c r="H15" s="14">
        <f t="shared" si="1"/>
        <v>4784.2719999999999</v>
      </c>
      <c r="J15" s="12"/>
      <c r="K15" s="12"/>
      <c r="L15" s="19"/>
      <c r="M15" s="19">
        <f t="shared" si="2"/>
        <v>0</v>
      </c>
    </row>
    <row r="16" spans="2:13" x14ac:dyDescent="0.3">
      <c r="B16">
        <f t="shared" si="0"/>
        <v>113</v>
      </c>
      <c r="C16" s="7">
        <v>1911</v>
      </c>
      <c r="D16" s="8">
        <v>48.92</v>
      </c>
      <c r="F16" s="31">
        <v>2.2579292014856898</v>
      </c>
      <c r="H16" s="14">
        <f t="shared" si="1"/>
        <v>19.568000000000001</v>
      </c>
      <c r="J16" s="12"/>
      <c r="K16" s="12"/>
      <c r="L16" s="19"/>
      <c r="M16" s="19">
        <f t="shared" si="2"/>
        <v>0</v>
      </c>
    </row>
    <row r="17" spans="2:13" x14ac:dyDescent="0.3">
      <c r="B17">
        <f t="shared" si="0"/>
        <v>112</v>
      </c>
      <c r="C17" s="7">
        <v>1912</v>
      </c>
      <c r="D17" s="8">
        <v>295.91000000000003</v>
      </c>
      <c r="F17" s="31">
        <v>2.4935742527072029</v>
      </c>
      <c r="H17" s="14">
        <f t="shared" si="1"/>
        <v>118.36400000000002</v>
      </c>
      <c r="J17" s="12"/>
      <c r="K17" s="12"/>
      <c r="L17" s="19"/>
      <c r="M17" s="19">
        <f t="shared" si="2"/>
        <v>0</v>
      </c>
    </row>
    <row r="18" spans="2:13" x14ac:dyDescent="0.3">
      <c r="B18">
        <f t="shared" si="0"/>
        <v>110</v>
      </c>
      <c r="C18" s="7">
        <v>1914</v>
      </c>
      <c r="D18" s="8">
        <v>18551.62</v>
      </c>
      <c r="F18" s="31">
        <v>2.9758076408987311</v>
      </c>
      <c r="H18" s="15">
        <f t="shared" si="1"/>
        <v>7420.6480000000001</v>
      </c>
      <c r="J18" s="12"/>
      <c r="K18" s="12"/>
      <c r="L18" s="19"/>
      <c r="M18" s="19"/>
    </row>
    <row r="19" spans="2:13" x14ac:dyDescent="0.3">
      <c r="B19">
        <f t="shared" si="0"/>
        <v>109</v>
      </c>
      <c r="C19" s="7">
        <v>1915</v>
      </c>
      <c r="D19" s="8">
        <v>10.33</v>
      </c>
      <c r="F19" s="31">
        <v>3.2217244002590029</v>
      </c>
      <c r="H19" s="14">
        <f t="shared" si="1"/>
        <v>4.1320000000000006</v>
      </c>
      <c r="J19" s="12"/>
      <c r="K19" s="12"/>
      <c r="L19" s="19"/>
      <c r="M19" s="19"/>
    </row>
    <row r="20" spans="2:13" x14ac:dyDescent="0.3">
      <c r="B20">
        <f t="shared" si="0"/>
        <v>107</v>
      </c>
      <c r="C20" s="7">
        <v>1917</v>
      </c>
      <c r="D20" s="8">
        <v>20.67</v>
      </c>
      <c r="F20" s="31">
        <v>3.7214091748203622</v>
      </c>
      <c r="H20" s="14">
        <f t="shared" si="1"/>
        <v>8.2680000000000007</v>
      </c>
      <c r="J20" s="12"/>
      <c r="K20" s="12"/>
      <c r="L20" s="19"/>
      <c r="M20" s="19"/>
    </row>
    <row r="21" spans="2:13" x14ac:dyDescent="0.3">
      <c r="B21">
        <f t="shared" si="0"/>
        <v>106</v>
      </c>
      <c r="C21" s="7">
        <v>1918</v>
      </c>
      <c r="D21" s="8">
        <v>5722.35</v>
      </c>
      <c r="F21" s="31">
        <v>3.9744006285473685</v>
      </c>
      <c r="H21" s="14">
        <f t="shared" si="1"/>
        <v>2288.94</v>
      </c>
      <c r="J21" s="12">
        <f>ROUND(F21+B21,0)-3</f>
        <v>107</v>
      </c>
      <c r="K21" s="12">
        <f>VLOOKUP(J21,'CPI Indexes'!B$5:J$111,9,FALSE)</f>
        <v>1394.6279587176937</v>
      </c>
      <c r="L21" s="19">
        <f t="shared" ref="L21:L84" si="3">H21/K21</f>
        <v>1.6412549208497094</v>
      </c>
      <c r="M21" s="19">
        <f t="shared" si="2"/>
        <v>81.267184133174652</v>
      </c>
    </row>
    <row r="22" spans="2:13" x14ac:dyDescent="0.3">
      <c r="B22">
        <f t="shared" si="0"/>
        <v>105</v>
      </c>
      <c r="C22" s="7">
        <v>1919</v>
      </c>
      <c r="D22" s="8">
        <v>2272.46</v>
      </c>
      <c r="F22" s="31">
        <v>4.228943249042314</v>
      </c>
      <c r="H22" s="14">
        <f t="shared" si="1"/>
        <v>908.98400000000004</v>
      </c>
      <c r="J22" s="12">
        <f t="shared" ref="J22:J85" si="4">ROUND(F22+B22,0)-3</f>
        <v>106</v>
      </c>
      <c r="K22" s="12">
        <f>VLOOKUP(J22,'CPI Indexes'!B$5:J$111,9,FALSE)</f>
        <v>1343.2558638242826</v>
      </c>
      <c r="L22" s="19">
        <f t="shared" si="3"/>
        <v>0.67670205243854298</v>
      </c>
      <c r="M22" s="19">
        <f t="shared" si="2"/>
        <v>32.295986810220285</v>
      </c>
    </row>
    <row r="23" spans="2:13" x14ac:dyDescent="0.3">
      <c r="B23">
        <f t="shared" si="0"/>
        <v>104</v>
      </c>
      <c r="C23" s="7">
        <v>1920</v>
      </c>
      <c r="D23" s="8">
        <v>2640.01</v>
      </c>
      <c r="F23" s="31">
        <v>4.4846274216232098</v>
      </c>
      <c r="H23" s="14">
        <f t="shared" si="1"/>
        <v>1056.0040000000001</v>
      </c>
      <c r="J23" s="12">
        <f t="shared" si="4"/>
        <v>105</v>
      </c>
      <c r="K23" s="12">
        <f>VLOOKUP(J23,'CPI Indexes'!B$5:J$111,9,FALSE)</f>
        <v>1293.7405916378627</v>
      </c>
      <c r="L23" s="19">
        <f t="shared" si="3"/>
        <v>0.81624091168316015</v>
      </c>
      <c r="M23" s="19">
        <f t="shared" si="2"/>
        <v>37.54752530625246</v>
      </c>
    </row>
    <row r="24" spans="2:13" x14ac:dyDescent="0.3">
      <c r="B24">
        <f t="shared" si="0"/>
        <v>103</v>
      </c>
      <c r="C24" s="7">
        <v>1921</v>
      </c>
      <c r="D24" s="8">
        <v>4778.59</v>
      </c>
      <c r="F24" s="31">
        <v>4.7410712852445638</v>
      </c>
      <c r="H24" s="14">
        <f t="shared" si="1"/>
        <v>1911.4360000000001</v>
      </c>
      <c r="J24" s="12">
        <f t="shared" si="4"/>
        <v>105</v>
      </c>
      <c r="K24" s="12">
        <f>VLOOKUP(J24,'CPI Indexes'!B$5:J$111,9,FALSE)</f>
        <v>1293.7405916378627</v>
      </c>
      <c r="L24" s="19">
        <f t="shared" si="3"/>
        <v>1.4774491983591094</v>
      </c>
      <c r="M24" s="19">
        <f t="shared" si="2"/>
        <v>65.506954844303905</v>
      </c>
    </row>
    <row r="25" spans="2:13" x14ac:dyDescent="0.3">
      <c r="B25">
        <f t="shared" si="0"/>
        <v>100</v>
      </c>
      <c r="C25" s="7">
        <v>1924</v>
      </c>
      <c r="D25" s="8">
        <v>3720.56</v>
      </c>
      <c r="F25" s="31">
        <v>5.5120695145285765</v>
      </c>
      <c r="H25" s="14">
        <f t="shared" si="1"/>
        <v>1488.2240000000002</v>
      </c>
      <c r="J25" s="12">
        <f t="shared" si="4"/>
        <v>103</v>
      </c>
      <c r="K25" s="12">
        <f>VLOOKUP(J25,'CPI Indexes'!B$5:J$111,9,FALSE)</f>
        <v>1200.014484900903</v>
      </c>
      <c r="L25" s="19">
        <f t="shared" si="3"/>
        <v>1.2401716968632237</v>
      </c>
      <c r="M25" s="19">
        <f t="shared" si="2"/>
        <v>49.237087352996028</v>
      </c>
    </row>
    <row r="26" spans="2:13" x14ac:dyDescent="0.3">
      <c r="B26">
        <f t="shared" si="0"/>
        <v>99</v>
      </c>
      <c r="C26" s="7">
        <v>1925</v>
      </c>
      <c r="D26" s="8">
        <v>229889.97</v>
      </c>
      <c r="F26" s="32">
        <v>5.7691224255173612</v>
      </c>
      <c r="H26" s="14">
        <f t="shared" si="1"/>
        <v>91955.988000000012</v>
      </c>
      <c r="J26" s="12">
        <f t="shared" si="4"/>
        <v>102</v>
      </c>
      <c r="K26" s="12">
        <f>VLOOKUP(J26,'CPI Indexes'!B$5:J$111,9,FALSE)</f>
        <v>1155.6766119526778</v>
      </c>
      <c r="L26" s="19">
        <f t="shared" si="3"/>
        <v>79.568961635926385</v>
      </c>
      <c r="M26" s="19">
        <f t="shared" si="2"/>
        <v>3044.8515495651009</v>
      </c>
    </row>
    <row r="27" spans="2:13" x14ac:dyDescent="0.3">
      <c r="B27">
        <f t="shared" si="0"/>
        <v>98</v>
      </c>
      <c r="C27" s="7">
        <v>1926</v>
      </c>
      <c r="D27" s="8">
        <v>5925.59</v>
      </c>
      <c r="F27" s="32">
        <v>6.0262379790855922</v>
      </c>
      <c r="H27" s="14">
        <f t="shared" si="1"/>
        <v>2370.2360000000003</v>
      </c>
      <c r="J27" s="12">
        <f t="shared" si="4"/>
        <v>101</v>
      </c>
      <c r="K27" s="12">
        <f>VLOOKUP(J27,'CPI Indexes'!B$5:J$111,9,FALSE)</f>
        <v>1112.9413127254727</v>
      </c>
      <c r="L27" s="19">
        <f t="shared" si="3"/>
        <v>2.1297043904278739</v>
      </c>
      <c r="M27" s="19">
        <f t="shared" si="2"/>
        <v>78.551350095843816</v>
      </c>
    </row>
    <row r="28" spans="2:13" x14ac:dyDescent="0.3">
      <c r="B28">
        <f t="shared" si="0"/>
        <v>97</v>
      </c>
      <c r="C28" s="7">
        <v>1927</v>
      </c>
      <c r="D28" s="8">
        <v>265632.65000000002</v>
      </c>
      <c r="F28" s="32">
        <v>6.2836267314985257</v>
      </c>
      <c r="H28" s="14">
        <f t="shared" si="1"/>
        <v>106253.06000000001</v>
      </c>
      <c r="J28" s="12">
        <f t="shared" si="4"/>
        <v>100</v>
      </c>
      <c r="K28" s="12">
        <f>VLOOKUP(J28,'CPI Indexes'!B$5:J$111,9,FALSE)</f>
        <v>1071.7506628679255</v>
      </c>
      <c r="L28" s="19">
        <f t="shared" si="3"/>
        <v>99.139719415404585</v>
      </c>
      <c r="M28" s="19">
        <f t="shared" si="2"/>
        <v>3524.4707259503643</v>
      </c>
    </row>
    <row r="29" spans="2:13" x14ac:dyDescent="0.3">
      <c r="B29">
        <f t="shared" si="0"/>
        <v>96</v>
      </c>
      <c r="C29" s="7">
        <v>1928</v>
      </c>
      <c r="D29" s="8">
        <v>208696.81</v>
      </c>
      <c r="F29" s="32">
        <v>6.5416243200968518</v>
      </c>
      <c r="H29" s="14">
        <f t="shared" si="1"/>
        <v>83478.724000000002</v>
      </c>
      <c r="J29" s="12">
        <f t="shared" si="4"/>
        <v>100</v>
      </c>
      <c r="K29" s="12">
        <f>VLOOKUP(J29,'CPI Indexes'!B$5:J$111,9,FALSE)</f>
        <v>1071.7506628679255</v>
      </c>
      <c r="L29" s="19">
        <f t="shared" si="3"/>
        <v>77.890060526407439</v>
      </c>
      <c r="M29" s="19">
        <f t="shared" si="2"/>
        <v>2668.9482816420286</v>
      </c>
    </row>
    <row r="30" spans="2:13" x14ac:dyDescent="0.3">
      <c r="B30">
        <f t="shared" si="0"/>
        <v>95</v>
      </c>
      <c r="C30" s="7">
        <v>1929</v>
      </c>
      <c r="D30" s="8">
        <v>11693.67</v>
      </c>
      <c r="F30" s="32">
        <v>6.8006827637636125</v>
      </c>
      <c r="H30" s="14">
        <f t="shared" si="1"/>
        <v>4677.4679999999998</v>
      </c>
      <c r="J30" s="12">
        <f t="shared" si="4"/>
        <v>99</v>
      </c>
      <c r="K30" s="12">
        <f>VLOOKUP(J30,'CPI Indexes'!B$5:J$111,9,FALSE)</f>
        <v>1032.0488316799288</v>
      </c>
      <c r="L30" s="19">
        <f t="shared" si="3"/>
        <v>4.5322157793504791</v>
      </c>
      <c r="M30" s="19">
        <f t="shared" si="2"/>
        <v>149.68579558923247</v>
      </c>
    </row>
    <row r="31" spans="2:13" x14ac:dyDescent="0.3">
      <c r="B31">
        <f t="shared" si="0"/>
        <v>94</v>
      </c>
      <c r="C31" s="7">
        <v>1930</v>
      </c>
      <c r="D31" s="8">
        <v>32004.54</v>
      </c>
      <c r="F31" s="32">
        <v>7.0613570653063462</v>
      </c>
      <c r="H31" s="14">
        <f t="shared" si="1"/>
        <v>12801.816000000001</v>
      </c>
      <c r="J31" s="12">
        <f t="shared" si="4"/>
        <v>98</v>
      </c>
      <c r="K31" s="12">
        <f>VLOOKUP(J31,'CPI Indexes'!B$5:J$111,9,FALSE)</f>
        <v>993.78200643848572</v>
      </c>
      <c r="L31" s="19">
        <f t="shared" si="3"/>
        <v>12.881915668687872</v>
      </c>
      <c r="M31" s="19">
        <f t="shared" si="2"/>
        <v>410.07411645109022</v>
      </c>
    </row>
    <row r="32" spans="2:13" x14ac:dyDescent="0.3">
      <c r="B32">
        <f t="shared" si="0"/>
        <v>93</v>
      </c>
      <c r="C32" s="7">
        <v>1931</v>
      </c>
      <c r="D32" s="9">
        <v>299587.7</v>
      </c>
      <c r="F32" s="32">
        <v>7.3242885158285027</v>
      </c>
      <c r="H32" s="14">
        <f t="shared" si="1"/>
        <v>119835.08000000002</v>
      </c>
      <c r="J32" s="12">
        <f t="shared" si="4"/>
        <v>97</v>
      </c>
      <c r="K32" s="12">
        <f>VLOOKUP(J32,'CPI Indexes'!B$5:J$111,9,FALSE)</f>
        <v>956.89831945878132</v>
      </c>
      <c r="L32" s="19">
        <f t="shared" si="3"/>
        <v>125.23282522617279</v>
      </c>
      <c r="M32" s="19">
        <f t="shared" si="2"/>
        <v>3842.4832145356336</v>
      </c>
    </row>
    <row r="33" spans="2:13" x14ac:dyDescent="0.3">
      <c r="B33">
        <f t="shared" si="0"/>
        <v>92</v>
      </c>
      <c r="C33" s="7">
        <v>1932</v>
      </c>
      <c r="D33" s="8">
        <v>807.04</v>
      </c>
      <c r="F33" s="32">
        <v>7.5901861571205096</v>
      </c>
      <c r="H33" s="14">
        <f t="shared" si="1"/>
        <v>322.81600000000003</v>
      </c>
      <c r="J33" s="12">
        <f t="shared" si="4"/>
        <v>97</v>
      </c>
      <c r="K33" s="12">
        <f>VLOOKUP(J33,'CPI Indexes'!B$5:J$111,9,FALSE)</f>
        <v>956.89831945878132</v>
      </c>
      <c r="L33" s="19">
        <f t="shared" si="3"/>
        <v>0.33735663804131638</v>
      </c>
      <c r="M33" s="19">
        <f t="shared" si="2"/>
        <v>9.9768847490769765</v>
      </c>
    </row>
    <row r="34" spans="2:13" x14ac:dyDescent="0.3">
      <c r="B34">
        <f t="shared" si="0"/>
        <v>91</v>
      </c>
      <c r="C34" s="7">
        <v>1933</v>
      </c>
      <c r="D34" s="8">
        <v>4300.46</v>
      </c>
      <c r="F34" s="32">
        <v>7.8598077491741707</v>
      </c>
      <c r="H34" s="14">
        <f t="shared" si="1"/>
        <v>1720.1840000000002</v>
      </c>
      <c r="J34" s="12">
        <f t="shared" si="4"/>
        <v>96</v>
      </c>
      <c r="K34" s="12">
        <f>VLOOKUP(J34,'CPI Indexes'!B$5:J$111,9,FALSE)</f>
        <v>921.3477777915964</v>
      </c>
      <c r="L34" s="19">
        <f t="shared" si="3"/>
        <v>1.8670300634176988</v>
      </c>
      <c r="M34" s="19">
        <f t="shared" si="2"/>
        <v>53.219268526700688</v>
      </c>
    </row>
    <row r="35" spans="2:13" x14ac:dyDescent="0.3">
      <c r="B35">
        <f t="shared" si="0"/>
        <v>90</v>
      </c>
      <c r="C35" s="7">
        <v>1934</v>
      </c>
      <c r="D35" s="8">
        <v>4519.92</v>
      </c>
      <c r="F35" s="32">
        <v>8.1339413653596306</v>
      </c>
      <c r="H35" s="14">
        <f t="shared" si="1"/>
        <v>1807.9680000000001</v>
      </c>
      <c r="J35" s="12">
        <f t="shared" si="4"/>
        <v>95</v>
      </c>
      <c r="K35" s="12">
        <f>VLOOKUP(J35,'CPI Indexes'!B$5:J$111,9,FALSE)</f>
        <v>887.08219546177952</v>
      </c>
      <c r="L35" s="19">
        <f t="shared" si="3"/>
        <v>2.0381065128455704</v>
      </c>
      <c r="M35" s="19">
        <f t="shared" si="2"/>
        <v>55.9959170299256</v>
      </c>
    </row>
    <row r="36" spans="2:13" x14ac:dyDescent="0.3">
      <c r="B36">
        <f t="shared" si="0"/>
        <v>89</v>
      </c>
      <c r="C36" s="7">
        <v>1935</v>
      </c>
      <c r="D36" s="8">
        <v>37493.72</v>
      </c>
      <c r="F36" s="32">
        <v>8.4133884521257283</v>
      </c>
      <c r="H36" s="14">
        <f t="shared" si="1"/>
        <v>14997.488000000001</v>
      </c>
      <c r="J36" s="12">
        <f t="shared" si="4"/>
        <v>94</v>
      </c>
      <c r="K36" s="12">
        <f>VLOOKUP(J36,'CPI Indexes'!B$5:J$111,9,FALSE)</f>
        <v>854.05512815593215</v>
      </c>
      <c r="L36" s="19">
        <f t="shared" si="3"/>
        <v>17.560327788655091</v>
      </c>
      <c r="M36" s="19">
        <f t="shared" si="2"/>
        <v>465.0225331193223</v>
      </c>
    </row>
    <row r="37" spans="2:13" x14ac:dyDescent="0.3">
      <c r="B37">
        <f t="shared" si="0"/>
        <v>88</v>
      </c>
      <c r="C37" s="7">
        <v>1936</v>
      </c>
      <c r="D37" s="8">
        <v>49203.14</v>
      </c>
      <c r="F37" s="32">
        <v>8.6989488924491898</v>
      </c>
      <c r="H37" s="14">
        <f t="shared" si="1"/>
        <v>19681.256000000001</v>
      </c>
      <c r="J37" s="12">
        <f t="shared" si="4"/>
        <v>94</v>
      </c>
      <c r="K37" s="12">
        <f>VLOOKUP(J37,'CPI Indexes'!B$5:J$111,9,FALSE)</f>
        <v>854.05512815593215</v>
      </c>
      <c r="L37" s="19">
        <f t="shared" si="3"/>
        <v>23.044479625683632</v>
      </c>
      <c r="M37" s="19">
        <f t="shared" si="2"/>
        <v>588.19344384534679</v>
      </c>
    </row>
    <row r="38" spans="2:13" x14ac:dyDescent="0.3">
      <c r="B38">
        <f t="shared" si="0"/>
        <v>87</v>
      </c>
      <c r="C38" s="7">
        <v>1937</v>
      </c>
      <c r="D38" s="8">
        <v>98402.01</v>
      </c>
      <c r="F38" s="32">
        <v>8.9914083399318372</v>
      </c>
      <c r="H38" s="14">
        <f t="shared" si="1"/>
        <v>39360.804000000004</v>
      </c>
      <c r="J38" s="12">
        <f t="shared" si="4"/>
        <v>93</v>
      </c>
      <c r="K38" s="12">
        <f>VLOOKUP(J38,'CPI Indexes'!B$5:J$111,9,FALSE)</f>
        <v>822.22181027077772</v>
      </c>
      <c r="L38" s="19">
        <f t="shared" si="3"/>
        <v>47.871272092669898</v>
      </c>
      <c r="M38" s="19">
        <f t="shared" si="2"/>
        <v>1177.7148105913182</v>
      </c>
    </row>
    <row r="39" spans="2:13" x14ac:dyDescent="0.3">
      <c r="B39">
        <f t="shared" si="0"/>
        <v>86</v>
      </c>
      <c r="C39" s="7">
        <v>1938</v>
      </c>
      <c r="D39" s="8">
        <v>49373.63</v>
      </c>
      <c r="F39" s="32">
        <v>9.2915278665334231</v>
      </c>
      <c r="H39" s="14">
        <f t="shared" si="1"/>
        <v>19749.452000000001</v>
      </c>
      <c r="J39" s="12">
        <f t="shared" si="4"/>
        <v>92</v>
      </c>
      <c r="K39" s="12">
        <f>VLOOKUP(J39,'CPI Indexes'!B$5:J$111,9,FALSE)</f>
        <v>791.53909423689424</v>
      </c>
      <c r="L39" s="19">
        <f t="shared" si="3"/>
        <v>24.950696868661961</v>
      </c>
      <c r="M39" s="19">
        <f t="shared" si="2"/>
        <v>591.64301687803481</v>
      </c>
    </row>
    <row r="40" spans="2:13" x14ac:dyDescent="0.3">
      <c r="B40">
        <f t="shared" si="0"/>
        <v>85</v>
      </c>
      <c r="C40" s="7">
        <v>1939</v>
      </c>
      <c r="D40" s="8">
        <v>118259.02</v>
      </c>
      <c r="F40" s="32">
        <v>9.600035801357814</v>
      </c>
      <c r="H40" s="14">
        <f t="shared" si="1"/>
        <v>47303.608000000007</v>
      </c>
      <c r="J40" s="12">
        <f t="shared" si="4"/>
        <v>92</v>
      </c>
      <c r="K40" s="12">
        <f>VLOOKUP(J40,'CPI Indexes'!B$5:J$111,9,FALSE)</f>
        <v>791.53909423689424</v>
      </c>
      <c r="L40" s="19">
        <f t="shared" si="3"/>
        <v>59.761556118215985</v>
      </c>
      <c r="M40" s="19">
        <f t="shared" si="2"/>
        <v>1365.8746824163065</v>
      </c>
    </row>
    <row r="41" spans="2:13" x14ac:dyDescent="0.3">
      <c r="B41">
        <f t="shared" si="0"/>
        <v>84</v>
      </c>
      <c r="C41" s="7">
        <v>1940</v>
      </c>
      <c r="D41" s="8">
        <v>46288.160000000003</v>
      </c>
      <c r="F41" s="32">
        <v>9.917621530364082</v>
      </c>
      <c r="H41" s="14">
        <f t="shared" si="1"/>
        <v>18515.264000000003</v>
      </c>
      <c r="J41" s="12">
        <f t="shared" si="4"/>
        <v>91</v>
      </c>
      <c r="K41" s="12">
        <f>VLOOKUP(J41,'CPI Indexes'!B$5:J$111,9,FALSE)</f>
        <v>761.96539203556063</v>
      </c>
      <c r="L41" s="19">
        <f t="shared" si="3"/>
        <v>24.299350329464705</v>
      </c>
      <c r="M41" s="19">
        <f t="shared" si="2"/>
        <v>535.29786923454753</v>
      </c>
    </row>
    <row r="42" spans="2:13" x14ac:dyDescent="0.3">
      <c r="B42">
        <f t="shared" si="0"/>
        <v>83</v>
      </c>
      <c r="C42" s="7">
        <v>1941</v>
      </c>
      <c r="D42" s="8">
        <v>92337.02</v>
      </c>
      <c r="F42" s="32">
        <v>10.244930970341752</v>
      </c>
      <c r="H42" s="14">
        <f t="shared" si="1"/>
        <v>36934.808000000005</v>
      </c>
      <c r="J42" s="12">
        <f t="shared" si="4"/>
        <v>90</v>
      </c>
      <c r="K42" s="12">
        <f>VLOOKUP(J42,'CPI Indexes'!B$5:J$111,9,FALSE)</f>
        <v>733.46061882945605</v>
      </c>
      <c r="L42" s="19">
        <f t="shared" si="3"/>
        <v>50.356906767462142</v>
      </c>
      <c r="M42" s="19">
        <f t="shared" si="2"/>
        <v>1069.2316164986769</v>
      </c>
    </row>
    <row r="43" spans="2:13" x14ac:dyDescent="0.3">
      <c r="B43">
        <f t="shared" si="0"/>
        <v>82</v>
      </c>
      <c r="C43" s="7">
        <v>1942</v>
      </c>
      <c r="D43" s="8">
        <v>3659.02</v>
      </c>
      <c r="F43" s="32">
        <v>10.582563414566092</v>
      </c>
      <c r="H43" s="14">
        <f t="shared" si="1"/>
        <v>1463.6080000000002</v>
      </c>
      <c r="J43" s="12">
        <f t="shared" si="4"/>
        <v>90</v>
      </c>
      <c r="K43" s="12">
        <f>VLOOKUP(J43,'CPI Indexes'!B$5:J$111,9,FALSE)</f>
        <v>733.46061882945605</v>
      </c>
      <c r="L43" s="19">
        <f t="shared" si="3"/>
        <v>1.9954827327141305</v>
      </c>
      <c r="M43" s="19">
        <f t="shared" si="2"/>
        <v>40.838766451455349</v>
      </c>
    </row>
    <row r="44" spans="2:13" x14ac:dyDescent="0.3">
      <c r="B44">
        <f t="shared" si="0"/>
        <v>81</v>
      </c>
      <c r="C44" s="7">
        <v>1943</v>
      </c>
      <c r="D44" s="8">
        <v>10116.06</v>
      </c>
      <c r="F44" s="32">
        <v>10.931069460992742</v>
      </c>
      <c r="H44" s="14">
        <f t="shared" si="1"/>
        <v>4046.424</v>
      </c>
      <c r="J44" s="12">
        <f t="shared" si="4"/>
        <v>89</v>
      </c>
      <c r="K44" s="12">
        <f>VLOOKUP(J44,'CPI Indexes'!B$5:J$111,9,FALSE)</f>
        <v>705.98613863080084</v>
      </c>
      <c r="L44" s="19">
        <f t="shared" si="3"/>
        <v>5.7315912856981726</v>
      </c>
      <c r="M44" s="19">
        <f t="shared" si="2"/>
        <v>113.06072077743724</v>
      </c>
    </row>
    <row r="45" spans="2:13" x14ac:dyDescent="0.3">
      <c r="B45">
        <f t="shared" si="0"/>
        <v>80</v>
      </c>
      <c r="C45" s="7">
        <v>1944</v>
      </c>
      <c r="D45" s="8">
        <v>10235.69</v>
      </c>
      <c r="F45" s="32">
        <v>11.290949766245175</v>
      </c>
      <c r="H45" s="14">
        <f t="shared" si="1"/>
        <v>4094.2760000000003</v>
      </c>
      <c r="J45" s="12">
        <f t="shared" si="4"/>
        <v>88</v>
      </c>
      <c r="K45" s="12">
        <f>VLOOKUP(J45,'CPI Indexes'!B$5:J$111,9,FALSE)</f>
        <v>679.50471193330202</v>
      </c>
      <c r="L45" s="19">
        <f t="shared" si="3"/>
        <v>6.0253827944049361</v>
      </c>
      <c r="M45" s="19">
        <f t="shared" si="2"/>
        <v>114.56001813537007</v>
      </c>
    </row>
    <row r="46" spans="2:13" x14ac:dyDescent="0.3">
      <c r="B46">
        <f t="shared" si="0"/>
        <v>79</v>
      </c>
      <c r="C46" s="7">
        <v>1945</v>
      </c>
      <c r="D46" s="8">
        <v>3439.76</v>
      </c>
      <c r="F46" s="32">
        <v>11.662654411313758</v>
      </c>
      <c r="H46" s="14">
        <f t="shared" si="1"/>
        <v>1375.9040000000002</v>
      </c>
      <c r="J46" s="12">
        <f t="shared" si="4"/>
        <v>88</v>
      </c>
      <c r="K46" s="12">
        <f>VLOOKUP(J46,'CPI Indexes'!B$5:J$111,9,FALSE)</f>
        <v>679.50471193330202</v>
      </c>
      <c r="L46" s="19">
        <f t="shared" si="3"/>
        <v>2.0248630742902849</v>
      </c>
      <c r="M46" s="19">
        <f t="shared" si="2"/>
        <v>37.107012106959083</v>
      </c>
    </row>
    <row r="47" spans="2:13" x14ac:dyDescent="0.3">
      <c r="B47">
        <f t="shared" si="0"/>
        <v>78</v>
      </c>
      <c r="C47" s="7">
        <v>1946</v>
      </c>
      <c r="D47" s="8">
        <v>76563.83</v>
      </c>
      <c r="F47" s="32">
        <v>12.046582711151329</v>
      </c>
      <c r="H47" s="14">
        <f t="shared" si="1"/>
        <v>30625.532000000003</v>
      </c>
      <c r="J47" s="12">
        <f t="shared" si="4"/>
        <v>87</v>
      </c>
      <c r="K47" s="12">
        <f>VLOOKUP(J47,'CPI Indexes'!B$5:J$111,9,FALSE)</f>
        <v>653.98044523691749</v>
      </c>
      <c r="L47" s="19">
        <f t="shared" si="3"/>
        <v>46.829430792697927</v>
      </c>
      <c r="M47" s="19">
        <f t="shared" si="2"/>
        <v>827.16299866740997</v>
      </c>
    </row>
    <row r="48" spans="2:13" x14ac:dyDescent="0.3">
      <c r="B48">
        <f t="shared" si="0"/>
        <v>77</v>
      </c>
      <c r="C48" s="7">
        <v>1947</v>
      </c>
      <c r="D48" s="8">
        <v>4547.68</v>
      </c>
      <c r="F48" s="32">
        <v>12.443083345495079</v>
      </c>
      <c r="H48" s="14">
        <f t="shared" si="1"/>
        <v>1819.0720000000001</v>
      </c>
      <c r="J48" s="12">
        <f t="shared" si="4"/>
        <v>86</v>
      </c>
      <c r="K48" s="12">
        <f>VLOOKUP(J48,'CPI Indexes'!B$5:J$111,9,FALSE)</f>
        <v>629.37874239702876</v>
      </c>
      <c r="L48" s="19">
        <f t="shared" si="3"/>
        <v>2.8902660313437809</v>
      </c>
      <c r="M48" s="19">
        <f t="shared" si="2"/>
        <v>49.206438595832431</v>
      </c>
    </row>
    <row r="49" spans="2:13" x14ac:dyDescent="0.3">
      <c r="B49">
        <f t="shared" si="0"/>
        <v>76</v>
      </c>
      <c r="C49" s="7">
        <v>1948</v>
      </c>
      <c r="D49" s="8">
        <v>19057.29</v>
      </c>
      <c r="F49" s="32">
        <v>12.852454729196614</v>
      </c>
      <c r="H49" s="14">
        <f t="shared" si="1"/>
        <v>7622.9160000000011</v>
      </c>
      <c r="J49" s="12">
        <f t="shared" si="4"/>
        <v>86</v>
      </c>
      <c r="K49" s="12">
        <f>VLOOKUP(J49,'CPI Indexes'!B$5:J$111,9,FALSE)</f>
        <v>629.37874239702876</v>
      </c>
      <c r="L49" s="19">
        <f t="shared" si="3"/>
        <v>12.11181040364923</v>
      </c>
      <c r="M49" s="19">
        <f t="shared" si="2"/>
        <v>198.74905529756606</v>
      </c>
    </row>
    <row r="50" spans="2:13" x14ac:dyDescent="0.3">
      <c r="B50">
        <f t="shared" si="0"/>
        <v>75</v>
      </c>
      <c r="C50" s="7">
        <v>1949</v>
      </c>
      <c r="D50" s="8">
        <v>5248.9</v>
      </c>
      <c r="F50" s="32">
        <v>13.274945575319919</v>
      </c>
      <c r="H50" s="14">
        <f t="shared" si="1"/>
        <v>2099.56</v>
      </c>
      <c r="J50" s="12">
        <f t="shared" si="4"/>
        <v>85</v>
      </c>
      <c r="K50" s="12">
        <f>VLOOKUP(J50,'CPI Indexes'!B$5:J$111,9,FALSE)</f>
        <v>605.66625773207568</v>
      </c>
      <c r="L50" s="19">
        <f t="shared" si="3"/>
        <v>3.4665295832424721</v>
      </c>
      <c r="M50" s="19">
        <f t="shared" si="2"/>
        <v>54.828051825452242</v>
      </c>
    </row>
    <row r="51" spans="2:13" x14ac:dyDescent="0.3">
      <c r="B51">
        <f t="shared" si="0"/>
        <v>74</v>
      </c>
      <c r="C51" s="7">
        <v>1950</v>
      </c>
      <c r="D51" s="8">
        <v>33682.36</v>
      </c>
      <c r="F51" s="32">
        <v>13.710755632445903</v>
      </c>
      <c r="H51" s="14">
        <f t="shared" si="1"/>
        <v>13472.944000000001</v>
      </c>
      <c r="J51" s="12">
        <f t="shared" si="4"/>
        <v>85</v>
      </c>
      <c r="K51" s="12">
        <f>VLOOKUP(J51,'CPI Indexes'!B$5:J$111,9,FALSE)</f>
        <v>605.66625773207568</v>
      </c>
      <c r="L51" s="19">
        <f t="shared" si="3"/>
        <v>22.244831750161545</v>
      </c>
      <c r="M51" s="19">
        <f t="shared" si="2"/>
        <v>339.11650191923906</v>
      </c>
    </row>
    <row r="52" spans="2:13" x14ac:dyDescent="0.3">
      <c r="B52">
        <f t="shared" si="0"/>
        <v>73</v>
      </c>
      <c r="C52" s="7">
        <v>1951</v>
      </c>
      <c r="D52" s="8">
        <v>187806.18</v>
      </c>
      <c r="F52" s="32">
        <v>14.160036598822536</v>
      </c>
      <c r="H52" s="14">
        <f t="shared" si="1"/>
        <v>75122.471999999994</v>
      </c>
      <c r="J52" s="12">
        <f t="shared" si="4"/>
        <v>84</v>
      </c>
      <c r="K52" s="12">
        <f>VLOOKUP(J52,'CPI Indexes'!B$5:J$111,9,FALSE)</f>
        <v>582.81085082609695</v>
      </c>
      <c r="L52" s="19">
        <f t="shared" si="3"/>
        <v>128.89683143942622</v>
      </c>
      <c r="M52" s="19">
        <f t="shared" si="2"/>
        <v>1893.9736590273276</v>
      </c>
    </row>
    <row r="53" spans="2:13" x14ac:dyDescent="0.3">
      <c r="B53">
        <f t="shared" si="0"/>
        <v>72</v>
      </c>
      <c r="C53" s="7">
        <v>1952</v>
      </c>
      <c r="D53" s="8">
        <v>96014.69</v>
      </c>
      <c r="F53" s="32">
        <v>14.622893230470881</v>
      </c>
      <c r="H53" s="14">
        <f t="shared" si="1"/>
        <v>38405.876000000004</v>
      </c>
      <c r="J53" s="12">
        <f t="shared" si="4"/>
        <v>84</v>
      </c>
      <c r="K53" s="12">
        <f>VLOOKUP(J53,'CPI Indexes'!B$5:J$111,9,FALSE)</f>
        <v>582.81085082609695</v>
      </c>
      <c r="L53" s="19">
        <f t="shared" si="3"/>
        <v>65.897668078008735</v>
      </c>
      <c r="M53" s="19">
        <f t="shared" si="2"/>
        <v>933.28359961792057</v>
      </c>
    </row>
    <row r="54" spans="2:13" x14ac:dyDescent="0.3">
      <c r="B54">
        <f t="shared" si="0"/>
        <v>71</v>
      </c>
      <c r="C54" s="7">
        <v>1953</v>
      </c>
      <c r="D54" s="8">
        <v>340239.03</v>
      </c>
      <c r="F54" s="32">
        <v>15.099384668615883</v>
      </c>
      <c r="H54" s="14">
        <f t="shared" si="1"/>
        <v>136095.61200000002</v>
      </c>
      <c r="J54" s="12">
        <f t="shared" si="4"/>
        <v>83</v>
      </c>
      <c r="K54" s="12">
        <f>VLOOKUP(J54,'CPI Indexes'!B$5:J$111,9,FALSE)</f>
        <v>560.78154296491266</v>
      </c>
      <c r="L54" s="19">
        <f t="shared" si="3"/>
        <v>242.68917853545571</v>
      </c>
      <c r="M54" s="19">
        <f t="shared" si="2"/>
        <v>3312.8814408799522</v>
      </c>
    </row>
    <row r="55" spans="2:13" x14ac:dyDescent="0.3">
      <c r="B55">
        <f t="shared" si="0"/>
        <v>70</v>
      </c>
      <c r="C55" s="7">
        <v>1954</v>
      </c>
      <c r="D55" s="8">
        <v>294801.17</v>
      </c>
      <c r="F55" s="32">
        <v>15.589526014526912</v>
      </c>
      <c r="H55" s="14">
        <f t="shared" si="1"/>
        <v>117920.46799999999</v>
      </c>
      <c r="J55" s="12">
        <f t="shared" si="4"/>
        <v>83</v>
      </c>
      <c r="K55" s="12">
        <f>VLOOKUP(J55,'CPI Indexes'!B$5:J$111,9,FALSE)</f>
        <v>560.78154296491266</v>
      </c>
      <c r="L55" s="19">
        <f t="shared" si="3"/>
        <v>210.27879658189485</v>
      </c>
      <c r="M55" s="19">
        <f t="shared" si="2"/>
        <v>2766.7050308512798</v>
      </c>
    </row>
    <row r="56" spans="2:13" x14ac:dyDescent="0.3">
      <c r="B56">
        <f t="shared" si="0"/>
        <v>69</v>
      </c>
      <c r="C56" s="7">
        <v>1955</v>
      </c>
      <c r="D56" s="8">
        <v>438970.93</v>
      </c>
      <c r="F56" s="32">
        <v>16.093290177793747</v>
      </c>
      <c r="H56" s="14">
        <f t="shared" si="1"/>
        <v>175588.372</v>
      </c>
      <c r="J56" s="12">
        <f t="shared" si="4"/>
        <v>82</v>
      </c>
      <c r="K56" s="12">
        <f>VLOOKUP(J56,'CPI Indexes'!B$5:J$111,9,FALSE)</f>
        <v>539.54847514690357</v>
      </c>
      <c r="L56" s="19">
        <f t="shared" si="3"/>
        <v>325.43576729077461</v>
      </c>
      <c r="M56" s="19">
        <f t="shared" si="2"/>
        <v>4127.0958398670155</v>
      </c>
    </row>
    <row r="57" spans="2:13" x14ac:dyDescent="0.3">
      <c r="B57">
        <f t="shared" si="0"/>
        <v>68</v>
      </c>
      <c r="C57" s="7">
        <v>1956</v>
      </c>
      <c r="D57" s="8">
        <v>1541821.69</v>
      </c>
      <c r="F57" s="32">
        <v>16.610610018055638</v>
      </c>
      <c r="H57" s="14">
        <f t="shared" si="1"/>
        <v>616728.67599999998</v>
      </c>
      <c r="J57" s="12">
        <f t="shared" si="4"/>
        <v>82</v>
      </c>
      <c r="K57" s="12">
        <f>VLOOKUP(J57,'CPI Indexes'!B$5:J$111,9,FALSE)</f>
        <v>539.54847514690357</v>
      </c>
      <c r="L57" s="19">
        <f t="shared" si="3"/>
        <v>1143.0459067317026</v>
      </c>
      <c r="M57" s="19">
        <f t="shared" si="2"/>
        <v>13971.87974038518</v>
      </c>
    </row>
    <row r="58" spans="2:13" x14ac:dyDescent="0.3">
      <c r="B58">
        <f t="shared" si="0"/>
        <v>67</v>
      </c>
      <c r="C58" s="7">
        <v>1957</v>
      </c>
      <c r="D58" s="8">
        <v>10729456.300000001</v>
      </c>
      <c r="F58" s="32">
        <v>17.141380791099269</v>
      </c>
      <c r="H58" s="14">
        <f t="shared" si="1"/>
        <v>4291782.5200000005</v>
      </c>
      <c r="J58" s="12">
        <f t="shared" si="4"/>
        <v>81</v>
      </c>
      <c r="K58" s="12">
        <f>VLOOKUP(J58,'CPI Indexes'!B$5:J$111,9,FALSE)</f>
        <v>519.08286761147303</v>
      </c>
      <c r="L58" s="19">
        <f t="shared" si="3"/>
        <v>8268.0103463024425</v>
      </c>
      <c r="M58" s="19">
        <f t="shared" si="2"/>
        <v>97410.118608912308</v>
      </c>
    </row>
    <row r="59" spans="2:13" x14ac:dyDescent="0.3">
      <c r="B59">
        <f t="shared" si="0"/>
        <v>66</v>
      </c>
      <c r="C59" s="7">
        <v>1958</v>
      </c>
      <c r="D59" s="8">
        <v>30571577.149999999</v>
      </c>
      <c r="F59" s="32">
        <v>17.685462898932006</v>
      </c>
      <c r="H59" s="14">
        <f t="shared" si="1"/>
        <v>12228630.859999999</v>
      </c>
      <c r="J59" s="12">
        <f t="shared" si="4"/>
        <v>81</v>
      </c>
      <c r="K59" s="12">
        <f>VLOOKUP(J59,'CPI Indexes'!B$5:J$111,9,FALSE)</f>
        <v>519.08286761147303</v>
      </c>
      <c r="L59" s="19">
        <f t="shared" si="3"/>
        <v>23558.14769281304</v>
      </c>
      <c r="M59" s="19">
        <f t="shared" si="2"/>
        <v>267519.90129776765</v>
      </c>
    </row>
    <row r="60" spans="2:13" x14ac:dyDescent="0.3">
      <c r="B60">
        <f t="shared" si="0"/>
        <v>65</v>
      </c>
      <c r="C60" s="7">
        <v>1959</v>
      </c>
      <c r="D60" s="8">
        <v>36689474.619999997</v>
      </c>
      <c r="F60" s="32">
        <v>18.242684930801389</v>
      </c>
      <c r="H60" s="14">
        <f t="shared" si="1"/>
        <v>14675789.847999999</v>
      </c>
      <c r="J60" s="12">
        <f t="shared" si="4"/>
        <v>80</v>
      </c>
      <c r="K60" s="12">
        <f>VLOOKUP(J60,'CPI Indexes'!B$5:J$111,9,FALSE)</f>
        <v>499.35698083033532</v>
      </c>
      <c r="L60" s="19">
        <f t="shared" si="3"/>
        <v>29389.375559738772</v>
      </c>
      <c r="M60" s="19">
        <f t="shared" si="2"/>
        <v>321674.9251845773</v>
      </c>
    </row>
    <row r="61" spans="2:13" x14ac:dyDescent="0.3">
      <c r="B61">
        <f t="shared" si="0"/>
        <v>64</v>
      </c>
      <c r="C61" s="7">
        <v>1960</v>
      </c>
      <c r="D61" s="8">
        <v>14236454.720000001</v>
      </c>
      <c r="F61" s="32">
        <v>18.812846969049833</v>
      </c>
      <c r="H61" s="14">
        <f t="shared" si="1"/>
        <v>5694581.8880000003</v>
      </c>
      <c r="J61" s="12">
        <f t="shared" si="4"/>
        <v>80</v>
      </c>
      <c r="K61" s="12">
        <f>VLOOKUP(J61,'CPI Indexes'!B$5:J$111,9,FALSE)</f>
        <v>499.35698083033532</v>
      </c>
      <c r="L61" s="19">
        <f t="shared" si="3"/>
        <v>11403.829538001046</v>
      </c>
      <c r="M61" s="19">
        <f t="shared" si="2"/>
        <v>120306.60227521179</v>
      </c>
    </row>
    <row r="62" spans="2:13" x14ac:dyDescent="0.3">
      <c r="B62">
        <f t="shared" si="0"/>
        <v>63</v>
      </c>
      <c r="C62" s="7">
        <v>1961</v>
      </c>
      <c r="D62" s="8">
        <v>16558259.609999999</v>
      </c>
      <c r="F62" s="32">
        <v>19.395724120996768</v>
      </c>
      <c r="H62" s="14">
        <f t="shared" si="1"/>
        <v>6623303.8440000005</v>
      </c>
      <c r="J62" s="12">
        <f t="shared" si="4"/>
        <v>79</v>
      </c>
      <c r="K62" s="12">
        <f>VLOOKUP(J62,'CPI Indexes'!B$5:J$111,9,FALSE)</f>
        <v>480.34407790875679</v>
      </c>
      <c r="L62" s="19">
        <f t="shared" si="3"/>
        <v>13788.665559978284</v>
      </c>
      <c r="M62" s="19">
        <f t="shared" si="2"/>
        <v>140208.02676093343</v>
      </c>
    </row>
    <row r="63" spans="2:13" x14ac:dyDescent="0.3">
      <c r="B63">
        <f t="shared" si="0"/>
        <v>62</v>
      </c>
      <c r="C63" s="7">
        <v>1962</v>
      </c>
      <c r="D63" s="8">
        <v>22326935.420000002</v>
      </c>
      <c r="F63" s="32">
        <v>19.991070226507105</v>
      </c>
      <c r="H63" s="14">
        <f t="shared" si="1"/>
        <v>8930774.1680000015</v>
      </c>
      <c r="J63" s="12">
        <f t="shared" si="4"/>
        <v>79</v>
      </c>
      <c r="K63" s="12">
        <f>VLOOKUP(J63,'CPI Indexes'!B$5:J$111,9,FALSE)</f>
        <v>480.34407790875679</v>
      </c>
      <c r="L63" s="19">
        <f t="shared" si="3"/>
        <v>18592.451908393126</v>
      </c>
      <c r="M63" s="19">
        <f t="shared" si="2"/>
        <v>182221.32516358464</v>
      </c>
    </row>
    <row r="64" spans="2:13" x14ac:dyDescent="0.3">
      <c r="B64">
        <f t="shared" si="0"/>
        <v>61</v>
      </c>
      <c r="C64" s="7">
        <v>1963</v>
      </c>
      <c r="D64" s="8">
        <v>17939644.780000001</v>
      </c>
      <c r="F64" s="32">
        <v>20.598621681209085</v>
      </c>
      <c r="H64" s="14">
        <f t="shared" si="1"/>
        <v>7175857.9120000005</v>
      </c>
      <c r="J64" s="12">
        <f t="shared" si="4"/>
        <v>79</v>
      </c>
      <c r="K64" s="12">
        <f>VLOOKUP(J64,'CPI Indexes'!B$5:J$111,9,FALSE)</f>
        <v>480.34407790875679</v>
      </c>
      <c r="L64" s="19">
        <f t="shared" si="3"/>
        <v>14938.995278636667</v>
      </c>
      <c r="M64" s="19">
        <f t="shared" si="2"/>
        <v>141122.35605257898</v>
      </c>
    </row>
    <row r="65" spans="2:13" x14ac:dyDescent="0.3">
      <c r="B65">
        <f t="shared" si="0"/>
        <v>60</v>
      </c>
      <c r="C65" s="7">
        <v>1964</v>
      </c>
      <c r="D65" s="8">
        <v>10809823.82</v>
      </c>
      <c r="F65" s="32">
        <v>21.218101308016834</v>
      </c>
      <c r="H65" s="14">
        <f t="shared" si="1"/>
        <v>4323929.5279999999</v>
      </c>
      <c r="J65" s="12">
        <f t="shared" si="4"/>
        <v>78</v>
      </c>
      <c r="K65" s="12">
        <f>VLOOKUP(J65,'CPI Indexes'!B$5:J$111,9,FALSE)</f>
        <v>462.01838834578967</v>
      </c>
      <c r="L65" s="19">
        <f t="shared" si="3"/>
        <v>9358.7823278666347</v>
      </c>
      <c r="M65" s="19">
        <f t="shared" si="2"/>
        <v>85212.963516707154</v>
      </c>
    </row>
    <row r="66" spans="2:13" x14ac:dyDescent="0.3">
      <c r="B66">
        <f t="shared" si="0"/>
        <v>59</v>
      </c>
      <c r="C66" s="7">
        <v>1965</v>
      </c>
      <c r="D66" s="8">
        <v>11552779.810000001</v>
      </c>
      <c r="F66" s="32">
        <v>21.849222205097167</v>
      </c>
      <c r="H66" s="14">
        <f t="shared" si="1"/>
        <v>4621111.9240000006</v>
      </c>
      <c r="J66" s="12">
        <f t="shared" si="4"/>
        <v>78</v>
      </c>
      <c r="K66" s="12">
        <f>VLOOKUP(J66,'CPI Indexes'!B$5:J$111,9,FALSE)</f>
        <v>462.01838834578967</v>
      </c>
      <c r="L66" s="19">
        <f t="shared" si="3"/>
        <v>10002.008665813988</v>
      </c>
      <c r="M66" s="19">
        <f t="shared" si="2"/>
        <v>87777.952062473167</v>
      </c>
    </row>
    <row r="67" spans="2:13" x14ac:dyDescent="0.3">
      <c r="B67">
        <f t="shared" si="0"/>
        <v>58</v>
      </c>
      <c r="C67" s="7">
        <v>1966</v>
      </c>
      <c r="D67" s="8">
        <v>13155954.880000001</v>
      </c>
      <c r="F67" s="32">
        <v>22.491691496921852</v>
      </c>
      <c r="H67" s="14">
        <f t="shared" si="1"/>
        <v>5262381.9520000005</v>
      </c>
      <c r="J67" s="12">
        <f t="shared" si="4"/>
        <v>77</v>
      </c>
      <c r="K67" s="12">
        <f>VLOOKUP(J67,'CPI Indexes'!B$5:J$111,9,FALSE)</f>
        <v>444.35507310437549</v>
      </c>
      <c r="L67" s="19">
        <f t="shared" si="3"/>
        <v>11842.740795633739</v>
      </c>
      <c r="M67" s="19">
        <f t="shared" si="2"/>
        <v>100175.68854322197</v>
      </c>
    </row>
    <row r="68" spans="2:13" x14ac:dyDescent="0.3">
      <c r="B68">
        <f t="shared" si="0"/>
        <v>57</v>
      </c>
      <c r="C68" s="7">
        <v>1967</v>
      </c>
      <c r="D68" s="8">
        <v>21089710.600000001</v>
      </c>
      <c r="F68" s="32">
        <v>23.145213916618619</v>
      </c>
      <c r="H68" s="14">
        <f t="shared" si="1"/>
        <v>8435884.2400000002</v>
      </c>
      <c r="J68" s="12">
        <f t="shared" si="4"/>
        <v>77</v>
      </c>
      <c r="K68" s="12">
        <f>VLOOKUP(J68,'CPI Indexes'!B$5:J$111,9,FALSE)</f>
        <v>444.35507310437549</v>
      </c>
      <c r="L68" s="19">
        <f t="shared" si="3"/>
        <v>18984.557059436291</v>
      </c>
      <c r="M68" s="19">
        <f t="shared" si="2"/>
        <v>154782.720512039</v>
      </c>
    </row>
    <row r="69" spans="2:13" x14ac:dyDescent="0.3">
      <c r="B69">
        <f t="shared" si="0"/>
        <v>56</v>
      </c>
      <c r="C69" s="7">
        <v>1968</v>
      </c>
      <c r="D69" s="8">
        <v>16570366.48</v>
      </c>
      <c r="F69" s="32">
        <v>23.80949515235336</v>
      </c>
      <c r="H69" s="14">
        <f t="shared" si="1"/>
        <v>6628146.5920000002</v>
      </c>
      <c r="J69" s="12">
        <f t="shared" si="4"/>
        <v>77</v>
      </c>
      <c r="K69" s="12">
        <f>VLOOKUP(J69,'CPI Indexes'!B$5:J$111,9,FALSE)</f>
        <v>444.35507310437549</v>
      </c>
      <c r="L69" s="19">
        <f t="shared" si="3"/>
        <v>14916.329289759455</v>
      </c>
      <c r="M69" s="19">
        <f t="shared" si="2"/>
        <v>117218.42013994374</v>
      </c>
    </row>
    <row r="70" spans="2:13" x14ac:dyDescent="0.3">
      <c r="B70">
        <f t="shared" si="0"/>
        <v>55</v>
      </c>
      <c r="C70" s="7">
        <v>1969</v>
      </c>
      <c r="D70" s="8">
        <v>19069384.949999999</v>
      </c>
      <c r="F70" s="32">
        <v>24.484244897648331</v>
      </c>
      <c r="H70" s="14">
        <f t="shared" si="1"/>
        <v>7627753.9800000004</v>
      </c>
      <c r="J70" s="12">
        <f t="shared" si="4"/>
        <v>76</v>
      </c>
      <c r="K70" s="12">
        <f>VLOOKUP(J70,'CPI Indexes'!B$5:J$111,9,FALSE)</f>
        <v>427.33019094397639</v>
      </c>
      <c r="L70" s="19">
        <f t="shared" si="3"/>
        <v>17849.789557695938</v>
      </c>
      <c r="M70" s="19">
        <f t="shared" si="2"/>
        <v>135200.68638670712</v>
      </c>
    </row>
    <row r="71" spans="2:13" x14ac:dyDescent="0.3">
      <c r="B71">
        <f t="shared" si="0"/>
        <v>54</v>
      </c>
      <c r="C71" s="7">
        <v>1970</v>
      </c>
      <c r="D71" s="8">
        <v>18144678.960000001</v>
      </c>
      <c r="F71" s="32">
        <v>25.169179554952049</v>
      </c>
      <c r="H71" s="14">
        <f t="shared" si="1"/>
        <v>7257871.5840000007</v>
      </c>
      <c r="J71" s="12">
        <f t="shared" si="4"/>
        <v>76</v>
      </c>
      <c r="K71" s="12">
        <f>VLOOKUP(J71,'CPI Indexes'!B$5:J$111,9,FALSE)</f>
        <v>427.33019094397639</v>
      </c>
      <c r="L71" s="19">
        <f t="shared" si="3"/>
        <v>16984.223763753493</v>
      </c>
      <c r="M71" s="19">
        <f t="shared" si="2"/>
        <v>123994.77751636147</v>
      </c>
    </row>
    <row r="72" spans="2:13" x14ac:dyDescent="0.3">
      <c r="B72">
        <f t="shared" si="0"/>
        <v>53</v>
      </c>
      <c r="C72" s="7">
        <v>1971</v>
      </c>
      <c r="D72" s="8">
        <v>19088686.420000002</v>
      </c>
      <c r="F72" s="32">
        <v>25.864024552887539</v>
      </c>
      <c r="H72" s="14">
        <f t="shared" si="1"/>
        <v>7635474.5680000009</v>
      </c>
      <c r="J72" s="12">
        <f t="shared" si="4"/>
        <v>76</v>
      </c>
      <c r="K72" s="12">
        <f>VLOOKUP(J72,'CPI Indexes'!B$5:J$111,9,FALSE)</f>
        <v>427.33019094397639</v>
      </c>
      <c r="L72" s="19">
        <f t="shared" si="3"/>
        <v>17867.85658914753</v>
      </c>
      <c r="M72" s="19">
        <f t="shared" si="2"/>
        <v>125730.90553947426</v>
      </c>
    </row>
    <row r="73" spans="2:13" x14ac:dyDescent="0.3">
      <c r="B73">
        <f t="shared" si="0"/>
        <v>52</v>
      </c>
      <c r="C73" s="7">
        <v>1972</v>
      </c>
      <c r="D73" s="8">
        <v>18547822.32</v>
      </c>
      <c r="F73" s="32">
        <v>26.568516249831465</v>
      </c>
      <c r="H73" s="14">
        <f t="shared" si="1"/>
        <v>7419128.9280000003</v>
      </c>
      <c r="J73" s="12">
        <f t="shared" si="4"/>
        <v>76</v>
      </c>
      <c r="K73" s="12">
        <f>VLOOKUP(J73,'CPI Indexes'!B$5:J$111,9,FALSE)</f>
        <v>427.33019094397639</v>
      </c>
      <c r="L73" s="19">
        <f t="shared" si="3"/>
        <v>17361.583817916246</v>
      </c>
      <c r="M73" s="19">
        <f t="shared" si="2"/>
        <v>117752.68570869746</v>
      </c>
    </row>
    <row r="74" spans="2:13" x14ac:dyDescent="0.3">
      <c r="B74">
        <f t="shared" ref="B74:B125" si="5">2024-C74</f>
        <v>51</v>
      </c>
      <c r="C74" s="7">
        <v>1973</v>
      </c>
      <c r="D74" s="8">
        <v>20175254.050000001</v>
      </c>
      <c r="F74" s="32">
        <v>27.282403409196235</v>
      </c>
      <c r="H74" s="14">
        <f t="shared" ref="H74:H125" si="6">D74*F$3</f>
        <v>8070101.620000001</v>
      </c>
      <c r="J74" s="12">
        <f t="shared" si="4"/>
        <v>75</v>
      </c>
      <c r="K74" s="12">
        <f>VLOOKUP(J74,'CPI Indexes'!B$5:J$111,9,FALSE)</f>
        <v>410.92066597009762</v>
      </c>
      <c r="L74" s="19">
        <f t="shared" si="3"/>
        <v>19639.074615408259</v>
      </c>
      <c r="M74" s="19">
        <f t="shared" ref="M74:M125" si="7">L74*(1+$F$5/100)^B74</f>
        <v>128385.03231853724</v>
      </c>
    </row>
    <row r="75" spans="2:13" x14ac:dyDescent="0.3">
      <c r="B75">
        <f t="shared" si="5"/>
        <v>50</v>
      </c>
      <c r="C75" s="7">
        <v>1974</v>
      </c>
      <c r="D75" s="8">
        <v>19756390.789999999</v>
      </c>
      <c r="F75" s="32">
        <v>28.005448244400988</v>
      </c>
      <c r="H75" s="14">
        <f t="shared" si="6"/>
        <v>7902556.3159999996</v>
      </c>
      <c r="J75" s="12">
        <f t="shared" si="4"/>
        <v>75</v>
      </c>
      <c r="K75" s="12">
        <f>VLOOKUP(J75,'CPI Indexes'!B$5:J$111,9,FALSE)</f>
        <v>410.92066597009762</v>
      </c>
      <c r="L75" s="19">
        <f t="shared" si="3"/>
        <v>19231.343104498577</v>
      </c>
      <c r="M75" s="19">
        <f t="shared" si="7"/>
        <v>121175.51812041784</v>
      </c>
    </row>
    <row r="76" spans="2:13" x14ac:dyDescent="0.3">
      <c r="B76">
        <f t="shared" si="5"/>
        <v>49</v>
      </c>
      <c r="C76" s="7">
        <v>1975</v>
      </c>
      <c r="D76" s="8">
        <v>13208700.9</v>
      </c>
      <c r="F76" s="32">
        <v>28.737427043476593</v>
      </c>
      <c r="H76" s="14">
        <f t="shared" si="6"/>
        <v>5283480.3600000003</v>
      </c>
      <c r="J76" s="12">
        <f t="shared" si="4"/>
        <v>75</v>
      </c>
      <c r="K76" s="12">
        <f>VLOOKUP(J76,'CPI Indexes'!B$5:J$111,9,FALSE)</f>
        <v>410.92066597009762</v>
      </c>
      <c r="L76" s="19">
        <f t="shared" si="3"/>
        <v>12857.665232111922</v>
      </c>
      <c r="M76" s="19">
        <f t="shared" si="7"/>
        <v>78087.09705449114</v>
      </c>
    </row>
    <row r="77" spans="2:13" x14ac:dyDescent="0.3">
      <c r="B77">
        <f t="shared" si="5"/>
        <v>48</v>
      </c>
      <c r="C77" s="7">
        <v>1976</v>
      </c>
      <c r="D77" s="8">
        <v>16540071.960000001</v>
      </c>
      <c r="F77" s="32">
        <v>29.478130394082925</v>
      </c>
      <c r="H77" s="14">
        <f t="shared" si="6"/>
        <v>6616028.7840000009</v>
      </c>
      <c r="J77" s="12">
        <f t="shared" si="4"/>
        <v>74</v>
      </c>
      <c r="K77" s="12">
        <f>VLOOKUP(J77,'CPI Indexes'!B$5:J$111,9,FALSE)</f>
        <v>395.10425635672055</v>
      </c>
      <c r="L77" s="19">
        <f t="shared" si="3"/>
        <v>16745.020276437386</v>
      </c>
      <c r="M77" s="19">
        <f t="shared" si="7"/>
        <v>98020.008581598275</v>
      </c>
    </row>
    <row r="78" spans="2:13" x14ac:dyDescent="0.3">
      <c r="B78">
        <f t="shared" si="5"/>
        <v>47</v>
      </c>
      <c r="C78" s="7">
        <v>1977</v>
      </c>
      <c r="D78" s="8">
        <v>16981103.98</v>
      </c>
      <c r="F78" s="32">
        <v>30.227363039056435</v>
      </c>
      <c r="H78" s="14">
        <f t="shared" si="6"/>
        <v>6792441.5920000002</v>
      </c>
      <c r="J78" s="12">
        <f t="shared" si="4"/>
        <v>74</v>
      </c>
      <c r="K78" s="12">
        <f>VLOOKUP(J78,'CPI Indexes'!B$5:J$111,9,FALSE)</f>
        <v>395.10425635672055</v>
      </c>
      <c r="L78" s="19">
        <f t="shared" si="3"/>
        <v>17191.517131790737</v>
      </c>
      <c r="M78" s="19">
        <f t="shared" si="7"/>
        <v>96996.297620752972</v>
      </c>
    </row>
    <row r="79" spans="2:13" x14ac:dyDescent="0.3">
      <c r="B79">
        <f t="shared" si="5"/>
        <v>46</v>
      </c>
      <c r="C79" s="7">
        <v>1978</v>
      </c>
      <c r="D79" s="8">
        <v>14997558.699999999</v>
      </c>
      <c r="F79" s="32">
        <v>30.984943400192108</v>
      </c>
      <c r="H79" s="14">
        <f t="shared" si="6"/>
        <v>5999023.4800000004</v>
      </c>
      <c r="J79" s="12">
        <f t="shared" si="4"/>
        <v>74</v>
      </c>
      <c r="K79" s="12">
        <f>VLOOKUP(J79,'CPI Indexes'!B$5:J$111,9,FALSE)</f>
        <v>395.10425635672055</v>
      </c>
      <c r="L79" s="19">
        <f t="shared" si="3"/>
        <v>15183.393708074285</v>
      </c>
      <c r="M79" s="19">
        <f t="shared" si="7"/>
        <v>82569.889077854241</v>
      </c>
    </row>
    <row r="80" spans="2:13" x14ac:dyDescent="0.3">
      <c r="B80">
        <f t="shared" si="5"/>
        <v>45</v>
      </c>
      <c r="C80" s="7">
        <v>1979</v>
      </c>
      <c r="D80" s="8">
        <v>16758008.25</v>
      </c>
      <c r="F80" s="32">
        <v>31.750702813652701</v>
      </c>
      <c r="H80" s="14">
        <f t="shared" si="6"/>
        <v>6703203.3000000007</v>
      </c>
      <c r="J80" s="12">
        <f t="shared" si="4"/>
        <v>74</v>
      </c>
      <c r="K80" s="12">
        <f>VLOOKUP(J80,'CPI Indexes'!B$5:J$111,9,FALSE)</f>
        <v>395.10425635672055</v>
      </c>
      <c r="L80" s="19">
        <f t="shared" si="3"/>
        <v>16965.657018759124</v>
      </c>
      <c r="M80" s="19">
        <f t="shared" si="7"/>
        <v>88927.36526484933</v>
      </c>
    </row>
    <row r="81" spans="2:13" x14ac:dyDescent="0.3">
      <c r="B81">
        <f t="shared" si="5"/>
        <v>44</v>
      </c>
      <c r="C81" s="7">
        <v>1980</v>
      </c>
      <c r="D81" s="8">
        <v>14731887.84</v>
      </c>
      <c r="F81" s="32">
        <v>32.524484524151184</v>
      </c>
      <c r="H81" s="14">
        <f t="shared" si="6"/>
        <v>5892755.1359999999</v>
      </c>
      <c r="J81" s="12">
        <f t="shared" si="4"/>
        <v>74</v>
      </c>
      <c r="K81" s="12">
        <f>VLOOKUP(J81,'CPI Indexes'!B$5:J$111,9,FALSE)</f>
        <v>395.10425635672055</v>
      </c>
      <c r="L81" s="19">
        <f t="shared" si="3"/>
        <v>14914.4309158738</v>
      </c>
      <c r="M81" s="19">
        <f t="shared" si="7"/>
        <v>75350.011634908646</v>
      </c>
    </row>
    <row r="82" spans="2:13" x14ac:dyDescent="0.3">
      <c r="B82">
        <f t="shared" si="5"/>
        <v>43</v>
      </c>
      <c r="C82" s="7">
        <v>1981</v>
      </c>
      <c r="D82" s="8">
        <v>14323398.4</v>
      </c>
      <c r="F82" s="32">
        <v>33.306142486931371</v>
      </c>
      <c r="H82" s="14">
        <f t="shared" si="6"/>
        <v>5729359.3600000003</v>
      </c>
      <c r="J82" s="12">
        <f t="shared" si="4"/>
        <v>73</v>
      </c>
      <c r="K82" s="12">
        <f>VLOOKUP(J82,'CPI Indexes'!B$5:J$111,9,FALSE)</f>
        <v>379.85952419924865</v>
      </c>
      <c r="L82" s="19">
        <f t="shared" si="3"/>
        <v>15082.837193769466</v>
      </c>
      <c r="M82" s="19">
        <f t="shared" si="7"/>
        <v>73446.579466361014</v>
      </c>
    </row>
    <row r="83" spans="2:13" x14ac:dyDescent="0.3">
      <c r="B83">
        <f t="shared" si="5"/>
        <v>42</v>
      </c>
      <c r="C83" s="7">
        <v>1982</v>
      </c>
      <c r="D83" s="8">
        <v>13332728.51</v>
      </c>
      <c r="F83" s="32">
        <v>34.095540026713046</v>
      </c>
      <c r="H83" s="14">
        <f t="shared" si="6"/>
        <v>5333091.4040000001</v>
      </c>
      <c r="J83" s="12">
        <f t="shared" si="4"/>
        <v>73</v>
      </c>
      <c r="K83" s="12">
        <f>VLOOKUP(J83,'CPI Indexes'!B$5:J$111,9,FALSE)</f>
        <v>379.85952419924865</v>
      </c>
      <c r="L83" s="19">
        <f t="shared" si="3"/>
        <v>14039.641141662201</v>
      </c>
      <c r="M83" s="19">
        <f t="shared" si="7"/>
        <v>65895.602521500812</v>
      </c>
    </row>
    <row r="84" spans="2:13" x14ac:dyDescent="0.3">
      <c r="B84">
        <f t="shared" si="5"/>
        <v>41</v>
      </c>
      <c r="C84" s="7">
        <v>1983</v>
      </c>
      <c r="D84" s="8">
        <v>21426118.420000002</v>
      </c>
      <c r="F84" s="32">
        <v>34.892548401374427</v>
      </c>
      <c r="H84" s="14">
        <f t="shared" si="6"/>
        <v>8570447.3680000007</v>
      </c>
      <c r="J84" s="12">
        <f t="shared" si="4"/>
        <v>73</v>
      </c>
      <c r="K84" s="12">
        <f>VLOOKUP(J84,'CPI Indexes'!B$5:J$111,9,FALSE)</f>
        <v>379.85952419924865</v>
      </c>
      <c r="L84" s="19">
        <f t="shared" si="3"/>
        <v>22562.149484251244</v>
      </c>
      <c r="M84" s="19">
        <f t="shared" si="7"/>
        <v>102068.74926886499</v>
      </c>
    </row>
    <row r="85" spans="2:13" x14ac:dyDescent="0.3">
      <c r="B85">
        <f t="shared" si="5"/>
        <v>40</v>
      </c>
      <c r="C85" s="7">
        <v>1984</v>
      </c>
      <c r="D85" s="8">
        <v>19519604.050000001</v>
      </c>
      <c r="F85" s="32">
        <v>35.697045315458212</v>
      </c>
      <c r="H85" s="14">
        <f t="shared" si="6"/>
        <v>7807841.620000001</v>
      </c>
      <c r="J85" s="12">
        <f t="shared" si="4"/>
        <v>73</v>
      </c>
      <c r="K85" s="12">
        <f>VLOOKUP(J85,'CPI Indexes'!B$5:J$111,9,FALSE)</f>
        <v>379.85952419924865</v>
      </c>
      <c r="L85" s="19">
        <f t="shared" ref="L85:L125" si="8">H85/K85</f>
        <v>20554.550097063078</v>
      </c>
      <c r="M85" s="19">
        <f t="shared" si="7"/>
        <v>89625.62364318686</v>
      </c>
    </row>
    <row r="86" spans="2:13" x14ac:dyDescent="0.3">
      <c r="B86">
        <f t="shared" si="5"/>
        <v>39</v>
      </c>
      <c r="C86" s="7">
        <v>1985</v>
      </c>
      <c r="D86" s="8">
        <v>14617325.800000001</v>
      </c>
      <c r="F86" s="32">
        <v>36.50891342487116</v>
      </c>
      <c r="H86" s="14">
        <f t="shared" si="6"/>
        <v>5846930.3200000003</v>
      </c>
      <c r="J86" s="12">
        <f t="shared" ref="J86:J122" si="9">ROUND(F86+B86,0)-3</f>
        <v>73</v>
      </c>
      <c r="K86" s="12">
        <f>VLOOKUP(J86,'CPI Indexes'!B$5:J$111,9,FALSE)</f>
        <v>379.85952419924865</v>
      </c>
      <c r="L86" s="19">
        <f t="shared" si="8"/>
        <v>15392.348875088612</v>
      </c>
      <c r="M86" s="19">
        <f t="shared" si="7"/>
        <v>64690.574540162517</v>
      </c>
    </row>
    <row r="87" spans="2:13" x14ac:dyDescent="0.3">
      <c r="B87">
        <f t="shared" si="5"/>
        <v>38</v>
      </c>
      <c r="C87" s="7">
        <v>1986</v>
      </c>
      <c r="D87" s="8">
        <v>14706593.66</v>
      </c>
      <c r="F87" s="32">
        <v>37.328038869673257</v>
      </c>
      <c r="H87" s="14">
        <f t="shared" si="6"/>
        <v>5882637.4640000006</v>
      </c>
      <c r="J87" s="12">
        <f t="shared" si="9"/>
        <v>72</v>
      </c>
      <c r="K87" s="12">
        <f>VLOOKUP(J87,'CPI Indexes'!B$5:J$111,9,FALSE)</f>
        <v>365.16580645710712</v>
      </c>
      <c r="L87" s="19">
        <f t="shared" si="8"/>
        <v>16109.497001031457</v>
      </c>
      <c r="M87" s="19">
        <f t="shared" si="7"/>
        <v>65257.432814800959</v>
      </c>
    </row>
    <row r="88" spans="2:13" x14ac:dyDescent="0.3">
      <c r="B88">
        <f t="shared" si="5"/>
        <v>37</v>
      </c>
      <c r="C88" s="7">
        <v>1987</v>
      </c>
      <c r="D88" s="8">
        <v>31059637.620000001</v>
      </c>
      <c r="F88" s="32">
        <v>38.154309866880716</v>
      </c>
      <c r="H88" s="14">
        <f t="shared" si="6"/>
        <v>12423855.048</v>
      </c>
      <c r="J88" s="12">
        <f t="shared" si="9"/>
        <v>72</v>
      </c>
      <c r="K88" s="12">
        <f>VLOOKUP(J88,'CPI Indexes'!B$5:J$111,9,FALSE)</f>
        <v>365.16580645710712</v>
      </c>
      <c r="L88" s="19">
        <f t="shared" si="8"/>
        <v>34022.503827885987</v>
      </c>
      <c r="M88" s="19">
        <f t="shared" si="7"/>
        <v>132839.17533113807</v>
      </c>
    </row>
    <row r="89" spans="2:13" x14ac:dyDescent="0.3">
      <c r="B89">
        <f t="shared" si="5"/>
        <v>36</v>
      </c>
      <c r="C89" s="7">
        <v>1988</v>
      </c>
      <c r="D89" s="8">
        <v>19343553.300000001</v>
      </c>
      <c r="F89" s="32">
        <v>38.987615389980633</v>
      </c>
      <c r="H89" s="14">
        <f t="shared" si="6"/>
        <v>7737421.3200000003</v>
      </c>
      <c r="J89" s="12">
        <f t="shared" si="9"/>
        <v>72</v>
      </c>
      <c r="K89" s="12">
        <f>VLOOKUP(J89,'CPI Indexes'!B$5:J$111,9,FALSE)</f>
        <v>365.16580645710712</v>
      </c>
      <c r="L89" s="19">
        <f t="shared" si="8"/>
        <v>21188.789265538333</v>
      </c>
      <c r="M89" s="19">
        <f t="shared" si="7"/>
        <v>79740.312903949656</v>
      </c>
    </row>
    <row r="90" spans="2:13" x14ac:dyDescent="0.3">
      <c r="B90">
        <f t="shared" si="5"/>
        <v>35</v>
      </c>
      <c r="C90" s="7">
        <v>1989</v>
      </c>
      <c r="D90" s="8">
        <v>39248495.270000003</v>
      </c>
      <c r="F90" s="32">
        <v>39.827843956584687</v>
      </c>
      <c r="H90" s="14">
        <f t="shared" si="6"/>
        <v>15699398.108000003</v>
      </c>
      <c r="J90" s="12">
        <f t="shared" si="9"/>
        <v>72</v>
      </c>
      <c r="K90" s="12">
        <f>VLOOKUP(J90,'CPI Indexes'!B$5:J$111,9,FALSE)</f>
        <v>365.16580645710712</v>
      </c>
      <c r="L90" s="19">
        <f t="shared" si="8"/>
        <v>42992.519645576605</v>
      </c>
      <c r="M90" s="19">
        <f t="shared" si="7"/>
        <v>155946.84283527327</v>
      </c>
    </row>
    <row r="91" spans="2:13" x14ac:dyDescent="0.3">
      <c r="B91">
        <f t="shared" si="5"/>
        <v>34</v>
      </c>
      <c r="C91" s="7">
        <v>1990</v>
      </c>
      <c r="D91" s="8">
        <v>40677356.960000001</v>
      </c>
      <c r="F91" s="32">
        <v>40.674882540516762</v>
      </c>
      <c r="H91" s="14">
        <f t="shared" si="6"/>
        <v>16270942.784000002</v>
      </c>
      <c r="J91" s="12">
        <f t="shared" si="9"/>
        <v>72</v>
      </c>
      <c r="K91" s="12">
        <f>VLOOKUP(J91,'CPI Indexes'!B$5:J$111,9,FALSE)</f>
        <v>365.16580645710712</v>
      </c>
      <c r="L91" s="19">
        <f t="shared" si="8"/>
        <v>44557.684471783119</v>
      </c>
      <c r="M91" s="19">
        <f t="shared" si="7"/>
        <v>155782.33059086118</v>
      </c>
    </row>
    <row r="92" spans="2:13" x14ac:dyDescent="0.3">
      <c r="B92">
        <f t="shared" si="5"/>
        <v>33</v>
      </c>
      <c r="C92" s="7">
        <v>1991</v>
      </c>
      <c r="D92" s="8">
        <v>74523446.209999993</v>
      </c>
      <c r="F92" s="32">
        <v>41.528615619777753</v>
      </c>
      <c r="H92" s="14">
        <f t="shared" si="6"/>
        <v>29809378.483999997</v>
      </c>
      <c r="J92" s="12">
        <f t="shared" si="9"/>
        <v>72</v>
      </c>
      <c r="K92" s="12">
        <f>VLOOKUP(J92,'CPI Indexes'!B$5:J$111,9,FALSE)</f>
        <v>365.16580645710712</v>
      </c>
      <c r="L92" s="19">
        <f t="shared" si="8"/>
        <v>81632.447389351742</v>
      </c>
      <c r="M92" s="19">
        <f t="shared" si="7"/>
        <v>275087.14422455273</v>
      </c>
    </row>
    <row r="93" spans="2:13" x14ac:dyDescent="0.3">
      <c r="B93">
        <f t="shared" si="5"/>
        <v>32</v>
      </c>
      <c r="C93" s="7">
        <v>1992</v>
      </c>
      <c r="D93" s="8">
        <v>27487891.82</v>
      </c>
      <c r="F93" s="32">
        <v>42.388924367369292</v>
      </c>
      <c r="H93" s="14">
        <f t="shared" si="6"/>
        <v>10995156.728</v>
      </c>
      <c r="J93" s="12">
        <f t="shared" si="9"/>
        <v>71</v>
      </c>
      <c r="K93" s="12">
        <f>VLOOKUP(J93,'CPI Indexes'!B$5:J$111,9,FALSE)</f>
        <v>351.00318694660928</v>
      </c>
      <c r="L93" s="19">
        <f t="shared" si="8"/>
        <v>31324.948424677586</v>
      </c>
      <c r="M93" s="19">
        <f t="shared" si="7"/>
        <v>101744.2177042947</v>
      </c>
    </row>
    <row r="94" spans="2:13" x14ac:dyDescent="0.3">
      <c r="B94">
        <f t="shared" si="5"/>
        <v>31</v>
      </c>
      <c r="C94" s="7">
        <v>1993</v>
      </c>
      <c r="D94" s="8">
        <v>26003959.82</v>
      </c>
      <c r="F94" s="32">
        <v>43.255685987961449</v>
      </c>
      <c r="H94" s="14">
        <f t="shared" si="6"/>
        <v>10401583.928000001</v>
      </c>
      <c r="J94" s="12">
        <f t="shared" si="9"/>
        <v>71</v>
      </c>
      <c r="K94" s="12">
        <f>VLOOKUP(J94,'CPI Indexes'!B$5:J$111,9,FALSE)</f>
        <v>351.00318694660928</v>
      </c>
      <c r="L94" s="19">
        <f t="shared" si="8"/>
        <v>29633.873180707546</v>
      </c>
      <c r="M94" s="19">
        <f t="shared" si="7"/>
        <v>92772.590767980728</v>
      </c>
    </row>
    <row r="95" spans="2:13" x14ac:dyDescent="0.3">
      <c r="B95">
        <f t="shared" si="5"/>
        <v>30</v>
      </c>
      <c r="C95" s="7">
        <v>1994</v>
      </c>
      <c r="D95" s="8">
        <v>43932383.149999999</v>
      </c>
      <c r="F95" s="32">
        <v>44.128773199902852</v>
      </c>
      <c r="H95" s="14">
        <f t="shared" si="6"/>
        <v>17572953.260000002</v>
      </c>
      <c r="J95" s="12">
        <f t="shared" si="9"/>
        <v>71</v>
      </c>
      <c r="K95" s="12">
        <f>VLOOKUP(J95,'CPI Indexes'!B$5:J$111,9,FALSE)</f>
        <v>351.00318694660928</v>
      </c>
      <c r="L95" s="19">
        <f t="shared" si="8"/>
        <v>50064.939332510978</v>
      </c>
      <c r="M95" s="19">
        <f t="shared" si="7"/>
        <v>151069.52224345424</v>
      </c>
    </row>
    <row r="96" spans="2:13" x14ac:dyDescent="0.3">
      <c r="B96">
        <f t="shared" si="5"/>
        <v>29</v>
      </c>
      <c r="C96" s="7">
        <v>1995</v>
      </c>
      <c r="D96" s="8">
        <v>39499790.130000003</v>
      </c>
      <c r="F96" s="32">
        <v>45.008053859111826</v>
      </c>
      <c r="H96" s="14">
        <f t="shared" si="6"/>
        <v>15799916.052000001</v>
      </c>
      <c r="J96" s="12">
        <f t="shared" si="9"/>
        <v>71</v>
      </c>
      <c r="K96" s="12">
        <f>VLOOKUP(J96,'CPI Indexes'!B$5:J$111,9,FALSE)</f>
        <v>351.00318694660928</v>
      </c>
      <c r="L96" s="19">
        <f t="shared" si="8"/>
        <v>45013.597139798359</v>
      </c>
      <c r="M96" s="19">
        <f t="shared" si="7"/>
        <v>130917.82330519911</v>
      </c>
    </row>
    <row r="97" spans="2:13" x14ac:dyDescent="0.3">
      <c r="B97">
        <f t="shared" si="5"/>
        <v>28</v>
      </c>
      <c r="C97" s="7">
        <v>1996</v>
      </c>
      <c r="D97" s="8">
        <v>36452530.539999999</v>
      </c>
      <c r="F97" s="32">
        <v>45.89339071895153</v>
      </c>
      <c r="H97" s="14">
        <f t="shared" si="6"/>
        <v>14581012.216</v>
      </c>
      <c r="J97" s="12">
        <f t="shared" si="9"/>
        <v>71</v>
      </c>
      <c r="K97" s="12">
        <f>VLOOKUP(J97,'CPI Indexes'!B$5:J$111,9,FALSE)</f>
        <v>351.00318694660928</v>
      </c>
      <c r="L97" s="19">
        <f t="shared" si="8"/>
        <v>41540.968168525214</v>
      </c>
      <c r="M97" s="19">
        <f t="shared" si="7"/>
        <v>116451.09186123882</v>
      </c>
    </row>
    <row r="98" spans="2:13" x14ac:dyDescent="0.3">
      <c r="B98">
        <f t="shared" si="5"/>
        <v>27</v>
      </c>
      <c r="C98" s="7">
        <v>1997</v>
      </c>
      <c r="D98" s="8">
        <v>26797860.899999999</v>
      </c>
      <c r="F98" s="32">
        <v>46.784641318257783</v>
      </c>
      <c r="H98" s="14">
        <f t="shared" si="6"/>
        <v>10719144.359999999</v>
      </c>
      <c r="J98" s="12">
        <f t="shared" si="9"/>
        <v>71</v>
      </c>
      <c r="K98" s="12">
        <f>VLOOKUP(J98,'CPI Indexes'!B$5:J$111,9,FALSE)</f>
        <v>351.00318694660928</v>
      </c>
      <c r="L98" s="19">
        <f t="shared" si="8"/>
        <v>30538.5955416709</v>
      </c>
      <c r="M98" s="19">
        <f t="shared" si="7"/>
        <v>82514.050303054202</v>
      </c>
    </row>
    <row r="99" spans="2:13" x14ac:dyDescent="0.3">
      <c r="B99">
        <f t="shared" si="5"/>
        <v>26</v>
      </c>
      <c r="C99" s="7">
        <v>1998</v>
      </c>
      <c r="D99" s="8">
        <v>35597604.060000002</v>
      </c>
      <c r="F99" s="32">
        <v>47.681657988220955</v>
      </c>
      <c r="H99" s="14">
        <f t="shared" si="6"/>
        <v>14239041.624000002</v>
      </c>
      <c r="J99" s="12">
        <f t="shared" si="9"/>
        <v>71</v>
      </c>
      <c r="K99" s="12">
        <f>VLOOKUP(J99,'CPI Indexes'!B$5:J$111,9,FALSE)</f>
        <v>351.00318694660928</v>
      </c>
      <c r="L99" s="19">
        <f t="shared" si="8"/>
        <v>40566.701823610187</v>
      </c>
      <c r="M99" s="19">
        <f t="shared" si="7"/>
        <v>105647.7956462759</v>
      </c>
    </row>
    <row r="100" spans="2:13" x14ac:dyDescent="0.3">
      <c r="B100">
        <f t="shared" si="5"/>
        <v>25</v>
      </c>
      <c r="C100" s="7">
        <v>1999</v>
      </c>
      <c r="D100" s="8">
        <v>43830609.469999999</v>
      </c>
      <c r="F100" s="32">
        <v>48.584287967779801</v>
      </c>
      <c r="H100" s="14">
        <f t="shared" si="6"/>
        <v>17532243.787999999</v>
      </c>
      <c r="J100" s="12">
        <f t="shared" si="9"/>
        <v>71</v>
      </c>
      <c r="K100" s="12">
        <f>VLOOKUP(J100,'CPI Indexes'!B$5:J$111,9,FALSE)</f>
        <v>351.00318694660928</v>
      </c>
      <c r="L100" s="19">
        <f t="shared" si="8"/>
        <v>49948.958983859055</v>
      </c>
      <c r="M100" s="19">
        <f t="shared" si="7"/>
        <v>125380.23395120974</v>
      </c>
    </row>
    <row r="101" spans="2:13" x14ac:dyDescent="0.3">
      <c r="B101">
        <f t="shared" si="5"/>
        <v>24</v>
      </c>
      <c r="C101" s="7">
        <v>2000</v>
      </c>
      <c r="D101" s="8">
        <v>34427768.619999997</v>
      </c>
      <c r="F101" s="32">
        <v>49.49237361651462</v>
      </c>
      <c r="H101" s="14">
        <f t="shared" si="6"/>
        <v>13771107.447999999</v>
      </c>
      <c r="J101" s="12">
        <f t="shared" si="9"/>
        <v>70</v>
      </c>
      <c r="K101" s="12">
        <f>VLOOKUP(J101,'CPI Indexes'!B$5:J$111,9,FALSE)</f>
        <v>337.3524693461294</v>
      </c>
      <c r="L101" s="19">
        <f t="shared" si="8"/>
        <v>40821.125378722536</v>
      </c>
      <c r="M101" s="19">
        <f t="shared" si="7"/>
        <v>98764.189168788696</v>
      </c>
    </row>
    <row r="102" spans="2:13" x14ac:dyDescent="0.3">
      <c r="B102">
        <f t="shared" si="5"/>
        <v>23</v>
      </c>
      <c r="C102" s="7">
        <v>2001</v>
      </c>
      <c r="D102" s="8">
        <v>42096541.710000001</v>
      </c>
      <c r="F102" s="32">
        <v>50.405752713680265</v>
      </c>
      <c r="H102" s="14">
        <f t="shared" si="6"/>
        <v>16838616.684</v>
      </c>
      <c r="J102" s="12">
        <f t="shared" si="9"/>
        <v>70</v>
      </c>
      <c r="K102" s="12">
        <f>VLOOKUP(J102,'CPI Indexes'!B$5:J$111,9,FALSE)</f>
        <v>337.3524693461294</v>
      </c>
      <c r="L102" s="19">
        <f t="shared" si="8"/>
        <v>49914.016389556324</v>
      </c>
      <c r="M102" s="19">
        <f t="shared" si="7"/>
        <v>116398.91741645036</v>
      </c>
    </row>
    <row r="103" spans="2:13" x14ac:dyDescent="0.3">
      <c r="B103">
        <f t="shared" si="5"/>
        <v>22</v>
      </c>
      <c r="C103" s="7">
        <v>2002</v>
      </c>
      <c r="D103" s="8">
        <v>44496198.899999999</v>
      </c>
      <c r="F103" s="32">
        <v>51.324258831941982</v>
      </c>
      <c r="H103" s="14">
        <f t="shared" si="6"/>
        <v>17798479.559999999</v>
      </c>
      <c r="J103" s="12">
        <f t="shared" si="9"/>
        <v>70</v>
      </c>
      <c r="K103" s="12">
        <f>VLOOKUP(J103,'CPI Indexes'!B$5:J$111,9,FALSE)</f>
        <v>337.3524693461294</v>
      </c>
      <c r="L103" s="19">
        <f t="shared" si="8"/>
        <v>52759.298292666281</v>
      </c>
      <c r="M103" s="19">
        <f t="shared" si="7"/>
        <v>118587.0673644241</v>
      </c>
    </row>
    <row r="104" spans="2:13" x14ac:dyDescent="0.3">
      <c r="B104">
        <f t="shared" si="5"/>
        <v>21</v>
      </c>
      <c r="C104" s="7">
        <v>2003</v>
      </c>
      <c r="D104" s="8">
        <v>20542914.890000001</v>
      </c>
      <c r="F104" s="32">
        <v>52.247721774522844</v>
      </c>
      <c r="H104" s="14">
        <f t="shared" si="6"/>
        <v>8217165.9560000002</v>
      </c>
      <c r="J104" s="12">
        <f t="shared" si="9"/>
        <v>70</v>
      </c>
      <c r="K104" s="12">
        <f>VLOOKUP(J104,'CPI Indexes'!B$5:J$111,9,FALSE)</f>
        <v>337.3524693461294</v>
      </c>
      <c r="L104" s="19">
        <f t="shared" si="8"/>
        <v>24357.805863780555</v>
      </c>
      <c r="M104" s="19">
        <f t="shared" si="7"/>
        <v>52770.155970995918</v>
      </c>
    </row>
    <row r="105" spans="2:13" x14ac:dyDescent="0.3">
      <c r="B105">
        <f t="shared" si="5"/>
        <v>20</v>
      </c>
      <c r="C105" s="7">
        <v>2004</v>
      </c>
      <c r="D105" s="8">
        <v>25714395.59</v>
      </c>
      <c r="F105" s="32">
        <v>53.175968064791604</v>
      </c>
      <c r="H105" s="14">
        <f t="shared" si="6"/>
        <v>10285758.236000001</v>
      </c>
      <c r="J105" s="12">
        <f t="shared" si="9"/>
        <v>70</v>
      </c>
      <c r="K105" s="12">
        <f>VLOOKUP(J105,'CPI Indexes'!B$5:J$111,9,FALSE)</f>
        <v>337.3524693461294</v>
      </c>
      <c r="L105" s="19">
        <f t="shared" si="8"/>
        <v>30489.648574193889</v>
      </c>
      <c r="M105" s="19">
        <f t="shared" si="7"/>
        <v>63667.020531629452</v>
      </c>
    </row>
    <row r="106" spans="2:13" x14ac:dyDescent="0.3">
      <c r="B106">
        <f t="shared" si="5"/>
        <v>19</v>
      </c>
      <c r="C106" s="7">
        <v>2005</v>
      </c>
      <c r="D106" s="8">
        <v>40386777.130000003</v>
      </c>
      <c r="F106" s="32">
        <v>54.108821477775777</v>
      </c>
      <c r="H106" s="14">
        <f t="shared" si="6"/>
        <v>16154710.852000002</v>
      </c>
      <c r="J106" s="12">
        <f t="shared" si="9"/>
        <v>70</v>
      </c>
      <c r="K106" s="12">
        <f>VLOOKUP(J106,'CPI Indexes'!B$5:J$111,9,FALSE)</f>
        <v>337.3524693461294</v>
      </c>
      <c r="L106" s="19">
        <f t="shared" si="8"/>
        <v>47886.742561309053</v>
      </c>
      <c r="M106" s="19">
        <f t="shared" si="7"/>
        <v>96380.527294222746</v>
      </c>
    </row>
    <row r="107" spans="2:13" x14ac:dyDescent="0.3">
      <c r="B107">
        <f t="shared" si="5"/>
        <v>18</v>
      </c>
      <c r="C107" s="7">
        <v>2006</v>
      </c>
      <c r="D107" s="8">
        <v>54401891.700000003</v>
      </c>
      <c r="F107" s="32">
        <v>55.046103603638109</v>
      </c>
      <c r="H107" s="14">
        <f t="shared" si="6"/>
        <v>21760756.680000003</v>
      </c>
      <c r="J107" s="12">
        <f t="shared" si="9"/>
        <v>70</v>
      </c>
      <c r="K107" s="12">
        <f>VLOOKUP(J107,'CPI Indexes'!B$5:J$111,9,FALSE)</f>
        <v>337.3524693461294</v>
      </c>
      <c r="L107" s="19">
        <f t="shared" si="8"/>
        <v>64504.512808747502</v>
      </c>
      <c r="M107" s="19">
        <f t="shared" si="7"/>
        <v>125134.19276527068</v>
      </c>
    </row>
    <row r="108" spans="2:13" x14ac:dyDescent="0.3">
      <c r="B108">
        <f t="shared" si="5"/>
        <v>17</v>
      </c>
      <c r="C108" s="7">
        <v>2007</v>
      </c>
      <c r="D108" s="8">
        <v>86472776.230000004</v>
      </c>
      <c r="F108" s="32">
        <v>55.987634433776989</v>
      </c>
      <c r="H108" s="14">
        <f t="shared" si="6"/>
        <v>34589110.492000006</v>
      </c>
      <c r="J108" s="12">
        <f t="shared" si="9"/>
        <v>70</v>
      </c>
      <c r="K108" s="12">
        <f>VLOOKUP(J108,'CPI Indexes'!B$5:J$111,9,FALSE)</f>
        <v>337.3524693461294</v>
      </c>
      <c r="L108" s="19">
        <f t="shared" si="8"/>
        <v>102531.07249827476</v>
      </c>
      <c r="M108" s="19">
        <f t="shared" si="7"/>
        <v>191713.76302006954</v>
      </c>
    </row>
    <row r="109" spans="2:13" x14ac:dyDescent="0.3">
      <c r="B109">
        <f t="shared" si="5"/>
        <v>16</v>
      </c>
      <c r="C109" s="7">
        <v>2008</v>
      </c>
      <c r="D109" s="8">
        <v>50243100.210000001</v>
      </c>
      <c r="F109" s="32">
        <v>56.93323296087484</v>
      </c>
      <c r="H109" s="14">
        <f t="shared" si="6"/>
        <v>20097240.084000003</v>
      </c>
      <c r="J109" s="12">
        <f t="shared" si="9"/>
        <v>70</v>
      </c>
      <c r="K109" s="12">
        <f>VLOOKUP(J109,'CPI Indexes'!B$5:J$111,9,FALSE)</f>
        <v>337.3524693461294</v>
      </c>
      <c r="L109" s="19">
        <f t="shared" si="8"/>
        <v>59573.419228124549</v>
      </c>
      <c r="M109" s="19">
        <f t="shared" si="7"/>
        <v>107364.87266829869</v>
      </c>
    </row>
    <row r="110" spans="2:13" x14ac:dyDescent="0.3">
      <c r="B110">
        <f t="shared" si="5"/>
        <v>15</v>
      </c>
      <c r="C110" s="7">
        <v>2009</v>
      </c>
      <c r="D110" s="8">
        <v>46101813.600000001</v>
      </c>
      <c r="F110" s="32">
        <v>57.882717784905026</v>
      </c>
      <c r="H110" s="14">
        <f t="shared" si="6"/>
        <v>18440725.440000001</v>
      </c>
      <c r="J110" s="12">
        <f t="shared" si="9"/>
        <v>70</v>
      </c>
      <c r="K110" s="12">
        <f>VLOOKUP(J110,'CPI Indexes'!B$5:J$111,9,FALSE)</f>
        <v>337.3524693461294</v>
      </c>
      <c r="L110" s="19">
        <f t="shared" si="8"/>
        <v>54663.081244795932</v>
      </c>
      <c r="M110" s="19">
        <f t="shared" si="7"/>
        <v>94954.530134791552</v>
      </c>
    </row>
    <row r="111" spans="2:13" x14ac:dyDescent="0.3">
      <c r="B111">
        <f t="shared" si="5"/>
        <v>14</v>
      </c>
      <c r="C111" s="7">
        <v>2010</v>
      </c>
      <c r="D111" s="8">
        <v>28606114.100000001</v>
      </c>
      <c r="F111" s="32">
        <v>58.835907717798896</v>
      </c>
      <c r="H111" s="14">
        <f t="shared" si="6"/>
        <v>11442445.640000001</v>
      </c>
      <c r="J111" s="12">
        <f t="shared" si="9"/>
        <v>70</v>
      </c>
      <c r="K111" s="12">
        <f>VLOOKUP(J111,'CPI Indexes'!B$5:J$111,9,FALSE)</f>
        <v>337.3524693461294</v>
      </c>
      <c r="L111" s="19">
        <f t="shared" si="8"/>
        <v>33918.369301337043</v>
      </c>
      <c r="M111" s="19">
        <f t="shared" si="7"/>
        <v>56789.551630755384</v>
      </c>
    </row>
    <row r="112" spans="2:13" x14ac:dyDescent="0.3">
      <c r="B112">
        <f t="shared" si="5"/>
        <v>13</v>
      </c>
      <c r="C112" s="7">
        <v>2011</v>
      </c>
      <c r="D112" s="8">
        <v>56729296.729999997</v>
      </c>
      <c r="F112" s="32">
        <v>59.792622380160992</v>
      </c>
      <c r="H112" s="14">
        <f t="shared" si="6"/>
        <v>22691718.692000002</v>
      </c>
      <c r="J112" s="12">
        <f t="shared" si="9"/>
        <v>70</v>
      </c>
      <c r="K112" s="12">
        <f>VLOOKUP(J112,'CPI Indexes'!B$5:J$111,9,FALSE)</f>
        <v>337.3524693461294</v>
      </c>
      <c r="L112" s="19">
        <f t="shared" si="8"/>
        <v>67264.125073641932</v>
      </c>
      <c r="M112" s="19">
        <f t="shared" si="7"/>
        <v>108549.75999271791</v>
      </c>
    </row>
    <row r="113" spans="2:13" x14ac:dyDescent="0.3">
      <c r="B113">
        <f t="shared" si="5"/>
        <v>12</v>
      </c>
      <c r="C113" s="7">
        <v>2012</v>
      </c>
      <c r="D113" s="8">
        <v>29117111.469999999</v>
      </c>
      <c r="F113" s="32">
        <v>60.752682784091085</v>
      </c>
      <c r="H113" s="14">
        <f t="shared" si="6"/>
        <v>11646844.588</v>
      </c>
      <c r="J113" s="12">
        <f t="shared" si="9"/>
        <v>70</v>
      </c>
      <c r="K113" s="12">
        <f>VLOOKUP(J113,'CPI Indexes'!B$5:J$111,9,FALSE)</f>
        <v>337.3524693461294</v>
      </c>
      <c r="L113" s="19">
        <f t="shared" si="8"/>
        <v>34524.260665927235</v>
      </c>
      <c r="M113" s="19">
        <f t="shared" si="7"/>
        <v>53700.910790248912</v>
      </c>
    </row>
    <row r="114" spans="2:13" x14ac:dyDescent="0.3">
      <c r="B114">
        <f t="shared" si="5"/>
        <v>11</v>
      </c>
      <c r="C114" s="7">
        <v>2013</v>
      </c>
      <c r="D114" s="8">
        <v>78911056.579999998</v>
      </c>
      <c r="F114" s="32">
        <v>61.715911896822895</v>
      </c>
      <c r="H114" s="14">
        <f t="shared" si="6"/>
        <v>31564422.631999999</v>
      </c>
      <c r="J114" s="12">
        <f t="shared" si="9"/>
        <v>70</v>
      </c>
      <c r="K114" s="12">
        <f>VLOOKUP(J114,'CPI Indexes'!B$5:J$111,9,FALSE)</f>
        <v>337.3524693461294</v>
      </c>
      <c r="L114" s="19">
        <f t="shared" si="8"/>
        <v>93565.115124781732</v>
      </c>
      <c r="M114" s="19">
        <f t="shared" si="7"/>
        <v>140275.9167095962</v>
      </c>
    </row>
    <row r="115" spans="2:13" x14ac:dyDescent="0.3">
      <c r="B115">
        <f t="shared" si="5"/>
        <v>10</v>
      </c>
      <c r="C115" s="7">
        <v>2014</v>
      </c>
      <c r="D115" s="8">
        <v>147219903.94</v>
      </c>
      <c r="F115" s="32">
        <v>62.682135180516873</v>
      </c>
      <c r="H115" s="14">
        <f t="shared" si="6"/>
        <v>58887961.576000005</v>
      </c>
      <c r="J115" s="12">
        <f t="shared" si="9"/>
        <v>70</v>
      </c>
      <c r="K115" s="12">
        <f>VLOOKUP(J115,'CPI Indexes'!B$5:J$111,9,FALSE)</f>
        <v>337.3524693461294</v>
      </c>
      <c r="L115" s="19">
        <f t="shared" si="8"/>
        <v>174559.15378399068</v>
      </c>
      <c r="M115" s="19">
        <f t="shared" si="7"/>
        <v>252245.64780632063</v>
      </c>
    </row>
    <row r="116" spans="2:13" x14ac:dyDescent="0.3">
      <c r="B116">
        <f t="shared" si="5"/>
        <v>9</v>
      </c>
      <c r="C116" s="7">
        <v>2015</v>
      </c>
      <c r="D116" s="8">
        <v>68235901.609999999</v>
      </c>
      <c r="F116" s="32">
        <v>63.651181104145664</v>
      </c>
      <c r="H116" s="14">
        <f t="shared" si="6"/>
        <v>27294360.644000001</v>
      </c>
      <c r="J116" s="12">
        <f t="shared" si="9"/>
        <v>70</v>
      </c>
      <c r="K116" s="12">
        <f>VLOOKUP(J116,'CPI Indexes'!B$5:J$111,9,FALSE)</f>
        <v>337.3524693461294</v>
      </c>
      <c r="L116" s="19">
        <f t="shared" si="8"/>
        <v>80907.546628910321</v>
      </c>
      <c r="M116" s="19">
        <f t="shared" si="7"/>
        <v>112689.11823540136</v>
      </c>
    </row>
    <row r="117" spans="2:13" x14ac:dyDescent="0.3">
      <c r="B117">
        <f t="shared" si="5"/>
        <v>8</v>
      </c>
      <c r="C117" s="7">
        <v>2016</v>
      </c>
      <c r="D117" s="8">
        <v>458760681.23000002</v>
      </c>
      <c r="F117" s="32">
        <v>64.62288162398761</v>
      </c>
      <c r="H117" s="14">
        <f t="shared" si="6"/>
        <v>183504272.49200001</v>
      </c>
      <c r="J117" s="12">
        <f t="shared" si="9"/>
        <v>70</v>
      </c>
      <c r="K117" s="12">
        <f>VLOOKUP(J117,'CPI Indexes'!B$5:J$111,9,FALSE)</f>
        <v>337.3524693461294</v>
      </c>
      <c r="L117" s="19">
        <f t="shared" si="8"/>
        <v>543954.14045041858</v>
      </c>
      <c r="M117" s="19">
        <f t="shared" si="7"/>
        <v>730242.54153749219</v>
      </c>
    </row>
    <row r="118" spans="2:13" x14ac:dyDescent="0.3">
      <c r="B118">
        <f t="shared" si="5"/>
        <v>7</v>
      </c>
      <c r="C118" s="7">
        <v>2017</v>
      </c>
      <c r="D118" s="8">
        <v>109428743.25</v>
      </c>
      <c r="F118" s="32">
        <v>65.597072629792862</v>
      </c>
      <c r="H118" s="14">
        <f t="shared" si="6"/>
        <v>43771497.300000004</v>
      </c>
      <c r="J118" s="12">
        <f t="shared" si="9"/>
        <v>70</v>
      </c>
      <c r="K118" s="12">
        <f>VLOOKUP(J118,'CPI Indexes'!B$5:J$111,9,FALSE)</f>
        <v>337.3524693461294</v>
      </c>
      <c r="L118" s="19">
        <f t="shared" si="8"/>
        <v>129750.04269226114</v>
      </c>
      <c r="M118" s="19">
        <f t="shared" si="7"/>
        <v>167889.77500932125</v>
      </c>
    </row>
    <row r="119" spans="2:13" x14ac:dyDescent="0.3">
      <c r="B119">
        <f t="shared" si="5"/>
        <v>6</v>
      </c>
      <c r="C119" s="7">
        <v>2018</v>
      </c>
      <c r="D119" s="8">
        <v>196754404.11000001</v>
      </c>
      <c r="F119" s="32">
        <v>66.573594354212403</v>
      </c>
      <c r="H119" s="14">
        <f t="shared" si="6"/>
        <v>78701761.644000009</v>
      </c>
      <c r="J119" s="12">
        <f t="shared" si="9"/>
        <v>70</v>
      </c>
      <c r="K119" s="12">
        <f>VLOOKUP(J119,'CPI Indexes'!B$5:J$111,9,FALSE)</f>
        <v>337.3524693461294</v>
      </c>
      <c r="L119" s="19">
        <f t="shared" si="8"/>
        <v>233292.38347222726</v>
      </c>
      <c r="M119" s="19">
        <f t="shared" si="7"/>
        <v>290957.25615140516</v>
      </c>
    </row>
    <row r="120" spans="2:13" x14ac:dyDescent="0.3">
      <c r="B120">
        <f t="shared" si="5"/>
        <v>5</v>
      </c>
      <c r="C120" s="7">
        <v>2019</v>
      </c>
      <c r="D120" s="8">
        <v>141819538.75</v>
      </c>
      <c r="F120" s="32">
        <v>67.552291743580341</v>
      </c>
      <c r="H120" s="14">
        <f t="shared" si="6"/>
        <v>56727815.5</v>
      </c>
      <c r="J120" s="12">
        <f t="shared" si="9"/>
        <v>70</v>
      </c>
      <c r="K120" s="12">
        <f>VLOOKUP(J120,'CPI Indexes'!B$5:J$111,9,FALSE)</f>
        <v>337.3524693461294</v>
      </c>
      <c r="L120" s="19">
        <f t="shared" si="8"/>
        <v>168155.92193515645</v>
      </c>
      <c r="M120" s="19">
        <f t="shared" si="7"/>
        <v>202140.20106924954</v>
      </c>
    </row>
    <row r="121" spans="2:13" x14ac:dyDescent="0.3">
      <c r="B121">
        <f t="shared" si="5"/>
        <v>4</v>
      </c>
      <c r="C121" s="7">
        <v>2020</v>
      </c>
      <c r="D121" s="8">
        <v>178851789.99000001</v>
      </c>
      <c r="F121" s="32">
        <v>68.53301478861647</v>
      </c>
      <c r="H121" s="14">
        <f t="shared" si="6"/>
        <v>71540715.996000007</v>
      </c>
      <c r="J121" s="12">
        <f t="shared" si="9"/>
        <v>70</v>
      </c>
      <c r="K121" s="12">
        <f>VLOOKUP(J121,'CPI Indexes'!B$5:J$111,9,FALSE)</f>
        <v>337.3524693461294</v>
      </c>
      <c r="L121" s="19">
        <f t="shared" si="8"/>
        <v>212065.19144402054</v>
      </c>
      <c r="M121" s="19">
        <f t="shared" si="7"/>
        <v>245709.42208195277</v>
      </c>
    </row>
    <row r="122" spans="2:13" x14ac:dyDescent="0.3">
      <c r="B122">
        <f t="shared" si="5"/>
        <v>3</v>
      </c>
      <c r="C122" s="7">
        <v>2021</v>
      </c>
      <c r="D122" s="8">
        <v>363811882.14999998</v>
      </c>
      <c r="F122" s="32">
        <v>69.515618814070493</v>
      </c>
      <c r="H122" s="14">
        <f t="shared" si="6"/>
        <v>145524752.85999998</v>
      </c>
      <c r="J122" s="12">
        <f t="shared" si="9"/>
        <v>70</v>
      </c>
      <c r="K122" s="12">
        <f>VLOOKUP(J122,'CPI Indexes'!B$5:J$111,9,FALSE)</f>
        <v>337.3524693461294</v>
      </c>
      <c r="L122" s="19">
        <f t="shared" si="8"/>
        <v>431373.01808420767</v>
      </c>
      <c r="M122" s="19">
        <f t="shared" si="7"/>
        <v>481745.08572522446</v>
      </c>
    </row>
    <row r="123" spans="2:13" x14ac:dyDescent="0.3">
      <c r="B123">
        <f t="shared" si="5"/>
        <v>2</v>
      </c>
      <c r="C123" s="7">
        <v>2022</v>
      </c>
      <c r="D123" s="8">
        <f>(D128-SUM(D9:D122))/3</f>
        <v>229460557.17999983</v>
      </c>
      <c r="F123" s="32">
        <f>F122</f>
        <v>69.515618814070493</v>
      </c>
      <c r="H123" s="14">
        <f t="shared" si="6"/>
        <v>91784222.871999934</v>
      </c>
      <c r="J123" s="12">
        <f>J122</f>
        <v>70</v>
      </c>
      <c r="K123" s="12">
        <f>VLOOKUP(J123,'CPI Indexes'!B$5:J$111,9,FALSE)</f>
        <v>337.3524693461294</v>
      </c>
      <c r="L123" s="19">
        <f t="shared" si="8"/>
        <v>272072.18328622269</v>
      </c>
      <c r="M123" s="19">
        <f t="shared" si="7"/>
        <v>292860.1985404357</v>
      </c>
    </row>
    <row r="124" spans="2:13" x14ac:dyDescent="0.3">
      <c r="B124">
        <f t="shared" si="5"/>
        <v>1</v>
      </c>
      <c r="C124" s="7">
        <v>2023</v>
      </c>
      <c r="D124" s="8">
        <f>D123</f>
        <v>229460557.17999983</v>
      </c>
      <c r="F124" s="32">
        <f t="shared" ref="F124:F125" si="10">F123</f>
        <v>69.515618814070493</v>
      </c>
      <c r="H124" s="14">
        <f t="shared" si="6"/>
        <v>91784222.871999934</v>
      </c>
      <c r="J124" s="12">
        <f t="shared" ref="J124:J125" si="11">J123</f>
        <v>70</v>
      </c>
      <c r="K124" s="12">
        <f>VLOOKUP(J124,'CPI Indexes'!B$5:J$111,9,FALSE)</f>
        <v>337.3524693461294</v>
      </c>
      <c r="L124" s="19">
        <f t="shared" si="8"/>
        <v>272072.18328622269</v>
      </c>
      <c r="M124" s="19">
        <f t="shared" si="7"/>
        <v>282274.89015945606</v>
      </c>
    </row>
    <row r="125" spans="2:13" x14ac:dyDescent="0.3">
      <c r="B125">
        <f t="shared" si="5"/>
        <v>0</v>
      </c>
      <c r="C125" s="7">
        <v>2024</v>
      </c>
      <c r="D125" s="8">
        <f>D124</f>
        <v>229460557.17999983</v>
      </c>
      <c r="F125" s="32">
        <f t="shared" si="10"/>
        <v>69.515618814070493</v>
      </c>
      <c r="H125" s="14">
        <f t="shared" si="6"/>
        <v>91784222.871999934</v>
      </c>
      <c r="J125" s="12">
        <f t="shared" si="11"/>
        <v>70</v>
      </c>
      <c r="K125" s="12">
        <f>VLOOKUP(J125,'CPI Indexes'!B$5:J$111,9,FALSE)</f>
        <v>337.3524693461294</v>
      </c>
      <c r="L125" s="19">
        <f t="shared" si="8"/>
        <v>272072.18328622269</v>
      </c>
      <c r="M125" s="19">
        <f t="shared" si="7"/>
        <v>272072.18328622269</v>
      </c>
    </row>
    <row r="126" spans="2:13" x14ac:dyDescent="0.3">
      <c r="H126" s="3"/>
      <c r="J126" s="12"/>
      <c r="K126" s="12"/>
      <c r="L126" s="19"/>
      <c r="M126" s="19"/>
    </row>
    <row r="127" spans="2:13" x14ac:dyDescent="0.3">
      <c r="D127" s="1">
        <f>SUM(D9:D126)</f>
        <v>4008800000</v>
      </c>
      <c r="H127" s="3">
        <f>SUM(H9:H126)</f>
        <v>1603519999.9999998</v>
      </c>
      <c r="J127" s="12"/>
      <c r="K127" s="12"/>
      <c r="L127" s="19"/>
      <c r="M127" s="19">
        <f>SUM(M18:M125)</f>
        <v>10059254.202616274</v>
      </c>
    </row>
    <row r="128" spans="2:13" x14ac:dyDescent="0.3">
      <c r="D128" s="2">
        <f>'[1]Recommended Life Estimates'!$H$44*1000000</f>
        <v>4008800000</v>
      </c>
      <c r="H128" s="3"/>
      <c r="J128" s="12"/>
      <c r="K128" s="12"/>
      <c r="L128" s="19"/>
      <c r="M128" s="19"/>
    </row>
    <row r="129" spans="4:15" x14ac:dyDescent="0.3">
      <c r="H129" s="3">
        <f>H127/D127</f>
        <v>0.39999999999999997</v>
      </c>
      <c r="J129" s="12"/>
      <c r="K129" s="12"/>
      <c r="L129" s="19"/>
      <c r="M129" s="15"/>
      <c r="N129" s="14"/>
      <c r="O129" s="14"/>
    </row>
    <row r="130" spans="4:15" x14ac:dyDescent="0.3">
      <c r="H130" s="3"/>
      <c r="M130" s="18"/>
      <c r="N130" s="18"/>
      <c r="O130" s="18"/>
    </row>
    <row r="131" spans="4:15" x14ac:dyDescent="0.3">
      <c r="D131" s="1"/>
      <c r="F131" s="2"/>
      <c r="H131" s="2"/>
      <c r="M131" s="18"/>
      <c r="N131" s="18"/>
      <c r="O131" s="18"/>
    </row>
    <row r="132" spans="4:15" x14ac:dyDescent="0.3">
      <c r="D132" s="1"/>
      <c r="F132" s="2"/>
      <c r="H132" s="2"/>
      <c r="M132" s="15"/>
      <c r="N132" s="14"/>
      <c r="O132" s="14"/>
    </row>
    <row r="133" spans="4:15" x14ac:dyDescent="0.3">
      <c r="D133" s="1"/>
      <c r="F133" s="2"/>
      <c r="H133" s="2"/>
      <c r="M133" s="15"/>
      <c r="N133" s="14"/>
      <c r="O133" s="14"/>
    </row>
    <row r="134" spans="4:15" x14ac:dyDescent="0.3">
      <c r="D134" s="1"/>
      <c r="F134" s="2"/>
      <c r="H134" s="2"/>
      <c r="M134" s="19"/>
      <c r="N134" s="19"/>
      <c r="O134" s="19"/>
    </row>
    <row r="135" spans="4:15" x14ac:dyDescent="0.3">
      <c r="D135" s="1"/>
      <c r="F135" s="2"/>
      <c r="H135" s="2"/>
    </row>
    <row r="136" spans="4:15" x14ac:dyDescent="0.3">
      <c r="D136" s="1"/>
      <c r="F136" s="2"/>
      <c r="H136" s="2"/>
    </row>
    <row r="137" spans="4:15" x14ac:dyDescent="0.3">
      <c r="D137" s="1"/>
      <c r="F137" s="2"/>
      <c r="H137" s="2"/>
    </row>
    <row r="138" spans="4:15" x14ac:dyDescent="0.3">
      <c r="D138" s="1"/>
      <c r="F138" s="2"/>
      <c r="H138" s="2"/>
    </row>
    <row r="139" spans="4:15" x14ac:dyDescent="0.3">
      <c r="D139" s="1"/>
      <c r="F139" s="2"/>
      <c r="H139" s="2"/>
    </row>
    <row r="140" spans="4:15" x14ac:dyDescent="0.3">
      <c r="D140" s="1"/>
      <c r="F140" s="2"/>
      <c r="H140" s="2"/>
    </row>
    <row r="141" spans="4:15" x14ac:dyDescent="0.3">
      <c r="D141" s="1"/>
      <c r="F141" s="2"/>
      <c r="H141" s="2"/>
    </row>
    <row r="142" spans="4:15" x14ac:dyDescent="0.3">
      <c r="D142" s="1"/>
      <c r="F142" s="2"/>
      <c r="H142" s="2"/>
    </row>
    <row r="144" spans="4:15" x14ac:dyDescent="0.3">
      <c r="D144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65DB-8111-461B-A4EA-25950508EDE5}">
  <dimension ref="B2:O85"/>
  <sheetViews>
    <sheetView view="pageBreakPreview" topLeftCell="A52" zoomScale="80" zoomScaleNormal="100" zoomScaleSheetLayoutView="80" workbookViewId="0">
      <selection activeCell="L13" sqref="L13"/>
    </sheetView>
  </sheetViews>
  <sheetFormatPr defaultRowHeight="14.4" x14ac:dyDescent="0.3"/>
  <cols>
    <col min="4" max="4" width="17.33203125" bestFit="1" customWidth="1"/>
    <col min="5" max="5" width="2.33203125" customWidth="1"/>
    <col min="6" max="6" width="13.44140625" bestFit="1" customWidth="1"/>
    <col min="7" max="7" width="4.88671875" customWidth="1"/>
    <col min="8" max="8" width="19" customWidth="1"/>
    <col min="10" max="10" width="10.5546875" customWidth="1"/>
    <col min="11" max="11" width="14.5546875" customWidth="1"/>
    <col min="12" max="12" width="13.6640625" customWidth="1"/>
    <col min="13" max="13" width="16.33203125" customWidth="1"/>
    <col min="14" max="14" width="16.5546875" customWidth="1"/>
    <col min="15" max="15" width="21.44140625" customWidth="1"/>
  </cols>
  <sheetData>
    <row r="2" spans="2:13" x14ac:dyDescent="0.3">
      <c r="B2" t="s">
        <v>39</v>
      </c>
    </row>
    <row r="3" spans="2:13" x14ac:dyDescent="0.3">
      <c r="B3" t="s">
        <v>1</v>
      </c>
      <c r="F3">
        <v>0.25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66</v>
      </c>
      <c r="C9" s="7">
        <v>1958</v>
      </c>
      <c r="D9" s="8">
        <v>807.98</v>
      </c>
      <c r="F9" s="31">
        <v>13.952571492499739</v>
      </c>
      <c r="H9" s="14">
        <f>D9*F$3</f>
        <v>201.995</v>
      </c>
      <c r="J9" s="12">
        <f>ROUND(F9+B9,0)-3</f>
        <v>77</v>
      </c>
      <c r="K9" s="12">
        <f>VLOOKUP(J9,'CPI Indexes'!B$5:J$111,9,FALSE)</f>
        <v>444.35507310437549</v>
      </c>
      <c r="L9" s="19">
        <f t="shared" ref="L9:L66" si="0">H9/K9</f>
        <v>0.45458015948554947</v>
      </c>
      <c r="M9" s="19">
        <f t="shared" ref="M9:M66" si="1">L9*(1+$F$5/100)^B9</f>
        <v>5.162088334924456</v>
      </c>
    </row>
    <row r="10" spans="2:13" x14ac:dyDescent="0.3">
      <c r="B10">
        <f t="shared" ref="B10:B66" si="2">2024-C10</f>
        <v>57</v>
      </c>
      <c r="C10" s="7">
        <v>1967</v>
      </c>
      <c r="D10" s="8">
        <v>46.86</v>
      </c>
      <c r="F10" s="31">
        <v>19.955166128102352</v>
      </c>
      <c r="H10" s="14">
        <f t="shared" ref="H10:H66" si="3">D10*F$3</f>
        <v>11.715</v>
      </c>
      <c r="J10" s="12">
        <f t="shared" ref="J10:J63" si="4">ROUND(F10+B10,0)-3</f>
        <v>74</v>
      </c>
      <c r="K10" s="12">
        <f>VLOOKUP(J10,'CPI Indexes'!B$5:J$111,9,FALSE)</f>
        <v>395.10425635672055</v>
      </c>
      <c r="L10" s="19">
        <f t="shared" si="0"/>
        <v>2.9650401916761666E-2</v>
      </c>
      <c r="M10" s="19">
        <f t="shared" si="1"/>
        <v>0.24174226760116038</v>
      </c>
    </row>
    <row r="11" spans="2:13" x14ac:dyDescent="0.3">
      <c r="B11">
        <f t="shared" si="2"/>
        <v>56</v>
      </c>
      <c r="C11" s="7">
        <v>1968</v>
      </c>
      <c r="D11" s="8">
        <v>156584.48000000001</v>
      </c>
      <c r="F11" s="31">
        <v>20.676154584635256</v>
      </c>
      <c r="H11" s="14">
        <f t="shared" si="3"/>
        <v>39146.120000000003</v>
      </c>
      <c r="J11" s="12">
        <f t="shared" si="4"/>
        <v>74</v>
      </c>
      <c r="K11" s="12">
        <f>VLOOKUP(J11,'CPI Indexes'!B$5:J$111,9,FALSE)</f>
        <v>395.10425635672055</v>
      </c>
      <c r="L11" s="19">
        <f t="shared" si="0"/>
        <v>99.077950617309625</v>
      </c>
      <c r="M11" s="19">
        <f t="shared" si="1"/>
        <v>778.59375563917217</v>
      </c>
    </row>
    <row r="12" spans="2:13" x14ac:dyDescent="0.3">
      <c r="B12">
        <f t="shared" si="2"/>
        <v>54</v>
      </c>
      <c r="C12" s="7">
        <v>1970</v>
      </c>
      <c r="D12" s="8">
        <v>9247.98</v>
      </c>
      <c r="F12" s="31">
        <v>22.149734613502616</v>
      </c>
      <c r="H12" s="14">
        <f t="shared" si="3"/>
        <v>2311.9949999999999</v>
      </c>
      <c r="J12" s="12">
        <f t="shared" si="4"/>
        <v>73</v>
      </c>
      <c r="K12" s="12">
        <f>VLOOKUP(J12,'CPI Indexes'!B$5:J$111,9,FALSE)</f>
        <v>379.85952419924865</v>
      </c>
      <c r="L12" s="19">
        <f t="shared" si="0"/>
        <v>6.0864473646507369</v>
      </c>
      <c r="M12" s="19">
        <f t="shared" si="1"/>
        <v>44.434629297307822</v>
      </c>
    </row>
    <row r="13" spans="2:13" x14ac:dyDescent="0.3">
      <c r="B13">
        <f t="shared" si="2"/>
        <v>53</v>
      </c>
      <c r="C13" s="7">
        <v>1971</v>
      </c>
      <c r="D13" s="8">
        <v>138390.04999999999</v>
      </c>
      <c r="F13" s="31">
        <v>22.902607683505057</v>
      </c>
      <c r="H13" s="14">
        <f t="shared" si="3"/>
        <v>34597.512499999997</v>
      </c>
      <c r="J13" s="12">
        <f t="shared" si="4"/>
        <v>73</v>
      </c>
      <c r="K13" s="12">
        <f>VLOOKUP(J13,'CPI Indexes'!B$5:J$111,9,FALSE)</f>
        <v>379.85952419924865</v>
      </c>
      <c r="L13" s="19">
        <f t="shared" si="0"/>
        <v>91.079755267245787</v>
      </c>
      <c r="M13" s="19">
        <f t="shared" si="1"/>
        <v>640.90172477765907</v>
      </c>
    </row>
    <row r="14" spans="2:13" x14ac:dyDescent="0.3">
      <c r="B14">
        <f t="shared" si="2"/>
        <v>52</v>
      </c>
      <c r="C14" s="7">
        <v>1972</v>
      </c>
      <c r="D14" s="8">
        <v>343888.32</v>
      </c>
      <c r="F14" s="31">
        <v>23.66630319285013</v>
      </c>
      <c r="H14" s="14">
        <f t="shared" si="3"/>
        <v>85972.08</v>
      </c>
      <c r="J14" s="12">
        <f t="shared" si="4"/>
        <v>73</v>
      </c>
      <c r="K14" s="12">
        <f>VLOOKUP(J14,'CPI Indexes'!B$5:J$111,9,FALSE)</f>
        <v>379.85952419924865</v>
      </c>
      <c r="L14" s="19">
        <f t="shared" si="0"/>
        <v>226.32598243055992</v>
      </c>
      <c r="M14" s="19">
        <f t="shared" si="1"/>
        <v>1535.0265595789706</v>
      </c>
    </row>
    <row r="15" spans="2:13" x14ac:dyDescent="0.3">
      <c r="B15">
        <f t="shared" si="2"/>
        <v>51</v>
      </c>
      <c r="C15" s="7">
        <v>1973</v>
      </c>
      <c r="D15" s="8">
        <v>2440656.75</v>
      </c>
      <c r="F15" s="31">
        <v>24.440835869814219</v>
      </c>
      <c r="H15" s="14">
        <f t="shared" si="3"/>
        <v>610164.1875</v>
      </c>
      <c r="J15" s="12">
        <f t="shared" si="4"/>
        <v>72</v>
      </c>
      <c r="K15" s="12">
        <f>VLOOKUP(J15,'CPI Indexes'!B$5:J$111,9,FALSE)</f>
        <v>365.16580645710712</v>
      </c>
      <c r="L15" s="19">
        <f t="shared" si="0"/>
        <v>1670.923664567347</v>
      </c>
      <c r="M15" s="19">
        <f t="shared" si="1"/>
        <v>10923.202486790289</v>
      </c>
    </row>
    <row r="16" spans="2:13" x14ac:dyDescent="0.3">
      <c r="B16">
        <f t="shared" si="2"/>
        <v>50</v>
      </c>
      <c r="C16" s="7">
        <v>1974</v>
      </c>
      <c r="D16" s="8">
        <v>4605656.7</v>
      </c>
      <c r="F16" s="31">
        <v>25.226175632170929</v>
      </c>
      <c r="H16" s="14">
        <f t="shared" si="3"/>
        <v>1151414.175</v>
      </c>
      <c r="J16" s="12">
        <f t="shared" si="4"/>
        <v>72</v>
      </c>
      <c r="K16" s="12">
        <f>VLOOKUP(J16,'CPI Indexes'!B$5:J$111,9,FALSE)</f>
        <v>365.16580645710712</v>
      </c>
      <c r="L16" s="19">
        <f t="shared" si="0"/>
        <v>3153.1270306253241</v>
      </c>
      <c r="M16" s="19">
        <f t="shared" si="1"/>
        <v>19867.660805559757</v>
      </c>
    </row>
    <row r="17" spans="2:13" x14ac:dyDescent="0.3">
      <c r="B17">
        <f t="shared" si="2"/>
        <v>49</v>
      </c>
      <c r="C17" s="7">
        <v>1975</v>
      </c>
      <c r="D17" s="8">
        <v>4675574.0199999996</v>
      </c>
      <c r="F17" s="31">
        <v>26.022250486461701</v>
      </c>
      <c r="H17" s="14">
        <f t="shared" si="3"/>
        <v>1168893.5049999999</v>
      </c>
      <c r="J17" s="12">
        <f t="shared" si="4"/>
        <v>72</v>
      </c>
      <c r="K17" s="12">
        <f>VLOOKUP(J17,'CPI Indexes'!B$5:J$111,9,FALSE)</f>
        <v>365.16580645710712</v>
      </c>
      <c r="L17" s="19">
        <f t="shared" si="0"/>
        <v>3200.9938617768685</v>
      </c>
      <c r="M17" s="19">
        <f t="shared" si="1"/>
        <v>19440.257141797152</v>
      </c>
    </row>
    <row r="18" spans="2:13" x14ac:dyDescent="0.3">
      <c r="B18">
        <f t="shared" si="2"/>
        <v>48</v>
      </c>
      <c r="C18" s="7">
        <v>1976</v>
      </c>
      <c r="D18" s="8">
        <v>6423773.6500000004</v>
      </c>
      <c r="F18" s="31">
        <v>26.828949352424356</v>
      </c>
      <c r="H18" s="14">
        <f t="shared" si="3"/>
        <v>1605943.4125000001</v>
      </c>
      <c r="J18" s="12">
        <f t="shared" si="4"/>
        <v>72</v>
      </c>
      <c r="K18" s="12">
        <f>VLOOKUP(J18,'CPI Indexes'!B$5:J$111,9,FALSE)</f>
        <v>365.16580645710712</v>
      </c>
      <c r="L18" s="19">
        <f t="shared" si="0"/>
        <v>4397.8471809315924</v>
      </c>
      <c r="M18" s="19">
        <f t="shared" si="1"/>
        <v>25743.594889643631</v>
      </c>
    </row>
    <row r="19" spans="2:13" x14ac:dyDescent="0.3">
      <c r="B19">
        <f t="shared" si="2"/>
        <v>47</v>
      </c>
      <c r="C19" s="7">
        <v>1977</v>
      </c>
      <c r="D19" s="8">
        <v>8224377.0099999998</v>
      </c>
      <c r="F19" s="31">
        <v>27.646124843080027</v>
      </c>
      <c r="H19" s="14">
        <f t="shared" si="3"/>
        <v>2056094.2524999999</v>
      </c>
      <c r="J19" s="12">
        <f t="shared" si="4"/>
        <v>72</v>
      </c>
      <c r="K19" s="12">
        <f>VLOOKUP(J19,'CPI Indexes'!B$5:J$111,9,FALSE)</f>
        <v>365.16580645710712</v>
      </c>
      <c r="L19" s="19">
        <f t="shared" si="0"/>
        <v>5630.5771683513622</v>
      </c>
      <c r="M19" s="19">
        <f t="shared" si="1"/>
        <v>31768.292153115901</v>
      </c>
    </row>
    <row r="20" spans="2:13" x14ac:dyDescent="0.3">
      <c r="B20">
        <f t="shared" si="2"/>
        <v>46</v>
      </c>
      <c r="C20" s="7">
        <v>1978</v>
      </c>
      <c r="D20" s="8">
        <v>11301973.9</v>
      </c>
      <c r="F20" s="31">
        <v>28.47359602318588</v>
      </c>
      <c r="H20" s="14">
        <f t="shared" si="3"/>
        <v>2825493.4750000001</v>
      </c>
      <c r="J20" s="12">
        <f t="shared" si="4"/>
        <v>71</v>
      </c>
      <c r="K20" s="12">
        <f>VLOOKUP(J20,'CPI Indexes'!B$5:J$111,9,FALSE)</f>
        <v>351.00318694660928</v>
      </c>
      <c r="L20" s="19">
        <f t="shared" si="0"/>
        <v>8049.765871299006</v>
      </c>
      <c r="M20" s="19">
        <f t="shared" si="1"/>
        <v>43776.002116206451</v>
      </c>
    </row>
    <row r="21" spans="2:13" x14ac:dyDescent="0.3">
      <c r="B21">
        <f t="shared" si="2"/>
        <v>45</v>
      </c>
      <c r="C21" s="7">
        <v>1979</v>
      </c>
      <c r="D21" s="8">
        <v>18397967.809999999</v>
      </c>
      <c r="F21" s="31">
        <v>29.311151161689271</v>
      </c>
      <c r="H21" s="14">
        <f t="shared" si="3"/>
        <v>4599491.9524999997</v>
      </c>
      <c r="J21" s="12">
        <f t="shared" si="4"/>
        <v>71</v>
      </c>
      <c r="K21" s="12">
        <f>VLOOKUP(J21,'CPI Indexes'!B$5:J$111,9,FALSE)</f>
        <v>351.00318694660928</v>
      </c>
      <c r="L21" s="19">
        <f t="shared" si="0"/>
        <v>13103.846698690013</v>
      </c>
      <c r="M21" s="19">
        <f t="shared" si="1"/>
        <v>68685.259902432401</v>
      </c>
    </row>
    <row r="22" spans="2:13" x14ac:dyDescent="0.3">
      <c r="B22">
        <f t="shared" si="2"/>
        <v>44</v>
      </c>
      <c r="C22" s="7">
        <v>1980</v>
      </c>
      <c r="D22" s="8">
        <v>34491240.57</v>
      </c>
      <c r="F22" s="31">
        <v>30.158550487443009</v>
      </c>
      <c r="H22" s="14">
        <f t="shared" si="3"/>
        <v>8622810.1425000001</v>
      </c>
      <c r="J22" s="12">
        <f t="shared" si="4"/>
        <v>71</v>
      </c>
      <c r="K22" s="12">
        <f>VLOOKUP(J22,'CPI Indexes'!B$5:J$111,9,FALSE)</f>
        <v>351.00318694660928</v>
      </c>
      <c r="L22" s="19">
        <f t="shared" si="0"/>
        <v>24566.187610745557</v>
      </c>
      <c r="M22" s="19">
        <f t="shared" si="1"/>
        <v>124112.17918646125</v>
      </c>
    </row>
    <row r="23" spans="2:13" x14ac:dyDescent="0.3">
      <c r="B23">
        <f t="shared" si="2"/>
        <v>43</v>
      </c>
      <c r="C23" s="7">
        <v>1981</v>
      </c>
      <c r="D23" s="8">
        <v>25464108.559999999</v>
      </c>
      <c r="F23" s="31">
        <v>31.015528951754309</v>
      </c>
      <c r="H23" s="14">
        <f t="shared" si="3"/>
        <v>6366027.1399999997</v>
      </c>
      <c r="J23" s="12">
        <f t="shared" si="4"/>
        <v>71</v>
      </c>
      <c r="K23" s="12">
        <f>VLOOKUP(J23,'CPI Indexes'!B$5:J$111,9,FALSE)</f>
        <v>351.00318694660928</v>
      </c>
      <c r="L23" s="19">
        <f t="shared" si="0"/>
        <v>18136.6647846657</v>
      </c>
      <c r="M23" s="19">
        <f t="shared" si="1"/>
        <v>88317.335409014748</v>
      </c>
    </row>
    <row r="24" spans="2:13" x14ac:dyDescent="0.3">
      <c r="B24">
        <f t="shared" si="2"/>
        <v>42</v>
      </c>
      <c r="C24" s="7">
        <v>1982</v>
      </c>
      <c r="D24" s="8">
        <v>25607426.940000001</v>
      </c>
      <c r="F24" s="31">
        <v>31.881798996334755</v>
      </c>
      <c r="H24" s="14">
        <f t="shared" si="3"/>
        <v>6401856.7350000003</v>
      </c>
      <c r="J24" s="12">
        <f t="shared" si="4"/>
        <v>71</v>
      </c>
      <c r="K24" s="12">
        <f>VLOOKUP(J24,'CPI Indexes'!B$5:J$111,9,FALSE)</f>
        <v>351.00318694660928</v>
      </c>
      <c r="L24" s="19">
        <f t="shared" si="0"/>
        <v>18238.742476072675</v>
      </c>
      <c r="M24" s="19">
        <f t="shared" si="1"/>
        <v>85604.248183298449</v>
      </c>
    </row>
    <row r="25" spans="2:13" x14ac:dyDescent="0.3">
      <c r="B25">
        <f t="shared" si="2"/>
        <v>41</v>
      </c>
      <c r="C25" s="7">
        <v>1983</v>
      </c>
      <c r="D25" s="8">
        <v>25357560.440000001</v>
      </c>
      <c r="F25" s="31">
        <v>32.757053320900106</v>
      </c>
      <c r="H25" s="14">
        <f t="shared" si="3"/>
        <v>6339390.1100000003</v>
      </c>
      <c r="J25" s="12">
        <f t="shared" si="4"/>
        <v>71</v>
      </c>
      <c r="K25" s="12">
        <f>VLOOKUP(J25,'CPI Indexes'!B$5:J$111,9,FALSE)</f>
        <v>351.00318694660928</v>
      </c>
      <c r="L25" s="19">
        <f t="shared" si="0"/>
        <v>18060.776499343519</v>
      </c>
      <c r="M25" s="19">
        <f t="shared" si="1"/>
        <v>81705.019701214871</v>
      </c>
    </row>
    <row r="26" spans="2:13" x14ac:dyDescent="0.3">
      <c r="B26">
        <f t="shared" si="2"/>
        <v>40</v>
      </c>
      <c r="C26" s="7">
        <v>1984</v>
      </c>
      <c r="D26" s="8">
        <v>31785627.190000001</v>
      </c>
      <c r="F26" s="32">
        <v>33.640967641037037</v>
      </c>
      <c r="H26" s="14">
        <f t="shared" si="3"/>
        <v>7946406.7975000003</v>
      </c>
      <c r="J26" s="12">
        <f t="shared" si="4"/>
        <v>71</v>
      </c>
      <c r="K26" s="12">
        <f>VLOOKUP(J26,'CPI Indexes'!B$5:J$111,9,FALSE)</f>
        <v>351.00318694660928</v>
      </c>
      <c r="L26" s="19">
        <f t="shared" si="0"/>
        <v>22639.130050715808</v>
      </c>
      <c r="M26" s="19">
        <f t="shared" si="1"/>
        <v>98715.181794445394</v>
      </c>
    </row>
    <row r="27" spans="2:13" x14ac:dyDescent="0.3">
      <c r="B27">
        <f t="shared" si="2"/>
        <v>39</v>
      </c>
      <c r="C27" s="7">
        <v>1985</v>
      </c>
      <c r="D27" s="8">
        <v>25074148.579999998</v>
      </c>
      <c r="F27" s="32">
        <v>34.53320342400945</v>
      </c>
      <c r="H27" s="14">
        <f t="shared" si="3"/>
        <v>6268537.1449999996</v>
      </c>
      <c r="J27" s="12">
        <f t="shared" si="4"/>
        <v>71</v>
      </c>
      <c r="K27" s="12">
        <f>VLOOKUP(J27,'CPI Indexes'!B$5:J$111,9,FALSE)</f>
        <v>351.00318694660928</v>
      </c>
      <c r="L27" s="19">
        <f t="shared" si="0"/>
        <v>17858.918032996378</v>
      </c>
      <c r="M27" s="19">
        <f t="shared" si="1"/>
        <v>75057.00901114443</v>
      </c>
    </row>
    <row r="28" spans="2:13" x14ac:dyDescent="0.3">
      <c r="B28">
        <f t="shared" si="2"/>
        <v>38</v>
      </c>
      <c r="C28" s="7">
        <v>1986</v>
      </c>
      <c r="D28" s="8">
        <v>25595652.420000002</v>
      </c>
      <c r="F28" s="32">
        <v>35.433410587914793</v>
      </c>
      <c r="H28" s="14">
        <f t="shared" si="3"/>
        <v>6398913.1050000004</v>
      </c>
      <c r="J28" s="12">
        <f t="shared" si="4"/>
        <v>70</v>
      </c>
      <c r="K28" s="12">
        <f>VLOOKUP(J28,'CPI Indexes'!B$5:J$111,9,FALSE)</f>
        <v>337.3524693461294</v>
      </c>
      <c r="L28" s="19">
        <f t="shared" si="0"/>
        <v>18968.033989502554</v>
      </c>
      <c r="M28" s="19">
        <f t="shared" si="1"/>
        <v>76836.986506752495</v>
      </c>
    </row>
    <row r="29" spans="2:13" x14ac:dyDescent="0.3">
      <c r="B29">
        <f t="shared" si="2"/>
        <v>37</v>
      </c>
      <c r="C29" s="7">
        <v>1987</v>
      </c>
      <c r="D29" s="8">
        <v>31498975.800000001</v>
      </c>
      <c r="F29" s="32">
        <v>36.341230148008435</v>
      </c>
      <c r="H29" s="14">
        <f t="shared" si="3"/>
        <v>7874743.9500000002</v>
      </c>
      <c r="J29" s="12">
        <f t="shared" si="4"/>
        <v>70</v>
      </c>
      <c r="K29" s="12">
        <f>VLOOKUP(J29,'CPI Indexes'!B$5:J$111,9,FALSE)</f>
        <v>337.3524693461294</v>
      </c>
      <c r="L29" s="19">
        <f t="shared" si="0"/>
        <v>23342.778445532524</v>
      </c>
      <c r="M29" s="19">
        <f t="shared" si="1"/>
        <v>91140.71834126614</v>
      </c>
    </row>
    <row r="30" spans="2:13" x14ac:dyDescent="0.3">
      <c r="B30">
        <f t="shared" si="2"/>
        <v>36</v>
      </c>
      <c r="C30" s="7">
        <v>1988</v>
      </c>
      <c r="D30" s="8">
        <v>29513727.350000001</v>
      </c>
      <c r="F30" s="32">
        <v>37.256296793070099</v>
      </c>
      <c r="H30" s="14">
        <f t="shared" si="3"/>
        <v>7378431.8375000004</v>
      </c>
      <c r="J30" s="12">
        <f t="shared" si="4"/>
        <v>70</v>
      </c>
      <c r="K30" s="12">
        <f>VLOOKUP(J30,'CPI Indexes'!B$5:J$111,9,FALSE)</f>
        <v>337.3524693461294</v>
      </c>
      <c r="L30" s="19">
        <f t="shared" si="0"/>
        <v>21871.580936701557</v>
      </c>
      <c r="M30" s="19">
        <f t="shared" si="1"/>
        <v>82309.880273960633</v>
      </c>
    </row>
    <row r="31" spans="2:13" x14ac:dyDescent="0.3">
      <c r="B31">
        <f t="shared" si="2"/>
        <v>35</v>
      </c>
      <c r="C31" s="7">
        <v>1989</v>
      </c>
      <c r="D31" s="8">
        <v>43234172.450000003</v>
      </c>
      <c r="F31" s="32">
        <v>38.17824137435948</v>
      </c>
      <c r="H31" s="14">
        <f t="shared" si="3"/>
        <v>10808543.112500001</v>
      </c>
      <c r="J31" s="12">
        <f t="shared" si="4"/>
        <v>70</v>
      </c>
      <c r="K31" s="12">
        <f>VLOOKUP(J31,'CPI Indexes'!B$5:J$111,9,FALSE)</f>
        <v>337.3524693461294</v>
      </c>
      <c r="L31" s="19">
        <f t="shared" si="0"/>
        <v>32039.318204634961</v>
      </c>
      <c r="M31" s="19">
        <f t="shared" si="1"/>
        <v>116216.27580326264</v>
      </c>
    </row>
    <row r="32" spans="2:13" x14ac:dyDescent="0.3">
      <c r="B32">
        <f t="shared" si="2"/>
        <v>34</v>
      </c>
      <c r="C32" s="7">
        <v>1990</v>
      </c>
      <c r="D32" s="9">
        <v>33573751.340000004</v>
      </c>
      <c r="F32" s="32">
        <v>39.106693289958713</v>
      </c>
      <c r="H32" s="14">
        <f t="shared" si="3"/>
        <v>8393437.8350000009</v>
      </c>
      <c r="J32" s="12">
        <f t="shared" si="4"/>
        <v>70</v>
      </c>
      <c r="K32" s="12">
        <f>VLOOKUP(J32,'CPI Indexes'!B$5:J$111,9,FALSE)</f>
        <v>337.3524693461294</v>
      </c>
      <c r="L32" s="19">
        <f t="shared" si="0"/>
        <v>24880.321318733819</v>
      </c>
      <c r="M32" s="19">
        <f t="shared" si="1"/>
        <v>86986.442110481061</v>
      </c>
    </row>
    <row r="33" spans="2:13" x14ac:dyDescent="0.3">
      <c r="B33">
        <f t="shared" si="2"/>
        <v>33</v>
      </c>
      <c r="C33" s="7">
        <v>1991</v>
      </c>
      <c r="D33" s="8">
        <v>44329393.439999998</v>
      </c>
      <c r="F33" s="32">
        <v>40.041282748074465</v>
      </c>
      <c r="H33" s="14">
        <f t="shared" si="3"/>
        <v>11082348.359999999</v>
      </c>
      <c r="J33" s="12">
        <f t="shared" si="4"/>
        <v>70</v>
      </c>
      <c r="K33" s="12">
        <f>VLOOKUP(J33,'CPI Indexes'!B$5:J$111,9,FALSE)</f>
        <v>337.3524693461294</v>
      </c>
      <c r="L33" s="19">
        <f t="shared" si="0"/>
        <v>32850.9477979523</v>
      </c>
      <c r="M33" s="19">
        <f t="shared" si="1"/>
        <v>110701.97824287381</v>
      </c>
    </row>
    <row r="34" spans="2:13" x14ac:dyDescent="0.3">
      <c r="B34">
        <f t="shared" si="2"/>
        <v>32</v>
      </c>
      <c r="C34" s="7">
        <v>1992</v>
      </c>
      <c r="D34" s="8">
        <v>42316315.530000001</v>
      </c>
      <c r="F34" s="32">
        <v>40.981642894115005</v>
      </c>
      <c r="H34" s="14">
        <f t="shared" si="3"/>
        <v>10579078.8825</v>
      </c>
      <c r="J34" s="12">
        <f t="shared" si="4"/>
        <v>70</v>
      </c>
      <c r="K34" s="12">
        <f>VLOOKUP(J34,'CPI Indexes'!B$5:J$111,9,FALSE)</f>
        <v>337.3524693461294</v>
      </c>
      <c r="L34" s="19">
        <f t="shared" si="0"/>
        <v>31359.126859230677</v>
      </c>
      <c r="M34" s="19">
        <f t="shared" si="1"/>
        <v>101855.23011647227</v>
      </c>
    </row>
    <row r="35" spans="2:13" x14ac:dyDescent="0.3">
      <c r="B35">
        <f t="shared" si="2"/>
        <v>31</v>
      </c>
      <c r="C35" s="7">
        <v>1993</v>
      </c>
      <c r="D35" s="8">
        <v>45660367.030000001</v>
      </c>
      <c r="F35" s="32">
        <v>41.927411787999191</v>
      </c>
      <c r="H35" s="14">
        <f t="shared" si="3"/>
        <v>11415091.7575</v>
      </c>
      <c r="J35" s="12">
        <f t="shared" si="4"/>
        <v>70</v>
      </c>
      <c r="K35" s="12">
        <f>VLOOKUP(J35,'CPI Indexes'!B$5:J$111,9,FALSE)</f>
        <v>337.3524693461294</v>
      </c>
      <c r="L35" s="19">
        <f t="shared" si="0"/>
        <v>33837.285316527268</v>
      </c>
      <c r="M35" s="19">
        <f t="shared" si="1"/>
        <v>105931.90448737136</v>
      </c>
    </row>
    <row r="36" spans="2:13" x14ac:dyDescent="0.3">
      <c r="B36">
        <f t="shared" si="2"/>
        <v>30</v>
      </c>
      <c r="C36" s="7">
        <v>1994</v>
      </c>
      <c r="D36" s="8">
        <v>71406330.170000002</v>
      </c>
      <c r="F36" s="32">
        <v>42.87823422012309</v>
      </c>
      <c r="H36" s="14">
        <f t="shared" si="3"/>
        <v>17851582.5425</v>
      </c>
      <c r="J36" s="12">
        <f t="shared" si="4"/>
        <v>70</v>
      </c>
      <c r="K36" s="12">
        <f>VLOOKUP(J36,'CPI Indexes'!B$5:J$111,9,FALSE)</f>
        <v>337.3524693461294</v>
      </c>
      <c r="L36" s="19">
        <f t="shared" si="0"/>
        <v>52916.709271761611</v>
      </c>
      <c r="M36" s="19">
        <f t="shared" si="1"/>
        <v>159674.65645543311</v>
      </c>
    </row>
    <row r="37" spans="2:13" x14ac:dyDescent="0.3">
      <c r="B37">
        <f t="shared" si="2"/>
        <v>29</v>
      </c>
      <c r="C37" s="7">
        <v>1995</v>
      </c>
      <c r="D37" s="8">
        <v>84083522.930000007</v>
      </c>
      <c r="F37" s="32">
        <v>43.833763356630669</v>
      </c>
      <c r="H37" s="14">
        <f t="shared" si="3"/>
        <v>21020880.732500002</v>
      </c>
      <c r="J37" s="12">
        <f t="shared" si="4"/>
        <v>70</v>
      </c>
      <c r="K37" s="12">
        <f>VLOOKUP(J37,'CPI Indexes'!B$5:J$111,9,FALSE)</f>
        <v>337.3524693461294</v>
      </c>
      <c r="L37" s="19">
        <f t="shared" si="0"/>
        <v>62311.329077399518</v>
      </c>
      <c r="M37" s="19">
        <f t="shared" si="1"/>
        <v>181226.65346499451</v>
      </c>
    </row>
    <row r="38" spans="2:13" x14ac:dyDescent="0.3">
      <c r="B38">
        <f t="shared" si="2"/>
        <v>28</v>
      </c>
      <c r="C38" s="7">
        <v>1996</v>
      </c>
      <c r="D38" s="8">
        <v>80697145.790000007</v>
      </c>
      <c r="F38" s="32">
        <v>44.79366220702984</v>
      </c>
      <c r="H38" s="14">
        <f t="shared" si="3"/>
        <v>20174286.447500002</v>
      </c>
      <c r="J38" s="12">
        <f t="shared" si="4"/>
        <v>70</v>
      </c>
      <c r="K38" s="12">
        <f>VLOOKUP(J38,'CPI Indexes'!B$5:J$111,9,FALSE)</f>
        <v>337.3524693461294</v>
      </c>
      <c r="L38" s="19">
        <f t="shared" si="0"/>
        <v>59801.804583208308</v>
      </c>
      <c r="M38" s="19">
        <f t="shared" si="1"/>
        <v>167641.38502346029</v>
      </c>
    </row>
    <row r="39" spans="2:13" x14ac:dyDescent="0.3">
      <c r="B39">
        <f t="shared" si="2"/>
        <v>27</v>
      </c>
      <c r="C39" s="7">
        <v>1997</v>
      </c>
      <c r="D39" s="8">
        <v>81189401.120000005</v>
      </c>
      <c r="F39" s="32">
        <v>45.75760490968743</v>
      </c>
      <c r="H39" s="14">
        <f t="shared" si="3"/>
        <v>20297350.280000001</v>
      </c>
      <c r="J39" s="12">
        <f t="shared" si="4"/>
        <v>70</v>
      </c>
      <c r="K39" s="12">
        <f>VLOOKUP(J39,'CPI Indexes'!B$5:J$111,9,FALSE)</f>
        <v>337.3524693461294</v>
      </c>
      <c r="L39" s="19">
        <f t="shared" si="0"/>
        <v>60166.597622187772</v>
      </c>
      <c r="M39" s="19">
        <f t="shared" si="1"/>
        <v>162567.71389458561</v>
      </c>
    </row>
    <row r="40" spans="2:13" x14ac:dyDescent="0.3">
      <c r="B40">
        <f t="shared" si="2"/>
        <v>26</v>
      </c>
      <c r="C40" s="7">
        <v>1998</v>
      </c>
      <c r="D40" s="8">
        <v>87155125.689999998</v>
      </c>
      <c r="F40" s="32">
        <v>46.725277833255106</v>
      </c>
      <c r="H40" s="14">
        <f t="shared" si="3"/>
        <v>21788781.422499999</v>
      </c>
      <c r="J40" s="12">
        <f t="shared" si="4"/>
        <v>70</v>
      </c>
      <c r="K40" s="12">
        <f>VLOOKUP(J40,'CPI Indexes'!B$5:J$111,9,FALSE)</f>
        <v>337.3524693461294</v>
      </c>
      <c r="L40" s="19">
        <f t="shared" si="0"/>
        <v>64587.585396164206</v>
      </c>
      <c r="M40" s="19">
        <f t="shared" si="1"/>
        <v>168205.34370504308</v>
      </c>
    </row>
    <row r="41" spans="2:13" x14ac:dyDescent="0.3">
      <c r="B41">
        <f t="shared" si="2"/>
        <v>25</v>
      </c>
      <c r="C41" s="7">
        <v>1999</v>
      </c>
      <c r="D41" s="8">
        <v>88130303.579999998</v>
      </c>
      <c r="F41" s="32">
        <v>47.696380494552116</v>
      </c>
      <c r="H41" s="14">
        <f t="shared" si="3"/>
        <v>22032575.895</v>
      </c>
      <c r="J41" s="12">
        <f t="shared" si="4"/>
        <v>70</v>
      </c>
      <c r="K41" s="12">
        <f>VLOOKUP(J41,'CPI Indexes'!B$5:J$111,9,FALSE)</f>
        <v>337.3524693461294</v>
      </c>
      <c r="L41" s="19">
        <f t="shared" si="0"/>
        <v>65310.255287902459</v>
      </c>
      <c r="M41" s="19">
        <f t="shared" si="1"/>
        <v>163939.65467942154</v>
      </c>
    </row>
    <row r="42" spans="2:13" x14ac:dyDescent="0.3">
      <c r="B42">
        <f t="shared" si="2"/>
        <v>24</v>
      </c>
      <c r="C42" s="7">
        <v>2000</v>
      </c>
      <c r="D42" s="8">
        <v>83554050.579999998</v>
      </c>
      <c r="F42" s="32">
        <v>48.670626295800915</v>
      </c>
      <c r="H42" s="14">
        <f t="shared" si="3"/>
        <v>20888512.645</v>
      </c>
      <c r="J42" s="12">
        <f t="shared" si="4"/>
        <v>70</v>
      </c>
      <c r="K42" s="12">
        <f>VLOOKUP(J42,'CPI Indexes'!B$5:J$111,9,FALSE)</f>
        <v>337.3524693461294</v>
      </c>
      <c r="L42" s="19">
        <f t="shared" si="0"/>
        <v>61918.955819374867</v>
      </c>
      <c r="M42" s="19">
        <f t="shared" si="1"/>
        <v>149809.08558846757</v>
      </c>
    </row>
    <row r="43" spans="2:13" x14ac:dyDescent="0.3">
      <c r="B43">
        <f t="shared" si="2"/>
        <v>23</v>
      </c>
      <c r="C43" s="7">
        <v>2001</v>
      </c>
      <c r="D43" s="8">
        <v>86814041.799999997</v>
      </c>
      <c r="F43" s="32">
        <v>49.6477430863224</v>
      </c>
      <c r="H43" s="14">
        <f t="shared" si="3"/>
        <v>21703510.449999999</v>
      </c>
      <c r="J43" s="12">
        <f t="shared" si="4"/>
        <v>70</v>
      </c>
      <c r="K43" s="12">
        <f>VLOOKUP(J43,'CPI Indexes'!B$5:J$111,9,FALSE)</f>
        <v>337.3524693461294</v>
      </c>
      <c r="L43" s="19">
        <f t="shared" si="0"/>
        <v>64334.820172108557</v>
      </c>
      <c r="M43" s="19">
        <f t="shared" si="1"/>
        <v>150028.06750254412</v>
      </c>
    </row>
    <row r="44" spans="2:13" x14ac:dyDescent="0.3">
      <c r="B44">
        <f t="shared" si="2"/>
        <v>22</v>
      </c>
      <c r="C44" s="7">
        <v>2002</v>
      </c>
      <c r="D44" s="8">
        <v>70173181.010000005</v>
      </c>
      <c r="F44" s="32">
        <v>50.627473555805835</v>
      </c>
      <c r="H44" s="14">
        <f t="shared" si="3"/>
        <v>17543295.252500001</v>
      </c>
      <c r="J44" s="12">
        <f t="shared" si="4"/>
        <v>70</v>
      </c>
      <c r="K44" s="12">
        <f>VLOOKUP(J44,'CPI Indexes'!B$5:J$111,9,FALSE)</f>
        <v>337.3524693461294</v>
      </c>
      <c r="L44" s="19">
        <f t="shared" si="0"/>
        <v>52002.865983175245</v>
      </c>
      <c r="M44" s="19">
        <f t="shared" si="1"/>
        <v>116886.83456859275</v>
      </c>
    </row>
    <row r="45" spans="2:13" x14ac:dyDescent="0.3">
      <c r="B45">
        <f t="shared" si="2"/>
        <v>21</v>
      </c>
      <c r="C45" s="7">
        <v>2003</v>
      </c>
      <c r="D45" s="8">
        <v>69467695.340000004</v>
      </c>
      <c r="F45" s="32">
        <v>51.609575468038116</v>
      </c>
      <c r="H45" s="14">
        <f t="shared" si="3"/>
        <v>17366923.835000001</v>
      </c>
      <c r="J45" s="12">
        <f t="shared" si="4"/>
        <v>70</v>
      </c>
      <c r="K45" s="12">
        <f>VLOOKUP(J45,'CPI Indexes'!B$5:J$111,9,FALSE)</f>
        <v>337.3524693461294</v>
      </c>
      <c r="L45" s="19">
        <f t="shared" si="0"/>
        <v>51480.055470355073</v>
      </c>
      <c r="M45" s="19">
        <f t="shared" si="1"/>
        <v>111529.36236369674</v>
      </c>
    </row>
    <row r="46" spans="2:13" x14ac:dyDescent="0.3">
      <c r="B46">
        <f t="shared" si="2"/>
        <v>20</v>
      </c>
      <c r="C46" s="7">
        <v>2004</v>
      </c>
      <c r="D46" s="8">
        <v>49483656.960000001</v>
      </c>
      <c r="F46" s="32">
        <v>52.593821745483183</v>
      </c>
      <c r="H46" s="14">
        <f t="shared" si="3"/>
        <v>12370914.24</v>
      </c>
      <c r="J46" s="12">
        <f t="shared" si="4"/>
        <v>70</v>
      </c>
      <c r="K46" s="12">
        <f>VLOOKUP(J46,'CPI Indexes'!B$5:J$111,9,FALSE)</f>
        <v>337.3524693461294</v>
      </c>
      <c r="L46" s="19">
        <f t="shared" si="0"/>
        <v>36670.59044796032</v>
      </c>
      <c r="M46" s="19">
        <f t="shared" si="1"/>
        <v>76573.766643323528</v>
      </c>
    </row>
    <row r="47" spans="2:13" x14ac:dyDescent="0.3">
      <c r="B47">
        <f t="shared" si="2"/>
        <v>19</v>
      </c>
      <c r="C47" s="7">
        <v>2005</v>
      </c>
      <c r="D47" s="8">
        <v>71346819.359999999</v>
      </c>
      <c r="F47" s="32">
        <v>53.580000416328716</v>
      </c>
      <c r="H47" s="14">
        <f t="shared" si="3"/>
        <v>17836704.84</v>
      </c>
      <c r="J47" s="12">
        <f t="shared" si="4"/>
        <v>70</v>
      </c>
      <c r="K47" s="12">
        <f>VLOOKUP(J47,'CPI Indexes'!B$5:J$111,9,FALSE)</f>
        <v>337.3524693461294</v>
      </c>
      <c r="L47" s="19">
        <f t="shared" si="0"/>
        <v>52872.607912347121</v>
      </c>
      <c r="M47" s="19">
        <f t="shared" si="1"/>
        <v>106415.46193058504</v>
      </c>
    </row>
    <row r="48" spans="2:13" x14ac:dyDescent="0.3">
      <c r="B48">
        <f t="shared" si="2"/>
        <v>18</v>
      </c>
      <c r="C48" s="7">
        <v>2006</v>
      </c>
      <c r="D48" s="8">
        <v>130542562.61</v>
      </c>
      <c r="F48" s="32">
        <v>54.567914436556961</v>
      </c>
      <c r="H48" s="14">
        <f t="shared" si="3"/>
        <v>32635640.6525</v>
      </c>
      <c r="J48" s="12">
        <f t="shared" si="4"/>
        <v>70</v>
      </c>
      <c r="K48" s="12">
        <f>VLOOKUP(J48,'CPI Indexes'!B$5:J$111,9,FALSE)</f>
        <v>337.3524693461294</v>
      </c>
      <c r="L48" s="19">
        <f t="shared" si="0"/>
        <v>96740.482486331748</v>
      </c>
      <c r="M48" s="19">
        <f t="shared" si="1"/>
        <v>187669.69404981364</v>
      </c>
    </row>
    <row r="49" spans="2:13" x14ac:dyDescent="0.3">
      <c r="B49">
        <f t="shared" si="2"/>
        <v>17</v>
      </c>
      <c r="C49" s="7">
        <v>2007</v>
      </c>
      <c r="D49" s="8">
        <v>117078848.28</v>
      </c>
      <c r="F49" s="32">
        <v>55.55738140025187</v>
      </c>
      <c r="H49" s="14">
        <f t="shared" si="3"/>
        <v>29269712.07</v>
      </c>
      <c r="J49" s="12">
        <f t="shared" si="4"/>
        <v>70</v>
      </c>
      <c r="K49" s="12">
        <f>VLOOKUP(J49,'CPI Indexes'!B$5:J$111,9,FALSE)</f>
        <v>337.3524693461294</v>
      </c>
      <c r="L49" s="19">
        <f t="shared" si="0"/>
        <v>86762.99932450999</v>
      </c>
      <c r="M49" s="19">
        <f t="shared" si="1"/>
        <v>162230.44084211104</v>
      </c>
    </row>
    <row r="50" spans="2:13" x14ac:dyDescent="0.3">
      <c r="B50">
        <f t="shared" si="2"/>
        <v>16</v>
      </c>
      <c r="C50" s="7">
        <v>2008</v>
      </c>
      <c r="D50" s="8">
        <v>100171111.97</v>
      </c>
      <c r="F50" s="32">
        <v>56.548233151733648</v>
      </c>
      <c r="H50" s="14">
        <f t="shared" si="3"/>
        <v>25042777.9925</v>
      </c>
      <c r="J50" s="12">
        <f t="shared" si="4"/>
        <v>70</v>
      </c>
      <c r="K50" s="12">
        <f>VLOOKUP(J50,'CPI Indexes'!B$5:J$111,9,FALSE)</f>
        <v>337.3524693461294</v>
      </c>
      <c r="L50" s="19">
        <f t="shared" si="0"/>
        <v>74233.27311354487</v>
      </c>
      <c r="M50" s="19">
        <f t="shared" si="1"/>
        <v>133785.26898157518</v>
      </c>
    </row>
    <row r="51" spans="2:13" x14ac:dyDescent="0.3">
      <c r="B51">
        <f t="shared" si="2"/>
        <v>15</v>
      </c>
      <c r="C51" s="7">
        <v>2009</v>
      </c>
      <c r="D51" s="8">
        <v>111486378.79000001</v>
      </c>
      <c r="F51" s="32">
        <v>57.540315313230131</v>
      </c>
      <c r="H51" s="14">
        <f t="shared" si="3"/>
        <v>27871594.697500002</v>
      </c>
      <c r="J51" s="12">
        <f t="shared" si="4"/>
        <v>70</v>
      </c>
      <c r="K51" s="12">
        <f>VLOOKUP(J51,'CPI Indexes'!B$5:J$111,9,FALSE)</f>
        <v>337.3524693461294</v>
      </c>
      <c r="L51" s="19">
        <f t="shared" si="0"/>
        <v>82618.617707236248</v>
      </c>
      <c r="M51" s="19">
        <f t="shared" si="1"/>
        <v>143515.73029051401</v>
      </c>
    </row>
    <row r="52" spans="2:13" x14ac:dyDescent="0.3">
      <c r="B52">
        <f t="shared" si="2"/>
        <v>14</v>
      </c>
      <c r="C52" s="7">
        <v>2010</v>
      </c>
      <c r="D52" s="8">
        <v>101185681.78</v>
      </c>
      <c r="F52" s="32">
        <v>58.533486741673116</v>
      </c>
      <c r="H52" s="14">
        <f t="shared" si="3"/>
        <v>25296420.445</v>
      </c>
      <c r="J52" s="12">
        <f t="shared" si="4"/>
        <v>70</v>
      </c>
      <c r="K52" s="12">
        <f>VLOOKUP(J52,'CPI Indexes'!B$5:J$111,9,FALSE)</f>
        <v>337.3524693461294</v>
      </c>
      <c r="L52" s="19">
        <f t="shared" si="0"/>
        <v>74985.1349659025</v>
      </c>
      <c r="M52" s="19">
        <f t="shared" si="1"/>
        <v>125547.66875297329</v>
      </c>
    </row>
    <row r="53" spans="2:13" x14ac:dyDescent="0.3">
      <c r="B53">
        <f t="shared" si="2"/>
        <v>13</v>
      </c>
      <c r="C53" s="7">
        <v>2011</v>
      </c>
      <c r="D53" s="8">
        <v>79567412.200000003</v>
      </c>
      <c r="F53" s="32">
        <v>59.527618927871046</v>
      </c>
      <c r="H53" s="14">
        <f t="shared" si="3"/>
        <v>19891853.050000001</v>
      </c>
      <c r="J53" s="12">
        <f t="shared" si="4"/>
        <v>70</v>
      </c>
      <c r="K53" s="12">
        <f>VLOOKUP(J53,'CPI Indexes'!B$5:J$111,9,FALSE)</f>
        <v>337.3524693461294</v>
      </c>
      <c r="L53" s="19">
        <f t="shared" si="0"/>
        <v>58964.598920989723</v>
      </c>
      <c r="M53" s="19">
        <f t="shared" si="1"/>
        <v>95156.118568892809</v>
      </c>
    </row>
    <row r="54" spans="2:13" x14ac:dyDescent="0.3">
      <c r="B54">
        <f t="shared" si="2"/>
        <v>12</v>
      </c>
      <c r="C54" s="7">
        <v>2012</v>
      </c>
      <c r="D54" s="8">
        <v>92279144.859999999</v>
      </c>
      <c r="F54" s="32">
        <v>60.522595350783604</v>
      </c>
      <c r="H54" s="14">
        <f t="shared" si="3"/>
        <v>23069786.215</v>
      </c>
      <c r="J54" s="12">
        <f t="shared" si="4"/>
        <v>70</v>
      </c>
      <c r="K54" s="12">
        <f>VLOOKUP(J54,'CPI Indexes'!B$5:J$111,9,FALSE)</f>
        <v>337.3524693461294</v>
      </c>
      <c r="L54" s="19">
        <f t="shared" si="0"/>
        <v>68384.815026594646</v>
      </c>
      <c r="M54" s="19">
        <f t="shared" si="1"/>
        <v>106369.45673322221</v>
      </c>
    </row>
    <row r="55" spans="2:13" x14ac:dyDescent="0.3">
      <c r="B55">
        <f t="shared" si="2"/>
        <v>11</v>
      </c>
      <c r="C55" s="7">
        <v>2013</v>
      </c>
      <c r="D55" s="8">
        <v>97943602.25</v>
      </c>
      <c r="F55" s="32">
        <v>61.518310798940384</v>
      </c>
      <c r="H55" s="14">
        <f t="shared" si="3"/>
        <v>24485900.5625</v>
      </c>
      <c r="J55" s="12">
        <f t="shared" si="4"/>
        <v>70</v>
      </c>
      <c r="K55" s="12">
        <f>VLOOKUP(J55,'CPI Indexes'!B$5:J$111,9,FALSE)</f>
        <v>337.3524693461294</v>
      </c>
      <c r="L55" s="19">
        <f t="shared" si="0"/>
        <v>72582.544334000559</v>
      </c>
      <c r="M55" s="19">
        <f t="shared" si="1"/>
        <v>108818.15225672857</v>
      </c>
    </row>
    <row r="56" spans="2:13" x14ac:dyDescent="0.3">
      <c r="B56">
        <f t="shared" si="2"/>
        <v>10</v>
      </c>
      <c r="C56" s="7">
        <v>2014</v>
      </c>
      <c r="D56" s="8">
        <v>94463784.260000005</v>
      </c>
      <c r="F56" s="32">
        <v>62.51467067023227</v>
      </c>
      <c r="H56" s="14">
        <f t="shared" si="3"/>
        <v>23615946.065000001</v>
      </c>
      <c r="J56" s="12">
        <f t="shared" si="4"/>
        <v>70</v>
      </c>
      <c r="K56" s="12">
        <f>VLOOKUP(J56,'CPI Indexes'!B$5:J$111,9,FALSE)</f>
        <v>337.3524693461294</v>
      </c>
      <c r="L56" s="19">
        <f t="shared" si="0"/>
        <v>70003.774126134042</v>
      </c>
      <c r="M56" s="19">
        <f t="shared" si="1"/>
        <v>101158.52976226737</v>
      </c>
    </row>
    <row r="57" spans="2:13" x14ac:dyDescent="0.3">
      <c r="B57">
        <f t="shared" si="2"/>
        <v>9</v>
      </c>
      <c r="C57" s="7">
        <v>2015</v>
      </c>
      <c r="D57" s="8">
        <v>88837469.150000006</v>
      </c>
      <c r="F57" s="32">
        <v>63.511590260390797</v>
      </c>
      <c r="H57" s="14">
        <f t="shared" si="3"/>
        <v>22209367.287500001</v>
      </c>
      <c r="J57" s="12">
        <f t="shared" si="4"/>
        <v>70</v>
      </c>
      <c r="K57" s="12">
        <f>VLOOKUP(J57,'CPI Indexes'!B$5:J$111,9,FALSE)</f>
        <v>337.3524693461294</v>
      </c>
      <c r="L57" s="19">
        <f t="shared" si="0"/>
        <v>65834.310715279847</v>
      </c>
      <c r="M57" s="19">
        <f t="shared" si="1"/>
        <v>91694.91269049792</v>
      </c>
    </row>
    <row r="58" spans="2:13" x14ac:dyDescent="0.3">
      <c r="B58">
        <f t="shared" si="2"/>
        <v>8</v>
      </c>
      <c r="C58" s="7">
        <v>2016</v>
      </c>
      <c r="D58" s="8">
        <v>118935839.98</v>
      </c>
      <c r="F58" s="32">
        <v>64.508994049487299</v>
      </c>
      <c r="H58" s="14">
        <f t="shared" si="3"/>
        <v>29733959.995000001</v>
      </c>
      <c r="J58" s="12">
        <f t="shared" si="4"/>
        <v>70</v>
      </c>
      <c r="K58" s="12">
        <f>VLOOKUP(J58,'CPI Indexes'!B$5:J$111,9,FALSE)</f>
        <v>337.3524693461294</v>
      </c>
      <c r="L58" s="19">
        <f t="shared" si="0"/>
        <v>88139.150285846728</v>
      </c>
      <c r="M58" s="19">
        <f t="shared" si="1"/>
        <v>118324.23420914907</v>
      </c>
    </row>
    <row r="59" spans="2:13" x14ac:dyDescent="0.3">
      <c r="B59">
        <f t="shared" si="2"/>
        <v>7</v>
      </c>
      <c r="C59" s="7">
        <v>2017</v>
      </c>
      <c r="D59" s="8">
        <v>134545796.71000001</v>
      </c>
      <c r="F59" s="32">
        <v>65.506814994754222</v>
      </c>
      <c r="H59" s="14">
        <f t="shared" si="3"/>
        <v>33636449.177500002</v>
      </c>
      <c r="J59" s="12">
        <f t="shared" si="4"/>
        <v>70</v>
      </c>
      <c r="K59" s="12">
        <f>VLOOKUP(J59,'CPI Indexes'!B$5:J$111,9,FALSE)</f>
        <v>337.3524693461294</v>
      </c>
      <c r="L59" s="19">
        <f t="shared" si="0"/>
        <v>99707.137886660697</v>
      </c>
      <c r="M59" s="19">
        <f t="shared" si="1"/>
        <v>129015.82611666663</v>
      </c>
    </row>
    <row r="60" spans="2:13" x14ac:dyDescent="0.3">
      <c r="B60">
        <f t="shared" si="2"/>
        <v>6</v>
      </c>
      <c r="C60" s="7">
        <v>2018</v>
      </c>
      <c r="D60" s="8">
        <v>123856432.62</v>
      </c>
      <c r="F60" s="32">
        <v>66.504993836984255</v>
      </c>
      <c r="H60" s="14">
        <f t="shared" si="3"/>
        <v>30964108.155000001</v>
      </c>
      <c r="J60" s="12">
        <f t="shared" si="4"/>
        <v>70</v>
      </c>
      <c r="K60" s="12">
        <f>VLOOKUP(J60,'CPI Indexes'!B$5:J$111,9,FALSE)</f>
        <v>337.3524693461294</v>
      </c>
      <c r="L60" s="19">
        <f t="shared" si="0"/>
        <v>91785.627699764358</v>
      </c>
      <c r="M60" s="19">
        <f t="shared" si="1"/>
        <v>114473.0659106026</v>
      </c>
    </row>
    <row r="61" spans="2:13" x14ac:dyDescent="0.3">
      <c r="B61">
        <f t="shared" si="2"/>
        <v>5</v>
      </c>
      <c r="C61" s="7">
        <v>2019</v>
      </c>
      <c r="D61" s="8">
        <v>121471600.43000001</v>
      </c>
      <c r="F61" s="32">
        <v>67.503478426716441</v>
      </c>
      <c r="H61" s="14">
        <f t="shared" si="3"/>
        <v>30367900.107500002</v>
      </c>
      <c r="J61" s="12">
        <f t="shared" si="4"/>
        <v>70</v>
      </c>
      <c r="K61" s="12">
        <f>VLOOKUP(J61,'CPI Indexes'!B$5:J$111,9,FALSE)</f>
        <v>337.3524693461294</v>
      </c>
      <c r="L61" s="19">
        <f t="shared" si="0"/>
        <v>90018.312794212921</v>
      </c>
      <c r="M61" s="19">
        <f t="shared" si="1"/>
        <v>108210.99631063594</v>
      </c>
    </row>
    <row r="62" spans="2:13" x14ac:dyDescent="0.3">
      <c r="B62">
        <f t="shared" si="2"/>
        <v>4</v>
      </c>
      <c r="C62" s="7">
        <v>2020</v>
      </c>
      <c r="D62" s="8">
        <v>143054172.91999999</v>
      </c>
      <c r="F62" s="32">
        <v>68.502223075396486</v>
      </c>
      <c r="H62" s="14">
        <f t="shared" si="3"/>
        <v>35763543.229999997</v>
      </c>
      <c r="J62" s="12">
        <f t="shared" si="4"/>
        <v>70</v>
      </c>
      <c r="K62" s="12">
        <f>VLOOKUP(J62,'CPI Indexes'!B$5:J$111,9,FALSE)</f>
        <v>337.3524693461294</v>
      </c>
      <c r="L62" s="19">
        <f t="shared" si="0"/>
        <v>106012.39498652073</v>
      </c>
      <c r="M62" s="19">
        <f t="shared" si="1"/>
        <v>122831.30545041733</v>
      </c>
    </row>
    <row r="63" spans="2:13" x14ac:dyDescent="0.3">
      <c r="B63">
        <f t="shared" si="2"/>
        <v>3</v>
      </c>
      <c r="C63" s="7">
        <v>2021</v>
      </c>
      <c r="D63" s="8">
        <v>380935199.56999999</v>
      </c>
      <c r="F63" s="32">
        <v>69.501187935713432</v>
      </c>
      <c r="H63" s="14">
        <f t="shared" si="3"/>
        <v>95233799.892499998</v>
      </c>
      <c r="J63" s="12">
        <f t="shared" si="4"/>
        <v>70</v>
      </c>
      <c r="K63" s="12">
        <f>VLOOKUP(J63,'CPI Indexes'!B$5:J$111,9,FALSE)</f>
        <v>337.3524693461294</v>
      </c>
      <c r="L63" s="19">
        <f t="shared" si="0"/>
        <v>282297.6220600552</v>
      </c>
      <c r="M63" s="19">
        <f t="shared" si="1"/>
        <v>315261.93442354066</v>
      </c>
    </row>
    <row r="64" spans="2:13" x14ac:dyDescent="0.3">
      <c r="B64">
        <f t="shared" si="2"/>
        <v>2</v>
      </c>
      <c r="C64" s="7">
        <v>2022</v>
      </c>
      <c r="D64" s="8">
        <f>(D69-SUM(D9:D63))/3</f>
        <v>119674091.37999995</v>
      </c>
      <c r="F64" s="32">
        <f>F63</f>
        <v>69.501187935713432</v>
      </c>
      <c r="H64" s="14">
        <f t="shared" si="3"/>
        <v>29918522.844999988</v>
      </c>
      <c r="J64" s="12">
        <f>J63</f>
        <v>70</v>
      </c>
      <c r="K64" s="12">
        <f>VLOOKUP(J64,'CPI Indexes'!B$5:J$111,9,FALSE)</f>
        <v>337.3524693461294</v>
      </c>
      <c r="L64" s="19">
        <f t="shared" si="0"/>
        <v>88686.242323909217</v>
      </c>
      <c r="M64" s="19">
        <f t="shared" si="1"/>
        <v>95462.425526470426</v>
      </c>
    </row>
    <row r="65" spans="2:15" x14ac:dyDescent="0.3">
      <c r="B65">
        <f t="shared" si="2"/>
        <v>1</v>
      </c>
      <c r="C65" s="7">
        <v>2023</v>
      </c>
      <c r="D65" s="8">
        <f>D64</f>
        <v>119674091.37999995</v>
      </c>
      <c r="F65" s="32">
        <f t="shared" ref="F65:F66" si="5">F64</f>
        <v>69.501187935713432</v>
      </c>
      <c r="H65" s="14">
        <f t="shared" si="3"/>
        <v>29918522.844999988</v>
      </c>
      <c r="J65" s="12">
        <f t="shared" ref="J65:J66" si="6">J64</f>
        <v>70</v>
      </c>
      <c r="K65" s="12">
        <f>VLOOKUP(J65,'CPI Indexes'!B$5:J$111,9,FALSE)</f>
        <v>337.3524693461294</v>
      </c>
      <c r="L65" s="19">
        <f t="shared" si="0"/>
        <v>88686.242323909217</v>
      </c>
      <c r="M65" s="19">
        <f t="shared" si="1"/>
        <v>92011.976411055817</v>
      </c>
    </row>
    <row r="66" spans="2:15" x14ac:dyDescent="0.3">
      <c r="B66">
        <f t="shared" si="2"/>
        <v>0</v>
      </c>
      <c r="C66" s="7">
        <v>2024</v>
      </c>
      <c r="D66" s="8">
        <f>D65</f>
        <v>119674091.37999995</v>
      </c>
      <c r="F66" s="32">
        <f t="shared" si="5"/>
        <v>69.501187935713432</v>
      </c>
      <c r="H66" s="14">
        <f t="shared" si="3"/>
        <v>29918522.844999988</v>
      </c>
      <c r="J66" s="12">
        <f t="shared" si="6"/>
        <v>70</v>
      </c>
      <c r="K66" s="12">
        <f>VLOOKUP(J66,'CPI Indexes'!B$5:J$111,9,FALSE)</f>
        <v>337.3524693461294</v>
      </c>
      <c r="L66" s="19">
        <f t="shared" si="0"/>
        <v>88686.242323909217</v>
      </c>
      <c r="M66" s="19">
        <f t="shared" si="1"/>
        <v>88686.242323909217</v>
      </c>
    </row>
    <row r="67" spans="2:15" x14ac:dyDescent="0.3">
      <c r="H67" s="3"/>
    </row>
    <row r="68" spans="2:15" x14ac:dyDescent="0.3">
      <c r="D68" s="1">
        <f>SUM(D9:D67)</f>
        <v>3839100000.0000005</v>
      </c>
      <c r="H68" s="3">
        <f>SUM(H9:H67)</f>
        <v>959775000.00000012</v>
      </c>
      <c r="I68" s="16"/>
      <c r="J68" s="16"/>
      <c r="K68" s="16"/>
      <c r="L68" s="16"/>
      <c r="M68" s="16">
        <f>SUM(M9:M66)</f>
        <v>5703420.9845946524</v>
      </c>
    </row>
    <row r="69" spans="2:15" x14ac:dyDescent="0.3">
      <c r="D69" s="2">
        <f>'[1]Recommended Life Estimates'!$H$45*1000000</f>
        <v>3839100000</v>
      </c>
      <c r="H69" s="3"/>
    </row>
    <row r="70" spans="2:15" x14ac:dyDescent="0.3">
      <c r="H70" s="3">
        <f>H68/D68</f>
        <v>0.25</v>
      </c>
      <c r="M70" s="15"/>
      <c r="N70" s="14"/>
      <c r="O70" s="14"/>
    </row>
    <row r="71" spans="2:15" x14ac:dyDescent="0.3">
      <c r="H71" s="3"/>
      <c r="M71" s="18"/>
      <c r="N71" s="18"/>
      <c r="O71" s="18"/>
    </row>
    <row r="72" spans="2:15" x14ac:dyDescent="0.3">
      <c r="D72" s="1"/>
      <c r="F72" s="2"/>
      <c r="H72" s="2"/>
      <c r="M72" s="18"/>
      <c r="N72" s="18"/>
      <c r="O72" s="18"/>
    </row>
    <row r="73" spans="2:15" x14ac:dyDescent="0.3">
      <c r="D73" s="1"/>
      <c r="F73" s="2"/>
      <c r="H73" s="2"/>
      <c r="M73" s="15"/>
      <c r="N73" s="14"/>
      <c r="O73" s="14"/>
    </row>
    <row r="74" spans="2:15" x14ac:dyDescent="0.3">
      <c r="D74" s="1"/>
      <c r="F74" s="2"/>
      <c r="H74" s="2"/>
      <c r="M74" s="15"/>
      <c r="N74" s="14"/>
      <c r="O74" s="14"/>
    </row>
    <row r="75" spans="2:15" x14ac:dyDescent="0.3">
      <c r="D75" s="1"/>
      <c r="F75" s="2"/>
      <c r="H75" s="2"/>
      <c r="M75" s="19"/>
      <c r="N75" s="19"/>
      <c r="O75" s="19"/>
    </row>
    <row r="76" spans="2:15" x14ac:dyDescent="0.3">
      <c r="D76" s="1"/>
      <c r="F76" s="2"/>
      <c r="H76" s="2"/>
    </row>
    <row r="77" spans="2:15" x14ac:dyDescent="0.3">
      <c r="D77" s="1"/>
      <c r="F77" s="2"/>
      <c r="H77" s="2"/>
    </row>
    <row r="78" spans="2:15" x14ac:dyDescent="0.3">
      <c r="D78" s="1"/>
      <c r="F78" s="2"/>
      <c r="H78" s="2"/>
    </row>
    <row r="79" spans="2:15" x14ac:dyDescent="0.3">
      <c r="D79" s="1"/>
      <c r="F79" s="2"/>
      <c r="H79" s="2"/>
    </row>
    <row r="80" spans="2:15" x14ac:dyDescent="0.3">
      <c r="D80" s="1"/>
      <c r="F80" s="2"/>
      <c r="H80" s="2"/>
    </row>
    <row r="81" spans="4:8" x14ac:dyDescent="0.3">
      <c r="D81" s="1"/>
      <c r="F81" s="2"/>
      <c r="H81" s="2"/>
    </row>
    <row r="82" spans="4:8" x14ac:dyDescent="0.3">
      <c r="D82" s="1"/>
      <c r="F82" s="2"/>
      <c r="H82" s="2"/>
    </row>
    <row r="83" spans="4:8" x14ac:dyDescent="0.3">
      <c r="D83" s="1"/>
      <c r="F83" s="2"/>
      <c r="H83" s="2"/>
    </row>
    <row r="85" spans="4:8" x14ac:dyDescent="0.3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9"/>
  <sheetViews>
    <sheetView view="pageBreakPreview" topLeftCell="A28" zoomScale="60" zoomScaleNormal="80" workbookViewId="0">
      <selection activeCell="D83" sqref="D83"/>
    </sheetView>
  </sheetViews>
  <sheetFormatPr defaultRowHeight="14.4" x14ac:dyDescent="0.3"/>
  <cols>
    <col min="4" max="4" width="16" customWidth="1"/>
    <col min="5" max="5" width="2.33203125" customWidth="1"/>
    <col min="6" max="6" width="13.44140625" bestFit="1" customWidth="1"/>
    <col min="7" max="7" width="3" bestFit="1" customWidth="1"/>
    <col min="8" max="8" width="17.88671875" customWidth="1"/>
    <col min="10" max="10" width="10.5546875" customWidth="1"/>
    <col min="12" max="12" width="13.6640625" customWidth="1"/>
    <col min="13" max="13" width="16.44140625" customWidth="1"/>
    <col min="14" max="14" width="22.44140625" customWidth="1"/>
    <col min="15" max="15" width="23" customWidth="1"/>
  </cols>
  <sheetData>
    <row r="2" spans="2:13" x14ac:dyDescent="0.3">
      <c r="B2" t="s">
        <v>18</v>
      </c>
    </row>
    <row r="3" spans="2:13" x14ac:dyDescent="0.3">
      <c r="B3" t="s">
        <v>1</v>
      </c>
      <c r="F3">
        <v>0.5</v>
      </c>
    </row>
    <row r="4" spans="2:13" x14ac:dyDescent="0.3">
      <c r="F4" s="12"/>
      <c r="G4" s="13"/>
      <c r="H4" s="13"/>
    </row>
    <row r="5" spans="2:13" x14ac:dyDescent="0.3">
      <c r="B5" t="s">
        <v>3</v>
      </c>
      <c r="F5">
        <f>'CPI Indexes'!$D$2*100</f>
        <v>3.75</v>
      </c>
    </row>
    <row r="8" spans="2:13" ht="86.4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94</v>
      </c>
      <c r="C9" s="7">
        <v>1930</v>
      </c>
      <c r="D9" s="8">
        <v>104556.07</v>
      </c>
      <c r="F9" s="31"/>
      <c r="H9" s="14">
        <f>D9*F$3</f>
        <v>52278.035000000003</v>
      </c>
      <c r="J9" s="12">
        <f>ROUND(F9+B9,0)-3</f>
        <v>91</v>
      </c>
      <c r="K9" s="12">
        <f>VLOOKUP(J9,'CPI Indexes'!B$5:J$111,9,FALSE)</f>
        <v>761.96539203556063</v>
      </c>
      <c r="L9" s="19">
        <f t="shared" ref="L9:L40" si="0">H9/K9</f>
        <v>68.609461199203921</v>
      </c>
      <c r="M9" s="19">
        <f>L9*(1+$F$5/100)^B9</f>
        <v>2184.0667882834136</v>
      </c>
    </row>
    <row r="10" spans="2:13" x14ac:dyDescent="0.3">
      <c r="B10">
        <f t="shared" ref="B10:B73" si="1">2024-C10</f>
        <v>80</v>
      </c>
      <c r="C10" s="7">
        <v>1944</v>
      </c>
      <c r="D10" s="8">
        <v>136898.18</v>
      </c>
      <c r="F10" s="31">
        <v>1.1000000000000001</v>
      </c>
      <c r="H10" s="14">
        <f t="shared" ref="H10:H64" si="2">D10*F$3</f>
        <v>68449.09</v>
      </c>
      <c r="J10" s="12">
        <f t="shared" ref="J10:J73" si="3">ROUND(F10+B10,0)-3</f>
        <v>78</v>
      </c>
      <c r="K10" s="12">
        <f>VLOOKUP(J10,'CPI Indexes'!B$5:J$111,9,FALSE)</f>
        <v>462.01838834578967</v>
      </c>
      <c r="L10" s="19">
        <f t="shared" si="0"/>
        <v>148.15230676223749</v>
      </c>
      <c r="M10" s="19">
        <f t="shared" ref="M10:M73" si="4">L10*(1+$F$5/100)^B10</f>
        <v>2816.8054260783306</v>
      </c>
    </row>
    <row r="11" spans="2:13" x14ac:dyDescent="0.3">
      <c r="B11">
        <f t="shared" si="1"/>
        <v>76</v>
      </c>
      <c r="C11" s="7">
        <v>1948</v>
      </c>
      <c r="D11" s="8">
        <v>199945.48</v>
      </c>
      <c r="F11" s="31">
        <v>2.64</v>
      </c>
      <c r="H11" s="14">
        <f t="shared" si="2"/>
        <v>99972.74</v>
      </c>
      <c r="J11" s="12">
        <f t="shared" si="3"/>
        <v>76</v>
      </c>
      <c r="K11" s="12">
        <f>VLOOKUP(J11,'CPI Indexes'!B$5:J$111,9,FALSE)</f>
        <v>427.33019094397639</v>
      </c>
      <c r="L11" s="19">
        <f t="shared" si="0"/>
        <v>233.9472897507178</v>
      </c>
      <c r="M11" s="19">
        <f t="shared" si="4"/>
        <v>3838.9638937356435</v>
      </c>
    </row>
    <row r="12" spans="2:13" x14ac:dyDescent="0.3">
      <c r="B12">
        <f t="shared" si="1"/>
        <v>73</v>
      </c>
      <c r="C12" s="7">
        <v>1951</v>
      </c>
      <c r="D12" s="8">
        <v>93734.88</v>
      </c>
      <c r="F12" s="31">
        <v>3.37</v>
      </c>
      <c r="H12" s="14">
        <f t="shared" si="2"/>
        <v>46867.44</v>
      </c>
      <c r="J12" s="12">
        <f t="shared" si="3"/>
        <v>73</v>
      </c>
      <c r="K12" s="12">
        <f>VLOOKUP(J12,'CPI Indexes'!B$5:J$111,9,FALSE)</f>
        <v>379.85952419924865</v>
      </c>
      <c r="L12" s="19">
        <f t="shared" si="0"/>
        <v>123.3809790574489</v>
      </c>
      <c r="M12" s="19">
        <f t="shared" si="4"/>
        <v>1812.9252810192336</v>
      </c>
    </row>
    <row r="13" spans="2:13" x14ac:dyDescent="0.3">
      <c r="B13">
        <f t="shared" si="1"/>
        <v>72</v>
      </c>
      <c r="C13" s="7">
        <v>1952</v>
      </c>
      <c r="D13" s="8">
        <v>77656.86</v>
      </c>
      <c r="F13" s="31">
        <v>3.6</v>
      </c>
      <c r="H13" s="14">
        <f t="shared" si="2"/>
        <v>38828.43</v>
      </c>
      <c r="J13" s="12">
        <f t="shared" si="3"/>
        <v>73</v>
      </c>
      <c r="K13" s="12">
        <f>VLOOKUP(J13,'CPI Indexes'!B$5:J$111,9,FALSE)</f>
        <v>379.85952419924865</v>
      </c>
      <c r="L13" s="19">
        <f t="shared" si="0"/>
        <v>102.21786614894307</v>
      </c>
      <c r="M13" s="19">
        <f t="shared" si="4"/>
        <v>1447.6727454424831</v>
      </c>
    </row>
    <row r="14" spans="2:13" x14ac:dyDescent="0.3">
      <c r="B14">
        <f t="shared" si="1"/>
        <v>71</v>
      </c>
      <c r="C14" s="7">
        <v>1953</v>
      </c>
      <c r="D14" s="8">
        <v>134260.49</v>
      </c>
      <c r="F14" s="31">
        <v>3.82</v>
      </c>
      <c r="H14" s="14">
        <f t="shared" si="2"/>
        <v>67130.244999999995</v>
      </c>
      <c r="J14" s="12">
        <f t="shared" si="3"/>
        <v>72</v>
      </c>
      <c r="K14" s="12">
        <f>VLOOKUP(J14,'CPI Indexes'!B$5:J$111,9,FALSE)</f>
        <v>365.16580645710712</v>
      </c>
      <c r="L14" s="19">
        <f t="shared" si="0"/>
        <v>183.83496979442737</v>
      </c>
      <c r="M14" s="19">
        <f t="shared" si="4"/>
        <v>2509.479257756479</v>
      </c>
    </row>
    <row r="15" spans="2:13" x14ac:dyDescent="0.3">
      <c r="B15">
        <f t="shared" si="1"/>
        <v>70</v>
      </c>
      <c r="C15" s="7">
        <v>1954</v>
      </c>
      <c r="D15" s="8">
        <v>624444.06000000006</v>
      </c>
      <c r="F15" s="31">
        <v>4.04</v>
      </c>
      <c r="H15" s="14">
        <f t="shared" si="2"/>
        <v>312222.03000000003</v>
      </c>
      <c r="J15" s="12">
        <f t="shared" si="3"/>
        <v>71</v>
      </c>
      <c r="K15" s="12">
        <f>VLOOKUP(J15,'CPI Indexes'!B$5:J$111,9,FALSE)</f>
        <v>351.00318694660928</v>
      </c>
      <c r="L15" s="19">
        <f t="shared" si="0"/>
        <v>889.51337654803626</v>
      </c>
      <c r="M15" s="19">
        <f t="shared" si="4"/>
        <v>11703.610510946097</v>
      </c>
    </row>
    <row r="16" spans="2:13" x14ac:dyDescent="0.3">
      <c r="B16">
        <f t="shared" si="1"/>
        <v>69</v>
      </c>
      <c r="C16" s="7">
        <v>1955</v>
      </c>
      <c r="D16" s="8">
        <v>821267.15</v>
      </c>
      <c r="F16" s="31">
        <v>4.26</v>
      </c>
      <c r="H16" s="14">
        <f t="shared" si="2"/>
        <v>410633.57500000001</v>
      </c>
      <c r="J16" s="12">
        <f t="shared" si="3"/>
        <v>70</v>
      </c>
      <c r="K16" s="12">
        <f>VLOOKUP(J16,'CPI Indexes'!B$5:J$111,9,FALSE)</f>
        <v>337.3524693461294</v>
      </c>
      <c r="L16" s="19">
        <f t="shared" si="0"/>
        <v>1217.2241566688606</v>
      </c>
      <c r="M16" s="19">
        <f t="shared" si="4"/>
        <v>15436.535433688634</v>
      </c>
    </row>
    <row r="17" spans="2:13" x14ac:dyDescent="0.3">
      <c r="B17">
        <f t="shared" si="1"/>
        <v>67</v>
      </c>
      <c r="C17" s="7">
        <v>1957</v>
      </c>
      <c r="D17" s="8">
        <v>668745.36</v>
      </c>
      <c r="F17" s="31">
        <v>4.7</v>
      </c>
      <c r="H17" s="14">
        <f t="shared" si="2"/>
        <v>334372.68</v>
      </c>
      <c r="J17" s="12">
        <f t="shared" si="3"/>
        <v>69</v>
      </c>
      <c r="K17" s="12">
        <f>VLOOKUP(J17,'CPI Indexes'!B$5:J$111,9,FALSE)</f>
        <v>324.19515117699217</v>
      </c>
      <c r="L17" s="19">
        <f t="shared" si="0"/>
        <v>1031.3932172830416</v>
      </c>
      <c r="M17" s="19">
        <f t="shared" si="4"/>
        <v>12151.428387229747</v>
      </c>
    </row>
    <row r="18" spans="2:13" x14ac:dyDescent="0.3">
      <c r="B18">
        <f t="shared" si="1"/>
        <v>65</v>
      </c>
      <c r="C18" s="7">
        <v>1959</v>
      </c>
      <c r="D18" s="8">
        <v>213743.9</v>
      </c>
      <c r="F18" s="31">
        <v>5.17</v>
      </c>
      <c r="H18" s="14">
        <f t="shared" si="2"/>
        <v>106871.95</v>
      </c>
      <c r="J18" s="12">
        <f t="shared" si="3"/>
        <v>67</v>
      </c>
      <c r="K18" s="12">
        <f>VLOOKUP(J18,'CPI Indexes'!B$5:J$111,9,FALSE)</f>
        <v>299.29002286728831</v>
      </c>
      <c r="L18" s="19">
        <f t="shared" si="0"/>
        <v>357.08490706150047</v>
      </c>
      <c r="M18" s="19">
        <f t="shared" si="4"/>
        <v>3908.3940565551402</v>
      </c>
    </row>
    <row r="19" spans="2:13" x14ac:dyDescent="0.3">
      <c r="B19">
        <f t="shared" si="1"/>
        <v>64</v>
      </c>
      <c r="C19" s="7">
        <v>1960</v>
      </c>
      <c r="D19" s="8">
        <v>56120.82</v>
      </c>
      <c r="F19" s="31">
        <v>5.4</v>
      </c>
      <c r="H19" s="14">
        <f t="shared" si="2"/>
        <v>28060.41</v>
      </c>
      <c r="J19" s="12">
        <f t="shared" si="3"/>
        <v>66</v>
      </c>
      <c r="K19" s="12">
        <f>VLOOKUP(J19,'CPI Indexes'!B$5:J$111,9,FALSE)</f>
        <v>287.50845577569959</v>
      </c>
      <c r="L19" s="19">
        <f t="shared" si="0"/>
        <v>97.59855557741021</v>
      </c>
      <c r="M19" s="19">
        <f t="shared" si="4"/>
        <v>1029.6322449717038</v>
      </c>
    </row>
    <row r="20" spans="2:13" x14ac:dyDescent="0.3">
      <c r="B20">
        <f t="shared" si="1"/>
        <v>62</v>
      </c>
      <c r="C20" s="7">
        <v>1962</v>
      </c>
      <c r="D20" s="8">
        <v>77124.210000000006</v>
      </c>
      <c r="F20" s="31">
        <v>5.89</v>
      </c>
      <c r="H20" s="14">
        <f t="shared" si="2"/>
        <v>38562.105000000003</v>
      </c>
      <c r="J20" s="12">
        <f t="shared" si="3"/>
        <v>65</v>
      </c>
      <c r="K20" s="12">
        <f>VLOOKUP(J20,'CPI Indexes'!B$5:J$111,9,FALSE)</f>
        <v>276.15272845850552</v>
      </c>
      <c r="L20" s="19">
        <f t="shared" si="0"/>
        <v>139.64049971642527</v>
      </c>
      <c r="M20" s="19">
        <f t="shared" si="4"/>
        <v>1368.5917828484694</v>
      </c>
    </row>
    <row r="21" spans="2:13" x14ac:dyDescent="0.3">
      <c r="B21">
        <f t="shared" si="1"/>
        <v>61</v>
      </c>
      <c r="C21" s="7">
        <v>1963</v>
      </c>
      <c r="D21" s="8">
        <v>154674.29</v>
      </c>
      <c r="F21" s="31">
        <v>6.14</v>
      </c>
      <c r="H21" s="14">
        <f t="shared" si="2"/>
        <v>77337.145000000004</v>
      </c>
      <c r="J21" s="12">
        <f t="shared" si="3"/>
        <v>64</v>
      </c>
      <c r="K21" s="12">
        <f>VLOOKUP(J21,'CPI Indexes'!B$5:J$111,9,FALSE)</f>
        <v>265.20744911663189</v>
      </c>
      <c r="L21" s="19">
        <f t="shared" si="0"/>
        <v>291.6100028773663</v>
      </c>
      <c r="M21" s="19">
        <f t="shared" si="4"/>
        <v>2754.7160894684253</v>
      </c>
    </row>
    <row r="22" spans="2:13" x14ac:dyDescent="0.3">
      <c r="B22">
        <f t="shared" si="1"/>
        <v>60</v>
      </c>
      <c r="C22" s="7">
        <v>1964</v>
      </c>
      <c r="D22" s="8">
        <v>383488.89</v>
      </c>
      <c r="F22" s="31">
        <v>6.4</v>
      </c>
      <c r="H22" s="14">
        <f t="shared" si="2"/>
        <v>191744.44500000001</v>
      </c>
      <c r="J22" s="12">
        <f t="shared" si="3"/>
        <v>63</v>
      </c>
      <c r="K22" s="12">
        <f>VLOOKUP(J22,'CPI Indexes'!B$5:J$111,9,FALSE)</f>
        <v>254.65778228109093</v>
      </c>
      <c r="L22" s="19">
        <f t="shared" si="0"/>
        <v>752.94948099545115</v>
      </c>
      <c r="M22" s="19">
        <f t="shared" si="4"/>
        <v>6855.7056256072465</v>
      </c>
    </row>
    <row r="23" spans="2:13" x14ac:dyDescent="0.3">
      <c r="B23">
        <f t="shared" si="1"/>
        <v>59</v>
      </c>
      <c r="C23" s="7">
        <v>1965</v>
      </c>
      <c r="D23" s="8">
        <v>34719.32</v>
      </c>
      <c r="F23" s="31">
        <v>6.66</v>
      </c>
      <c r="H23" s="14">
        <f t="shared" si="2"/>
        <v>17359.66</v>
      </c>
      <c r="J23" s="12">
        <f t="shared" si="3"/>
        <v>63</v>
      </c>
      <c r="K23" s="12">
        <f>VLOOKUP(J23,'CPI Indexes'!B$5:J$111,9,FALSE)</f>
        <v>254.65778228109093</v>
      </c>
      <c r="L23" s="19">
        <f t="shared" si="0"/>
        <v>68.168582340195002</v>
      </c>
      <c r="M23" s="19">
        <f t="shared" si="4"/>
        <v>598.24968691300603</v>
      </c>
    </row>
    <row r="24" spans="2:13" x14ac:dyDescent="0.3">
      <c r="B24">
        <f t="shared" si="1"/>
        <v>58</v>
      </c>
      <c r="C24" s="7">
        <v>1966</v>
      </c>
      <c r="D24" s="8">
        <v>317634.46000000002</v>
      </c>
      <c r="F24" s="31">
        <v>6.94</v>
      </c>
      <c r="H24" s="14">
        <f t="shared" si="2"/>
        <v>158817.23000000001</v>
      </c>
      <c r="J24" s="12">
        <f t="shared" si="3"/>
        <v>62</v>
      </c>
      <c r="K24" s="12">
        <f>VLOOKUP(J24,'CPI Indexes'!B$5:J$111,9,FALSE)</f>
        <v>244.48942870466593</v>
      </c>
      <c r="L24" s="19">
        <f t="shared" si="0"/>
        <v>649.58730870873467</v>
      </c>
      <c r="M24" s="19">
        <f t="shared" si="4"/>
        <v>5494.7462789042447</v>
      </c>
    </row>
    <row r="25" spans="2:13" x14ac:dyDescent="0.3">
      <c r="B25">
        <f t="shared" si="1"/>
        <v>56</v>
      </c>
      <c r="C25" s="7">
        <v>1968</v>
      </c>
      <c r="D25" s="8">
        <v>152156.75</v>
      </c>
      <c r="F25" s="31">
        <v>7.53</v>
      </c>
      <c r="H25" s="14">
        <f t="shared" si="2"/>
        <v>76078.375</v>
      </c>
      <c r="J25" s="12">
        <f t="shared" si="3"/>
        <v>61</v>
      </c>
      <c r="K25" s="12">
        <f>VLOOKUP(J25,'CPI Indexes'!B$5:J$111,9,FALSE)</f>
        <v>234.68860598040089</v>
      </c>
      <c r="L25" s="19">
        <f t="shared" si="0"/>
        <v>324.16731388465183</v>
      </c>
      <c r="M25" s="19">
        <f t="shared" si="4"/>
        <v>2547.435073095045</v>
      </c>
    </row>
    <row r="26" spans="2:13" x14ac:dyDescent="0.3">
      <c r="B26">
        <f t="shared" si="1"/>
        <v>55</v>
      </c>
      <c r="C26" s="7">
        <v>1969</v>
      </c>
      <c r="D26" s="8">
        <v>349341.25</v>
      </c>
      <c r="F26" s="32">
        <v>7.85</v>
      </c>
      <c r="H26" s="14">
        <f t="shared" si="2"/>
        <v>174670.625</v>
      </c>
      <c r="J26" s="12">
        <f t="shared" si="3"/>
        <v>60</v>
      </c>
      <c r="K26" s="12">
        <f>VLOOKUP(J26,'CPI Indexes'!B$5:J$111,9,FALSE)</f>
        <v>225.24202986062735</v>
      </c>
      <c r="L26" s="19">
        <f t="shared" si="0"/>
        <v>775.47971445684743</v>
      </c>
      <c r="M26" s="19">
        <f t="shared" si="4"/>
        <v>5873.7605468479778</v>
      </c>
    </row>
    <row r="27" spans="2:13" x14ac:dyDescent="0.3">
      <c r="B27">
        <f t="shared" si="1"/>
        <v>54</v>
      </c>
      <c r="C27" s="7">
        <v>1970</v>
      </c>
      <c r="D27" s="8">
        <v>247704.72</v>
      </c>
      <c r="F27" s="32">
        <v>8.18</v>
      </c>
      <c r="H27" s="14">
        <f t="shared" si="2"/>
        <v>123852.36</v>
      </c>
      <c r="J27" s="12">
        <f t="shared" si="3"/>
        <v>59</v>
      </c>
      <c r="K27" s="12">
        <f>VLOOKUP(J27,'CPI Indexes'!B$5:J$111,9,FALSE)</f>
        <v>216.13689625120708</v>
      </c>
      <c r="L27" s="19">
        <f t="shared" si="0"/>
        <v>573.02738286780743</v>
      </c>
      <c r="M27" s="19">
        <f t="shared" si="4"/>
        <v>4183.4353949758706</v>
      </c>
    </row>
    <row r="28" spans="2:13" x14ac:dyDescent="0.3">
      <c r="B28">
        <f t="shared" si="1"/>
        <v>53</v>
      </c>
      <c r="C28" s="7">
        <v>1971</v>
      </c>
      <c r="D28" s="8">
        <v>1828882.23</v>
      </c>
      <c r="F28" s="32">
        <v>8.52</v>
      </c>
      <c r="H28" s="14">
        <f t="shared" si="2"/>
        <v>914441.11499999999</v>
      </c>
      <c r="J28" s="12">
        <f t="shared" si="3"/>
        <v>59</v>
      </c>
      <c r="K28" s="12">
        <f>VLOOKUP(J28,'CPI Indexes'!B$5:J$111,9,FALSE)</f>
        <v>216.13689625120708</v>
      </c>
      <c r="L28" s="19">
        <f t="shared" si="0"/>
        <v>4230.8422618282739</v>
      </c>
      <c r="M28" s="19">
        <f t="shared" si="4"/>
        <v>29771.205411254388</v>
      </c>
    </row>
    <row r="29" spans="2:13" x14ac:dyDescent="0.3">
      <c r="B29">
        <f t="shared" si="1"/>
        <v>52</v>
      </c>
      <c r="C29" s="7">
        <v>1972</v>
      </c>
      <c r="D29" s="8">
        <v>181715.8</v>
      </c>
      <c r="F29" s="32">
        <v>8.89</v>
      </c>
      <c r="H29" s="14">
        <f t="shared" si="2"/>
        <v>90857.9</v>
      </c>
      <c r="J29" s="12">
        <f t="shared" si="3"/>
        <v>58</v>
      </c>
      <c r="K29" s="12">
        <f>VLOOKUP(J29,'CPI Indexes'!B$5:J$111,9,FALSE)</f>
        <v>207.3608638565851</v>
      </c>
      <c r="L29" s="19">
        <f t="shared" si="0"/>
        <v>438.16320162920965</v>
      </c>
      <c r="M29" s="19">
        <f t="shared" si="4"/>
        <v>2971.7849656848548</v>
      </c>
    </row>
    <row r="30" spans="2:13" x14ac:dyDescent="0.3">
      <c r="B30">
        <f t="shared" si="1"/>
        <v>51</v>
      </c>
      <c r="C30" s="7">
        <v>1973</v>
      </c>
      <c r="D30" s="8">
        <v>112820.71</v>
      </c>
      <c r="F30" s="32">
        <v>9.27</v>
      </c>
      <c r="H30" s="14">
        <f t="shared" si="2"/>
        <v>56410.355000000003</v>
      </c>
      <c r="J30" s="12">
        <f t="shared" si="3"/>
        <v>57</v>
      </c>
      <c r="K30" s="12">
        <f>VLOOKUP(J30,'CPI Indexes'!B$5:J$111,9,FALSE)</f>
        <v>198.90203745213017</v>
      </c>
      <c r="L30" s="19">
        <f t="shared" si="0"/>
        <v>283.60873384002565</v>
      </c>
      <c r="M30" s="19">
        <f t="shared" si="4"/>
        <v>1854.0138561978879</v>
      </c>
    </row>
    <row r="31" spans="2:13" x14ac:dyDescent="0.3">
      <c r="B31">
        <f t="shared" si="1"/>
        <v>50</v>
      </c>
      <c r="C31" s="7">
        <v>1974</v>
      </c>
      <c r="D31" s="8">
        <v>662545</v>
      </c>
      <c r="F31" s="32">
        <v>9.67</v>
      </c>
      <c r="H31" s="14">
        <f t="shared" si="2"/>
        <v>331272.5</v>
      </c>
      <c r="J31" s="12">
        <f t="shared" si="3"/>
        <v>57</v>
      </c>
      <c r="K31" s="12">
        <f>VLOOKUP(J31,'CPI Indexes'!B$5:J$111,9,FALSE)</f>
        <v>198.90203745213017</v>
      </c>
      <c r="L31" s="19">
        <f t="shared" si="0"/>
        <v>1665.5058150408715</v>
      </c>
      <c r="M31" s="19">
        <f t="shared" si="4"/>
        <v>10494.250400167693</v>
      </c>
    </row>
    <row r="32" spans="2:13" x14ac:dyDescent="0.3">
      <c r="B32">
        <f t="shared" si="1"/>
        <v>49</v>
      </c>
      <c r="C32" s="7">
        <v>1975</v>
      </c>
      <c r="D32" s="9">
        <v>182511.82</v>
      </c>
      <c r="F32" s="32">
        <v>10.09</v>
      </c>
      <c r="H32" s="14">
        <f t="shared" si="2"/>
        <v>91255.91</v>
      </c>
      <c r="J32" s="12">
        <f t="shared" si="3"/>
        <v>56</v>
      </c>
      <c r="K32" s="12">
        <f>VLOOKUP(J32,'CPI Indexes'!B$5:J$111,9,FALSE)</f>
        <v>190.74895176108933</v>
      </c>
      <c r="L32" s="19">
        <f t="shared" si="0"/>
        <v>478.40844815911169</v>
      </c>
      <c r="M32" s="19">
        <f t="shared" si="4"/>
        <v>2905.4673806399087</v>
      </c>
    </row>
    <row r="33" spans="2:13" x14ac:dyDescent="0.3">
      <c r="B33">
        <f t="shared" si="1"/>
        <v>48</v>
      </c>
      <c r="C33" s="7">
        <v>1976</v>
      </c>
      <c r="D33" s="8">
        <v>56281.42</v>
      </c>
      <c r="F33" s="32">
        <v>10.53</v>
      </c>
      <c r="H33" s="14">
        <f t="shared" si="2"/>
        <v>28140.71</v>
      </c>
      <c r="J33" s="12">
        <f t="shared" si="3"/>
        <v>56</v>
      </c>
      <c r="K33" s="12">
        <f>VLOOKUP(J33,'CPI Indexes'!B$5:J$111,9,FALSE)</f>
        <v>190.74895176108933</v>
      </c>
      <c r="L33" s="19">
        <f t="shared" si="0"/>
        <v>147.52746864499619</v>
      </c>
      <c r="M33" s="19">
        <f t="shared" si="4"/>
        <v>863.57875379536983</v>
      </c>
    </row>
    <row r="34" spans="2:13" x14ac:dyDescent="0.3">
      <c r="B34">
        <f t="shared" si="1"/>
        <v>47</v>
      </c>
      <c r="C34" s="7">
        <v>1977</v>
      </c>
      <c r="D34" s="8">
        <v>1081721.94</v>
      </c>
      <c r="F34" s="32">
        <v>10.99</v>
      </c>
      <c r="H34" s="14">
        <f t="shared" si="2"/>
        <v>540860.97</v>
      </c>
      <c r="J34" s="12">
        <f t="shared" si="3"/>
        <v>55</v>
      </c>
      <c r="K34" s="12">
        <f>VLOOKUP(J34,'CPI Indexes'!B$5:J$111,9,FALSE)</f>
        <v>182.89055591430295</v>
      </c>
      <c r="L34" s="19">
        <f t="shared" si="0"/>
        <v>2957.2930504592664</v>
      </c>
      <c r="M34" s="19">
        <f t="shared" si="4"/>
        <v>16685.349796365084</v>
      </c>
    </row>
    <row r="35" spans="2:13" x14ac:dyDescent="0.3">
      <c r="B35">
        <f t="shared" si="1"/>
        <v>46</v>
      </c>
      <c r="C35" s="7">
        <v>1978</v>
      </c>
      <c r="D35" s="8">
        <v>291832.52</v>
      </c>
      <c r="F35" s="32">
        <v>11.47</v>
      </c>
      <c r="H35" s="14">
        <f t="shared" si="2"/>
        <v>145916.26</v>
      </c>
      <c r="J35" s="12">
        <f t="shared" si="3"/>
        <v>54</v>
      </c>
      <c r="K35" s="12">
        <f>VLOOKUP(J35,'CPI Indexes'!B$5:J$111,9,FALSE)</f>
        <v>175.31619847161727</v>
      </c>
      <c r="L35" s="19">
        <f t="shared" si="0"/>
        <v>832.3033540088029</v>
      </c>
      <c r="M35" s="19">
        <f t="shared" si="4"/>
        <v>4526.2078387051906</v>
      </c>
    </row>
    <row r="36" spans="2:13" x14ac:dyDescent="0.3">
      <c r="B36">
        <f t="shared" si="1"/>
        <v>45</v>
      </c>
      <c r="C36" s="7">
        <v>1979</v>
      </c>
      <c r="D36" s="8">
        <v>43794.73</v>
      </c>
      <c r="F36" s="32">
        <v>11.96</v>
      </c>
      <c r="H36" s="14">
        <f t="shared" si="2"/>
        <v>21897.365000000002</v>
      </c>
      <c r="J36" s="12">
        <f t="shared" si="3"/>
        <v>54</v>
      </c>
      <c r="K36" s="12">
        <f>VLOOKUP(J36,'CPI Indexes'!B$5:J$111,9,FALSE)</f>
        <v>175.31619847161727</v>
      </c>
      <c r="L36" s="19">
        <f t="shared" si="0"/>
        <v>124.90212080171852</v>
      </c>
      <c r="M36" s="19">
        <f t="shared" si="4"/>
        <v>654.68826268310045</v>
      </c>
    </row>
    <row r="37" spans="2:13" x14ac:dyDescent="0.3">
      <c r="B37">
        <f t="shared" si="1"/>
        <v>44</v>
      </c>
      <c r="C37" s="7">
        <v>1980</v>
      </c>
      <c r="D37" s="8">
        <v>129253.29</v>
      </c>
      <c r="F37" s="32">
        <v>12.48</v>
      </c>
      <c r="H37" s="14">
        <f t="shared" si="2"/>
        <v>64626.644999999997</v>
      </c>
      <c r="J37" s="12">
        <f t="shared" si="3"/>
        <v>53</v>
      </c>
      <c r="K37" s="12">
        <f>VLOOKUP(J37,'CPI Indexes'!B$5:J$111,9,FALSE)</f>
        <v>168.01561298469127</v>
      </c>
      <c r="L37" s="19">
        <f t="shared" si="0"/>
        <v>384.64666379480133</v>
      </c>
      <c r="M37" s="19">
        <f t="shared" si="4"/>
        <v>1943.2944344808761</v>
      </c>
    </row>
    <row r="38" spans="2:13" x14ac:dyDescent="0.3">
      <c r="B38">
        <f t="shared" si="1"/>
        <v>43</v>
      </c>
      <c r="C38" s="7">
        <v>1981</v>
      </c>
      <c r="D38" s="8">
        <v>98176.7</v>
      </c>
      <c r="F38" s="32">
        <v>13.01</v>
      </c>
      <c r="H38" s="14">
        <f t="shared" si="2"/>
        <v>49088.35</v>
      </c>
      <c r="J38" s="12">
        <f t="shared" si="3"/>
        <v>53</v>
      </c>
      <c r="K38" s="12">
        <f>VLOOKUP(J38,'CPI Indexes'!B$5:J$111,9,FALSE)</f>
        <v>168.01561298469127</v>
      </c>
      <c r="L38" s="19">
        <f t="shared" si="0"/>
        <v>292.16540729743178</v>
      </c>
      <c r="M38" s="19">
        <f t="shared" si="4"/>
        <v>1422.7130830038275</v>
      </c>
    </row>
    <row r="39" spans="2:13" x14ac:dyDescent="0.3">
      <c r="B39">
        <f t="shared" si="1"/>
        <v>41</v>
      </c>
      <c r="C39" s="7">
        <v>1983</v>
      </c>
      <c r="D39" s="8">
        <v>952280.58</v>
      </c>
      <c r="F39" s="32">
        <v>14.14</v>
      </c>
      <c r="H39" s="14">
        <f t="shared" si="2"/>
        <v>476140.29</v>
      </c>
      <c r="J39" s="12">
        <f t="shared" si="3"/>
        <v>52</v>
      </c>
      <c r="K39" s="12">
        <f>VLOOKUP(J39,'CPI Indexes'!B$5:J$111,9,FALSE)</f>
        <v>160.97890408163011</v>
      </c>
      <c r="L39" s="19">
        <f t="shared" si="0"/>
        <v>2957.7806652140957</v>
      </c>
      <c r="M39" s="19">
        <f t="shared" si="4"/>
        <v>13380.683135743044</v>
      </c>
    </row>
    <row r="40" spans="2:13" x14ac:dyDescent="0.3">
      <c r="B40">
        <f t="shared" si="1"/>
        <v>40</v>
      </c>
      <c r="C40" s="7">
        <v>1984</v>
      </c>
      <c r="D40" s="8">
        <v>993563.17</v>
      </c>
      <c r="F40" s="32">
        <v>14.73</v>
      </c>
      <c r="H40" s="14">
        <f t="shared" si="2"/>
        <v>496781.58500000002</v>
      </c>
      <c r="J40" s="12">
        <f t="shared" si="3"/>
        <v>52</v>
      </c>
      <c r="K40" s="12">
        <f>VLOOKUP(J40,'CPI Indexes'!B$5:J$111,9,FALSE)</f>
        <v>160.97890408163011</v>
      </c>
      <c r="L40" s="19">
        <f t="shared" si="0"/>
        <v>3086.0042676653406</v>
      </c>
      <c r="M40" s="19">
        <f t="shared" si="4"/>
        <v>13456.147458783929</v>
      </c>
    </row>
    <row r="41" spans="2:13" x14ac:dyDescent="0.3">
      <c r="B41">
        <f t="shared" si="1"/>
        <v>39</v>
      </c>
      <c r="C41" s="7">
        <v>1985</v>
      </c>
      <c r="D41" s="8">
        <v>574551.17000000004</v>
      </c>
      <c r="F41" s="32">
        <v>15.33</v>
      </c>
      <c r="H41" s="14">
        <f t="shared" si="2"/>
        <v>287275.58500000002</v>
      </c>
      <c r="J41" s="12">
        <f t="shared" si="3"/>
        <v>51</v>
      </c>
      <c r="K41" s="12">
        <f>VLOOKUP(J41,'CPI Indexes'!B$5:J$111,9,FALSE)</f>
        <v>154.19653405458325</v>
      </c>
      <c r="L41" s="19">
        <f t="shared" ref="L41:L72" si="5">H41/K41</f>
        <v>1863.0482634474054</v>
      </c>
      <c r="M41" s="19">
        <f t="shared" si="4"/>
        <v>7829.9721203383187</v>
      </c>
    </row>
    <row r="42" spans="2:13" x14ac:dyDescent="0.3">
      <c r="B42">
        <f t="shared" si="1"/>
        <v>38</v>
      </c>
      <c r="C42" s="7">
        <v>1986</v>
      </c>
      <c r="D42" s="8">
        <v>1017908.12</v>
      </c>
      <c r="F42" s="32">
        <v>15.95</v>
      </c>
      <c r="H42" s="14">
        <f t="shared" si="2"/>
        <v>508954.06</v>
      </c>
      <c r="J42" s="12">
        <f t="shared" si="3"/>
        <v>51</v>
      </c>
      <c r="K42" s="12">
        <f>VLOOKUP(J42,'CPI Indexes'!B$5:J$111,9,FALSE)</f>
        <v>154.19653405458325</v>
      </c>
      <c r="L42" s="19">
        <f t="shared" si="5"/>
        <v>3300.6841763371795</v>
      </c>
      <c r="M42" s="19">
        <f t="shared" si="4"/>
        <v>13370.633227493627</v>
      </c>
    </row>
    <row r="43" spans="2:13" x14ac:dyDescent="0.3">
      <c r="B43">
        <f t="shared" si="1"/>
        <v>37</v>
      </c>
      <c r="C43" s="7">
        <v>1987</v>
      </c>
      <c r="D43" s="8">
        <v>2631509.87</v>
      </c>
      <c r="F43" s="32">
        <v>16.59</v>
      </c>
      <c r="H43" s="14">
        <f t="shared" si="2"/>
        <v>1315754.9350000001</v>
      </c>
      <c r="J43" s="12">
        <f t="shared" si="3"/>
        <v>51</v>
      </c>
      <c r="K43" s="12">
        <f>VLOOKUP(J43,'CPI Indexes'!B$5:J$111,9,FALSE)</f>
        <v>154.19653405458325</v>
      </c>
      <c r="L43" s="19">
        <f t="shared" si="5"/>
        <v>8532.9734748398605</v>
      </c>
      <c r="M43" s="19">
        <f t="shared" si="4"/>
        <v>33316.570857172992</v>
      </c>
    </row>
    <row r="44" spans="2:13" x14ac:dyDescent="0.3">
      <c r="B44">
        <f t="shared" si="1"/>
        <v>36</v>
      </c>
      <c r="C44" s="7">
        <v>1988</v>
      </c>
      <c r="D44" s="8">
        <v>3063744.82</v>
      </c>
      <c r="F44" s="32">
        <v>17.239999999999998</v>
      </c>
      <c r="H44" s="14">
        <f t="shared" si="2"/>
        <v>1531872.41</v>
      </c>
      <c r="J44" s="12">
        <f t="shared" si="3"/>
        <v>50</v>
      </c>
      <c r="K44" s="12">
        <f>VLOOKUP(J44,'CPI Indexes'!B$5:J$111,9,FALSE)</f>
        <v>147.65930993212842</v>
      </c>
      <c r="L44" s="19">
        <f t="shared" si="5"/>
        <v>10374.370642149992</v>
      </c>
      <c r="M44" s="19">
        <f t="shared" si="4"/>
        <v>39042.134537250153</v>
      </c>
    </row>
    <row r="45" spans="2:13" x14ac:dyDescent="0.3">
      <c r="B45">
        <f t="shared" si="1"/>
        <v>35</v>
      </c>
      <c r="C45" s="7">
        <v>1989</v>
      </c>
      <c r="D45" s="8">
        <v>2374634.3199999998</v>
      </c>
      <c r="F45" s="32">
        <v>17.899999999999999</v>
      </c>
      <c r="H45" s="14">
        <f t="shared" si="2"/>
        <v>1187317.1599999999</v>
      </c>
      <c r="J45" s="12">
        <f t="shared" si="3"/>
        <v>50</v>
      </c>
      <c r="K45" s="12">
        <f>VLOOKUP(J45,'CPI Indexes'!B$5:J$111,9,FALSE)</f>
        <v>147.65930993212842</v>
      </c>
      <c r="L45" s="19">
        <f t="shared" si="5"/>
        <v>8040.9231259833878</v>
      </c>
      <c r="M45" s="19">
        <f t="shared" si="4"/>
        <v>29166.854729977709</v>
      </c>
    </row>
    <row r="46" spans="2:13" x14ac:dyDescent="0.3">
      <c r="B46">
        <f t="shared" si="1"/>
        <v>34</v>
      </c>
      <c r="C46" s="7">
        <v>1990</v>
      </c>
      <c r="D46" s="8">
        <v>4135719.57</v>
      </c>
      <c r="F46" s="32">
        <v>18.579999999999998</v>
      </c>
      <c r="H46" s="14">
        <f t="shared" si="2"/>
        <v>2067859.7849999999</v>
      </c>
      <c r="J46" s="12">
        <f t="shared" si="3"/>
        <v>50</v>
      </c>
      <c r="K46" s="12">
        <f>VLOOKUP(J46,'CPI Indexes'!B$5:J$111,9,FALSE)</f>
        <v>147.65930993212842</v>
      </c>
      <c r="L46" s="19">
        <f t="shared" si="5"/>
        <v>14004.262826031703</v>
      </c>
      <c r="M46" s="19">
        <f t="shared" si="4"/>
        <v>48961.626419966306</v>
      </c>
    </row>
    <row r="47" spans="2:13" x14ac:dyDescent="0.3">
      <c r="B47">
        <f t="shared" si="1"/>
        <v>33</v>
      </c>
      <c r="C47" s="7">
        <v>1991</v>
      </c>
      <c r="D47" s="8">
        <v>367365.07</v>
      </c>
      <c r="F47" s="32">
        <v>19.27</v>
      </c>
      <c r="H47" s="14">
        <f t="shared" si="2"/>
        <v>183682.535</v>
      </c>
      <c r="J47" s="12">
        <f t="shared" si="3"/>
        <v>49</v>
      </c>
      <c r="K47" s="12">
        <f>VLOOKUP(J47,'CPI Indexes'!B$5:J$111,9,FALSE)</f>
        <v>141.35837101891894</v>
      </c>
      <c r="L47" s="19">
        <f t="shared" si="5"/>
        <v>1299.410382816427</v>
      </c>
      <c r="M47" s="19">
        <f t="shared" si="4"/>
        <v>4378.7869017305757</v>
      </c>
    </row>
    <row r="48" spans="2:13" x14ac:dyDescent="0.3">
      <c r="B48">
        <f t="shared" si="1"/>
        <v>32</v>
      </c>
      <c r="C48" s="7">
        <v>1992</v>
      </c>
      <c r="D48" s="8">
        <v>2201348.5</v>
      </c>
      <c r="F48" s="32">
        <v>19.97</v>
      </c>
      <c r="H48" s="14">
        <f t="shared" si="2"/>
        <v>1100674.25</v>
      </c>
      <c r="J48" s="12">
        <f t="shared" si="3"/>
        <v>49</v>
      </c>
      <c r="K48" s="12">
        <f>VLOOKUP(J48,'CPI Indexes'!B$5:J$111,9,FALSE)</f>
        <v>141.35837101891894</v>
      </c>
      <c r="L48" s="19">
        <f t="shared" si="5"/>
        <v>7786.4101154128984</v>
      </c>
      <c r="M48" s="19">
        <f t="shared" si="4"/>
        <v>25290.455236420596</v>
      </c>
    </row>
    <row r="49" spans="2:13" x14ac:dyDescent="0.3">
      <c r="B49">
        <f t="shared" si="1"/>
        <v>31</v>
      </c>
      <c r="C49" s="7">
        <v>1993</v>
      </c>
      <c r="D49" s="8">
        <v>2048868.33</v>
      </c>
      <c r="F49" s="32">
        <v>20.69</v>
      </c>
      <c r="H49" s="14">
        <f t="shared" si="2"/>
        <v>1024434.165</v>
      </c>
      <c r="J49" s="12">
        <f t="shared" si="3"/>
        <v>49</v>
      </c>
      <c r="K49" s="12">
        <f>VLOOKUP(J49,'CPI Indexes'!B$5:J$111,9,FALSE)</f>
        <v>141.35837101891894</v>
      </c>
      <c r="L49" s="19">
        <f t="shared" si="5"/>
        <v>7247.0710974937101</v>
      </c>
      <c r="M49" s="19">
        <f t="shared" si="4"/>
        <v>22687.873336515109</v>
      </c>
    </row>
    <row r="50" spans="2:13" x14ac:dyDescent="0.3">
      <c r="B50">
        <f t="shared" si="1"/>
        <v>30</v>
      </c>
      <c r="C50" s="7">
        <v>1994</v>
      </c>
      <c r="D50" s="8">
        <v>465393.09</v>
      </c>
      <c r="F50" s="32">
        <v>21.42</v>
      </c>
      <c r="H50" s="14">
        <f t="shared" si="2"/>
        <v>232696.54500000001</v>
      </c>
      <c r="J50" s="12">
        <f t="shared" si="3"/>
        <v>48</v>
      </c>
      <c r="K50" s="12">
        <f>VLOOKUP(J50,'CPI Indexes'!B$5:J$111,9,FALSE)</f>
        <v>135.28517688570494</v>
      </c>
      <c r="L50" s="19">
        <f t="shared" si="5"/>
        <v>1720.0446520212085</v>
      </c>
      <c r="M50" s="19">
        <f t="shared" si="4"/>
        <v>5190.1855326830373</v>
      </c>
    </row>
    <row r="51" spans="2:13" x14ac:dyDescent="0.3">
      <c r="B51">
        <f t="shared" si="1"/>
        <v>29</v>
      </c>
      <c r="C51" s="7">
        <v>1995</v>
      </c>
      <c r="D51" s="8">
        <v>5219871.28</v>
      </c>
      <c r="F51" s="32">
        <v>22.16</v>
      </c>
      <c r="H51" s="14">
        <f t="shared" si="2"/>
        <v>2609935.64</v>
      </c>
      <c r="J51" s="12">
        <f t="shared" si="3"/>
        <v>48</v>
      </c>
      <c r="K51" s="12">
        <f>VLOOKUP(J51,'CPI Indexes'!B$5:J$111,9,FALSE)</f>
        <v>135.28517688570494</v>
      </c>
      <c r="L51" s="19">
        <f t="shared" si="5"/>
        <v>19292.103540693097</v>
      </c>
      <c r="M51" s="19">
        <f t="shared" si="4"/>
        <v>56109.272819989943</v>
      </c>
    </row>
    <row r="52" spans="2:13" x14ac:dyDescent="0.3">
      <c r="B52">
        <f t="shared" si="1"/>
        <v>28</v>
      </c>
      <c r="C52" s="7">
        <v>1996</v>
      </c>
      <c r="D52" s="8">
        <v>5174491.3499999996</v>
      </c>
      <c r="F52" s="32">
        <v>22.91</v>
      </c>
      <c r="H52" s="14">
        <f t="shared" si="2"/>
        <v>2587245.6749999998</v>
      </c>
      <c r="J52" s="12">
        <f t="shared" si="3"/>
        <v>48</v>
      </c>
      <c r="K52" s="12">
        <f>VLOOKUP(J52,'CPI Indexes'!B$5:J$111,9,FALSE)</f>
        <v>135.28517688570494</v>
      </c>
      <c r="L52" s="19">
        <f t="shared" si="5"/>
        <v>19124.384020178517</v>
      </c>
      <c r="M52" s="19">
        <f t="shared" si="4"/>
        <v>53611.061525783429</v>
      </c>
    </row>
    <row r="53" spans="2:13" x14ac:dyDescent="0.3">
      <c r="B53">
        <f t="shared" si="1"/>
        <v>27</v>
      </c>
      <c r="C53" s="7">
        <v>1997</v>
      </c>
      <c r="D53" s="8">
        <v>4591763.32</v>
      </c>
      <c r="F53" s="32">
        <v>23.67</v>
      </c>
      <c r="H53" s="14">
        <f t="shared" si="2"/>
        <v>2295881.66</v>
      </c>
      <c r="J53" s="12">
        <f t="shared" si="3"/>
        <v>48</v>
      </c>
      <c r="K53" s="12">
        <f>VLOOKUP(J53,'CPI Indexes'!B$5:J$111,9,FALSE)</f>
        <v>135.28517688570494</v>
      </c>
      <c r="L53" s="19">
        <f t="shared" si="5"/>
        <v>16970.68158427782</v>
      </c>
      <c r="M53" s="19">
        <f t="shared" si="4"/>
        <v>45854.095418744262</v>
      </c>
    </row>
    <row r="54" spans="2:13" x14ac:dyDescent="0.3">
      <c r="B54">
        <f t="shared" si="1"/>
        <v>26</v>
      </c>
      <c r="C54" s="7">
        <v>1998</v>
      </c>
      <c r="D54" s="8">
        <v>1032305.06</v>
      </c>
      <c r="F54" s="32">
        <v>24.44</v>
      </c>
      <c r="H54" s="14">
        <f t="shared" si="2"/>
        <v>516152.53</v>
      </c>
      <c r="J54" s="12">
        <f t="shared" si="3"/>
        <v>47</v>
      </c>
      <c r="K54" s="12">
        <f>VLOOKUP(J54,'CPI Indexes'!B$5:J$111,9,FALSE)</f>
        <v>129.43149579345055</v>
      </c>
      <c r="L54" s="19">
        <f t="shared" si="5"/>
        <v>3987.8433516961504</v>
      </c>
      <c r="M54" s="19">
        <f t="shared" si="4"/>
        <v>10385.533961357205</v>
      </c>
    </row>
    <row r="55" spans="2:13" x14ac:dyDescent="0.3">
      <c r="B55">
        <f t="shared" si="1"/>
        <v>25</v>
      </c>
      <c r="C55" s="7">
        <v>1999</v>
      </c>
      <c r="D55" s="8">
        <v>2881468.81</v>
      </c>
      <c r="F55" s="32">
        <v>25.22</v>
      </c>
      <c r="H55" s="14">
        <f t="shared" si="2"/>
        <v>1440734.405</v>
      </c>
      <c r="J55" s="12">
        <f t="shared" si="3"/>
        <v>47</v>
      </c>
      <c r="K55" s="12">
        <f>VLOOKUP(J55,'CPI Indexes'!B$5:J$111,9,FALSE)</f>
        <v>129.43149579345055</v>
      </c>
      <c r="L55" s="19">
        <f t="shared" si="5"/>
        <v>11131.250521118551</v>
      </c>
      <c r="M55" s="19">
        <f t="shared" si="4"/>
        <v>27941.298935947158</v>
      </c>
    </row>
    <row r="56" spans="2:13" x14ac:dyDescent="0.3">
      <c r="B56">
        <f t="shared" si="1"/>
        <v>24</v>
      </c>
      <c r="C56" s="7">
        <v>2000</v>
      </c>
      <c r="D56" s="8">
        <v>622877.47</v>
      </c>
      <c r="F56" s="32">
        <v>26.02</v>
      </c>
      <c r="H56" s="14">
        <f t="shared" si="2"/>
        <v>311438.73499999999</v>
      </c>
      <c r="J56" s="12">
        <f t="shared" si="3"/>
        <v>47</v>
      </c>
      <c r="K56" s="12">
        <f>VLOOKUP(J56,'CPI Indexes'!B$5:J$111,9,FALSE)</f>
        <v>129.43149579345055</v>
      </c>
      <c r="L56" s="19">
        <f t="shared" si="5"/>
        <v>2406.2051751066861</v>
      </c>
      <c r="M56" s="19">
        <f t="shared" si="4"/>
        <v>5821.6646623129445</v>
      </c>
    </row>
    <row r="57" spans="2:13" x14ac:dyDescent="0.3">
      <c r="B57">
        <f t="shared" si="1"/>
        <v>23</v>
      </c>
      <c r="C57" s="7">
        <v>2001</v>
      </c>
      <c r="D57" s="8">
        <v>535710.55000000005</v>
      </c>
      <c r="F57" s="32">
        <v>26.82</v>
      </c>
      <c r="H57" s="14">
        <f t="shared" si="2"/>
        <v>267855.27500000002</v>
      </c>
      <c r="J57" s="12">
        <f t="shared" si="3"/>
        <v>47</v>
      </c>
      <c r="K57" s="12">
        <f>VLOOKUP(J57,'CPI Indexes'!B$5:J$111,9,FALSE)</f>
        <v>129.43149579345055</v>
      </c>
      <c r="L57" s="19">
        <f t="shared" si="5"/>
        <v>2069.4752336591164</v>
      </c>
      <c r="M57" s="19">
        <f t="shared" si="4"/>
        <v>4825.9926618222999</v>
      </c>
    </row>
    <row r="58" spans="2:13" x14ac:dyDescent="0.3">
      <c r="B58">
        <f t="shared" si="1"/>
        <v>22</v>
      </c>
      <c r="C58" s="7">
        <v>2002</v>
      </c>
      <c r="D58" s="8">
        <v>10356775.890000001</v>
      </c>
      <c r="F58" s="32">
        <v>27.63</v>
      </c>
      <c r="H58" s="14">
        <f t="shared" si="2"/>
        <v>5178387.9450000003</v>
      </c>
      <c r="J58" s="12">
        <f t="shared" si="3"/>
        <v>47</v>
      </c>
      <c r="K58" s="12">
        <f>VLOOKUP(J58,'CPI Indexes'!B$5:J$111,9,FALSE)</f>
        <v>129.43149579345055</v>
      </c>
      <c r="L58" s="19">
        <f t="shared" si="5"/>
        <v>40008.715909949606</v>
      </c>
      <c r="M58" s="19">
        <f t="shared" si="4"/>
        <v>89927.58513311774</v>
      </c>
    </row>
    <row r="59" spans="2:13" x14ac:dyDescent="0.3">
      <c r="B59">
        <f t="shared" si="1"/>
        <v>21</v>
      </c>
      <c r="C59" s="7">
        <v>2003</v>
      </c>
      <c r="D59" s="8">
        <v>1123716.54</v>
      </c>
      <c r="F59" s="32">
        <v>28.45</v>
      </c>
      <c r="H59" s="14">
        <f t="shared" si="2"/>
        <v>561858.27</v>
      </c>
      <c r="J59" s="12">
        <f t="shared" si="3"/>
        <v>46</v>
      </c>
      <c r="K59" s="12">
        <f>VLOOKUP(J59,'CPI Indexes'!B$5:J$111,9,FALSE)</f>
        <v>123.78939353585595</v>
      </c>
      <c r="L59" s="19">
        <f t="shared" si="5"/>
        <v>4538.8239973665932</v>
      </c>
      <c r="M59" s="19">
        <f t="shared" si="4"/>
        <v>9833.1701798348859</v>
      </c>
    </row>
    <row r="60" spans="2:13" x14ac:dyDescent="0.3">
      <c r="B60">
        <f t="shared" si="1"/>
        <v>20</v>
      </c>
      <c r="C60" s="7">
        <v>2004</v>
      </c>
      <c r="D60" s="8">
        <v>452253.93</v>
      </c>
      <c r="F60" s="32">
        <v>29.28</v>
      </c>
      <c r="H60" s="14">
        <f t="shared" si="2"/>
        <v>226126.965</v>
      </c>
      <c r="J60" s="12">
        <f t="shared" si="3"/>
        <v>46</v>
      </c>
      <c r="K60" s="12">
        <f>VLOOKUP(J60,'CPI Indexes'!B$5:J$111,9,FALSE)</f>
        <v>123.78939353585595</v>
      </c>
      <c r="L60" s="19">
        <f t="shared" si="5"/>
        <v>1826.7071074591029</v>
      </c>
      <c r="M60" s="19">
        <f t="shared" si="4"/>
        <v>3814.4420927930296</v>
      </c>
    </row>
    <row r="61" spans="2:13" x14ac:dyDescent="0.3">
      <c r="B61">
        <f t="shared" si="1"/>
        <v>19</v>
      </c>
      <c r="C61" s="7">
        <v>2005</v>
      </c>
      <c r="D61" s="8">
        <v>1142580.98</v>
      </c>
      <c r="F61" s="32">
        <v>30.12</v>
      </c>
      <c r="H61" s="14">
        <f t="shared" si="2"/>
        <v>571290.49</v>
      </c>
      <c r="J61" s="12">
        <f t="shared" si="3"/>
        <v>46</v>
      </c>
      <c r="K61" s="12">
        <f>VLOOKUP(J61,'CPI Indexes'!B$5:J$111,9,FALSE)</f>
        <v>123.78939353585595</v>
      </c>
      <c r="L61" s="19">
        <f t="shared" si="5"/>
        <v>4615.0197014619353</v>
      </c>
      <c r="M61" s="19">
        <f t="shared" si="4"/>
        <v>9288.5422668007959</v>
      </c>
    </row>
    <row r="62" spans="2:13" x14ac:dyDescent="0.3">
      <c r="B62">
        <f t="shared" si="1"/>
        <v>18</v>
      </c>
      <c r="C62" s="7">
        <v>2006</v>
      </c>
      <c r="D62" s="8">
        <v>711682.77</v>
      </c>
      <c r="F62" s="32">
        <v>30.97</v>
      </c>
      <c r="H62" s="14">
        <f t="shared" si="2"/>
        <v>355841.38500000001</v>
      </c>
      <c r="J62" s="12">
        <f t="shared" si="3"/>
        <v>46</v>
      </c>
      <c r="K62" s="12">
        <f>VLOOKUP(J62,'CPI Indexes'!B$5:J$111,9,FALSE)</f>
        <v>123.78939353585595</v>
      </c>
      <c r="L62" s="19">
        <f t="shared" si="5"/>
        <v>2874.57087264047</v>
      </c>
      <c r="M62" s="19">
        <f t="shared" si="4"/>
        <v>5576.4641888070319</v>
      </c>
    </row>
    <row r="63" spans="2:13" x14ac:dyDescent="0.3">
      <c r="B63">
        <f t="shared" si="1"/>
        <v>17</v>
      </c>
      <c r="C63" s="7">
        <v>2007</v>
      </c>
      <c r="D63" s="8">
        <v>566252.74</v>
      </c>
      <c r="F63" s="32">
        <v>31.83</v>
      </c>
      <c r="H63" s="14">
        <f t="shared" si="2"/>
        <v>283126.37</v>
      </c>
      <c r="J63" s="12">
        <f t="shared" si="3"/>
        <v>46</v>
      </c>
      <c r="K63" s="12">
        <f>VLOOKUP(J63,'CPI Indexes'!B$5:J$111,9,FALSE)</f>
        <v>123.78939353585595</v>
      </c>
      <c r="L63" s="19">
        <f t="shared" si="5"/>
        <v>2287.1617827095311</v>
      </c>
      <c r="M63" s="19">
        <f t="shared" si="4"/>
        <v>4276.5610591492923</v>
      </c>
    </row>
    <row r="64" spans="2:13" x14ac:dyDescent="0.3">
      <c r="B64">
        <f t="shared" si="1"/>
        <v>16</v>
      </c>
      <c r="C64" s="7">
        <v>2008</v>
      </c>
      <c r="D64" s="8">
        <v>1111800.96</v>
      </c>
      <c r="F64" s="32">
        <v>32.69</v>
      </c>
      <c r="H64" s="14">
        <f t="shared" si="2"/>
        <v>555900.48</v>
      </c>
      <c r="J64" s="12">
        <f t="shared" si="3"/>
        <v>46</v>
      </c>
      <c r="K64" s="12">
        <f>VLOOKUP(J64,'CPI Indexes'!B$5:J$111,9,FALSE)</f>
        <v>123.78939353585595</v>
      </c>
      <c r="L64" s="19">
        <f t="shared" si="5"/>
        <v>4490.6955605932571</v>
      </c>
      <c r="M64" s="19">
        <f t="shared" si="4"/>
        <v>8093.2564103617888</v>
      </c>
    </row>
    <row r="65" spans="2:13" x14ac:dyDescent="0.3">
      <c r="B65">
        <f t="shared" si="1"/>
        <v>15</v>
      </c>
      <c r="C65" s="7">
        <v>2009</v>
      </c>
      <c r="D65" s="8">
        <v>1683512.3200000001</v>
      </c>
      <c r="F65" s="32">
        <v>33.57</v>
      </c>
      <c r="H65" s="14">
        <f t="shared" ref="H65:H80" si="6">D65*F$3</f>
        <v>841756.16000000003</v>
      </c>
      <c r="J65" s="12">
        <f t="shared" si="3"/>
        <v>46</v>
      </c>
      <c r="K65" s="12">
        <f>VLOOKUP(J65,'CPI Indexes'!B$5:J$111,9,FALSE)</f>
        <v>123.78939353585595</v>
      </c>
      <c r="L65" s="19">
        <f t="shared" si="5"/>
        <v>6799.9053550269064</v>
      </c>
      <c r="M65" s="19">
        <f t="shared" si="4"/>
        <v>11812.027482609268</v>
      </c>
    </row>
    <row r="66" spans="2:13" x14ac:dyDescent="0.3">
      <c r="B66">
        <f t="shared" si="1"/>
        <v>14</v>
      </c>
      <c r="C66" s="7">
        <v>2010</v>
      </c>
      <c r="D66" s="8">
        <v>11238464.24</v>
      </c>
      <c r="F66" s="32">
        <v>34.450000000000003</v>
      </c>
      <c r="H66" s="14">
        <f t="shared" si="6"/>
        <v>5619232.1200000001</v>
      </c>
      <c r="J66" s="12">
        <f t="shared" si="3"/>
        <v>45</v>
      </c>
      <c r="K66" s="12">
        <f>VLOOKUP(J66,'CPI Indexes'!B$5:J$111,9,FALSE)</f>
        <v>118.35122268516234</v>
      </c>
      <c r="L66" s="19">
        <f t="shared" si="5"/>
        <v>47479.290813482075</v>
      </c>
      <c r="M66" s="19">
        <f t="shared" si="4"/>
        <v>79494.612877441687</v>
      </c>
    </row>
    <row r="67" spans="2:13" x14ac:dyDescent="0.3">
      <c r="B67">
        <f t="shared" si="1"/>
        <v>13</v>
      </c>
      <c r="C67" s="7">
        <v>2011</v>
      </c>
      <c r="D67" s="8">
        <v>926645.91</v>
      </c>
      <c r="F67" s="32">
        <v>35.33</v>
      </c>
      <c r="H67" s="14">
        <f t="shared" si="6"/>
        <v>463322.95500000002</v>
      </c>
      <c r="J67" s="12">
        <f t="shared" si="3"/>
        <v>45</v>
      </c>
      <c r="K67" s="12">
        <f>VLOOKUP(J67,'CPI Indexes'!B$5:J$111,9,FALSE)</f>
        <v>118.35122268516234</v>
      </c>
      <c r="L67" s="19">
        <f t="shared" si="5"/>
        <v>3914.8134213410767</v>
      </c>
      <c r="M67" s="19">
        <f t="shared" si="4"/>
        <v>6317.6627487178321</v>
      </c>
    </row>
    <row r="68" spans="2:13" x14ac:dyDescent="0.3">
      <c r="B68">
        <f t="shared" si="1"/>
        <v>12</v>
      </c>
      <c r="C68" s="7">
        <v>2012</v>
      </c>
      <c r="D68" s="8">
        <v>3576606.16</v>
      </c>
      <c r="F68" s="32">
        <v>36.229999999999997</v>
      </c>
      <c r="H68" s="14">
        <f t="shared" si="6"/>
        <v>1788303.08</v>
      </c>
      <c r="J68" s="12">
        <f t="shared" si="3"/>
        <v>45</v>
      </c>
      <c r="K68" s="12">
        <f>VLOOKUP(J68,'CPI Indexes'!B$5:J$111,9,FALSE)</f>
        <v>118.35122268516234</v>
      </c>
      <c r="L68" s="19">
        <f t="shared" si="5"/>
        <v>15110.136079939284</v>
      </c>
      <c r="M68" s="19">
        <f t="shared" si="4"/>
        <v>23503.126613169083</v>
      </c>
    </row>
    <row r="69" spans="2:13" x14ac:dyDescent="0.3">
      <c r="B69">
        <f t="shared" si="1"/>
        <v>11</v>
      </c>
      <c r="C69" s="7">
        <v>2013</v>
      </c>
      <c r="D69" s="8">
        <v>1161294.42</v>
      </c>
      <c r="F69" s="32">
        <v>37.130000000000003</v>
      </c>
      <c r="H69" s="14">
        <f t="shared" si="6"/>
        <v>580647.21</v>
      </c>
      <c r="J69" s="12">
        <f t="shared" si="3"/>
        <v>45</v>
      </c>
      <c r="K69" s="12">
        <f>VLOOKUP(J69,'CPI Indexes'!B$5:J$111,9,FALSE)</f>
        <v>118.35122268516234</v>
      </c>
      <c r="L69" s="19">
        <f t="shared" si="5"/>
        <v>4906.1361329965839</v>
      </c>
      <c r="M69" s="19">
        <f t="shared" si="4"/>
        <v>7355.4416369855844</v>
      </c>
    </row>
    <row r="70" spans="2:13" x14ac:dyDescent="0.3">
      <c r="B70">
        <f t="shared" si="1"/>
        <v>10</v>
      </c>
      <c r="C70" s="7">
        <v>2014</v>
      </c>
      <c r="D70" s="8">
        <v>2286760.0499999998</v>
      </c>
      <c r="F70" s="32">
        <v>38.03</v>
      </c>
      <c r="H70" s="14">
        <f t="shared" si="6"/>
        <v>1143380.0249999999</v>
      </c>
      <c r="J70" s="12">
        <f t="shared" si="3"/>
        <v>45</v>
      </c>
      <c r="K70" s="12">
        <f>VLOOKUP(J70,'CPI Indexes'!B$5:J$111,9,FALSE)</f>
        <v>118.35122268516234</v>
      </c>
      <c r="L70" s="19">
        <f t="shared" si="5"/>
        <v>9660.9058956798181</v>
      </c>
      <c r="M70" s="19">
        <f t="shared" si="4"/>
        <v>13960.433544878671</v>
      </c>
    </row>
    <row r="71" spans="2:13" x14ac:dyDescent="0.3">
      <c r="B71">
        <f t="shared" si="1"/>
        <v>9</v>
      </c>
      <c r="C71" s="7">
        <v>2015</v>
      </c>
      <c r="D71" s="8">
        <v>2071232.67</v>
      </c>
      <c r="F71" s="32">
        <v>38.94</v>
      </c>
      <c r="H71" s="14">
        <f t="shared" si="6"/>
        <v>1035616.335</v>
      </c>
      <c r="J71" s="12">
        <f t="shared" si="3"/>
        <v>45</v>
      </c>
      <c r="K71" s="12">
        <f>VLOOKUP(J71,'CPI Indexes'!B$5:J$111,9,FALSE)</f>
        <v>118.35122268516234</v>
      </c>
      <c r="L71" s="19">
        <f t="shared" si="5"/>
        <v>8750.3644787426001</v>
      </c>
      <c r="M71" s="19">
        <f t="shared" si="4"/>
        <v>12187.625239343655</v>
      </c>
    </row>
    <row r="72" spans="2:13" x14ac:dyDescent="0.3">
      <c r="B72">
        <f t="shared" si="1"/>
        <v>8</v>
      </c>
      <c r="C72" s="7">
        <v>2016</v>
      </c>
      <c r="D72" s="8">
        <v>7066060.8099999996</v>
      </c>
      <c r="F72" s="32">
        <v>39.86</v>
      </c>
      <c r="H72" s="14">
        <f t="shared" si="6"/>
        <v>3533030.4049999998</v>
      </c>
      <c r="J72" s="12">
        <f t="shared" si="3"/>
        <v>45</v>
      </c>
      <c r="K72" s="12">
        <f>VLOOKUP(J72,'CPI Indexes'!B$5:J$111,9,FALSE)</f>
        <v>118.35122268516234</v>
      </c>
      <c r="L72" s="19">
        <f t="shared" si="5"/>
        <v>29852.082005088865</v>
      </c>
      <c r="M72" s="19">
        <f t="shared" si="4"/>
        <v>40075.547941469769</v>
      </c>
    </row>
    <row r="73" spans="2:13" x14ac:dyDescent="0.3">
      <c r="B73">
        <f t="shared" si="1"/>
        <v>7</v>
      </c>
      <c r="C73" s="7">
        <v>2017</v>
      </c>
      <c r="D73" s="8">
        <v>539683.06000000006</v>
      </c>
      <c r="F73" s="32">
        <v>40.79</v>
      </c>
      <c r="H73" s="14">
        <f t="shared" si="6"/>
        <v>269841.53000000003</v>
      </c>
      <c r="J73" s="12">
        <f t="shared" si="3"/>
        <v>45</v>
      </c>
      <c r="K73" s="12">
        <f>VLOOKUP(J73,'CPI Indexes'!B$5:J$111,9,FALSE)</f>
        <v>118.35122268516234</v>
      </c>
      <c r="L73" s="19">
        <f t="shared" ref="L73:L80" si="7">H73/K73</f>
        <v>2280.0062718222343</v>
      </c>
      <c r="M73" s="19">
        <f t="shared" si="4"/>
        <v>2950.2089714449667</v>
      </c>
    </row>
    <row r="74" spans="2:13" x14ac:dyDescent="0.3">
      <c r="B74">
        <f t="shared" ref="B74:B80" si="8">2024-C74</f>
        <v>6</v>
      </c>
      <c r="C74" s="7">
        <v>2018</v>
      </c>
      <c r="D74" s="8">
        <v>11595682.199999999</v>
      </c>
      <c r="F74" s="32">
        <v>41.71</v>
      </c>
      <c r="H74" s="14">
        <f t="shared" si="6"/>
        <v>5797841.0999999996</v>
      </c>
      <c r="J74" s="12">
        <f t="shared" ref="J74:J77" si="9">ROUND(F74+B74,0)-3</f>
        <v>45</v>
      </c>
      <c r="K74" s="12">
        <f>VLOOKUP(J74,'CPI Indexes'!B$5:J$111,9,FALSE)</f>
        <v>118.35122268516234</v>
      </c>
      <c r="L74" s="19">
        <f t="shared" si="7"/>
        <v>48988.434326727693</v>
      </c>
      <c r="M74" s="19">
        <f t="shared" ref="M74:M80" si="10">L74*(1+$F$5/100)^B74</f>
        <v>61097.324407741922</v>
      </c>
    </row>
    <row r="75" spans="2:13" x14ac:dyDescent="0.3">
      <c r="B75">
        <f t="shared" si="8"/>
        <v>5</v>
      </c>
      <c r="C75" s="7">
        <v>2019</v>
      </c>
      <c r="D75" s="8">
        <v>499285.7</v>
      </c>
      <c r="F75" s="32">
        <v>42.65</v>
      </c>
      <c r="H75" s="14">
        <f t="shared" si="6"/>
        <v>249642.85</v>
      </c>
      <c r="J75" s="12">
        <f t="shared" si="9"/>
        <v>45</v>
      </c>
      <c r="K75" s="12">
        <f>VLOOKUP(J75,'CPI Indexes'!B$5:J$111,9,FALSE)</f>
        <v>118.35122268516234</v>
      </c>
      <c r="L75" s="19">
        <f t="shared" si="7"/>
        <v>2109.3390024714772</v>
      </c>
      <c r="M75" s="19">
        <f t="shared" si="10"/>
        <v>2535.636004821848</v>
      </c>
    </row>
    <row r="76" spans="2:13" x14ac:dyDescent="0.3">
      <c r="B76">
        <f t="shared" si="8"/>
        <v>4</v>
      </c>
      <c r="C76" s="7">
        <v>2020</v>
      </c>
      <c r="D76" s="8">
        <v>8527709.1999999993</v>
      </c>
      <c r="F76" s="32">
        <v>43.59</v>
      </c>
      <c r="H76" s="14">
        <f t="shared" si="6"/>
        <v>4263854.5999999996</v>
      </c>
      <c r="J76" s="12">
        <f t="shared" si="9"/>
        <v>45</v>
      </c>
      <c r="K76" s="12">
        <f>VLOOKUP(J76,'CPI Indexes'!B$5:J$111,9,FALSE)</f>
        <v>118.35122268516234</v>
      </c>
      <c r="L76" s="19">
        <f t="shared" si="7"/>
        <v>36027.127589063413</v>
      </c>
      <c r="M76" s="19">
        <f t="shared" si="10"/>
        <v>41742.846333733607</v>
      </c>
    </row>
    <row r="77" spans="2:13" x14ac:dyDescent="0.3">
      <c r="B77">
        <f t="shared" si="8"/>
        <v>3</v>
      </c>
      <c r="C77" s="7">
        <v>2021</v>
      </c>
      <c r="D77" s="8">
        <v>24979214.43</v>
      </c>
      <c r="F77" s="32">
        <v>44.53</v>
      </c>
      <c r="H77" s="14">
        <f t="shared" si="6"/>
        <v>12489607.215</v>
      </c>
      <c r="J77" s="12">
        <f t="shared" si="9"/>
        <v>45</v>
      </c>
      <c r="K77" s="12">
        <f>VLOOKUP(J77,'CPI Indexes'!B$5:J$111,9,FALSE)</f>
        <v>118.35122268516234</v>
      </c>
      <c r="L77" s="19">
        <f t="shared" si="7"/>
        <v>105530.02268700532</v>
      </c>
      <c r="M77" s="19">
        <f t="shared" si="10"/>
        <v>117852.92008229438</v>
      </c>
    </row>
    <row r="78" spans="2:13" x14ac:dyDescent="0.3">
      <c r="B78">
        <f t="shared" si="8"/>
        <v>2</v>
      </c>
      <c r="C78" s="7">
        <v>2022</v>
      </c>
      <c r="D78" s="8">
        <f>(D83-SUM(D9:D77))/3</f>
        <v>17293219.089999992</v>
      </c>
      <c r="F78" s="32">
        <f>F77</f>
        <v>44.53</v>
      </c>
      <c r="H78" s="14">
        <f t="shared" si="6"/>
        <v>8646609.5449999962</v>
      </c>
      <c r="J78" s="12">
        <f>J77</f>
        <v>45</v>
      </c>
      <c r="K78" s="12">
        <f>VLOOKUP(J78,'CPI Indexes'!B$5:J$111,9,FALSE)</f>
        <v>118.35122268516234</v>
      </c>
      <c r="L78" s="19">
        <f t="shared" si="7"/>
        <v>73058.894946963817</v>
      </c>
      <c r="M78" s="19">
        <f t="shared" si="10"/>
        <v>78641.051139005285</v>
      </c>
    </row>
    <row r="79" spans="2:13" x14ac:dyDescent="0.3">
      <c r="B79">
        <f t="shared" si="8"/>
        <v>1</v>
      </c>
      <c r="C79" s="7">
        <v>2023</v>
      </c>
      <c r="D79" s="8">
        <f>D78</f>
        <v>17293219.089999992</v>
      </c>
      <c r="F79" s="32">
        <f t="shared" ref="F79:F80" si="11">F78</f>
        <v>44.53</v>
      </c>
      <c r="H79" s="14">
        <f t="shared" si="6"/>
        <v>8646609.5449999962</v>
      </c>
      <c r="J79" s="12">
        <f t="shared" ref="J79:J80" si="12">J78</f>
        <v>45</v>
      </c>
      <c r="K79" s="12">
        <f>VLOOKUP(J79,'CPI Indexes'!B$5:J$111,9,FALSE)</f>
        <v>118.35122268516234</v>
      </c>
      <c r="L79" s="19">
        <f t="shared" si="7"/>
        <v>73058.894946963817</v>
      </c>
      <c r="M79" s="19">
        <f t="shared" si="10"/>
        <v>75798.603507474967</v>
      </c>
    </row>
    <row r="80" spans="2:13" x14ac:dyDescent="0.3">
      <c r="B80">
        <f t="shared" si="8"/>
        <v>0</v>
      </c>
      <c r="C80" s="7">
        <v>2024</v>
      </c>
      <c r="D80" s="8">
        <f>D79</f>
        <v>17293219.089999992</v>
      </c>
      <c r="F80" s="32">
        <f t="shared" si="11"/>
        <v>44.53</v>
      </c>
      <c r="H80" s="14">
        <f t="shared" si="6"/>
        <v>8646609.5449999962</v>
      </c>
      <c r="J80" s="12">
        <f t="shared" si="12"/>
        <v>45</v>
      </c>
      <c r="K80" s="12">
        <f>VLOOKUP(J80,'CPI Indexes'!B$5:J$111,9,FALSE)</f>
        <v>118.35122268516234</v>
      </c>
      <c r="L80" s="19">
        <f t="shared" si="7"/>
        <v>73058.894946963817</v>
      </c>
      <c r="M80" s="19">
        <f t="shared" si="10"/>
        <v>73058.894946963817</v>
      </c>
    </row>
    <row r="82" spans="4:15" x14ac:dyDescent="0.3">
      <c r="D82" s="1">
        <f>SUM(D9:D81)</f>
        <v>193900000</v>
      </c>
      <c r="H82" s="1">
        <f>SUM(H9:H81)</f>
        <v>96950000</v>
      </c>
      <c r="M82" s="19">
        <f>SUM(M9:M80)</f>
        <v>1402423.5369763388</v>
      </c>
    </row>
    <row r="83" spans="4:15" x14ac:dyDescent="0.3">
      <c r="D83" s="2">
        <f>'[1]Recommended Life Estimates'!$H$15*1000000</f>
        <v>193899999.99999997</v>
      </c>
    </row>
    <row r="84" spans="4:15" x14ac:dyDescent="0.3">
      <c r="M84" s="14"/>
      <c r="N84" s="14"/>
      <c r="O84" s="14"/>
    </row>
    <row r="85" spans="4:15" x14ac:dyDescent="0.3">
      <c r="D85" s="1"/>
      <c r="M85" s="18"/>
      <c r="N85" s="18"/>
      <c r="O85" s="18"/>
    </row>
    <row r="86" spans="4:15" x14ac:dyDescent="0.3">
      <c r="D86" s="1"/>
      <c r="F86" s="2"/>
      <c r="M86" s="18"/>
      <c r="N86" s="18"/>
      <c r="O86" s="18"/>
    </row>
    <row r="87" spans="4:15" x14ac:dyDescent="0.3">
      <c r="D87" s="1"/>
      <c r="F87" s="2"/>
      <c r="M87" s="14"/>
      <c r="N87" s="14"/>
      <c r="O87" s="14"/>
    </row>
    <row r="88" spans="4:15" x14ac:dyDescent="0.3">
      <c r="D88" s="1"/>
      <c r="F88" s="2"/>
      <c r="M88" s="14"/>
      <c r="N88" s="14"/>
      <c r="O88" s="14"/>
    </row>
    <row r="89" spans="4:15" x14ac:dyDescent="0.3">
      <c r="D89" s="1"/>
      <c r="F89" s="2"/>
      <c r="M89" s="19"/>
      <c r="N89" s="19"/>
      <c r="O89" s="19"/>
    </row>
    <row r="90" spans="4:15" x14ac:dyDescent="0.3">
      <c r="D90" s="1"/>
      <c r="F90" s="2"/>
    </row>
    <row r="91" spans="4:15" x14ac:dyDescent="0.3">
      <c r="D91" s="1"/>
      <c r="F91" s="2"/>
    </row>
    <row r="92" spans="4:15" x14ac:dyDescent="0.3">
      <c r="D92" s="1"/>
      <c r="F92" s="2"/>
    </row>
    <row r="93" spans="4:15" x14ac:dyDescent="0.3">
      <c r="D93" s="1"/>
      <c r="F93" s="2"/>
    </row>
    <row r="94" spans="4:15" x14ac:dyDescent="0.3">
      <c r="D94" s="1"/>
      <c r="F94" s="2"/>
    </row>
    <row r="95" spans="4:15" x14ac:dyDescent="0.3">
      <c r="D95" s="1"/>
      <c r="F95" s="2"/>
    </row>
    <row r="96" spans="4:15" x14ac:dyDescent="0.3">
      <c r="D96" s="1"/>
      <c r="F96" s="2"/>
    </row>
    <row r="97" spans="4:6" x14ac:dyDescent="0.3">
      <c r="D97" s="1"/>
      <c r="F97" s="2"/>
    </row>
    <row r="99" spans="4:6" x14ac:dyDescent="0.3">
      <c r="D99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92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6" customWidth="1"/>
    <col min="5" max="5" width="2.33203125" customWidth="1"/>
    <col min="6" max="6" width="13.44140625" bestFit="1" customWidth="1"/>
    <col min="7" max="7" width="3" bestFit="1" customWidth="1"/>
    <col min="8" max="8" width="16.5546875" customWidth="1"/>
    <col min="10" max="10" width="10.5546875" customWidth="1"/>
    <col min="11" max="11" width="14.5546875" customWidth="1"/>
    <col min="12" max="12" width="13.6640625" customWidth="1"/>
    <col min="13" max="13" width="18.88671875" customWidth="1"/>
    <col min="14" max="14" width="20.33203125" customWidth="1"/>
    <col min="15" max="15" width="17.5546875" customWidth="1"/>
  </cols>
  <sheetData>
    <row r="2" spans="2:13" x14ac:dyDescent="0.3">
      <c r="B2" t="s">
        <v>19</v>
      </c>
    </row>
    <row r="3" spans="2:13" x14ac:dyDescent="0.3">
      <c r="B3" t="s">
        <v>1</v>
      </c>
      <c r="F3">
        <v>0.15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69</v>
      </c>
      <c r="C9" s="7">
        <v>1955</v>
      </c>
      <c r="D9" s="8">
        <v>272765.58</v>
      </c>
      <c r="F9" s="31">
        <v>6.76</v>
      </c>
      <c r="H9" s="14">
        <f>D9*F$3</f>
        <v>40914.837</v>
      </c>
      <c r="J9" s="12">
        <f>ROUND(F9+B9,0)-3</f>
        <v>73</v>
      </c>
      <c r="K9" s="12">
        <f>VLOOKUP(J9,'CPI Indexes'!B$5:J$111,9,FALSE)</f>
        <v>379.85952419924865</v>
      </c>
      <c r="L9" s="19">
        <f t="shared" ref="L9:L40" si="0">H9/K9</f>
        <v>107.71044134341315</v>
      </c>
      <c r="M9" s="19">
        <f t="shared" ref="M9:M40" si="1">L9*(1+$F$5/100)^B9</f>
        <v>1365.957153632271</v>
      </c>
    </row>
    <row r="10" spans="2:13" x14ac:dyDescent="0.3">
      <c r="B10">
        <f t="shared" ref="B10:B73" si="2">2024-C10</f>
        <v>67</v>
      </c>
      <c r="C10" s="7">
        <v>1957</v>
      </c>
      <c r="D10" s="8">
        <v>4356.45</v>
      </c>
      <c r="F10" s="31">
        <v>7.38</v>
      </c>
      <c r="H10" s="14">
        <f t="shared" ref="H10:H11" si="3">D10*F$3</f>
        <v>653.46749999999997</v>
      </c>
      <c r="J10" s="12">
        <f t="shared" ref="J10:J70" si="4">ROUND(F10+B10,0)-3</f>
        <v>71</v>
      </c>
      <c r="K10" s="12">
        <f>VLOOKUP(J10,'CPI Indexes'!B$5:J$111,9,FALSE)</f>
        <v>351.00318694660928</v>
      </c>
      <c r="L10" s="19">
        <f t="shared" si="0"/>
        <v>1.8617138655763779</v>
      </c>
      <c r="M10" s="19">
        <f t="shared" si="1"/>
        <v>21.933906812629168</v>
      </c>
    </row>
    <row r="11" spans="2:13" x14ac:dyDescent="0.3">
      <c r="B11">
        <f t="shared" si="2"/>
        <v>65</v>
      </c>
      <c r="C11" s="7">
        <v>1959</v>
      </c>
      <c r="D11" s="8">
        <v>140235.9</v>
      </c>
      <c r="F11" s="31">
        <v>8.0500000000000007</v>
      </c>
      <c r="H11" s="14">
        <f t="shared" si="3"/>
        <v>21035.384999999998</v>
      </c>
      <c r="J11" s="12">
        <f t="shared" si="4"/>
        <v>70</v>
      </c>
      <c r="K11" s="12">
        <f>VLOOKUP(J11,'CPI Indexes'!B$5:J$111,9,FALSE)</f>
        <v>337.3524693461294</v>
      </c>
      <c r="L11" s="19">
        <f t="shared" si="0"/>
        <v>62.354323478857758</v>
      </c>
      <c r="M11" s="19">
        <f t="shared" si="1"/>
        <v>682.48548864965358</v>
      </c>
    </row>
    <row r="12" spans="2:13" x14ac:dyDescent="0.3">
      <c r="B12">
        <f t="shared" si="2"/>
        <v>64</v>
      </c>
      <c r="C12" s="7">
        <v>1960</v>
      </c>
      <c r="D12" s="8">
        <v>4017</v>
      </c>
      <c r="F12" s="31">
        <v>8.41</v>
      </c>
      <c r="H12" s="14">
        <f t="shared" ref="H12:H73" si="5">D12*F$3</f>
        <v>602.54999999999995</v>
      </c>
      <c r="J12" s="12">
        <f t="shared" si="4"/>
        <v>69</v>
      </c>
      <c r="K12" s="12">
        <f>VLOOKUP(J12,'CPI Indexes'!B$5:J$111,9,FALSE)</f>
        <v>324.19515117699217</v>
      </c>
      <c r="L12" s="19">
        <f t="shared" si="0"/>
        <v>1.8586027514984078</v>
      </c>
      <c r="M12" s="19">
        <f t="shared" si="1"/>
        <v>19.607639807927892</v>
      </c>
    </row>
    <row r="13" spans="2:13" x14ac:dyDescent="0.3">
      <c r="B13">
        <f t="shared" si="2"/>
        <v>63</v>
      </c>
      <c r="C13" s="7">
        <v>1961</v>
      </c>
      <c r="D13" s="8">
        <v>1659538.56</v>
      </c>
      <c r="F13" s="31">
        <v>8.7799999999999994</v>
      </c>
      <c r="H13" s="14">
        <f t="shared" si="5"/>
        <v>248930.78399999999</v>
      </c>
      <c r="J13" s="12">
        <f t="shared" si="4"/>
        <v>69</v>
      </c>
      <c r="K13" s="12">
        <f>VLOOKUP(J13,'CPI Indexes'!B$5:J$111,9,FALSE)</f>
        <v>324.19515117699217</v>
      </c>
      <c r="L13" s="19">
        <f t="shared" si="0"/>
        <v>767.84240324463667</v>
      </c>
      <c r="M13" s="19">
        <f t="shared" si="1"/>
        <v>7807.6930471633696</v>
      </c>
    </row>
    <row r="14" spans="2:13" x14ac:dyDescent="0.3">
      <c r="B14">
        <f t="shared" si="2"/>
        <v>61</v>
      </c>
      <c r="C14" s="7">
        <v>1963</v>
      </c>
      <c r="D14" s="8">
        <v>2591713.5499999998</v>
      </c>
      <c r="F14" s="31">
        <v>9.56</v>
      </c>
      <c r="H14" s="14">
        <f t="shared" si="5"/>
        <v>388757.03249999997</v>
      </c>
      <c r="J14" s="12">
        <f t="shared" si="4"/>
        <v>68</v>
      </c>
      <c r="K14" s="12">
        <f>VLOOKUP(J14,'CPI Indexes'!B$5:J$111,9,FALSE)</f>
        <v>311.51339872481162</v>
      </c>
      <c r="L14" s="19">
        <f t="shared" si="0"/>
        <v>1247.9624763858865</v>
      </c>
      <c r="M14" s="19">
        <f t="shared" si="1"/>
        <v>11788.972527800379</v>
      </c>
    </row>
    <row r="15" spans="2:13" x14ac:dyDescent="0.3">
      <c r="B15">
        <f t="shared" si="2"/>
        <v>60</v>
      </c>
      <c r="C15" s="7">
        <v>1964</v>
      </c>
      <c r="D15" s="8">
        <v>17191.07</v>
      </c>
      <c r="F15" s="31">
        <v>9.98</v>
      </c>
      <c r="H15" s="14">
        <f t="shared" si="5"/>
        <v>2578.6605</v>
      </c>
      <c r="J15" s="12">
        <f t="shared" si="4"/>
        <v>67</v>
      </c>
      <c r="K15" s="12">
        <f>VLOOKUP(J15,'CPI Indexes'!B$5:J$111,9,FALSE)</f>
        <v>299.29002286728831</v>
      </c>
      <c r="L15" s="19">
        <f t="shared" si="0"/>
        <v>8.6159253666248468</v>
      </c>
      <c r="M15" s="19">
        <f t="shared" si="1"/>
        <v>78.449151631912727</v>
      </c>
    </row>
    <row r="16" spans="2:13" x14ac:dyDescent="0.3">
      <c r="B16">
        <f t="shared" si="2"/>
        <v>59</v>
      </c>
      <c r="C16" s="7">
        <v>1965</v>
      </c>
      <c r="D16" s="8">
        <v>20038.98</v>
      </c>
      <c r="F16" s="31">
        <v>10.42</v>
      </c>
      <c r="H16" s="14">
        <f t="shared" si="5"/>
        <v>3005.8469999999998</v>
      </c>
      <c r="J16" s="12">
        <f t="shared" si="4"/>
        <v>66</v>
      </c>
      <c r="K16" s="12">
        <f>VLOOKUP(J16,'CPI Indexes'!B$5:J$111,9,FALSE)</f>
        <v>287.50845577569959</v>
      </c>
      <c r="L16" s="19">
        <f t="shared" si="0"/>
        <v>10.454812509392832</v>
      </c>
      <c r="M16" s="19">
        <f t="shared" si="1"/>
        <v>91.751773262130442</v>
      </c>
    </row>
    <row r="17" spans="2:13" x14ac:dyDescent="0.3">
      <c r="B17">
        <f t="shared" si="2"/>
        <v>58</v>
      </c>
      <c r="C17" s="7">
        <v>1966</v>
      </c>
      <c r="D17" s="8">
        <v>44018.75</v>
      </c>
      <c r="F17" s="31">
        <v>10.87</v>
      </c>
      <c r="H17" s="14">
        <f t="shared" si="5"/>
        <v>6602.8125</v>
      </c>
      <c r="J17" s="12">
        <f t="shared" si="4"/>
        <v>66</v>
      </c>
      <c r="K17" s="12">
        <f>VLOOKUP(J17,'CPI Indexes'!B$5:J$111,9,FALSE)</f>
        <v>287.50845577569959</v>
      </c>
      <c r="L17" s="19">
        <f t="shared" si="0"/>
        <v>22.965628896672172</v>
      </c>
      <c r="M17" s="19">
        <f t="shared" si="1"/>
        <v>194.26226810608313</v>
      </c>
    </row>
    <row r="18" spans="2:13" x14ac:dyDescent="0.3">
      <c r="B18">
        <f t="shared" si="2"/>
        <v>57</v>
      </c>
      <c r="C18" s="7">
        <v>1967</v>
      </c>
      <c r="D18" s="8">
        <v>29148.03</v>
      </c>
      <c r="F18" s="31">
        <v>11.34</v>
      </c>
      <c r="H18" s="14">
        <f t="shared" si="5"/>
        <v>4372.2044999999998</v>
      </c>
      <c r="J18" s="12">
        <f t="shared" si="4"/>
        <v>65</v>
      </c>
      <c r="K18" s="12">
        <f>VLOOKUP(J18,'CPI Indexes'!B$5:J$111,9,FALSE)</f>
        <v>276.15272845850552</v>
      </c>
      <c r="L18" s="19">
        <f t="shared" si="0"/>
        <v>15.832559484042772</v>
      </c>
      <c r="M18" s="19">
        <f t="shared" si="1"/>
        <v>129.08421418190258</v>
      </c>
    </row>
    <row r="19" spans="2:13" x14ac:dyDescent="0.3">
      <c r="B19">
        <f t="shared" si="2"/>
        <v>56</v>
      </c>
      <c r="C19" s="7">
        <v>1968</v>
      </c>
      <c r="D19" s="8">
        <v>83864.479999999996</v>
      </c>
      <c r="F19" s="31">
        <v>11.82</v>
      </c>
      <c r="H19" s="14">
        <f t="shared" si="5"/>
        <v>12579.671999999999</v>
      </c>
      <c r="J19" s="12">
        <f t="shared" si="4"/>
        <v>65</v>
      </c>
      <c r="K19" s="12">
        <f>VLOOKUP(J19,'CPI Indexes'!B$5:J$111,9,FALSE)</f>
        <v>276.15272845850552</v>
      </c>
      <c r="L19" s="19">
        <f t="shared" si="0"/>
        <v>45.553314175891657</v>
      </c>
      <c r="M19" s="19">
        <f t="shared" si="1"/>
        <v>357.97597492718216</v>
      </c>
    </row>
    <row r="20" spans="2:13" x14ac:dyDescent="0.3">
      <c r="B20">
        <f t="shared" si="2"/>
        <v>55</v>
      </c>
      <c r="C20" s="7">
        <v>1969</v>
      </c>
      <c r="D20" s="8">
        <v>29046.54</v>
      </c>
      <c r="F20" s="31">
        <v>12.33</v>
      </c>
      <c r="H20" s="14">
        <f t="shared" si="5"/>
        <v>4356.9809999999998</v>
      </c>
      <c r="J20" s="12">
        <f t="shared" si="4"/>
        <v>64</v>
      </c>
      <c r="K20" s="12">
        <f>VLOOKUP(J20,'CPI Indexes'!B$5:J$111,9,FALSE)</f>
        <v>265.20744911663189</v>
      </c>
      <c r="L20" s="19">
        <f t="shared" si="0"/>
        <v>16.428577004576912</v>
      </c>
      <c r="M20" s="19">
        <f t="shared" si="1"/>
        <v>124.43591450735173</v>
      </c>
    </row>
    <row r="21" spans="2:13" x14ac:dyDescent="0.3">
      <c r="B21">
        <f t="shared" si="2"/>
        <v>54</v>
      </c>
      <c r="C21" s="7">
        <v>1970</v>
      </c>
      <c r="D21" s="8">
        <v>40725.800000000003</v>
      </c>
      <c r="F21" s="31">
        <v>12.85</v>
      </c>
      <c r="H21" s="14">
        <f t="shared" si="5"/>
        <v>6108.87</v>
      </c>
      <c r="J21" s="12">
        <f t="shared" si="4"/>
        <v>64</v>
      </c>
      <c r="K21" s="12">
        <f>VLOOKUP(J21,'CPI Indexes'!B$5:J$111,9,FALSE)</f>
        <v>265.20744911663189</v>
      </c>
      <c r="L21" s="19">
        <f t="shared" si="0"/>
        <v>23.034307747945139</v>
      </c>
      <c r="M21" s="19">
        <f t="shared" si="1"/>
        <v>168.16393284603407</v>
      </c>
    </row>
    <row r="22" spans="2:13" x14ac:dyDescent="0.3">
      <c r="B22">
        <f t="shared" si="2"/>
        <v>53</v>
      </c>
      <c r="C22" s="7">
        <v>1971</v>
      </c>
      <c r="D22" s="8">
        <v>194925.2</v>
      </c>
      <c r="F22" s="31">
        <v>13.39</v>
      </c>
      <c r="H22" s="14">
        <f t="shared" si="5"/>
        <v>29238.780000000002</v>
      </c>
      <c r="J22" s="12">
        <f t="shared" si="4"/>
        <v>63</v>
      </c>
      <c r="K22" s="12">
        <f>VLOOKUP(J22,'CPI Indexes'!B$5:J$111,9,FALSE)</f>
        <v>254.65778228109093</v>
      </c>
      <c r="L22" s="19">
        <f t="shared" si="0"/>
        <v>114.81596885865548</v>
      </c>
      <c r="M22" s="19">
        <f t="shared" si="1"/>
        <v>807.92655028129275</v>
      </c>
    </row>
    <row r="23" spans="2:13" x14ac:dyDescent="0.3">
      <c r="B23">
        <f t="shared" si="2"/>
        <v>51</v>
      </c>
      <c r="C23" s="7">
        <v>1973</v>
      </c>
      <c r="D23" s="8">
        <v>57775.16</v>
      </c>
      <c r="F23" s="32">
        <v>14.52</v>
      </c>
      <c r="H23" s="14">
        <f t="shared" si="5"/>
        <v>8666.2739999999994</v>
      </c>
      <c r="J23" s="12">
        <f t="shared" si="4"/>
        <v>63</v>
      </c>
      <c r="K23" s="12">
        <f>VLOOKUP(J23,'CPI Indexes'!B$5:J$111,9,FALSE)</f>
        <v>254.65778228109093</v>
      </c>
      <c r="L23" s="19">
        <f t="shared" si="0"/>
        <v>34.031058946528397</v>
      </c>
      <c r="M23" s="19">
        <f t="shared" si="1"/>
        <v>222.4686594579278</v>
      </c>
    </row>
    <row r="24" spans="2:13" x14ac:dyDescent="0.3">
      <c r="B24">
        <f t="shared" si="2"/>
        <v>50</v>
      </c>
      <c r="C24" s="7">
        <v>1974</v>
      </c>
      <c r="D24" s="8">
        <v>50670.55</v>
      </c>
      <c r="F24" s="32">
        <v>15.1</v>
      </c>
      <c r="H24" s="14">
        <f t="shared" si="5"/>
        <v>7600.5825000000004</v>
      </c>
      <c r="J24" s="12">
        <f t="shared" si="4"/>
        <v>62</v>
      </c>
      <c r="K24" s="12">
        <f>VLOOKUP(J24,'CPI Indexes'!B$5:J$111,9,FALSE)</f>
        <v>244.48942870466593</v>
      </c>
      <c r="L24" s="19">
        <f t="shared" si="0"/>
        <v>31.087571107956652</v>
      </c>
      <c r="M24" s="19">
        <f t="shared" si="1"/>
        <v>195.88088651129073</v>
      </c>
    </row>
    <row r="25" spans="2:13" x14ac:dyDescent="0.3">
      <c r="B25">
        <f t="shared" si="2"/>
        <v>49</v>
      </c>
      <c r="C25" s="7">
        <v>1975</v>
      </c>
      <c r="D25" s="8">
        <v>85834.18</v>
      </c>
      <c r="F25" s="32">
        <v>15.71</v>
      </c>
      <c r="H25" s="14">
        <f t="shared" si="5"/>
        <v>12875.126999999999</v>
      </c>
      <c r="J25" s="12">
        <f t="shared" si="4"/>
        <v>62</v>
      </c>
      <c r="K25" s="12">
        <f>VLOOKUP(J25,'CPI Indexes'!B$5:J$111,9,FALSE)</f>
        <v>244.48942870466593</v>
      </c>
      <c r="L25" s="19">
        <f t="shared" si="0"/>
        <v>52.661283018304523</v>
      </c>
      <c r="M25" s="19">
        <f t="shared" si="1"/>
        <v>319.82219507428658</v>
      </c>
    </row>
    <row r="26" spans="2:13" x14ac:dyDescent="0.3">
      <c r="B26">
        <f t="shared" si="2"/>
        <v>48</v>
      </c>
      <c r="C26" s="7">
        <v>1976</v>
      </c>
      <c r="D26" s="8">
        <v>31378.639999999999</v>
      </c>
      <c r="F26" s="32">
        <v>16.329999999999998</v>
      </c>
      <c r="H26" s="14">
        <f t="shared" si="5"/>
        <v>4706.7959999999994</v>
      </c>
      <c r="J26" s="12">
        <f t="shared" si="4"/>
        <v>61</v>
      </c>
      <c r="K26" s="12">
        <f>VLOOKUP(J26,'CPI Indexes'!B$5:J$111,9,FALSE)</f>
        <v>234.68860598040089</v>
      </c>
      <c r="L26" s="19">
        <f t="shared" si="0"/>
        <v>20.055494302067093</v>
      </c>
      <c r="M26" s="19">
        <f t="shared" si="1"/>
        <v>117.39846779182623</v>
      </c>
    </row>
    <row r="27" spans="2:13" x14ac:dyDescent="0.3">
      <c r="B27">
        <f t="shared" si="2"/>
        <v>47</v>
      </c>
      <c r="C27" s="7">
        <v>1977</v>
      </c>
      <c r="D27" s="8">
        <v>2028929.38</v>
      </c>
      <c r="F27" s="32">
        <v>16.96</v>
      </c>
      <c r="H27" s="14">
        <f t="shared" si="5"/>
        <v>304339.40699999995</v>
      </c>
      <c r="J27" s="12">
        <f t="shared" si="4"/>
        <v>61</v>
      </c>
      <c r="K27" s="12">
        <f>VLOOKUP(J27,'CPI Indexes'!B$5:J$111,9,FALSE)</f>
        <v>234.68860598040089</v>
      </c>
      <c r="L27" s="19">
        <f t="shared" si="0"/>
        <v>1296.7796443659292</v>
      </c>
      <c r="M27" s="19">
        <f t="shared" si="1"/>
        <v>7316.5633590797488</v>
      </c>
    </row>
    <row r="28" spans="2:13" x14ac:dyDescent="0.3">
      <c r="B28">
        <f t="shared" si="2"/>
        <v>46</v>
      </c>
      <c r="C28" s="7">
        <v>1978</v>
      </c>
      <c r="D28" s="8">
        <v>17311.169999999998</v>
      </c>
      <c r="F28" s="32">
        <v>17.61</v>
      </c>
      <c r="H28" s="14">
        <f t="shared" si="5"/>
        <v>2596.6754999999998</v>
      </c>
      <c r="J28" s="12">
        <f t="shared" si="4"/>
        <v>61</v>
      </c>
      <c r="K28" s="12">
        <f>VLOOKUP(J28,'CPI Indexes'!B$5:J$111,9,FALSE)</f>
        <v>234.68860598040089</v>
      </c>
      <c r="L28" s="19">
        <f t="shared" si="0"/>
        <v>11.064344130182659</v>
      </c>
      <c r="M28" s="19">
        <f t="shared" si="1"/>
        <v>60.169793730802205</v>
      </c>
    </row>
    <row r="29" spans="2:13" x14ac:dyDescent="0.3">
      <c r="B29">
        <f t="shared" si="2"/>
        <v>45</v>
      </c>
      <c r="C29" s="7">
        <v>1979</v>
      </c>
      <c r="D29" s="9">
        <v>26912.68</v>
      </c>
      <c r="F29" s="32">
        <v>18.27</v>
      </c>
      <c r="H29" s="14">
        <f t="shared" si="5"/>
        <v>4036.902</v>
      </c>
      <c r="J29" s="12">
        <f t="shared" si="4"/>
        <v>60</v>
      </c>
      <c r="K29" s="12">
        <f>VLOOKUP(J29,'CPI Indexes'!B$5:J$111,9,FALSE)</f>
        <v>225.24202986062735</v>
      </c>
      <c r="L29" s="19">
        <f t="shared" si="0"/>
        <v>17.922507635444003</v>
      </c>
      <c r="M29" s="19">
        <f t="shared" si="1"/>
        <v>93.942803464486829</v>
      </c>
    </row>
    <row r="30" spans="2:13" x14ac:dyDescent="0.3">
      <c r="B30">
        <f t="shared" si="2"/>
        <v>44</v>
      </c>
      <c r="C30" s="7">
        <v>1980</v>
      </c>
      <c r="D30" s="8">
        <v>4259.92</v>
      </c>
      <c r="F30" s="32">
        <v>18.940000000000001</v>
      </c>
      <c r="H30" s="14">
        <f t="shared" si="5"/>
        <v>638.98799999999994</v>
      </c>
      <c r="J30" s="12">
        <f t="shared" si="4"/>
        <v>60</v>
      </c>
      <c r="K30" s="12">
        <f>VLOOKUP(J30,'CPI Indexes'!B$5:J$111,9,FALSE)</f>
        <v>225.24202986062735</v>
      </c>
      <c r="L30" s="19">
        <f t="shared" si="0"/>
        <v>2.8368950519376224</v>
      </c>
      <c r="M30" s="19">
        <f t="shared" si="1"/>
        <v>14.332432553159265</v>
      </c>
    </row>
    <row r="31" spans="2:13" x14ac:dyDescent="0.3">
      <c r="B31">
        <f t="shared" si="2"/>
        <v>42</v>
      </c>
      <c r="C31" s="7">
        <v>1982</v>
      </c>
      <c r="D31" s="8">
        <v>124293.39</v>
      </c>
      <c r="F31" s="32">
        <v>20.329999999999998</v>
      </c>
      <c r="H31" s="14">
        <f t="shared" si="5"/>
        <v>18644.0085</v>
      </c>
      <c r="J31" s="12">
        <f t="shared" si="4"/>
        <v>59</v>
      </c>
      <c r="K31" s="12">
        <f>VLOOKUP(J31,'CPI Indexes'!B$5:J$111,9,FALSE)</f>
        <v>216.13689625120708</v>
      </c>
      <c r="L31" s="19">
        <f t="shared" si="0"/>
        <v>86.260184278443745</v>
      </c>
      <c r="M31" s="19">
        <f t="shared" si="1"/>
        <v>404.86553461656172</v>
      </c>
    </row>
    <row r="32" spans="2:13" x14ac:dyDescent="0.3">
      <c r="B32">
        <f t="shared" si="2"/>
        <v>41</v>
      </c>
      <c r="C32" s="7">
        <v>1983</v>
      </c>
      <c r="D32" s="8">
        <v>446656.3</v>
      </c>
      <c r="F32" s="32">
        <v>21.04</v>
      </c>
      <c r="H32" s="14">
        <f t="shared" si="5"/>
        <v>66998.444999999992</v>
      </c>
      <c r="J32" s="12">
        <f t="shared" si="4"/>
        <v>59</v>
      </c>
      <c r="K32" s="12">
        <f>VLOOKUP(J32,'CPI Indexes'!B$5:J$111,9,FALSE)</f>
        <v>216.13689625120708</v>
      </c>
      <c r="L32" s="19">
        <f t="shared" si="0"/>
        <v>309.98152634768309</v>
      </c>
      <c r="M32" s="19">
        <f t="shared" si="1"/>
        <v>1402.3232455243938</v>
      </c>
    </row>
    <row r="33" spans="2:13" x14ac:dyDescent="0.3">
      <c r="B33">
        <f t="shared" si="2"/>
        <v>40</v>
      </c>
      <c r="C33" s="7">
        <v>1984</v>
      </c>
      <c r="D33" s="8">
        <v>164679.78</v>
      </c>
      <c r="F33" s="32">
        <v>21.77</v>
      </c>
      <c r="H33" s="14">
        <f t="shared" si="5"/>
        <v>24701.967000000001</v>
      </c>
      <c r="J33" s="12">
        <f t="shared" si="4"/>
        <v>59</v>
      </c>
      <c r="K33" s="12">
        <f>VLOOKUP(J33,'CPI Indexes'!B$5:J$111,9,FALSE)</f>
        <v>216.13689625120708</v>
      </c>
      <c r="L33" s="19">
        <f t="shared" si="0"/>
        <v>114.28852467322338</v>
      </c>
      <c r="M33" s="19">
        <f t="shared" si="1"/>
        <v>498.34125537785349</v>
      </c>
    </row>
    <row r="34" spans="2:13" x14ac:dyDescent="0.3">
      <c r="B34">
        <f t="shared" si="2"/>
        <v>39</v>
      </c>
      <c r="C34" s="7">
        <v>1985</v>
      </c>
      <c r="D34" s="8">
        <v>761952.26</v>
      </c>
      <c r="F34" s="32">
        <v>22.5</v>
      </c>
      <c r="H34" s="14">
        <f t="shared" si="5"/>
        <v>114292.83899999999</v>
      </c>
      <c r="J34" s="12">
        <f t="shared" si="4"/>
        <v>59</v>
      </c>
      <c r="K34" s="12">
        <f>VLOOKUP(J34,'CPI Indexes'!B$5:J$111,9,FALSE)</f>
        <v>216.13689625120708</v>
      </c>
      <c r="L34" s="19">
        <f t="shared" si="0"/>
        <v>528.79837261640932</v>
      </c>
      <c r="M34" s="19">
        <f t="shared" si="1"/>
        <v>2222.420425762441</v>
      </c>
    </row>
    <row r="35" spans="2:13" x14ac:dyDescent="0.3">
      <c r="B35">
        <f t="shared" si="2"/>
        <v>38</v>
      </c>
      <c r="C35" s="7">
        <v>1986</v>
      </c>
      <c r="D35" s="8">
        <v>22979.98</v>
      </c>
      <c r="F35" s="32">
        <v>23.25</v>
      </c>
      <c r="H35" s="14">
        <f t="shared" si="5"/>
        <v>3446.9969999999998</v>
      </c>
      <c r="J35" s="12">
        <f t="shared" si="4"/>
        <v>58</v>
      </c>
      <c r="K35" s="12">
        <f>VLOOKUP(J35,'CPI Indexes'!B$5:J$111,9,FALSE)</f>
        <v>207.3608638565851</v>
      </c>
      <c r="L35" s="19">
        <f t="shared" si="0"/>
        <v>16.623180169542561</v>
      </c>
      <c r="M35" s="19">
        <f t="shared" si="1"/>
        <v>67.338295107091099</v>
      </c>
    </row>
    <row r="36" spans="2:13" x14ac:dyDescent="0.3">
      <c r="B36">
        <f t="shared" si="2"/>
        <v>37</v>
      </c>
      <c r="C36" s="7">
        <v>1987</v>
      </c>
      <c r="D36" s="8">
        <v>6330534.25</v>
      </c>
      <c r="F36" s="32">
        <v>24.01</v>
      </c>
      <c r="H36" s="14">
        <f t="shared" si="5"/>
        <v>949580.13749999995</v>
      </c>
      <c r="J36" s="12">
        <f t="shared" si="4"/>
        <v>58</v>
      </c>
      <c r="K36" s="12">
        <f>VLOOKUP(J36,'CPI Indexes'!B$5:J$111,9,FALSE)</f>
        <v>207.3608638565851</v>
      </c>
      <c r="L36" s="19">
        <f t="shared" si="0"/>
        <v>4579.36044362136</v>
      </c>
      <c r="M36" s="19">
        <f t="shared" si="1"/>
        <v>17879.885265119668</v>
      </c>
    </row>
    <row r="37" spans="2:13" x14ac:dyDescent="0.3">
      <c r="B37">
        <f t="shared" si="2"/>
        <v>36</v>
      </c>
      <c r="C37" s="7">
        <v>1988</v>
      </c>
      <c r="D37" s="8">
        <v>1232367.1599999999</v>
      </c>
      <c r="F37" s="32">
        <v>24.78</v>
      </c>
      <c r="H37" s="14">
        <f t="shared" si="5"/>
        <v>184855.07399999999</v>
      </c>
      <c r="J37" s="12">
        <f t="shared" si="4"/>
        <v>58</v>
      </c>
      <c r="K37" s="12">
        <f>VLOOKUP(J37,'CPI Indexes'!B$5:J$111,9,FALSE)</f>
        <v>207.3608638565851</v>
      </c>
      <c r="L37" s="19">
        <f t="shared" si="0"/>
        <v>891.46558594513499</v>
      </c>
      <c r="M37" s="19">
        <f t="shared" si="1"/>
        <v>3354.8752538675008</v>
      </c>
    </row>
    <row r="38" spans="2:13" x14ac:dyDescent="0.3">
      <c r="B38">
        <f t="shared" si="2"/>
        <v>35</v>
      </c>
      <c r="C38" s="7">
        <v>1989</v>
      </c>
      <c r="D38" s="8">
        <v>205491.17</v>
      </c>
      <c r="F38" s="32">
        <v>25.55</v>
      </c>
      <c r="H38" s="14">
        <f t="shared" si="5"/>
        <v>30823.675500000001</v>
      </c>
      <c r="J38" s="12">
        <f t="shared" si="4"/>
        <v>58</v>
      </c>
      <c r="K38" s="12">
        <f>VLOOKUP(J38,'CPI Indexes'!B$5:J$111,9,FALSE)</f>
        <v>207.3608638565851</v>
      </c>
      <c r="L38" s="19">
        <f t="shared" si="0"/>
        <v>148.64750718495401</v>
      </c>
      <c r="M38" s="19">
        <f t="shared" si="1"/>
        <v>539.1893667067784</v>
      </c>
    </row>
    <row r="39" spans="2:13" x14ac:dyDescent="0.3">
      <c r="B39">
        <f t="shared" si="2"/>
        <v>34</v>
      </c>
      <c r="C39" s="7">
        <v>1990</v>
      </c>
      <c r="D39" s="8">
        <v>597014.43999999994</v>
      </c>
      <c r="F39" s="32">
        <v>26.34</v>
      </c>
      <c r="H39" s="14">
        <f t="shared" si="5"/>
        <v>89552.165999999983</v>
      </c>
      <c r="J39" s="12">
        <f t="shared" si="4"/>
        <v>57</v>
      </c>
      <c r="K39" s="12">
        <f>VLOOKUP(J39,'CPI Indexes'!B$5:J$111,9,FALSE)</f>
        <v>198.90203745213017</v>
      </c>
      <c r="L39" s="19">
        <f t="shared" si="0"/>
        <v>450.23252223624172</v>
      </c>
      <c r="M39" s="19">
        <f t="shared" si="1"/>
        <v>1574.1004599594862</v>
      </c>
    </row>
    <row r="40" spans="2:13" x14ac:dyDescent="0.3">
      <c r="B40">
        <f t="shared" si="2"/>
        <v>33</v>
      </c>
      <c r="C40" s="7">
        <v>1991</v>
      </c>
      <c r="D40" s="8">
        <v>4306848.74</v>
      </c>
      <c r="F40" s="32">
        <v>27.14</v>
      </c>
      <c r="H40" s="14">
        <f t="shared" si="5"/>
        <v>646027.31099999999</v>
      </c>
      <c r="J40" s="12">
        <f t="shared" si="4"/>
        <v>57</v>
      </c>
      <c r="K40" s="12">
        <f>VLOOKUP(J40,'CPI Indexes'!B$5:J$111,9,FALSE)</f>
        <v>198.90203745213017</v>
      </c>
      <c r="L40" s="19">
        <f t="shared" si="0"/>
        <v>3247.9672871902058</v>
      </c>
      <c r="M40" s="19">
        <f t="shared" si="1"/>
        <v>10945.0846341337</v>
      </c>
    </row>
    <row r="41" spans="2:13" x14ac:dyDescent="0.3">
      <c r="B41">
        <f t="shared" si="2"/>
        <v>32</v>
      </c>
      <c r="C41" s="7">
        <v>1992</v>
      </c>
      <c r="D41" s="8">
        <v>32053202.420000002</v>
      </c>
      <c r="F41" s="32">
        <v>27.95</v>
      </c>
      <c r="H41" s="14">
        <f t="shared" si="5"/>
        <v>4807980.3629999999</v>
      </c>
      <c r="J41" s="12">
        <f t="shared" si="4"/>
        <v>57</v>
      </c>
      <c r="K41" s="12">
        <f>VLOOKUP(J41,'CPI Indexes'!B$5:J$111,9,FALSE)</f>
        <v>198.90203745213017</v>
      </c>
      <c r="L41" s="19">
        <f t="shared" ref="L41:L73" si="6">H41/K41</f>
        <v>24172.604889264338</v>
      </c>
      <c r="M41" s="19">
        <f t="shared" ref="M41:M73" si="7">L41*(1+$F$5/100)^B41</f>
        <v>78513.226613828752</v>
      </c>
    </row>
    <row r="42" spans="2:13" x14ac:dyDescent="0.3">
      <c r="B42">
        <f t="shared" si="2"/>
        <v>31</v>
      </c>
      <c r="C42" s="7">
        <v>1993</v>
      </c>
      <c r="D42" s="8">
        <v>489237.92</v>
      </c>
      <c r="F42" s="32">
        <v>28.76</v>
      </c>
      <c r="H42" s="14">
        <f t="shared" si="5"/>
        <v>73385.687999999995</v>
      </c>
      <c r="J42" s="12">
        <f t="shared" si="4"/>
        <v>57</v>
      </c>
      <c r="K42" s="12">
        <f>VLOOKUP(J42,'CPI Indexes'!B$5:J$111,9,FALSE)</f>
        <v>198.90203745213017</v>
      </c>
      <c r="L42" s="19">
        <f t="shared" si="6"/>
        <v>368.95392797402468</v>
      </c>
      <c r="M42" s="19">
        <f t="shared" si="7"/>
        <v>1155.0569702261232</v>
      </c>
    </row>
    <row r="43" spans="2:13" x14ac:dyDescent="0.3">
      <c r="B43">
        <f t="shared" si="2"/>
        <v>30</v>
      </c>
      <c r="C43" s="7">
        <v>1994</v>
      </c>
      <c r="D43" s="8">
        <v>1444423</v>
      </c>
      <c r="F43" s="32">
        <v>29.59</v>
      </c>
      <c r="H43" s="14">
        <f t="shared" si="5"/>
        <v>216663.44999999998</v>
      </c>
      <c r="J43" s="12">
        <f t="shared" si="4"/>
        <v>57</v>
      </c>
      <c r="K43" s="12">
        <f>VLOOKUP(J43,'CPI Indexes'!B$5:J$111,9,FALSE)</f>
        <v>198.90203745213017</v>
      </c>
      <c r="L43" s="19">
        <f t="shared" si="6"/>
        <v>1089.2972881293106</v>
      </c>
      <c r="M43" s="19">
        <f t="shared" si="7"/>
        <v>3286.9234057360409</v>
      </c>
    </row>
    <row r="44" spans="2:13" x14ac:dyDescent="0.3">
      <c r="B44">
        <f t="shared" si="2"/>
        <v>29</v>
      </c>
      <c r="C44" s="7">
        <v>1995</v>
      </c>
      <c r="D44" s="8">
        <v>20739.05</v>
      </c>
      <c r="F44" s="32">
        <v>30.42</v>
      </c>
      <c r="H44" s="14">
        <f t="shared" si="5"/>
        <v>3110.8574999999996</v>
      </c>
      <c r="J44" s="12">
        <f t="shared" si="4"/>
        <v>56</v>
      </c>
      <c r="K44" s="12">
        <f>VLOOKUP(J44,'CPI Indexes'!B$5:J$111,9,FALSE)</f>
        <v>190.74895176108933</v>
      </c>
      <c r="L44" s="19">
        <f t="shared" si="6"/>
        <v>16.308647944216801</v>
      </c>
      <c r="M44" s="19">
        <f t="shared" si="7"/>
        <v>47.432172178480521</v>
      </c>
    </row>
    <row r="45" spans="2:13" x14ac:dyDescent="0.3">
      <c r="B45">
        <f t="shared" si="2"/>
        <v>28</v>
      </c>
      <c r="C45" s="7">
        <v>1996</v>
      </c>
      <c r="D45" s="8">
        <v>3563541.09</v>
      </c>
      <c r="F45" s="32">
        <v>31.26</v>
      </c>
      <c r="H45" s="14">
        <f t="shared" si="5"/>
        <v>534531.16349999991</v>
      </c>
      <c r="J45" s="12">
        <f t="shared" si="4"/>
        <v>56</v>
      </c>
      <c r="K45" s="12">
        <f>VLOOKUP(J45,'CPI Indexes'!B$5:J$111,9,FALSE)</f>
        <v>190.74895176108933</v>
      </c>
      <c r="L45" s="19">
        <f t="shared" si="6"/>
        <v>2802.2757586080656</v>
      </c>
      <c r="M45" s="19">
        <f t="shared" si="7"/>
        <v>7855.5721297185128</v>
      </c>
    </row>
    <row r="46" spans="2:13" x14ac:dyDescent="0.3">
      <c r="B46">
        <f t="shared" si="2"/>
        <v>27</v>
      </c>
      <c r="C46" s="7">
        <v>1997</v>
      </c>
      <c r="D46" s="8">
        <v>8871581.6899999995</v>
      </c>
      <c r="F46" s="32">
        <v>32.119999999999997</v>
      </c>
      <c r="H46" s="14">
        <f t="shared" si="5"/>
        <v>1330737.2534999999</v>
      </c>
      <c r="J46" s="12">
        <f t="shared" si="4"/>
        <v>56</v>
      </c>
      <c r="K46" s="12">
        <f>VLOOKUP(J46,'CPI Indexes'!B$5:J$111,9,FALSE)</f>
        <v>190.74895176108933</v>
      </c>
      <c r="L46" s="19">
        <f t="shared" si="6"/>
        <v>6976.3804268069143</v>
      </c>
      <c r="M46" s="19">
        <f t="shared" si="7"/>
        <v>18849.897818165744</v>
      </c>
    </row>
    <row r="47" spans="2:13" x14ac:dyDescent="0.3">
      <c r="B47">
        <f t="shared" si="2"/>
        <v>26</v>
      </c>
      <c r="C47" s="7">
        <v>1998</v>
      </c>
      <c r="D47" s="8">
        <v>1316983.06</v>
      </c>
      <c r="F47" s="32">
        <v>32.979999999999997</v>
      </c>
      <c r="H47" s="14">
        <f t="shared" si="5"/>
        <v>197547.459</v>
      </c>
      <c r="J47" s="12">
        <f t="shared" si="4"/>
        <v>56</v>
      </c>
      <c r="K47" s="12">
        <f>VLOOKUP(J47,'CPI Indexes'!B$5:J$111,9,FALSE)</f>
        <v>190.74895176108933</v>
      </c>
      <c r="L47" s="19">
        <f t="shared" si="6"/>
        <v>1035.6411250292253</v>
      </c>
      <c r="M47" s="19">
        <f t="shared" si="7"/>
        <v>2697.1184991994446</v>
      </c>
    </row>
    <row r="48" spans="2:13" x14ac:dyDescent="0.3">
      <c r="B48">
        <f t="shared" si="2"/>
        <v>25</v>
      </c>
      <c r="C48" s="7">
        <v>1999</v>
      </c>
      <c r="D48" s="8">
        <v>7563883.8300000001</v>
      </c>
      <c r="F48" s="32">
        <v>33.840000000000003</v>
      </c>
      <c r="H48" s="14">
        <f t="shared" si="5"/>
        <v>1134582.5744999999</v>
      </c>
      <c r="J48" s="12">
        <f t="shared" si="4"/>
        <v>56</v>
      </c>
      <c r="K48" s="12">
        <f>VLOOKUP(J48,'CPI Indexes'!B$5:J$111,9,FALSE)</f>
        <v>190.74895176108933</v>
      </c>
      <c r="L48" s="19">
        <f t="shared" si="6"/>
        <v>5948.0409408542928</v>
      </c>
      <c r="M48" s="19">
        <f t="shared" si="7"/>
        <v>14930.57673047157</v>
      </c>
    </row>
    <row r="49" spans="2:13" x14ac:dyDescent="0.3">
      <c r="B49">
        <f t="shared" si="2"/>
        <v>24</v>
      </c>
      <c r="C49" s="7">
        <v>2000</v>
      </c>
      <c r="D49" s="8">
        <v>1297580.25</v>
      </c>
      <c r="F49" s="32">
        <v>34.72</v>
      </c>
      <c r="H49" s="14">
        <f t="shared" si="5"/>
        <v>194637.03750000001</v>
      </c>
      <c r="J49" s="12">
        <f t="shared" si="4"/>
        <v>56</v>
      </c>
      <c r="K49" s="12">
        <f>VLOOKUP(J49,'CPI Indexes'!B$5:J$111,9,FALSE)</f>
        <v>190.74895176108933</v>
      </c>
      <c r="L49" s="19">
        <f t="shared" si="6"/>
        <v>1020.3832613653387</v>
      </c>
      <c r="M49" s="19">
        <f t="shared" si="7"/>
        <v>2468.7542177041673</v>
      </c>
    </row>
    <row r="50" spans="2:13" x14ac:dyDescent="0.3">
      <c r="B50">
        <f t="shared" si="2"/>
        <v>23</v>
      </c>
      <c r="C50" s="7">
        <v>2001</v>
      </c>
      <c r="D50" s="8">
        <v>5290704.84</v>
      </c>
      <c r="F50" s="32">
        <v>35.6</v>
      </c>
      <c r="H50" s="14">
        <f t="shared" si="5"/>
        <v>793605.72599999991</v>
      </c>
      <c r="J50" s="12">
        <f t="shared" si="4"/>
        <v>56</v>
      </c>
      <c r="K50" s="12">
        <f>VLOOKUP(J50,'CPI Indexes'!B$5:J$111,9,FALSE)</f>
        <v>190.74895176108933</v>
      </c>
      <c r="L50" s="19">
        <f t="shared" si="6"/>
        <v>4160.4722787361952</v>
      </c>
      <c r="M50" s="19">
        <f t="shared" si="7"/>
        <v>9702.1739426156819</v>
      </c>
    </row>
    <row r="51" spans="2:13" x14ac:dyDescent="0.3">
      <c r="B51">
        <f t="shared" si="2"/>
        <v>22</v>
      </c>
      <c r="C51" s="7">
        <v>2002</v>
      </c>
      <c r="D51" s="8">
        <v>6565346.3899999997</v>
      </c>
      <c r="F51" s="32">
        <v>36.5</v>
      </c>
      <c r="H51" s="14">
        <f t="shared" si="5"/>
        <v>984801.95849999995</v>
      </c>
      <c r="J51" s="12">
        <f t="shared" si="4"/>
        <v>56</v>
      </c>
      <c r="K51" s="12">
        <f>VLOOKUP(J51,'CPI Indexes'!B$5:J$111,9,FALSE)</f>
        <v>190.74895176108933</v>
      </c>
      <c r="L51" s="19">
        <f t="shared" si="6"/>
        <v>5162.8171447749401</v>
      </c>
      <c r="M51" s="19">
        <f t="shared" si="7"/>
        <v>11604.463371392743</v>
      </c>
    </row>
    <row r="52" spans="2:13" x14ac:dyDescent="0.3">
      <c r="B52">
        <f t="shared" si="2"/>
        <v>21</v>
      </c>
      <c r="C52" s="7">
        <v>2003</v>
      </c>
      <c r="D52" s="8">
        <v>2377916.7400000002</v>
      </c>
      <c r="F52" s="32">
        <v>37.39</v>
      </c>
      <c r="H52" s="14">
        <f t="shared" si="5"/>
        <v>356687.511</v>
      </c>
      <c r="J52" s="12">
        <f t="shared" si="4"/>
        <v>55</v>
      </c>
      <c r="K52" s="12">
        <f>VLOOKUP(J52,'CPI Indexes'!B$5:J$111,9,FALSE)</f>
        <v>182.89055591430295</v>
      </c>
      <c r="L52" s="19">
        <f t="shared" si="6"/>
        <v>1950.278455969772</v>
      </c>
      <c r="M52" s="19">
        <f t="shared" si="7"/>
        <v>4225.19577025746</v>
      </c>
    </row>
    <row r="53" spans="2:13" x14ac:dyDescent="0.3">
      <c r="B53">
        <f t="shared" si="2"/>
        <v>20</v>
      </c>
      <c r="C53" s="7">
        <v>2004</v>
      </c>
      <c r="D53" s="8">
        <v>2770988.88</v>
      </c>
      <c r="F53" s="32">
        <v>38.299999999999997</v>
      </c>
      <c r="H53" s="14">
        <f t="shared" si="5"/>
        <v>415648.33199999999</v>
      </c>
      <c r="J53" s="12">
        <f t="shared" si="4"/>
        <v>55</v>
      </c>
      <c r="K53" s="12">
        <f>VLOOKUP(J53,'CPI Indexes'!B$5:J$111,9,FALSE)</f>
        <v>182.89055591430295</v>
      </c>
      <c r="L53" s="19">
        <f t="shared" si="6"/>
        <v>2272.6615375085871</v>
      </c>
      <c r="M53" s="19">
        <f t="shared" si="7"/>
        <v>4745.662726085694</v>
      </c>
    </row>
    <row r="54" spans="2:13" x14ac:dyDescent="0.3">
      <c r="B54">
        <f t="shared" si="2"/>
        <v>19</v>
      </c>
      <c r="C54" s="7">
        <v>2005</v>
      </c>
      <c r="D54" s="8">
        <v>818209.01</v>
      </c>
      <c r="F54" s="32">
        <v>39.21</v>
      </c>
      <c r="H54" s="14">
        <f t="shared" si="5"/>
        <v>122731.35149999999</v>
      </c>
      <c r="J54" s="12">
        <f t="shared" si="4"/>
        <v>55</v>
      </c>
      <c r="K54" s="12">
        <f>VLOOKUP(J54,'CPI Indexes'!B$5:J$111,9,FALSE)</f>
        <v>182.89055591430295</v>
      </c>
      <c r="L54" s="19">
        <f t="shared" si="6"/>
        <v>671.06445648023634</v>
      </c>
      <c r="M54" s="19">
        <f t="shared" si="7"/>
        <v>1350.6357439362257</v>
      </c>
    </row>
    <row r="55" spans="2:13" x14ac:dyDescent="0.3">
      <c r="B55">
        <f t="shared" si="2"/>
        <v>18</v>
      </c>
      <c r="C55" s="7">
        <v>2006</v>
      </c>
      <c r="D55" s="8">
        <v>3065647.87</v>
      </c>
      <c r="F55" s="32">
        <v>40.130000000000003</v>
      </c>
      <c r="H55" s="14">
        <f t="shared" si="5"/>
        <v>459847.18050000002</v>
      </c>
      <c r="J55" s="12">
        <f t="shared" si="4"/>
        <v>55</v>
      </c>
      <c r="K55" s="12">
        <f>VLOOKUP(J55,'CPI Indexes'!B$5:J$111,9,FALSE)</f>
        <v>182.89055591430295</v>
      </c>
      <c r="L55" s="19">
        <f t="shared" si="6"/>
        <v>2514.3298307621235</v>
      </c>
      <c r="M55" s="19">
        <f t="shared" si="7"/>
        <v>4877.622045622069</v>
      </c>
    </row>
    <row r="56" spans="2:13" x14ac:dyDescent="0.3">
      <c r="B56">
        <f t="shared" si="2"/>
        <v>17</v>
      </c>
      <c r="C56" s="7">
        <v>2007</v>
      </c>
      <c r="D56" s="8">
        <v>679282.81</v>
      </c>
      <c r="F56" s="32">
        <v>41.06</v>
      </c>
      <c r="H56" s="14">
        <f t="shared" si="5"/>
        <v>101892.42150000001</v>
      </c>
      <c r="J56" s="12">
        <f t="shared" si="4"/>
        <v>55</v>
      </c>
      <c r="K56" s="12">
        <f>VLOOKUP(J56,'CPI Indexes'!B$5:J$111,9,FALSE)</f>
        <v>182.89055591430295</v>
      </c>
      <c r="L56" s="19">
        <f t="shared" si="6"/>
        <v>557.12237841162096</v>
      </c>
      <c r="M56" s="19">
        <f t="shared" si="7"/>
        <v>1041.7137461405196</v>
      </c>
    </row>
    <row r="57" spans="2:13" x14ac:dyDescent="0.3">
      <c r="B57">
        <f t="shared" si="2"/>
        <v>16</v>
      </c>
      <c r="C57" s="7">
        <v>2008</v>
      </c>
      <c r="D57" s="8">
        <v>7248883.1600000001</v>
      </c>
      <c r="F57" s="32">
        <v>41.99</v>
      </c>
      <c r="H57" s="14">
        <f t="shared" si="5"/>
        <v>1087332.4739999999</v>
      </c>
      <c r="J57" s="12">
        <f t="shared" si="4"/>
        <v>55</v>
      </c>
      <c r="K57" s="12">
        <f>VLOOKUP(J57,'CPI Indexes'!B$5:J$111,9,FALSE)</f>
        <v>182.89055591430295</v>
      </c>
      <c r="L57" s="19">
        <f t="shared" si="6"/>
        <v>5945.2631031943029</v>
      </c>
      <c r="M57" s="19">
        <f t="shared" si="7"/>
        <v>10714.718482242899</v>
      </c>
    </row>
    <row r="58" spans="2:13" x14ac:dyDescent="0.3">
      <c r="B58">
        <f t="shared" si="2"/>
        <v>15</v>
      </c>
      <c r="C58" s="7">
        <v>2009</v>
      </c>
      <c r="D58" s="8">
        <v>969493.9</v>
      </c>
      <c r="F58" s="32">
        <v>42.93</v>
      </c>
      <c r="H58" s="14">
        <f t="shared" si="5"/>
        <v>145424.08499999999</v>
      </c>
      <c r="J58" s="12">
        <f t="shared" si="4"/>
        <v>55</v>
      </c>
      <c r="K58" s="12">
        <f>VLOOKUP(J58,'CPI Indexes'!B$5:J$111,9,FALSE)</f>
        <v>182.89055591430295</v>
      </c>
      <c r="L58" s="19">
        <f t="shared" si="6"/>
        <v>795.14267028714903</v>
      </c>
      <c r="M58" s="19">
        <f t="shared" si="7"/>
        <v>1381.2320295140285</v>
      </c>
    </row>
    <row r="59" spans="2:13" x14ac:dyDescent="0.3">
      <c r="B59">
        <f t="shared" si="2"/>
        <v>14</v>
      </c>
      <c r="C59" s="7">
        <v>2010</v>
      </c>
      <c r="D59" s="8">
        <v>269884.83</v>
      </c>
      <c r="F59" s="32">
        <v>43.87</v>
      </c>
      <c r="H59" s="14">
        <f t="shared" si="5"/>
        <v>40482.724500000004</v>
      </c>
      <c r="J59" s="12">
        <f t="shared" si="4"/>
        <v>55</v>
      </c>
      <c r="K59" s="12">
        <f>VLOOKUP(J59,'CPI Indexes'!B$5:J$111,9,FALSE)</f>
        <v>182.89055591430295</v>
      </c>
      <c r="L59" s="19">
        <f t="shared" si="6"/>
        <v>221.34945294260572</v>
      </c>
      <c r="M59" s="19">
        <f t="shared" si="7"/>
        <v>370.60555814598234</v>
      </c>
    </row>
    <row r="60" spans="2:13" x14ac:dyDescent="0.3">
      <c r="B60">
        <f t="shared" si="2"/>
        <v>13</v>
      </c>
      <c r="C60" s="7">
        <v>2011</v>
      </c>
      <c r="D60" s="8">
        <v>771797.29</v>
      </c>
      <c r="F60" s="32">
        <v>44.82</v>
      </c>
      <c r="H60" s="14">
        <f t="shared" si="5"/>
        <v>115769.5935</v>
      </c>
      <c r="J60" s="12">
        <f t="shared" si="4"/>
        <v>55</v>
      </c>
      <c r="K60" s="12">
        <f>VLOOKUP(J60,'CPI Indexes'!B$5:J$111,9,FALSE)</f>
        <v>182.89055591430295</v>
      </c>
      <c r="L60" s="19">
        <f t="shared" si="6"/>
        <v>632.99929797493849</v>
      </c>
      <c r="M60" s="19">
        <f t="shared" si="7"/>
        <v>1021.5240560330116</v>
      </c>
    </row>
    <row r="61" spans="2:13" x14ac:dyDescent="0.3">
      <c r="B61">
        <f t="shared" si="2"/>
        <v>12</v>
      </c>
      <c r="C61" s="7">
        <v>2012</v>
      </c>
      <c r="D61" s="8">
        <v>403584.09</v>
      </c>
      <c r="F61" s="32">
        <v>45.77</v>
      </c>
      <c r="H61" s="14">
        <f t="shared" si="5"/>
        <v>60537.613499999999</v>
      </c>
      <c r="J61" s="12">
        <f t="shared" si="4"/>
        <v>55</v>
      </c>
      <c r="K61" s="12">
        <f>VLOOKUP(J61,'CPI Indexes'!B$5:J$111,9,FALSE)</f>
        <v>182.89055591430295</v>
      </c>
      <c r="L61" s="19">
        <f t="shared" si="6"/>
        <v>331.0045901351304</v>
      </c>
      <c r="M61" s="19">
        <f t="shared" si="7"/>
        <v>514.86252342985961</v>
      </c>
    </row>
    <row r="62" spans="2:13" x14ac:dyDescent="0.3">
      <c r="B62">
        <f t="shared" si="2"/>
        <v>11</v>
      </c>
      <c r="C62" s="7">
        <v>2013</v>
      </c>
      <c r="D62" s="8">
        <v>6911335.5499999998</v>
      </c>
      <c r="F62" s="32">
        <v>46.72</v>
      </c>
      <c r="H62" s="14">
        <f t="shared" si="5"/>
        <v>1036700.3324999999</v>
      </c>
      <c r="J62" s="12">
        <f t="shared" si="4"/>
        <v>55</v>
      </c>
      <c r="K62" s="12">
        <f>VLOOKUP(J62,'CPI Indexes'!B$5:J$111,9,FALSE)</f>
        <v>182.89055591430295</v>
      </c>
      <c r="L62" s="19">
        <f t="shared" si="6"/>
        <v>5668.4191664099199</v>
      </c>
      <c r="M62" s="19">
        <f t="shared" si="7"/>
        <v>8498.2815849899434</v>
      </c>
    </row>
    <row r="63" spans="2:13" x14ac:dyDescent="0.3">
      <c r="B63">
        <f t="shared" si="2"/>
        <v>10</v>
      </c>
      <c r="C63" s="7">
        <v>2014</v>
      </c>
      <c r="D63" s="8">
        <v>1734537.51</v>
      </c>
      <c r="F63" s="32">
        <v>47.69</v>
      </c>
      <c r="H63" s="14">
        <f t="shared" si="5"/>
        <v>260180.62649999998</v>
      </c>
      <c r="J63" s="12">
        <f t="shared" si="4"/>
        <v>55</v>
      </c>
      <c r="K63" s="12">
        <f>VLOOKUP(J63,'CPI Indexes'!B$5:J$111,9,FALSE)</f>
        <v>182.89055591430295</v>
      </c>
      <c r="L63" s="19">
        <f t="shared" si="6"/>
        <v>1422.602852286768</v>
      </c>
      <c r="M63" s="19">
        <f t="shared" si="7"/>
        <v>2055.7236344663465</v>
      </c>
    </row>
    <row r="64" spans="2:13" x14ac:dyDescent="0.3">
      <c r="B64">
        <f t="shared" si="2"/>
        <v>9</v>
      </c>
      <c r="C64" s="7">
        <v>2015</v>
      </c>
      <c r="D64" s="8">
        <v>3695879.95</v>
      </c>
      <c r="F64" s="32">
        <v>48.65</v>
      </c>
      <c r="H64" s="14">
        <f t="shared" si="5"/>
        <v>554381.99250000005</v>
      </c>
      <c r="J64" s="12">
        <f t="shared" si="4"/>
        <v>55</v>
      </c>
      <c r="K64" s="12">
        <f>VLOOKUP(J64,'CPI Indexes'!B$5:J$111,9,FALSE)</f>
        <v>182.89055591430295</v>
      </c>
      <c r="L64" s="19">
        <f t="shared" si="6"/>
        <v>3031.2226332767391</v>
      </c>
      <c r="M64" s="19">
        <f t="shared" si="7"/>
        <v>4221.9276192598063</v>
      </c>
    </row>
    <row r="65" spans="2:19" x14ac:dyDescent="0.3">
      <c r="B65">
        <f t="shared" si="2"/>
        <v>8</v>
      </c>
      <c r="C65" s="7">
        <v>2016</v>
      </c>
      <c r="D65" s="8">
        <v>4700896.8</v>
      </c>
      <c r="F65" s="32">
        <v>49.62</v>
      </c>
      <c r="H65" s="14">
        <f t="shared" si="5"/>
        <v>705134.5199999999</v>
      </c>
      <c r="J65" s="12">
        <f t="shared" si="4"/>
        <v>55</v>
      </c>
      <c r="K65" s="12">
        <f>VLOOKUP(J65,'CPI Indexes'!B$5:J$111,9,FALSE)</f>
        <v>182.89055591430295</v>
      </c>
      <c r="L65" s="19">
        <f t="shared" si="6"/>
        <v>3855.4998997892753</v>
      </c>
      <c r="M65" s="19">
        <f t="shared" si="7"/>
        <v>5175.8959742237594</v>
      </c>
    </row>
    <row r="66" spans="2:19" x14ac:dyDescent="0.3">
      <c r="B66">
        <f t="shared" si="2"/>
        <v>7</v>
      </c>
      <c r="C66" s="7">
        <v>2017</v>
      </c>
      <c r="D66" s="8">
        <v>4394903.55</v>
      </c>
      <c r="F66" s="32">
        <v>50.59</v>
      </c>
      <c r="H66" s="14">
        <f t="shared" si="5"/>
        <v>659235.53249999997</v>
      </c>
      <c r="J66" s="12">
        <f t="shared" si="4"/>
        <v>55</v>
      </c>
      <c r="K66" s="12">
        <f>VLOOKUP(J66,'CPI Indexes'!B$5:J$111,9,FALSE)</f>
        <v>182.89055591430295</v>
      </c>
      <c r="L66" s="19">
        <f t="shared" si="6"/>
        <v>3604.5356700041857</v>
      </c>
      <c r="M66" s="19">
        <f t="shared" si="7"/>
        <v>4664.080797918461</v>
      </c>
    </row>
    <row r="67" spans="2:19" x14ac:dyDescent="0.3">
      <c r="B67">
        <f t="shared" si="2"/>
        <v>6</v>
      </c>
      <c r="C67" s="7">
        <v>2018</v>
      </c>
      <c r="D67" s="8">
        <v>6619007.1600000001</v>
      </c>
      <c r="F67" s="32">
        <v>51.57</v>
      </c>
      <c r="H67" s="14">
        <f t="shared" si="5"/>
        <v>992851.07400000002</v>
      </c>
      <c r="J67" s="12">
        <f t="shared" si="4"/>
        <v>55</v>
      </c>
      <c r="K67" s="12">
        <f>VLOOKUP(J67,'CPI Indexes'!B$5:J$111,9,FALSE)</f>
        <v>182.89055591430295</v>
      </c>
      <c r="L67" s="19">
        <f t="shared" si="6"/>
        <v>5428.662344190262</v>
      </c>
      <c r="M67" s="19">
        <f t="shared" si="7"/>
        <v>6770.5112217094274</v>
      </c>
    </row>
    <row r="68" spans="2:19" x14ac:dyDescent="0.3">
      <c r="B68">
        <f t="shared" si="2"/>
        <v>5</v>
      </c>
      <c r="C68" s="7">
        <v>2019</v>
      </c>
      <c r="D68" s="8">
        <v>3046093.03</v>
      </c>
      <c r="F68" s="32">
        <v>52.54</v>
      </c>
      <c r="H68" s="14">
        <f t="shared" si="5"/>
        <v>456913.95449999993</v>
      </c>
      <c r="J68" s="12">
        <f t="shared" si="4"/>
        <v>55</v>
      </c>
      <c r="K68" s="12">
        <f>VLOOKUP(J68,'CPI Indexes'!B$5:J$111,9,FALSE)</f>
        <v>182.89055591430295</v>
      </c>
      <c r="L68" s="19">
        <f t="shared" si="6"/>
        <v>2498.2916816880156</v>
      </c>
      <c r="M68" s="19">
        <f t="shared" si="7"/>
        <v>3003.1959448968255</v>
      </c>
    </row>
    <row r="69" spans="2:19" x14ac:dyDescent="0.3">
      <c r="B69">
        <f t="shared" si="2"/>
        <v>4</v>
      </c>
      <c r="C69" s="7">
        <v>2020</v>
      </c>
      <c r="D69" s="8">
        <v>9513160.7599999998</v>
      </c>
      <c r="F69">
        <v>53.52</v>
      </c>
      <c r="H69" s="14">
        <f t="shared" si="5"/>
        <v>1426974.1139999998</v>
      </c>
      <c r="J69" s="12">
        <f t="shared" si="4"/>
        <v>55</v>
      </c>
      <c r="K69" s="12">
        <f>VLOOKUP(J69,'CPI Indexes'!B$5:J$111,9,FALSE)</f>
        <v>182.89055591430295</v>
      </c>
      <c r="L69" s="19">
        <f t="shared" si="6"/>
        <v>7802.3389828211648</v>
      </c>
      <c r="M69" s="19">
        <f t="shared" si="7"/>
        <v>9040.1833007212044</v>
      </c>
    </row>
    <row r="70" spans="2:19" x14ac:dyDescent="0.3">
      <c r="B70">
        <f t="shared" si="2"/>
        <v>3</v>
      </c>
      <c r="C70" s="7">
        <v>2021</v>
      </c>
      <c r="D70">
        <v>15096270.33</v>
      </c>
      <c r="F70">
        <v>54.51</v>
      </c>
      <c r="H70" s="14">
        <f t="shared" si="5"/>
        <v>2264440.5494999997</v>
      </c>
      <c r="J70" s="12">
        <f t="shared" si="4"/>
        <v>55</v>
      </c>
      <c r="K70" s="12">
        <f>VLOOKUP(J70,'CPI Indexes'!B$5:J$111,9,FALSE)</f>
        <v>182.89055591430295</v>
      </c>
      <c r="L70" s="19">
        <f t="shared" si="6"/>
        <v>12381.396831452845</v>
      </c>
      <c r="M70" s="19">
        <f t="shared" si="7"/>
        <v>13827.190918097518</v>
      </c>
    </row>
    <row r="71" spans="2:19" x14ac:dyDescent="0.3">
      <c r="B71">
        <f t="shared" si="2"/>
        <v>2</v>
      </c>
      <c r="C71" s="7">
        <v>2022</v>
      </c>
      <c r="D71" s="8">
        <f>(D76-SUM(D9:D70))/3</f>
        <v>31235842.733333319</v>
      </c>
      <c r="F71" s="32">
        <f>F70</f>
        <v>54.51</v>
      </c>
      <c r="H71" s="14">
        <f t="shared" si="5"/>
        <v>4685376.4099999974</v>
      </c>
      <c r="J71" s="12">
        <f>J70</f>
        <v>55</v>
      </c>
      <c r="K71" s="12">
        <f>VLOOKUP(J71,'CPI Indexes'!B$5:J$111,9,FALSE)</f>
        <v>182.89055591430295</v>
      </c>
      <c r="L71" s="19">
        <f t="shared" si="6"/>
        <v>25618.471039015403</v>
      </c>
      <c r="M71" s="19">
        <f t="shared" si="7"/>
        <v>27575.882341840181</v>
      </c>
    </row>
    <row r="72" spans="2:19" x14ac:dyDescent="0.3">
      <c r="B72">
        <f t="shared" si="2"/>
        <v>1</v>
      </c>
      <c r="C72" s="7">
        <v>2023</v>
      </c>
      <c r="D72" s="8">
        <f>D71</f>
        <v>31235842.733333319</v>
      </c>
      <c r="F72" s="32">
        <f t="shared" ref="F72:F73" si="8">F71</f>
        <v>54.51</v>
      </c>
      <c r="H72" s="14">
        <f t="shared" si="5"/>
        <v>4685376.4099999974</v>
      </c>
      <c r="J72" s="12">
        <f t="shared" ref="J72:J73" si="9">J71</f>
        <v>55</v>
      </c>
      <c r="K72" s="12">
        <f>VLOOKUP(J72,'CPI Indexes'!B$5:J$111,9,FALSE)</f>
        <v>182.89055591430295</v>
      </c>
      <c r="L72" s="19">
        <f t="shared" si="6"/>
        <v>25618.471039015403</v>
      </c>
      <c r="M72" s="19">
        <f t="shared" si="7"/>
        <v>26579.163702978483</v>
      </c>
    </row>
    <row r="73" spans="2:19" x14ac:dyDescent="0.3">
      <c r="B73">
        <f t="shared" si="2"/>
        <v>0</v>
      </c>
      <c r="C73" s="7">
        <v>2024</v>
      </c>
      <c r="D73" s="8">
        <f>D72</f>
        <v>31235842.733333319</v>
      </c>
      <c r="F73" s="32">
        <f t="shared" si="8"/>
        <v>54.51</v>
      </c>
      <c r="H73" s="14">
        <f t="shared" si="5"/>
        <v>4685376.4099999974</v>
      </c>
      <c r="J73" s="12">
        <f t="shared" si="9"/>
        <v>55</v>
      </c>
      <c r="K73" s="12">
        <f>VLOOKUP(J73,'CPI Indexes'!B$5:J$111,9,FALSE)</f>
        <v>182.89055591430295</v>
      </c>
      <c r="L73" s="19">
        <f t="shared" si="6"/>
        <v>25618.471039015403</v>
      </c>
      <c r="M73" s="19">
        <f t="shared" si="7"/>
        <v>25618.471039015403</v>
      </c>
    </row>
    <row r="74" spans="2:19" x14ac:dyDescent="0.3">
      <c r="H74" s="3"/>
    </row>
    <row r="75" spans="2:19" x14ac:dyDescent="0.3">
      <c r="D75" s="1">
        <f>SUM(D9:D73)</f>
        <v>258899999.99999997</v>
      </c>
      <c r="H75" s="3"/>
      <c r="M75" s="19">
        <f>SUM(M9:M73)</f>
        <v>389253.17851021147</v>
      </c>
    </row>
    <row r="76" spans="2:19" x14ac:dyDescent="0.3">
      <c r="D76" s="2">
        <f>'[1]Recommended Life Estimates'!$H$17*1000000</f>
        <v>258899999.99999997</v>
      </c>
      <c r="H76" s="3"/>
    </row>
    <row r="77" spans="2:19" x14ac:dyDescent="0.3">
      <c r="H77" s="3"/>
      <c r="M77" s="14"/>
      <c r="N77" s="14"/>
      <c r="O77" s="14"/>
      <c r="P77" s="14"/>
      <c r="Q77" s="14"/>
      <c r="R77" s="14"/>
      <c r="S77" s="14"/>
    </row>
    <row r="78" spans="2:19" x14ac:dyDescent="0.3">
      <c r="H78" s="3"/>
      <c r="M78" s="18"/>
      <c r="N78" s="18"/>
      <c r="O78" s="18"/>
      <c r="P78" s="18"/>
      <c r="Q78" s="18"/>
      <c r="R78" s="18"/>
      <c r="S78" s="18"/>
    </row>
    <row r="79" spans="2:19" x14ac:dyDescent="0.3">
      <c r="D79" s="1"/>
      <c r="F79" s="2"/>
      <c r="H79" s="2"/>
      <c r="M79" s="18"/>
      <c r="N79" s="18"/>
      <c r="O79" s="18"/>
      <c r="P79" s="18"/>
      <c r="Q79" s="18"/>
      <c r="R79" s="18"/>
      <c r="S79" s="18"/>
    </row>
    <row r="80" spans="2:19" x14ac:dyDescent="0.3">
      <c r="D80" s="1"/>
      <c r="F80" s="2"/>
      <c r="H80" s="2"/>
      <c r="M80" s="14"/>
      <c r="N80" s="14"/>
      <c r="O80" s="14"/>
      <c r="P80" s="14"/>
      <c r="Q80" s="14"/>
      <c r="R80" s="14"/>
      <c r="S80" s="14"/>
    </row>
    <row r="81" spans="4:19" x14ac:dyDescent="0.3">
      <c r="D81" s="1"/>
      <c r="F81" s="2"/>
      <c r="H81" s="2"/>
      <c r="M81" s="14"/>
      <c r="N81" s="14"/>
      <c r="O81" s="14"/>
      <c r="P81" s="14"/>
      <c r="Q81" s="14"/>
      <c r="R81" s="14"/>
      <c r="S81" s="14"/>
    </row>
    <row r="82" spans="4:19" x14ac:dyDescent="0.3">
      <c r="D82" s="1"/>
      <c r="F82" s="2"/>
      <c r="H82" s="2"/>
      <c r="M82" s="19"/>
      <c r="N82" s="19"/>
      <c r="O82" s="19"/>
      <c r="P82" s="19"/>
      <c r="Q82" s="19"/>
      <c r="R82" s="19"/>
      <c r="S82" s="19"/>
    </row>
    <row r="83" spans="4:19" x14ac:dyDescent="0.3">
      <c r="D83" s="1"/>
      <c r="F83" s="2"/>
      <c r="H83" s="2"/>
    </row>
    <row r="84" spans="4:19" x14ac:dyDescent="0.3">
      <c r="D84" s="1"/>
      <c r="F84" s="2"/>
      <c r="H84" s="2"/>
    </row>
    <row r="85" spans="4:19" x14ac:dyDescent="0.3">
      <c r="D85" s="1"/>
      <c r="F85" s="2"/>
      <c r="H85" s="2"/>
    </row>
    <row r="86" spans="4:19" x14ac:dyDescent="0.3">
      <c r="D86" s="1"/>
      <c r="F86" s="2"/>
      <c r="H86" s="2"/>
    </row>
    <row r="87" spans="4:19" x14ac:dyDescent="0.3">
      <c r="D87" s="1"/>
      <c r="F87" s="2"/>
      <c r="H87" s="2"/>
    </row>
    <row r="88" spans="4:19" x14ac:dyDescent="0.3">
      <c r="D88" s="1"/>
      <c r="F88" s="2"/>
      <c r="H88" s="2"/>
    </row>
    <row r="89" spans="4:19" x14ac:dyDescent="0.3">
      <c r="D89" s="1"/>
      <c r="F89" s="2"/>
      <c r="H89" s="2"/>
    </row>
    <row r="90" spans="4:19" x14ac:dyDescent="0.3">
      <c r="D90" s="1"/>
      <c r="F90" s="2"/>
      <c r="H90" s="2"/>
    </row>
    <row r="92" spans="4:19" x14ac:dyDescent="0.3">
      <c r="D9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75"/>
  <sheetViews>
    <sheetView view="pageBreakPreview" zoomScale="60" zoomScaleNormal="70" workbookViewId="0">
      <selection activeCell="B9" sqref="B9"/>
    </sheetView>
  </sheetViews>
  <sheetFormatPr defaultRowHeight="14.4" x14ac:dyDescent="0.3"/>
  <cols>
    <col min="4" max="4" width="16.88671875" customWidth="1"/>
    <col min="5" max="5" width="2.33203125" customWidth="1"/>
    <col min="6" max="6" width="13.44140625" bestFit="1" customWidth="1"/>
    <col min="7" max="7" width="3" bestFit="1" customWidth="1"/>
    <col min="8" max="8" width="16.5546875" customWidth="1"/>
    <col min="10" max="10" width="10.5546875" customWidth="1"/>
    <col min="11" max="11" width="14.5546875" customWidth="1"/>
    <col min="12" max="12" width="13.6640625" customWidth="1"/>
    <col min="13" max="13" width="16.109375" customWidth="1"/>
    <col min="14" max="14" width="17" customWidth="1"/>
    <col min="15" max="15" width="19.33203125" customWidth="1"/>
  </cols>
  <sheetData>
    <row r="2" spans="2:13" x14ac:dyDescent="0.3">
      <c r="B2" t="s">
        <v>20</v>
      </c>
    </row>
    <row r="3" spans="2:13" x14ac:dyDescent="0.3">
      <c r="B3" t="s">
        <v>1</v>
      </c>
      <c r="F3">
        <v>0.1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60</v>
      </c>
      <c r="C9" s="7">
        <v>1964</v>
      </c>
      <c r="D9" s="8">
        <v>1140124.27</v>
      </c>
      <c r="F9" s="31">
        <v>2.5268942545921163</v>
      </c>
      <c r="H9" s="14">
        <f>D9*F$3</f>
        <v>114012.42700000001</v>
      </c>
      <c r="J9" s="12">
        <f>ROUND(F9+B9,0)-3</f>
        <v>60</v>
      </c>
      <c r="K9" s="12">
        <f>VLOOKUP(J9,'CPI Indexes'!B$5:J$111,9,FALSE)</f>
        <v>225.24202986062735</v>
      </c>
      <c r="L9" s="19">
        <f t="shared" ref="L9:L53" si="0">H9/K9</f>
        <v>506.17740867700087</v>
      </c>
      <c r="M9" s="19">
        <f t="shared" ref="M9:M53" si="1">L9*(1+$F$5/100)^B9</f>
        <v>4608.8129360742305</v>
      </c>
    </row>
    <row r="10" spans="2:13" x14ac:dyDescent="0.3">
      <c r="B10">
        <f t="shared" ref="B10:B53" si="2">2024-C10</f>
        <v>49</v>
      </c>
      <c r="C10" s="7">
        <v>1975</v>
      </c>
      <c r="D10" s="8">
        <v>1589111.14</v>
      </c>
      <c r="F10" s="31">
        <v>5.697921001913123</v>
      </c>
      <c r="H10" s="14">
        <f t="shared" ref="H10:H11" si="3">D10*F$3</f>
        <v>158911.114</v>
      </c>
      <c r="J10" s="12">
        <f t="shared" ref="J10:J50" si="4">ROUND(F10+B10,0)-3</f>
        <v>52</v>
      </c>
      <c r="K10" s="12">
        <f>VLOOKUP(J10,'CPI Indexes'!B$5:J$111,9,FALSE)</f>
        <v>160.97890408163011</v>
      </c>
      <c r="L10" s="19">
        <f t="shared" si="0"/>
        <v>987.15490024344081</v>
      </c>
      <c r="M10" s="19">
        <f t="shared" si="1"/>
        <v>5995.183348731869</v>
      </c>
    </row>
    <row r="11" spans="2:13" x14ac:dyDescent="0.3">
      <c r="B11">
        <f t="shared" si="2"/>
        <v>48</v>
      </c>
      <c r="C11" s="7">
        <v>1976</v>
      </c>
      <c r="D11" s="8">
        <v>869820.08</v>
      </c>
      <c r="F11" s="31">
        <v>6.0807841599169548</v>
      </c>
      <c r="H11" s="14">
        <f t="shared" si="3"/>
        <v>86982.008000000002</v>
      </c>
      <c r="J11" s="12">
        <f t="shared" si="4"/>
        <v>51</v>
      </c>
      <c r="K11" s="12">
        <f>VLOOKUP(J11,'CPI Indexes'!B$5:J$111,9,FALSE)</f>
        <v>154.19653405458325</v>
      </c>
      <c r="L11" s="19">
        <f t="shared" si="0"/>
        <v>564.09833420256825</v>
      </c>
      <c r="M11" s="19">
        <f t="shared" si="1"/>
        <v>3302.0517530937841</v>
      </c>
    </row>
    <row r="12" spans="2:13" x14ac:dyDescent="0.3">
      <c r="B12">
        <f t="shared" si="2"/>
        <v>42</v>
      </c>
      <c r="C12" s="7">
        <v>1982</v>
      </c>
      <c r="D12" s="8">
        <v>17507279.34</v>
      </c>
      <c r="F12" s="31">
        <v>9.0943999741614956</v>
      </c>
      <c r="H12" s="14">
        <f t="shared" ref="H12:H53" si="5">D12*F$3</f>
        <v>1750727.9340000001</v>
      </c>
      <c r="J12" s="12">
        <f t="shared" si="4"/>
        <v>48</v>
      </c>
      <c r="K12" s="12">
        <f>VLOOKUP(J12,'CPI Indexes'!B$5:J$111,9,FALSE)</f>
        <v>135.28517688570494</v>
      </c>
      <c r="L12" s="19">
        <f t="shared" si="0"/>
        <v>12941.018183234477</v>
      </c>
      <c r="M12" s="19">
        <f t="shared" si="1"/>
        <v>60739.172876392549</v>
      </c>
    </row>
    <row r="13" spans="2:13" x14ac:dyDescent="0.3">
      <c r="B13">
        <f t="shared" si="2"/>
        <v>40</v>
      </c>
      <c r="C13" s="7">
        <v>1984</v>
      </c>
      <c r="D13" s="8">
        <v>36826.21</v>
      </c>
      <c r="F13" s="31">
        <v>10.367479369809022</v>
      </c>
      <c r="H13" s="14">
        <f t="shared" si="5"/>
        <v>3682.6210000000001</v>
      </c>
      <c r="J13" s="12">
        <f t="shared" si="4"/>
        <v>47</v>
      </c>
      <c r="K13" s="12">
        <f>VLOOKUP(J13,'CPI Indexes'!B$5:J$111,9,FALSE)</f>
        <v>129.43149579345055</v>
      </c>
      <c r="L13" s="19">
        <f t="shared" si="0"/>
        <v>28.452278770515044</v>
      </c>
      <c r="M13" s="19">
        <f t="shared" si="1"/>
        <v>124.06271199492609</v>
      </c>
    </row>
    <row r="14" spans="2:13" x14ac:dyDescent="0.3">
      <c r="B14">
        <f t="shared" si="2"/>
        <v>39</v>
      </c>
      <c r="C14" s="7">
        <v>1985</v>
      </c>
      <c r="D14" s="8">
        <v>3035927.13</v>
      </c>
      <c r="F14" s="31">
        <v>11.037003275174545</v>
      </c>
      <c r="H14" s="14">
        <f t="shared" si="5"/>
        <v>303592.71299999999</v>
      </c>
      <c r="J14" s="12">
        <f t="shared" si="4"/>
        <v>47</v>
      </c>
      <c r="K14" s="12">
        <f>VLOOKUP(J14,'CPI Indexes'!B$5:J$111,9,FALSE)</f>
        <v>129.43149579345055</v>
      </c>
      <c r="L14" s="19">
        <f t="shared" si="0"/>
        <v>2345.5860657322505</v>
      </c>
      <c r="M14" s="19">
        <f t="shared" si="1"/>
        <v>9857.9697911599706</v>
      </c>
    </row>
    <row r="15" spans="2:13" x14ac:dyDescent="0.3">
      <c r="B15">
        <f t="shared" si="2"/>
        <v>38</v>
      </c>
      <c r="C15" s="7">
        <v>1986</v>
      </c>
      <c r="D15" s="8">
        <v>174742.13</v>
      </c>
      <c r="F15" s="31">
        <v>11.722697384905404</v>
      </c>
      <c r="H15" s="14">
        <f t="shared" si="5"/>
        <v>17474.213</v>
      </c>
      <c r="J15" s="12">
        <f t="shared" si="4"/>
        <v>47</v>
      </c>
      <c r="K15" s="12">
        <f>VLOOKUP(J15,'CPI Indexes'!B$5:J$111,9,FALSE)</f>
        <v>129.43149579345055</v>
      </c>
      <c r="L15" s="19">
        <f t="shared" si="0"/>
        <v>135.00742530153332</v>
      </c>
      <c r="M15" s="19">
        <f t="shared" si="1"/>
        <v>546.89714927473949</v>
      </c>
    </row>
    <row r="16" spans="2:13" x14ac:dyDescent="0.3">
      <c r="B16">
        <f t="shared" si="2"/>
        <v>37</v>
      </c>
      <c r="C16" s="7">
        <v>1987</v>
      </c>
      <c r="D16" s="8">
        <v>182220.97</v>
      </c>
      <c r="F16" s="31">
        <v>12.423627687822924</v>
      </c>
      <c r="H16" s="14">
        <f t="shared" si="5"/>
        <v>18222.097000000002</v>
      </c>
      <c r="J16" s="12">
        <f t="shared" si="4"/>
        <v>46</v>
      </c>
      <c r="K16" s="12">
        <f>VLOOKUP(J16,'CPI Indexes'!B$5:J$111,9,FALSE)</f>
        <v>123.78939353585595</v>
      </c>
      <c r="L16" s="19">
        <f t="shared" si="0"/>
        <v>147.20240950790279</v>
      </c>
      <c r="M16" s="19">
        <f t="shared" si="1"/>
        <v>574.74449219574979</v>
      </c>
    </row>
    <row r="17" spans="2:13" x14ac:dyDescent="0.3">
      <c r="B17">
        <f t="shared" si="2"/>
        <v>36</v>
      </c>
      <c r="C17" s="7">
        <v>1988</v>
      </c>
      <c r="D17" s="8">
        <v>13449779.130000001</v>
      </c>
      <c r="F17" s="31">
        <v>13.140567567257154</v>
      </c>
      <c r="H17" s="14">
        <f t="shared" si="5"/>
        <v>1344977.9130000002</v>
      </c>
      <c r="J17" s="12">
        <f t="shared" si="4"/>
        <v>46</v>
      </c>
      <c r="K17" s="12">
        <f>VLOOKUP(J17,'CPI Indexes'!B$5:J$111,9,FALSE)</f>
        <v>123.78939353585595</v>
      </c>
      <c r="L17" s="19">
        <f t="shared" si="0"/>
        <v>10865.049699192714</v>
      </c>
      <c r="M17" s="19">
        <f t="shared" si="1"/>
        <v>40888.719590018511</v>
      </c>
    </row>
    <row r="18" spans="2:13" x14ac:dyDescent="0.3">
      <c r="B18">
        <f t="shared" si="2"/>
        <v>35</v>
      </c>
      <c r="C18" s="7">
        <v>1989</v>
      </c>
      <c r="D18" s="8">
        <v>1154800.08</v>
      </c>
      <c r="F18" s="31">
        <v>13.874149779816817</v>
      </c>
      <c r="H18" s="14">
        <f t="shared" si="5"/>
        <v>115480.00800000002</v>
      </c>
      <c r="J18" s="12">
        <f t="shared" si="4"/>
        <v>46</v>
      </c>
      <c r="K18" s="12">
        <f>VLOOKUP(J18,'CPI Indexes'!B$5:J$111,9,FALSE)</f>
        <v>123.78939353585595</v>
      </c>
      <c r="L18" s="19">
        <f t="shared" si="0"/>
        <v>932.8748182819952</v>
      </c>
      <c r="M18" s="19">
        <f t="shared" si="1"/>
        <v>3383.8184844924385</v>
      </c>
    </row>
    <row r="19" spans="2:13" x14ac:dyDescent="0.3">
      <c r="B19">
        <f t="shared" si="2"/>
        <v>34</v>
      </c>
      <c r="C19" s="7">
        <v>1990</v>
      </c>
      <c r="D19" s="8">
        <v>20655614.530000001</v>
      </c>
      <c r="F19" s="31">
        <v>14.624771341041995</v>
      </c>
      <c r="H19" s="14">
        <f t="shared" si="5"/>
        <v>2065561.4530000002</v>
      </c>
      <c r="J19" s="12">
        <f t="shared" si="4"/>
        <v>46</v>
      </c>
      <c r="K19" s="12">
        <f>VLOOKUP(J19,'CPI Indexes'!B$5:J$111,9,FALSE)</f>
        <v>123.78939353585595</v>
      </c>
      <c r="L19" s="19">
        <f t="shared" si="0"/>
        <v>16686.093969768939</v>
      </c>
      <c r="M19" s="19">
        <f t="shared" si="1"/>
        <v>58337.829666952995</v>
      </c>
    </row>
    <row r="20" spans="2:13" x14ac:dyDescent="0.3">
      <c r="B20">
        <f t="shared" si="2"/>
        <v>33</v>
      </c>
      <c r="C20" s="7">
        <v>1991</v>
      </c>
      <c r="D20" s="8">
        <v>3067806.17</v>
      </c>
      <c r="F20" s="31">
        <v>15.392616902916297</v>
      </c>
      <c r="H20" s="14">
        <f t="shared" si="5"/>
        <v>306780.61700000003</v>
      </c>
      <c r="J20" s="12">
        <f t="shared" si="4"/>
        <v>45</v>
      </c>
      <c r="K20" s="12">
        <f>VLOOKUP(J20,'CPI Indexes'!B$5:J$111,9,FALSE)</f>
        <v>118.35122268516234</v>
      </c>
      <c r="L20" s="19">
        <f t="shared" si="0"/>
        <v>2592.1203857445321</v>
      </c>
      <c r="M20" s="19">
        <f t="shared" si="1"/>
        <v>8734.9946890569627</v>
      </c>
    </row>
    <row r="21" spans="2:13" x14ac:dyDescent="0.3">
      <c r="B21">
        <f t="shared" si="2"/>
        <v>32</v>
      </c>
      <c r="C21" s="7">
        <v>1992</v>
      </c>
      <c r="D21" s="8">
        <v>31160066.899999999</v>
      </c>
      <c r="F21" s="31">
        <v>16.177679490182481</v>
      </c>
      <c r="H21" s="14">
        <f t="shared" si="5"/>
        <v>3116006.69</v>
      </c>
      <c r="J21" s="12">
        <f t="shared" si="4"/>
        <v>45</v>
      </c>
      <c r="K21" s="12">
        <f>VLOOKUP(J21,'CPI Indexes'!B$5:J$111,9,FALSE)</f>
        <v>118.35122268516234</v>
      </c>
      <c r="L21" s="19">
        <f t="shared" si="0"/>
        <v>26328.470625852289</v>
      </c>
      <c r="M21" s="19">
        <f t="shared" si="1"/>
        <v>85515.532567246832</v>
      </c>
    </row>
    <row r="22" spans="2:13" x14ac:dyDescent="0.3">
      <c r="B22">
        <f t="shared" si="2"/>
        <v>31</v>
      </c>
      <c r="C22" s="7">
        <v>1993</v>
      </c>
      <c r="D22" s="8">
        <v>2473866.11</v>
      </c>
      <c r="F22" s="31">
        <v>16.979779590616019</v>
      </c>
      <c r="H22" s="14">
        <f t="shared" si="5"/>
        <v>247386.611</v>
      </c>
      <c r="J22" s="12">
        <f t="shared" si="4"/>
        <v>45</v>
      </c>
      <c r="K22" s="12">
        <f>VLOOKUP(J22,'CPI Indexes'!B$5:J$111,9,FALSE)</f>
        <v>118.35122268516234</v>
      </c>
      <c r="L22" s="19">
        <f t="shared" si="0"/>
        <v>2090.2750760598165</v>
      </c>
      <c r="M22" s="19">
        <f t="shared" si="1"/>
        <v>6543.8706928817683</v>
      </c>
    </row>
    <row r="23" spans="2:13" x14ac:dyDescent="0.3">
      <c r="B23">
        <f t="shared" si="2"/>
        <v>30</v>
      </c>
      <c r="C23" s="7">
        <v>1994</v>
      </c>
      <c r="D23" s="8">
        <v>1776507.78</v>
      </c>
      <c r="F23" s="31">
        <v>17.798583330791423</v>
      </c>
      <c r="H23" s="14">
        <f t="shared" si="5"/>
        <v>177650.77800000002</v>
      </c>
      <c r="J23" s="12">
        <f t="shared" si="4"/>
        <v>45</v>
      </c>
      <c r="K23" s="12">
        <f>VLOOKUP(J23,'CPI Indexes'!B$5:J$111,9,FALSE)</f>
        <v>118.35122268516234</v>
      </c>
      <c r="L23" s="19">
        <f t="shared" si="0"/>
        <v>1501.0472555284555</v>
      </c>
      <c r="M23" s="19">
        <f t="shared" si="1"/>
        <v>4529.367153557655</v>
      </c>
    </row>
    <row r="24" spans="2:13" x14ac:dyDescent="0.3">
      <c r="B24">
        <f t="shared" si="2"/>
        <v>29</v>
      </c>
      <c r="C24" s="7">
        <v>1995</v>
      </c>
      <c r="D24" s="8">
        <v>1122494.48</v>
      </c>
      <c r="F24" s="31">
        <v>18.633620240745504</v>
      </c>
      <c r="H24" s="14">
        <f t="shared" si="5"/>
        <v>112249.448</v>
      </c>
      <c r="J24" s="12">
        <f t="shared" si="4"/>
        <v>45</v>
      </c>
      <c r="K24" s="12">
        <f>VLOOKUP(J24,'CPI Indexes'!B$5:J$111,9,FALSE)</f>
        <v>118.35122268516234</v>
      </c>
      <c r="L24" s="19">
        <f t="shared" si="0"/>
        <v>948.44350107481137</v>
      </c>
      <c r="M24" s="19">
        <f t="shared" si="1"/>
        <v>2758.4589230460419</v>
      </c>
    </row>
    <row r="25" spans="2:13" x14ac:dyDescent="0.3">
      <c r="B25">
        <f t="shared" si="2"/>
        <v>28</v>
      </c>
      <c r="C25" s="7">
        <v>1996</v>
      </c>
      <c r="D25" s="8">
        <v>45392248.670000002</v>
      </c>
      <c r="F25" s="31">
        <v>19.484300914383372</v>
      </c>
      <c r="H25" s="14">
        <f t="shared" si="5"/>
        <v>4539224.8670000006</v>
      </c>
      <c r="J25" s="12">
        <f t="shared" si="4"/>
        <v>44</v>
      </c>
      <c r="K25" s="12">
        <f>VLOOKUP(J25,'CPI Indexes'!B$5:J$111,9,FALSE)</f>
        <v>113.10961222666249</v>
      </c>
      <c r="L25" s="19">
        <f t="shared" si="0"/>
        <v>40131.20350818427</v>
      </c>
      <c r="M25" s="19">
        <f t="shared" si="1"/>
        <v>112499.12248734062</v>
      </c>
    </row>
    <row r="26" spans="2:13" x14ac:dyDescent="0.3">
      <c r="B26">
        <f t="shared" si="2"/>
        <v>27</v>
      </c>
      <c r="C26" s="7">
        <v>1997</v>
      </c>
      <c r="D26" s="8">
        <v>11812597.34</v>
      </c>
      <c r="F26" s="32">
        <v>20.349934705246323</v>
      </c>
      <c r="H26" s="14">
        <f t="shared" si="5"/>
        <v>1181259.7339999999</v>
      </c>
      <c r="J26" s="12">
        <f t="shared" si="4"/>
        <v>44</v>
      </c>
      <c r="K26" s="12">
        <f>VLOOKUP(J26,'CPI Indexes'!B$5:J$111,9,FALSE)</f>
        <v>113.10961222666249</v>
      </c>
      <c r="L26" s="19">
        <f t="shared" si="0"/>
        <v>10443.495568111852</v>
      </c>
      <c r="M26" s="19">
        <f t="shared" si="1"/>
        <v>28217.902734624437</v>
      </c>
    </row>
    <row r="27" spans="2:13" x14ac:dyDescent="0.3">
      <c r="B27">
        <f t="shared" si="2"/>
        <v>26</v>
      </c>
      <c r="C27" s="7">
        <v>1998</v>
      </c>
      <c r="D27" s="8">
        <v>1391664.48</v>
      </c>
      <c r="F27" s="32">
        <v>21.229747458416615</v>
      </c>
      <c r="H27" s="14">
        <f t="shared" si="5"/>
        <v>139166.448</v>
      </c>
      <c r="J27" s="12">
        <f t="shared" si="4"/>
        <v>44</v>
      </c>
      <c r="K27" s="12">
        <f>VLOOKUP(J27,'CPI Indexes'!B$5:J$111,9,FALSE)</f>
        <v>113.10961222666249</v>
      </c>
      <c r="L27" s="19">
        <f t="shared" si="0"/>
        <v>1230.3680055159391</v>
      </c>
      <c r="M27" s="19">
        <f t="shared" si="1"/>
        <v>3204.2453976579177</v>
      </c>
    </row>
    <row r="28" spans="2:13" x14ac:dyDescent="0.3">
      <c r="B28">
        <f t="shared" si="2"/>
        <v>25</v>
      </c>
      <c r="C28" s="7">
        <v>1999</v>
      </c>
      <c r="D28" s="8">
        <v>4654045.4000000004</v>
      </c>
      <c r="F28" s="32">
        <v>22.12289916868033</v>
      </c>
      <c r="H28" s="14">
        <f t="shared" si="5"/>
        <v>465404.54000000004</v>
      </c>
      <c r="J28" s="12">
        <f t="shared" si="4"/>
        <v>44</v>
      </c>
      <c r="K28" s="12">
        <f>VLOOKUP(J28,'CPI Indexes'!B$5:J$111,9,FALSE)</f>
        <v>113.10961222666249</v>
      </c>
      <c r="L28" s="19">
        <f t="shared" si="0"/>
        <v>4114.632972725316</v>
      </c>
      <c r="M28" s="19">
        <f t="shared" si="1"/>
        <v>10328.416352188084</v>
      </c>
    </row>
    <row r="29" spans="2:13" x14ac:dyDescent="0.3">
      <c r="B29">
        <f t="shared" si="2"/>
        <v>24</v>
      </c>
      <c r="C29" s="7">
        <v>2000</v>
      </c>
      <c r="D29" s="8">
        <v>6216427.8300000001</v>
      </c>
      <c r="F29" s="32">
        <v>23.028501372611093</v>
      </c>
      <c r="H29" s="14">
        <f t="shared" si="5"/>
        <v>621642.78300000005</v>
      </c>
      <c r="J29" s="12">
        <f t="shared" si="4"/>
        <v>44</v>
      </c>
      <c r="K29" s="12">
        <f>VLOOKUP(J29,'CPI Indexes'!B$5:J$111,9,FALSE)</f>
        <v>113.10961222666249</v>
      </c>
      <c r="L29" s="19">
        <f t="shared" si="0"/>
        <v>5495.9324036429225</v>
      </c>
      <c r="M29" s="19">
        <f t="shared" si="1"/>
        <v>13297.068675504794</v>
      </c>
    </row>
    <row r="30" spans="2:13" x14ac:dyDescent="0.3">
      <c r="B30">
        <f t="shared" si="2"/>
        <v>23</v>
      </c>
      <c r="C30" s="7">
        <v>2001</v>
      </c>
      <c r="D30" s="8">
        <v>1393425.54</v>
      </c>
      <c r="F30" s="32">
        <v>23.945634027666543</v>
      </c>
      <c r="H30" s="14">
        <f t="shared" si="5"/>
        <v>139342.554</v>
      </c>
      <c r="J30" s="12">
        <f t="shared" si="4"/>
        <v>44</v>
      </c>
      <c r="K30" s="12">
        <f>VLOOKUP(J30,'CPI Indexes'!B$5:J$111,9,FALSE)</f>
        <v>113.10961222666249</v>
      </c>
      <c r="L30" s="19">
        <f t="shared" si="0"/>
        <v>1231.9249554208427</v>
      </c>
      <c r="M30" s="19">
        <f t="shared" si="1"/>
        <v>2872.83495742286</v>
      </c>
    </row>
    <row r="31" spans="2:13" x14ac:dyDescent="0.3">
      <c r="B31">
        <f t="shared" si="2"/>
        <v>22</v>
      </c>
      <c r="C31" s="7">
        <v>2002</v>
      </c>
      <c r="D31" s="8">
        <v>1160036.3799999999</v>
      </c>
      <c r="F31" s="32">
        <v>24.873361603708069</v>
      </c>
      <c r="H31" s="14">
        <f t="shared" si="5"/>
        <v>116003.63799999999</v>
      </c>
      <c r="J31" s="12">
        <f t="shared" si="4"/>
        <v>44</v>
      </c>
      <c r="K31" s="12">
        <f>VLOOKUP(J31,'CPI Indexes'!B$5:J$111,9,FALSE)</f>
        <v>113.10961222666249</v>
      </c>
      <c r="L31" s="19">
        <f t="shared" si="0"/>
        <v>1025.5860285997453</v>
      </c>
      <c r="M31" s="19">
        <f t="shared" si="1"/>
        <v>2305.2095724797755</v>
      </c>
    </row>
    <row r="32" spans="2:13" x14ac:dyDescent="0.3">
      <c r="B32">
        <f t="shared" si="2"/>
        <v>21</v>
      </c>
      <c r="C32" s="7">
        <v>2003</v>
      </c>
      <c r="D32" s="9">
        <v>3830111.14</v>
      </c>
      <c r="F32" s="32">
        <v>25.810748109631046</v>
      </c>
      <c r="H32" s="14">
        <f t="shared" si="5"/>
        <v>383011.11400000006</v>
      </c>
      <c r="J32" s="12">
        <f t="shared" si="4"/>
        <v>44</v>
      </c>
      <c r="K32" s="12">
        <f>VLOOKUP(J32,'CPI Indexes'!B$5:J$111,9,FALSE)</f>
        <v>113.10961222666249</v>
      </c>
      <c r="L32" s="19">
        <f t="shared" si="0"/>
        <v>3386.1942098473191</v>
      </c>
      <c r="M32" s="19">
        <f t="shared" si="1"/>
        <v>7336.046506037469</v>
      </c>
    </row>
    <row r="33" spans="2:13" x14ac:dyDescent="0.3">
      <c r="B33">
        <f t="shared" si="2"/>
        <v>20</v>
      </c>
      <c r="C33" s="7">
        <v>2004</v>
      </c>
      <c r="D33" s="8">
        <v>2422471.54</v>
      </c>
      <c r="F33" s="32">
        <v>26.756870797104551</v>
      </c>
      <c r="H33" s="14">
        <f t="shared" si="5"/>
        <v>242247.15400000001</v>
      </c>
      <c r="J33" s="12">
        <f t="shared" si="4"/>
        <v>44</v>
      </c>
      <c r="K33" s="12">
        <f>VLOOKUP(J33,'CPI Indexes'!B$5:J$111,9,FALSE)</f>
        <v>113.10961222666249</v>
      </c>
      <c r="L33" s="19">
        <f t="shared" si="0"/>
        <v>2141.7026301403666</v>
      </c>
      <c r="M33" s="19">
        <f t="shared" si="1"/>
        <v>4472.2006222532073</v>
      </c>
    </row>
    <row r="34" spans="2:13" x14ac:dyDescent="0.3">
      <c r="B34">
        <f t="shared" si="2"/>
        <v>19</v>
      </c>
      <c r="C34" s="7">
        <v>2005</v>
      </c>
      <c r="D34" s="8">
        <v>2936058.69</v>
      </c>
      <c r="F34" s="32">
        <v>27.710832320935758</v>
      </c>
      <c r="H34" s="14">
        <f t="shared" si="5"/>
        <v>293605.86900000001</v>
      </c>
      <c r="J34" s="12">
        <f t="shared" si="4"/>
        <v>44</v>
      </c>
      <c r="K34" s="12">
        <f>VLOOKUP(J34,'CPI Indexes'!B$5:J$111,9,FALSE)</f>
        <v>113.10961222666249</v>
      </c>
      <c r="L34" s="19">
        <f t="shared" si="0"/>
        <v>2595.7640842374885</v>
      </c>
      <c r="M34" s="19">
        <f t="shared" si="1"/>
        <v>5224.4336905962919</v>
      </c>
    </row>
    <row r="35" spans="2:13" x14ac:dyDescent="0.3">
      <c r="B35">
        <f t="shared" si="2"/>
        <v>18</v>
      </c>
      <c r="C35" s="7">
        <v>2006</v>
      </c>
      <c r="D35" s="8">
        <v>41638746.810000002</v>
      </c>
      <c r="F35" s="32">
        <v>28.671771186777178</v>
      </c>
      <c r="H35" s="14">
        <f t="shared" si="5"/>
        <v>4163874.6810000003</v>
      </c>
      <c r="J35" s="12">
        <f t="shared" si="4"/>
        <v>44</v>
      </c>
      <c r="K35" s="12">
        <f>VLOOKUP(J35,'CPI Indexes'!B$5:J$111,9,FALSE)</f>
        <v>113.10961222666249</v>
      </c>
      <c r="L35" s="19">
        <f t="shared" si="0"/>
        <v>36812.739421791433</v>
      </c>
      <c r="M35" s="19">
        <f t="shared" si="1"/>
        <v>71414.110896120634</v>
      </c>
    </row>
    <row r="36" spans="2:13" x14ac:dyDescent="0.3">
      <c r="B36">
        <f t="shared" si="2"/>
        <v>17</v>
      </c>
      <c r="C36" s="7">
        <v>2007</v>
      </c>
      <c r="D36" s="8">
        <v>1982802.66</v>
      </c>
      <c r="F36" s="32">
        <v>29.638870376893991</v>
      </c>
      <c r="H36" s="14">
        <f t="shared" si="5"/>
        <v>198280.266</v>
      </c>
      <c r="J36" s="12">
        <f t="shared" si="4"/>
        <v>44</v>
      </c>
      <c r="K36" s="12">
        <f>VLOOKUP(J36,'CPI Indexes'!B$5:J$111,9,FALSE)</f>
        <v>113.10961222666249</v>
      </c>
      <c r="L36" s="19">
        <f t="shared" si="0"/>
        <v>1752.9921825093204</v>
      </c>
      <c r="M36" s="19">
        <f t="shared" si="1"/>
        <v>3277.7646782079769</v>
      </c>
    </row>
    <row r="37" spans="2:13" x14ac:dyDescent="0.3">
      <c r="B37">
        <f t="shared" si="2"/>
        <v>16</v>
      </c>
      <c r="C37" s="7">
        <v>2008</v>
      </c>
      <c r="D37" s="8">
        <v>4754768.5599999996</v>
      </c>
      <c r="F37" s="32">
        <v>30.611364108582961</v>
      </c>
      <c r="H37" s="14">
        <f t="shared" si="5"/>
        <v>475476.85599999997</v>
      </c>
      <c r="J37" s="12">
        <f t="shared" si="4"/>
        <v>44</v>
      </c>
      <c r="K37" s="12">
        <f>VLOOKUP(J37,'CPI Indexes'!B$5:J$111,9,FALSE)</f>
        <v>113.10961222666249</v>
      </c>
      <c r="L37" s="19">
        <f t="shared" si="0"/>
        <v>4203.6821331080409</v>
      </c>
      <c r="M37" s="19">
        <f t="shared" si="1"/>
        <v>7575.9928304748983</v>
      </c>
    </row>
    <row r="38" spans="2:13" x14ac:dyDescent="0.3">
      <c r="B38">
        <f t="shared" si="2"/>
        <v>15</v>
      </c>
      <c r="C38" s="7">
        <v>2009</v>
      </c>
      <c r="D38" s="8">
        <v>8230265.7400000002</v>
      </c>
      <c r="F38" s="32">
        <v>31.588542742985698</v>
      </c>
      <c r="H38" s="14">
        <f t="shared" si="5"/>
        <v>823026.57400000002</v>
      </c>
      <c r="J38" s="12">
        <f t="shared" si="4"/>
        <v>44</v>
      </c>
      <c r="K38" s="12">
        <f>VLOOKUP(J38,'CPI Indexes'!B$5:J$111,9,FALSE)</f>
        <v>113.10961222666249</v>
      </c>
      <c r="L38" s="19">
        <f t="shared" si="0"/>
        <v>7276.3627935592376</v>
      </c>
      <c r="M38" s="19">
        <f t="shared" si="1"/>
        <v>12639.67552539813</v>
      </c>
    </row>
    <row r="39" spans="2:13" x14ac:dyDescent="0.3">
      <c r="B39">
        <f t="shared" si="2"/>
        <v>14</v>
      </c>
      <c r="C39" s="7">
        <v>2010</v>
      </c>
      <c r="D39" s="8">
        <v>18963278.98</v>
      </c>
      <c r="F39" s="32">
        <v>32.56975592047727</v>
      </c>
      <c r="H39" s="14">
        <f t="shared" si="5"/>
        <v>1896327.898</v>
      </c>
      <c r="J39" s="12">
        <f t="shared" si="4"/>
        <v>44</v>
      </c>
      <c r="K39" s="12">
        <f>VLOOKUP(J39,'CPI Indexes'!B$5:J$111,9,FALSE)</f>
        <v>113.10961222666249</v>
      </c>
      <c r="L39" s="19">
        <f t="shared" si="0"/>
        <v>16765.400045753075</v>
      </c>
      <c r="M39" s="19">
        <f t="shared" si="1"/>
        <v>28070.322103339789</v>
      </c>
    </row>
    <row r="40" spans="2:13" x14ac:dyDescent="0.3">
      <c r="B40">
        <f t="shared" si="2"/>
        <v>13</v>
      </c>
      <c r="C40" s="7">
        <v>2011</v>
      </c>
      <c r="D40" s="8">
        <v>22734383.870000001</v>
      </c>
      <c r="F40" s="32">
        <v>33.554414049383176</v>
      </c>
      <c r="H40" s="14">
        <f t="shared" si="5"/>
        <v>2273438.3870000001</v>
      </c>
      <c r="J40" s="12">
        <f t="shared" si="4"/>
        <v>44</v>
      </c>
      <c r="K40" s="12">
        <f>VLOOKUP(J40,'CPI Indexes'!B$5:J$111,9,FALSE)</f>
        <v>113.10961222666249</v>
      </c>
      <c r="L40" s="19">
        <f t="shared" si="0"/>
        <v>20099.426938571887</v>
      </c>
      <c r="M40" s="19">
        <f t="shared" si="1"/>
        <v>32436.130965570246</v>
      </c>
    </row>
    <row r="41" spans="2:13" x14ac:dyDescent="0.3">
      <c r="B41">
        <f t="shared" si="2"/>
        <v>12</v>
      </c>
      <c r="C41" s="7">
        <v>2012</v>
      </c>
      <c r="D41" s="8">
        <v>742894.91</v>
      </c>
      <c r="F41" s="32">
        <v>34.541988315279049</v>
      </c>
      <c r="H41" s="14">
        <f t="shared" si="5"/>
        <v>74289.491000000009</v>
      </c>
      <c r="J41" s="12">
        <f t="shared" si="4"/>
        <v>44</v>
      </c>
      <c r="K41" s="12">
        <f>VLOOKUP(J41,'CPI Indexes'!B$5:J$111,9,FALSE)</f>
        <v>113.10961222666249</v>
      </c>
      <c r="L41" s="19">
        <f t="shared" si="0"/>
        <v>656.79202268972415</v>
      </c>
      <c r="M41" s="19">
        <f t="shared" si="1"/>
        <v>1021.6099965036208</v>
      </c>
    </row>
    <row r="42" spans="2:13" x14ac:dyDescent="0.3">
      <c r="B42">
        <f t="shared" si="2"/>
        <v>11</v>
      </c>
      <c r="C42" s="7">
        <v>2013</v>
      </c>
      <c r="D42" s="8">
        <v>3838998.78</v>
      </c>
      <c r="F42" s="32">
        <v>35.532009407341569</v>
      </c>
      <c r="H42" s="14">
        <f t="shared" si="5"/>
        <v>383899.87800000003</v>
      </c>
      <c r="J42" s="12">
        <f t="shared" si="4"/>
        <v>44</v>
      </c>
      <c r="K42" s="12">
        <f>VLOOKUP(J42,'CPI Indexes'!B$5:J$111,9,FALSE)</f>
        <v>113.10961222666249</v>
      </c>
      <c r="L42" s="19">
        <f t="shared" si="0"/>
        <v>3394.0517560142971</v>
      </c>
      <c r="M42" s="19">
        <f t="shared" si="1"/>
        <v>5088.4747034166694</v>
      </c>
    </row>
    <row r="43" spans="2:13" x14ac:dyDescent="0.3">
      <c r="B43">
        <f t="shared" si="2"/>
        <v>10</v>
      </c>
      <c r="C43" s="7">
        <v>2014</v>
      </c>
      <c r="D43" s="8">
        <v>8802463.8200000003</v>
      </c>
      <c r="F43" s="32">
        <v>36.524065175848953</v>
      </c>
      <c r="H43" s="14">
        <f t="shared" si="5"/>
        <v>880246.3820000001</v>
      </c>
      <c r="J43" s="12">
        <f t="shared" si="4"/>
        <v>44</v>
      </c>
      <c r="K43" s="12">
        <f>VLOOKUP(J43,'CPI Indexes'!B$5:J$111,9,FALSE)</f>
        <v>113.10961222666249</v>
      </c>
      <c r="L43" s="19">
        <f t="shared" si="0"/>
        <v>7782.2420630004262</v>
      </c>
      <c r="M43" s="19">
        <f t="shared" si="1"/>
        <v>11245.681753225681</v>
      </c>
    </row>
    <row r="44" spans="2:13" x14ac:dyDescent="0.3">
      <c r="B44">
        <f t="shared" si="2"/>
        <v>9</v>
      </c>
      <c r="C44" s="7">
        <v>2015</v>
      </c>
      <c r="D44" s="8">
        <v>10552699.220000001</v>
      </c>
      <c r="F44" s="32">
        <v>37.517797441482927</v>
      </c>
      <c r="H44" s="14">
        <f t="shared" si="5"/>
        <v>1055269.922</v>
      </c>
      <c r="J44" s="12">
        <f t="shared" si="4"/>
        <v>44</v>
      </c>
      <c r="K44" s="12">
        <f>VLOOKUP(J44,'CPI Indexes'!B$5:J$111,9,FALSE)</f>
        <v>113.10961222666249</v>
      </c>
      <c r="L44" s="19">
        <f t="shared" si="0"/>
        <v>9329.621958966005</v>
      </c>
      <c r="M44" s="19">
        <f t="shared" si="1"/>
        <v>12994.422842254915</v>
      </c>
    </row>
    <row r="45" spans="2:13" x14ac:dyDescent="0.3">
      <c r="B45">
        <f t="shared" si="2"/>
        <v>8</v>
      </c>
      <c r="C45" s="7">
        <v>2016</v>
      </c>
      <c r="D45" s="8">
        <v>71355004.629999995</v>
      </c>
      <c r="F45" s="32">
        <v>38.51289817369539</v>
      </c>
      <c r="H45" s="14">
        <f t="shared" si="5"/>
        <v>7135500.4629999995</v>
      </c>
      <c r="J45" s="12">
        <f t="shared" si="4"/>
        <v>44</v>
      </c>
      <c r="K45" s="12">
        <f>VLOOKUP(J45,'CPI Indexes'!B$5:J$111,9,FALSE)</f>
        <v>113.10961222666249</v>
      </c>
      <c r="L45" s="19">
        <f t="shared" si="0"/>
        <v>63084.828269953177</v>
      </c>
      <c r="M45" s="19">
        <f t="shared" si="1"/>
        <v>84689.538883114496</v>
      </c>
    </row>
    <row r="46" spans="2:13" x14ac:dyDescent="0.3">
      <c r="B46">
        <f t="shared" si="2"/>
        <v>7</v>
      </c>
      <c r="C46" s="7">
        <v>2017</v>
      </c>
      <c r="D46" s="8">
        <v>189165293.56</v>
      </c>
      <c r="F46" s="32">
        <v>39.50910524365041</v>
      </c>
      <c r="H46" s="14">
        <f t="shared" si="5"/>
        <v>18916529.356000002</v>
      </c>
      <c r="J46" s="12">
        <f t="shared" si="4"/>
        <v>44</v>
      </c>
      <c r="K46" s="12">
        <f>VLOOKUP(J46,'CPI Indexes'!B$5:J$111,9,FALSE)</f>
        <v>113.10961222666249</v>
      </c>
      <c r="L46" s="19">
        <f t="shared" si="0"/>
        <v>167240.68789213785</v>
      </c>
      <c r="M46" s="19">
        <f t="shared" si="1"/>
        <v>216400.71078211549</v>
      </c>
    </row>
    <row r="47" spans="2:13" x14ac:dyDescent="0.3">
      <c r="B47">
        <f t="shared" si="2"/>
        <v>6</v>
      </c>
      <c r="C47" s="7">
        <v>2018</v>
      </c>
      <c r="D47" s="8">
        <v>13369323.73</v>
      </c>
      <c r="F47" s="32">
        <v>40.506197938966402</v>
      </c>
      <c r="H47" s="14">
        <f t="shared" si="5"/>
        <v>1336932.3730000001</v>
      </c>
      <c r="J47" s="12">
        <f t="shared" si="4"/>
        <v>44</v>
      </c>
      <c r="K47" s="12">
        <f>VLOOKUP(J47,'CPI Indexes'!B$5:J$111,9,FALSE)</f>
        <v>113.10961222666249</v>
      </c>
      <c r="L47" s="19">
        <f t="shared" si="0"/>
        <v>11819.79450447497</v>
      </c>
      <c r="M47" s="19">
        <f t="shared" si="1"/>
        <v>14741.394151450744</v>
      </c>
    </row>
    <row r="48" spans="2:13" x14ac:dyDescent="0.3">
      <c r="B48">
        <f t="shared" si="2"/>
        <v>5</v>
      </c>
      <c r="C48" s="7">
        <v>2019</v>
      </c>
      <c r="D48" s="8">
        <v>4246796.96</v>
      </c>
      <c r="F48" s="32">
        <v>41.503992404574397</v>
      </c>
      <c r="H48" s="14">
        <f t="shared" si="5"/>
        <v>424679.696</v>
      </c>
      <c r="J48" s="12">
        <f t="shared" si="4"/>
        <v>44</v>
      </c>
      <c r="K48" s="12">
        <f>VLOOKUP(J48,'CPI Indexes'!B$5:J$111,9,FALSE)</f>
        <v>113.10961222666249</v>
      </c>
      <c r="L48" s="19">
        <f t="shared" si="0"/>
        <v>3754.585376430929</v>
      </c>
      <c r="M48" s="19">
        <f t="shared" si="1"/>
        <v>4513.3863511275922</v>
      </c>
    </row>
    <row r="49" spans="2:13" x14ac:dyDescent="0.3">
      <c r="B49">
        <f t="shared" si="2"/>
        <v>4</v>
      </c>
      <c r="C49" s="7">
        <v>2020</v>
      </c>
      <c r="D49" s="8">
        <v>12480935.91</v>
      </c>
      <c r="F49" s="32">
        <v>42.502337148325317</v>
      </c>
      <c r="H49" s="14">
        <f t="shared" si="5"/>
        <v>1248093.591</v>
      </c>
      <c r="J49" s="12">
        <f t="shared" si="4"/>
        <v>44</v>
      </c>
      <c r="K49" s="12">
        <f>VLOOKUP(J49,'CPI Indexes'!B$5:J$111,9,FALSE)</f>
        <v>113.10961222666249</v>
      </c>
      <c r="L49" s="19">
        <f t="shared" si="0"/>
        <v>11034.372467822821</v>
      </c>
      <c r="M49" s="19">
        <f t="shared" si="1"/>
        <v>12784.980239538521</v>
      </c>
    </row>
    <row r="50" spans="2:13" x14ac:dyDescent="0.3">
      <c r="B50">
        <f t="shared" si="2"/>
        <v>3</v>
      </c>
      <c r="C50" s="7">
        <v>2021</v>
      </c>
      <c r="D50" s="8">
        <v>52097290.659999996</v>
      </c>
      <c r="F50" s="32">
        <v>43.501108723201703</v>
      </c>
      <c r="H50" s="14">
        <f t="shared" si="5"/>
        <v>5209729.0659999996</v>
      </c>
      <c r="J50" s="12">
        <f t="shared" si="4"/>
        <v>44</v>
      </c>
      <c r="K50" s="12">
        <f>VLOOKUP(J50,'CPI Indexes'!B$5:J$111,9,FALSE)</f>
        <v>113.10961222666249</v>
      </c>
      <c r="L50" s="19">
        <f t="shared" si="0"/>
        <v>46059.11879142619</v>
      </c>
      <c r="M50" s="19">
        <f t="shared" si="1"/>
        <v>51437.510461705497</v>
      </c>
    </row>
    <row r="51" spans="2:13" x14ac:dyDescent="0.3">
      <c r="B51">
        <f t="shared" si="2"/>
        <v>2</v>
      </c>
      <c r="C51" s="7">
        <v>2022</v>
      </c>
      <c r="D51" s="8">
        <f>(D56-SUM(D9:D50))/3</f>
        <v>26745992.580000002</v>
      </c>
      <c r="F51" s="32">
        <f>F50</f>
        <v>43.501108723201703</v>
      </c>
      <c r="H51" s="14">
        <f t="shared" si="5"/>
        <v>2674599.2580000004</v>
      </c>
      <c r="J51" s="12">
        <f>J50</f>
        <v>44</v>
      </c>
      <c r="K51" s="12">
        <f>VLOOKUP(J51,'CPI Indexes'!B$5:J$111,9,FALSE)</f>
        <v>113.10961222666249</v>
      </c>
      <c r="L51" s="19">
        <f t="shared" si="0"/>
        <v>23646.082816023809</v>
      </c>
      <c r="M51" s="19">
        <f t="shared" si="1"/>
        <v>25452.791331185632</v>
      </c>
    </row>
    <row r="52" spans="2:13" x14ac:dyDescent="0.3">
      <c r="B52">
        <f t="shared" si="2"/>
        <v>1</v>
      </c>
      <c r="C52" s="7">
        <v>2023</v>
      </c>
      <c r="D52" s="8">
        <f>D51</f>
        <v>26745992.580000002</v>
      </c>
      <c r="F52" s="32">
        <f t="shared" ref="F52:F53" si="6">F51</f>
        <v>43.501108723201703</v>
      </c>
      <c r="H52" s="14">
        <f t="shared" si="5"/>
        <v>2674599.2580000004</v>
      </c>
      <c r="J52" s="12">
        <f t="shared" ref="J52:J53" si="7">J51</f>
        <v>44</v>
      </c>
      <c r="K52" s="12">
        <f>VLOOKUP(J52,'CPI Indexes'!B$5:J$111,9,FALSE)</f>
        <v>113.10961222666249</v>
      </c>
      <c r="L52" s="19">
        <f t="shared" si="0"/>
        <v>23646.082816023809</v>
      </c>
      <c r="M52" s="19">
        <f t="shared" si="1"/>
        <v>24532.810921624703</v>
      </c>
    </row>
    <row r="53" spans="2:13" x14ac:dyDescent="0.3">
      <c r="B53">
        <f t="shared" si="2"/>
        <v>0</v>
      </c>
      <c r="C53" s="7">
        <v>2024</v>
      </c>
      <c r="D53" s="8">
        <f>D52</f>
        <v>26745992.580000002</v>
      </c>
      <c r="F53" s="32">
        <f t="shared" si="6"/>
        <v>43.501108723201703</v>
      </c>
      <c r="H53" s="14">
        <f t="shared" si="5"/>
        <v>2674599.2580000004</v>
      </c>
      <c r="J53" s="12">
        <f t="shared" si="7"/>
        <v>44</v>
      </c>
      <c r="K53" s="12">
        <f>VLOOKUP(J53,'CPI Indexes'!B$5:J$111,9,FALSE)</f>
        <v>113.10961222666249</v>
      </c>
      <c r="L53" s="19">
        <f t="shared" si="0"/>
        <v>23646.082816023809</v>
      </c>
      <c r="M53" s="19">
        <f t="shared" si="1"/>
        <v>23646.082816023809</v>
      </c>
    </row>
    <row r="54" spans="2:13" x14ac:dyDescent="0.3">
      <c r="H54" s="3"/>
      <c r="J54" s="12"/>
      <c r="K54" s="12"/>
      <c r="L54" s="19"/>
      <c r="M54" s="19"/>
    </row>
    <row r="55" spans="2:13" x14ac:dyDescent="0.3">
      <c r="D55" s="1">
        <f>SUM(D9:D54)</f>
        <v>725800000.00000012</v>
      </c>
      <c r="H55" s="3">
        <f>SUM(H9:H54)</f>
        <v>72580000</v>
      </c>
      <c r="J55" s="12"/>
      <c r="K55" s="12"/>
      <c r="L55" s="19"/>
      <c r="M55" s="19"/>
    </row>
    <row r="56" spans="2:13" x14ac:dyDescent="0.3">
      <c r="D56" s="2">
        <f>'[1]Recommended Life Estimates'!$H$18*1000000</f>
        <v>725800000</v>
      </c>
      <c r="H56" s="3"/>
      <c r="J56" s="12"/>
      <c r="K56" s="12"/>
      <c r="L56" s="19"/>
      <c r="M56" s="19"/>
    </row>
    <row r="57" spans="2:13" x14ac:dyDescent="0.3">
      <c r="H57" s="3">
        <f>H55/D55</f>
        <v>9.9999999999999978E-2</v>
      </c>
      <c r="J57" s="12"/>
      <c r="K57" s="12"/>
      <c r="L57" s="19"/>
      <c r="M57" s="19"/>
    </row>
    <row r="58" spans="2:13" x14ac:dyDescent="0.3">
      <c r="H58" s="3"/>
      <c r="J58" s="12"/>
      <c r="K58" s="12"/>
      <c r="L58" s="19"/>
      <c r="M58" s="19"/>
    </row>
    <row r="59" spans="2:13" x14ac:dyDescent="0.3">
      <c r="D59" s="1"/>
      <c r="F59" s="2"/>
      <c r="H59" s="2"/>
      <c r="J59" s="12"/>
      <c r="K59" s="12"/>
      <c r="L59" s="19"/>
      <c r="M59" s="19"/>
    </row>
    <row r="60" spans="2:13" x14ac:dyDescent="0.3">
      <c r="D60" s="1"/>
      <c r="F60" s="2"/>
      <c r="H60" s="2"/>
      <c r="J60" s="12"/>
      <c r="K60" s="12"/>
      <c r="L60" s="19"/>
      <c r="M60" s="19"/>
    </row>
    <row r="61" spans="2:13" x14ac:dyDescent="0.3">
      <c r="D61" s="1"/>
      <c r="F61" s="2"/>
      <c r="H61" s="2"/>
      <c r="J61" s="12"/>
      <c r="K61" s="12"/>
      <c r="L61" s="19"/>
      <c r="M61" s="19"/>
    </row>
    <row r="62" spans="2:13" x14ac:dyDescent="0.3">
      <c r="D62" s="1"/>
      <c r="F62" s="2"/>
      <c r="H62" s="2"/>
      <c r="J62" s="12"/>
      <c r="K62" s="12"/>
      <c r="L62" s="19"/>
      <c r="M62" s="19"/>
    </row>
    <row r="63" spans="2:13" x14ac:dyDescent="0.3">
      <c r="D63" s="1"/>
      <c r="F63" s="2"/>
      <c r="H63" s="2"/>
      <c r="J63" s="12"/>
      <c r="K63" s="12"/>
      <c r="L63" s="19"/>
      <c r="M63" s="19"/>
    </row>
    <row r="64" spans="2:13" x14ac:dyDescent="0.3">
      <c r="D64" s="1"/>
      <c r="F64" s="2"/>
      <c r="H64" s="2"/>
      <c r="J64" s="12"/>
      <c r="K64" s="12"/>
      <c r="L64" s="19"/>
      <c r="M64" s="19"/>
    </row>
    <row r="65" spans="4:15" x14ac:dyDescent="0.3">
      <c r="D65" s="1"/>
      <c r="F65" s="2"/>
      <c r="H65" s="2"/>
      <c r="J65" s="12"/>
      <c r="K65" s="12"/>
      <c r="L65" s="19"/>
      <c r="M65" s="19"/>
    </row>
    <row r="66" spans="4:15" x14ac:dyDescent="0.3">
      <c r="D66" s="1"/>
      <c r="F66" s="2"/>
      <c r="H66" s="2"/>
      <c r="J66" s="12"/>
      <c r="K66" s="12"/>
      <c r="L66" s="19"/>
      <c r="M66" s="19"/>
    </row>
    <row r="67" spans="4:15" x14ac:dyDescent="0.3">
      <c r="D67" s="1"/>
      <c r="F67" s="2"/>
      <c r="H67" s="2"/>
    </row>
    <row r="68" spans="4:15" x14ac:dyDescent="0.3">
      <c r="D68" s="1"/>
      <c r="F68" s="2"/>
      <c r="H68" s="2"/>
      <c r="J68" s="16"/>
      <c r="K68" s="16"/>
      <c r="L68" s="16"/>
      <c r="M68" s="16">
        <f>SUM(M9:M66)</f>
        <v>1130162.3600546755</v>
      </c>
    </row>
    <row r="69" spans="4:15" x14ac:dyDescent="0.3">
      <c r="D69" s="1"/>
      <c r="F69" s="2"/>
      <c r="H69" s="2"/>
    </row>
    <row r="70" spans="4:15" x14ac:dyDescent="0.3">
      <c r="D70" s="1"/>
      <c r="F70" s="2"/>
      <c r="H70" s="2"/>
      <c r="M70" s="14"/>
      <c r="N70" s="14"/>
      <c r="O70" s="14"/>
    </row>
    <row r="71" spans="4:15" x14ac:dyDescent="0.3">
      <c r="M71" s="18"/>
      <c r="N71" s="18"/>
      <c r="O71" s="18"/>
    </row>
    <row r="72" spans="4:15" x14ac:dyDescent="0.3">
      <c r="D72" s="1"/>
      <c r="M72" s="18"/>
      <c r="N72" s="18"/>
      <c r="O72" s="18"/>
    </row>
    <row r="73" spans="4:15" x14ac:dyDescent="0.3">
      <c r="M73" s="14"/>
      <c r="N73" s="14"/>
      <c r="O73" s="14"/>
    </row>
    <row r="74" spans="4:15" x14ac:dyDescent="0.3">
      <c r="M74" s="14"/>
      <c r="N74" s="14"/>
      <c r="O74" s="14"/>
    </row>
    <row r="75" spans="4:15" x14ac:dyDescent="0.3">
      <c r="M75" s="19"/>
      <c r="N75" s="19"/>
      <c r="O75" s="19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75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5.88671875" customWidth="1"/>
    <col min="5" max="5" width="2.33203125" customWidth="1"/>
    <col min="6" max="6" width="13.44140625" bestFit="1" customWidth="1"/>
    <col min="7" max="7" width="3" bestFit="1" customWidth="1"/>
    <col min="8" max="8" width="15.5546875" customWidth="1"/>
    <col min="10" max="10" width="10.5546875" customWidth="1"/>
    <col min="11" max="11" width="14.5546875" customWidth="1"/>
    <col min="12" max="12" width="13.6640625" customWidth="1"/>
    <col min="13" max="13" width="16.109375" customWidth="1"/>
    <col min="14" max="14" width="15.5546875" customWidth="1"/>
    <col min="15" max="15" width="21.5546875" customWidth="1"/>
  </cols>
  <sheetData>
    <row r="2" spans="2:13" x14ac:dyDescent="0.3">
      <c r="B2" t="s">
        <v>21</v>
      </c>
    </row>
    <row r="3" spans="2:13" x14ac:dyDescent="0.3">
      <c r="B3" t="s">
        <v>1</v>
      </c>
      <c r="F3">
        <v>0.2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61</v>
      </c>
      <c r="C9" s="7">
        <v>1963</v>
      </c>
      <c r="D9" s="8">
        <v>130385</v>
      </c>
      <c r="F9" s="31">
        <v>4.3165206522561439</v>
      </c>
      <c r="H9" s="14">
        <f>D9*F$3</f>
        <v>26077</v>
      </c>
      <c r="J9" s="12">
        <f>ROUND(F9+B9,0)-3</f>
        <v>62</v>
      </c>
      <c r="K9" s="12">
        <f>VLOOKUP(J9,'CPI Indexes'!B$5:J$111,9,FALSE)</f>
        <v>244.48942870466593</v>
      </c>
      <c r="L9" s="19">
        <f t="shared" ref="L9:L52" si="0">H9/K9</f>
        <v>106.65900827761367</v>
      </c>
      <c r="M9" s="19">
        <f t="shared" ref="M9:M52" si="1">L9*(1+$F$5/100)^B9</f>
        <v>1007.5624405540348</v>
      </c>
    </row>
    <row r="10" spans="2:13" x14ac:dyDescent="0.3">
      <c r="B10">
        <f t="shared" ref="B10:B52" si="2">2024-C10</f>
        <v>57</v>
      </c>
      <c r="C10" s="7">
        <v>1967</v>
      </c>
      <c r="D10" s="8">
        <v>523963.56</v>
      </c>
      <c r="F10" s="31">
        <v>5.2250423801313159</v>
      </c>
      <c r="H10" s="14">
        <f t="shared" ref="H10" si="3">D10*F$3</f>
        <v>104792.712</v>
      </c>
      <c r="J10" s="12">
        <f t="shared" ref="J10:J49" si="4">ROUND(F10+B10,0)-3</f>
        <v>59</v>
      </c>
      <c r="K10" s="12">
        <f>VLOOKUP(J10,'CPI Indexes'!B$5:J$111,9,FALSE)</f>
        <v>216.13689625120708</v>
      </c>
      <c r="L10" s="19">
        <f t="shared" si="0"/>
        <v>484.84416042600941</v>
      </c>
      <c r="M10" s="19">
        <f t="shared" si="1"/>
        <v>3952.975986754022</v>
      </c>
    </row>
    <row r="11" spans="2:13" x14ac:dyDescent="0.3">
      <c r="B11">
        <f t="shared" si="2"/>
        <v>53</v>
      </c>
      <c r="C11" s="7">
        <v>1971</v>
      </c>
      <c r="D11" s="8">
        <v>29834.21</v>
      </c>
      <c r="F11" s="31">
        <v>6.2159697443045072</v>
      </c>
      <c r="H11" s="14">
        <f t="shared" ref="H11:H52" si="5">D11*F$3</f>
        <v>5966.8420000000006</v>
      </c>
      <c r="J11" s="12">
        <f t="shared" si="4"/>
        <v>56</v>
      </c>
      <c r="K11" s="12">
        <f>VLOOKUP(J11,'CPI Indexes'!B$5:J$111,9,FALSE)</f>
        <v>190.74895176108933</v>
      </c>
      <c r="L11" s="19">
        <f t="shared" si="0"/>
        <v>31.281126029323588</v>
      </c>
      <c r="M11" s="19">
        <f t="shared" si="1"/>
        <v>220.11617802831918</v>
      </c>
    </row>
    <row r="12" spans="2:13" x14ac:dyDescent="0.3">
      <c r="B12">
        <f t="shared" si="2"/>
        <v>51</v>
      </c>
      <c r="C12" s="7">
        <v>1973</v>
      </c>
      <c r="D12" s="8">
        <v>1199914</v>
      </c>
      <c r="F12" s="31">
        <v>6.764478758947706</v>
      </c>
      <c r="H12" s="14">
        <f t="shared" si="5"/>
        <v>239982.80000000002</v>
      </c>
      <c r="J12" s="12">
        <f t="shared" si="4"/>
        <v>55</v>
      </c>
      <c r="K12" s="12">
        <f>VLOOKUP(J12,'CPI Indexes'!B$5:J$111,9,FALSE)</f>
        <v>182.89055591430295</v>
      </c>
      <c r="L12" s="19">
        <f t="shared" si="0"/>
        <v>1312.1661684513047</v>
      </c>
      <c r="M12" s="19">
        <f t="shared" si="1"/>
        <v>8577.924329069001</v>
      </c>
    </row>
    <row r="13" spans="2:13" x14ac:dyDescent="0.3">
      <c r="B13">
        <f t="shared" si="2"/>
        <v>49</v>
      </c>
      <c r="C13" s="7">
        <v>1975</v>
      </c>
      <c r="D13" s="8">
        <v>332093.69</v>
      </c>
      <c r="F13" s="31">
        <v>7.3664807244465536</v>
      </c>
      <c r="H13" s="14">
        <f t="shared" si="5"/>
        <v>66418.737999999998</v>
      </c>
      <c r="J13" s="12">
        <f t="shared" si="4"/>
        <v>53</v>
      </c>
      <c r="K13" s="12">
        <f>VLOOKUP(J13,'CPI Indexes'!B$5:J$111,9,FALSE)</f>
        <v>168.01561298469127</v>
      </c>
      <c r="L13" s="19">
        <f t="shared" si="0"/>
        <v>395.31289277295758</v>
      </c>
      <c r="M13" s="19">
        <f t="shared" si="1"/>
        <v>2400.8119411725625</v>
      </c>
    </row>
    <row r="14" spans="2:13" x14ac:dyDescent="0.3">
      <c r="B14">
        <f t="shared" si="2"/>
        <v>46</v>
      </c>
      <c r="C14" s="7">
        <v>1978</v>
      </c>
      <c r="D14" s="8">
        <v>2395075.7799999998</v>
      </c>
      <c r="F14" s="31">
        <v>8.3980643513776574</v>
      </c>
      <c r="H14" s="14">
        <f t="shared" si="5"/>
        <v>479015.15599999996</v>
      </c>
      <c r="J14" s="12">
        <f t="shared" si="4"/>
        <v>51</v>
      </c>
      <c r="K14" s="12">
        <f>VLOOKUP(J14,'CPI Indexes'!B$5:J$111,9,FALSE)</f>
        <v>154.19653405458325</v>
      </c>
      <c r="L14" s="19">
        <f t="shared" si="0"/>
        <v>3106.5234957254993</v>
      </c>
      <c r="M14" s="19">
        <f t="shared" si="1"/>
        <v>16893.805521449205</v>
      </c>
    </row>
    <row r="15" spans="2:13" x14ac:dyDescent="0.3">
      <c r="B15">
        <f t="shared" si="2"/>
        <v>45</v>
      </c>
      <c r="C15" s="7">
        <v>1979</v>
      </c>
      <c r="D15" s="8">
        <v>10902.48</v>
      </c>
      <c r="F15" s="31">
        <v>8.7812414977836042</v>
      </c>
      <c r="H15" s="14">
        <f t="shared" si="5"/>
        <v>2180.4960000000001</v>
      </c>
      <c r="J15" s="12">
        <f t="shared" si="4"/>
        <v>51</v>
      </c>
      <c r="K15" s="12">
        <f>VLOOKUP(J15,'CPI Indexes'!B$5:J$111,9,FALSE)</f>
        <v>154.19653405458325</v>
      </c>
      <c r="L15" s="19">
        <f t="shared" si="0"/>
        <v>14.141018236039841</v>
      </c>
      <c r="M15" s="19">
        <f t="shared" si="1"/>
        <v>74.121709079863635</v>
      </c>
    </row>
    <row r="16" spans="2:13" x14ac:dyDescent="0.3">
      <c r="B16">
        <f t="shared" si="2"/>
        <v>40</v>
      </c>
      <c r="C16" s="7">
        <v>1984</v>
      </c>
      <c r="D16" s="8">
        <v>99162.31</v>
      </c>
      <c r="F16" s="31">
        <v>11.020120462384378</v>
      </c>
      <c r="H16" s="14">
        <f t="shared" si="5"/>
        <v>19832.462</v>
      </c>
      <c r="J16" s="12">
        <f t="shared" si="4"/>
        <v>48</v>
      </c>
      <c r="K16" s="12">
        <f>VLOOKUP(J16,'CPI Indexes'!B$5:J$111,9,FALSE)</f>
        <v>135.28517688570494</v>
      </c>
      <c r="L16" s="19">
        <f t="shared" si="0"/>
        <v>146.59745033822415</v>
      </c>
      <c r="M16" s="19">
        <f t="shared" si="1"/>
        <v>639.22040857229922</v>
      </c>
    </row>
    <row r="17" spans="2:13" x14ac:dyDescent="0.3">
      <c r="B17">
        <f t="shared" si="2"/>
        <v>37</v>
      </c>
      <c r="C17" s="7">
        <v>1987</v>
      </c>
      <c r="D17" s="8">
        <v>944986.41</v>
      </c>
      <c r="F17" s="31">
        <v>12.621260242398582</v>
      </c>
      <c r="H17" s="14">
        <f t="shared" si="5"/>
        <v>188997.28200000001</v>
      </c>
      <c r="J17" s="12">
        <f t="shared" si="4"/>
        <v>47</v>
      </c>
      <c r="K17" s="12">
        <f>VLOOKUP(J17,'CPI Indexes'!B$5:J$111,9,FALSE)</f>
        <v>129.43149579345055</v>
      </c>
      <c r="L17" s="19">
        <f t="shared" si="0"/>
        <v>1460.21090802818</v>
      </c>
      <c r="M17" s="19">
        <f t="shared" si="1"/>
        <v>5701.3209202142498</v>
      </c>
    </row>
    <row r="18" spans="2:13" x14ac:dyDescent="0.3">
      <c r="B18">
        <f t="shared" si="2"/>
        <v>36</v>
      </c>
      <c r="C18" s="7">
        <v>1988</v>
      </c>
      <c r="D18" s="8">
        <v>1869447.09</v>
      </c>
      <c r="F18" s="31">
        <v>13.195385741049686</v>
      </c>
      <c r="H18" s="14">
        <f t="shared" si="5"/>
        <v>373889.41800000006</v>
      </c>
      <c r="J18" s="12">
        <f t="shared" si="4"/>
        <v>46</v>
      </c>
      <c r="K18" s="12">
        <f>VLOOKUP(J18,'CPI Indexes'!B$5:J$111,9,FALSE)</f>
        <v>123.78939353585595</v>
      </c>
      <c r="L18" s="19">
        <f t="shared" si="0"/>
        <v>3020.3671519862637</v>
      </c>
      <c r="M18" s="19">
        <f t="shared" si="1"/>
        <v>11366.624999943191</v>
      </c>
    </row>
    <row r="19" spans="2:13" x14ac:dyDescent="0.3">
      <c r="B19">
        <f t="shared" si="2"/>
        <v>35</v>
      </c>
      <c r="C19" s="7">
        <v>1989</v>
      </c>
      <c r="D19" s="8">
        <v>980804.54</v>
      </c>
      <c r="F19" s="31">
        <v>13.788564805770813</v>
      </c>
      <c r="H19" s="14">
        <f t="shared" si="5"/>
        <v>196160.90800000002</v>
      </c>
      <c r="J19" s="12">
        <f t="shared" si="4"/>
        <v>46</v>
      </c>
      <c r="K19" s="12">
        <f>VLOOKUP(J19,'CPI Indexes'!B$5:J$111,9,FALSE)</f>
        <v>123.78939353585595</v>
      </c>
      <c r="L19" s="19">
        <f t="shared" si="0"/>
        <v>1584.6342113565768</v>
      </c>
      <c r="M19" s="19">
        <f t="shared" si="1"/>
        <v>5747.9464880641563</v>
      </c>
    </row>
    <row r="20" spans="2:13" x14ac:dyDescent="0.3">
      <c r="B20">
        <f t="shared" si="2"/>
        <v>34</v>
      </c>
      <c r="C20" s="7">
        <v>1990</v>
      </c>
      <c r="D20" s="8">
        <v>3532968.44</v>
      </c>
      <c r="F20" s="31">
        <v>14.400039845881144</v>
      </c>
      <c r="H20" s="14">
        <f t="shared" si="5"/>
        <v>706593.68800000008</v>
      </c>
      <c r="J20" s="12">
        <f t="shared" si="4"/>
        <v>45</v>
      </c>
      <c r="K20" s="12">
        <f>VLOOKUP(J20,'CPI Indexes'!B$5:J$111,9,FALSE)</f>
        <v>118.35122268516234</v>
      </c>
      <c r="L20" s="19">
        <f t="shared" si="0"/>
        <v>5970.3116872706842</v>
      </c>
      <c r="M20" s="19">
        <f t="shared" si="1"/>
        <v>20873.370778184519</v>
      </c>
    </row>
    <row r="21" spans="2:13" x14ac:dyDescent="0.3">
      <c r="B21">
        <f t="shared" si="2"/>
        <v>33</v>
      </c>
      <c r="C21" s="7">
        <v>1991</v>
      </c>
      <c r="D21" s="8">
        <v>7023272.2199999997</v>
      </c>
      <c r="F21" s="31">
        <v>15.029045583273598</v>
      </c>
      <c r="H21" s="14">
        <f t="shared" si="5"/>
        <v>1404654.4440000001</v>
      </c>
      <c r="J21" s="12">
        <f t="shared" si="4"/>
        <v>45</v>
      </c>
      <c r="K21" s="12">
        <f>VLOOKUP(J21,'CPI Indexes'!B$5:J$111,9,FALSE)</f>
        <v>118.35122268516234</v>
      </c>
      <c r="L21" s="19">
        <f t="shared" si="0"/>
        <v>11868.524989696632</v>
      </c>
      <c r="M21" s="19">
        <f t="shared" si="1"/>
        <v>39994.864174552014</v>
      </c>
    </row>
    <row r="22" spans="2:13" x14ac:dyDescent="0.3">
      <c r="B22">
        <f t="shared" si="2"/>
        <v>32</v>
      </c>
      <c r="C22" s="7">
        <v>1992</v>
      </c>
      <c r="D22" s="8">
        <v>3495881.74</v>
      </c>
      <c r="F22" s="31">
        <v>15.674830683784178</v>
      </c>
      <c r="H22" s="14">
        <f t="shared" si="5"/>
        <v>699176.34800000011</v>
      </c>
      <c r="J22" s="12">
        <f t="shared" si="4"/>
        <v>45</v>
      </c>
      <c r="K22" s="12">
        <f>VLOOKUP(J22,'CPI Indexes'!B$5:J$111,9,FALSE)</f>
        <v>118.35122268516234</v>
      </c>
      <c r="L22" s="19">
        <f t="shared" si="0"/>
        <v>5907.6394154367754</v>
      </c>
      <c r="M22" s="19">
        <f t="shared" si="1"/>
        <v>19188.160907845391</v>
      </c>
    </row>
    <row r="23" spans="2:13" x14ac:dyDescent="0.3">
      <c r="B23">
        <f t="shared" si="2"/>
        <v>31</v>
      </c>
      <c r="C23" s="7">
        <v>1993</v>
      </c>
      <c r="D23" s="8">
        <v>2347659.4</v>
      </c>
      <c r="F23" s="31">
        <v>16.33667507931056</v>
      </c>
      <c r="H23" s="14">
        <f t="shared" si="5"/>
        <v>469531.88</v>
      </c>
      <c r="J23" s="12">
        <f t="shared" si="4"/>
        <v>44</v>
      </c>
      <c r="K23" s="12">
        <f>VLOOKUP(J23,'CPI Indexes'!B$5:J$111,9,FALSE)</f>
        <v>113.10961222666249</v>
      </c>
      <c r="L23" s="19">
        <f t="shared" si="0"/>
        <v>4151.1227097047786</v>
      </c>
      <c r="M23" s="19">
        <f t="shared" si="1"/>
        <v>12995.615052636116</v>
      </c>
    </row>
    <row r="24" spans="2:13" x14ac:dyDescent="0.3">
      <c r="B24">
        <f t="shared" si="2"/>
        <v>30</v>
      </c>
      <c r="C24" s="7">
        <v>1994</v>
      </c>
      <c r="D24" s="8">
        <v>446474.29</v>
      </c>
      <c r="F24" s="31">
        <v>17.013902563617233</v>
      </c>
      <c r="H24" s="14">
        <f t="shared" si="5"/>
        <v>89294.858000000007</v>
      </c>
      <c r="J24" s="12">
        <f t="shared" si="4"/>
        <v>44</v>
      </c>
      <c r="K24" s="12">
        <f>VLOOKUP(J24,'CPI Indexes'!B$5:J$111,9,FALSE)</f>
        <v>113.10961222666249</v>
      </c>
      <c r="L24" s="19">
        <f t="shared" si="0"/>
        <v>789.45419617441837</v>
      </c>
      <c r="M24" s="19">
        <f t="shared" si="1"/>
        <v>2382.1554532817213</v>
      </c>
    </row>
    <row r="25" spans="2:13" x14ac:dyDescent="0.3">
      <c r="B25">
        <f t="shared" si="2"/>
        <v>29</v>
      </c>
      <c r="C25" s="7">
        <v>1995</v>
      </c>
      <c r="D25" s="8">
        <v>605066.61</v>
      </c>
      <c r="F25" s="31">
        <v>17.705888605874723</v>
      </c>
      <c r="H25" s="14">
        <f t="shared" si="5"/>
        <v>121013.322</v>
      </c>
      <c r="J25" s="12">
        <f t="shared" si="4"/>
        <v>44</v>
      </c>
      <c r="K25" s="12">
        <f>VLOOKUP(J25,'CPI Indexes'!B$5:J$111,9,FALSE)</f>
        <v>113.10961222666249</v>
      </c>
      <c r="L25" s="19">
        <f t="shared" si="0"/>
        <v>1069.8765526443422</v>
      </c>
      <c r="M25" s="19">
        <f t="shared" si="1"/>
        <v>3111.6355585283709</v>
      </c>
    </row>
    <row r="26" spans="2:13" x14ac:dyDescent="0.3">
      <c r="B26">
        <f t="shared" si="2"/>
        <v>28</v>
      </c>
      <c r="C26" s="7">
        <v>1996</v>
      </c>
      <c r="D26" s="8">
        <v>401253.74</v>
      </c>
      <c r="F26" s="32">
        <v>18.412063663032928</v>
      </c>
      <c r="H26" s="14">
        <f t="shared" si="5"/>
        <v>80250.748000000007</v>
      </c>
      <c r="J26" s="12">
        <f t="shared" si="4"/>
        <v>43</v>
      </c>
      <c r="K26" s="12">
        <f>VLOOKUP(J26,'CPI Indexes'!B$5:J$111,9,FALSE)</f>
        <v>108.05745756786744</v>
      </c>
      <c r="L26" s="19">
        <f t="shared" si="0"/>
        <v>742.66737165824088</v>
      </c>
      <c r="M26" s="19">
        <f t="shared" si="1"/>
        <v>2081.9068532169208</v>
      </c>
    </row>
    <row r="27" spans="2:13" x14ac:dyDescent="0.3">
      <c r="B27">
        <f t="shared" si="2"/>
        <v>27</v>
      </c>
      <c r="C27" s="7">
        <v>1997</v>
      </c>
      <c r="D27" s="8">
        <v>1144218.51</v>
      </c>
      <c r="F27" s="32">
        <v>19.131912548735389</v>
      </c>
      <c r="H27" s="14">
        <f t="shared" si="5"/>
        <v>228843.70200000002</v>
      </c>
      <c r="J27" s="12">
        <f t="shared" si="4"/>
        <v>43</v>
      </c>
      <c r="K27" s="12">
        <f>VLOOKUP(J27,'CPI Indexes'!B$5:J$111,9,FALSE)</f>
        <v>108.05745756786744</v>
      </c>
      <c r="L27" s="19">
        <f t="shared" si="0"/>
        <v>2117.796468200916</v>
      </c>
      <c r="M27" s="19">
        <f t="shared" si="1"/>
        <v>5722.2004224232141</v>
      </c>
    </row>
    <row r="28" spans="2:13" x14ac:dyDescent="0.3">
      <c r="B28">
        <f t="shared" si="2"/>
        <v>25</v>
      </c>
      <c r="C28" s="7">
        <v>1999</v>
      </c>
      <c r="D28" s="8">
        <v>3202846.25</v>
      </c>
      <c r="F28" s="32">
        <v>20.610817558010069</v>
      </c>
      <c r="H28" s="14">
        <f t="shared" si="5"/>
        <v>640569.25</v>
      </c>
      <c r="J28" s="12">
        <f t="shared" si="4"/>
        <v>43</v>
      </c>
      <c r="K28" s="12">
        <f>VLOOKUP(J28,'CPI Indexes'!B$5:J$111,9,FALSE)</f>
        <v>108.05745756786744</v>
      </c>
      <c r="L28" s="19">
        <f t="shared" si="0"/>
        <v>5928.0429543484206</v>
      </c>
      <c r="M28" s="19">
        <f t="shared" si="1"/>
        <v>14880.378442505857</v>
      </c>
    </row>
    <row r="29" spans="2:13" x14ac:dyDescent="0.3">
      <c r="B29">
        <f t="shared" si="2"/>
        <v>24</v>
      </c>
      <c r="C29" s="7">
        <v>2000</v>
      </c>
      <c r="D29" s="8">
        <v>9675905.2699999996</v>
      </c>
      <c r="F29" s="32">
        <v>21.369069830541701</v>
      </c>
      <c r="H29" s="14">
        <f t="shared" si="5"/>
        <v>1935181.054</v>
      </c>
      <c r="J29" s="12">
        <f t="shared" si="4"/>
        <v>42</v>
      </c>
      <c r="K29" s="12">
        <f>VLOOKUP(J29,'CPI Indexes'!B$5:J$111,9,FALSE)</f>
        <v>103.18791090878788</v>
      </c>
      <c r="L29" s="19">
        <f t="shared" si="0"/>
        <v>18753.951281275455</v>
      </c>
      <c r="M29" s="19">
        <f t="shared" si="1"/>
        <v>45374.025699242004</v>
      </c>
    </row>
    <row r="30" spans="2:13" x14ac:dyDescent="0.3">
      <c r="B30">
        <f t="shared" si="2"/>
        <v>23</v>
      </c>
      <c r="C30" s="7">
        <v>2001</v>
      </c>
      <c r="D30" s="8">
        <v>4193144.09</v>
      </c>
      <c r="F30" s="32">
        <v>22.139372265737901</v>
      </c>
      <c r="H30" s="14">
        <f t="shared" si="5"/>
        <v>838628.81799999997</v>
      </c>
      <c r="J30" s="12">
        <f t="shared" si="4"/>
        <v>42</v>
      </c>
      <c r="K30" s="12">
        <f>VLOOKUP(J30,'CPI Indexes'!B$5:J$111,9,FALSE)</f>
        <v>103.18791090878788</v>
      </c>
      <c r="L30" s="19">
        <f t="shared" si="0"/>
        <v>8127.200275827845</v>
      </c>
      <c r="M30" s="19">
        <f t="shared" si="1"/>
        <v>18952.538428283486</v>
      </c>
    </row>
    <row r="31" spans="2:13" x14ac:dyDescent="0.3">
      <c r="B31">
        <f t="shared" si="2"/>
        <v>22</v>
      </c>
      <c r="C31" s="7">
        <v>2002</v>
      </c>
      <c r="D31" s="8">
        <v>1073800.54</v>
      </c>
      <c r="F31" s="32">
        <v>22.921389799793403</v>
      </c>
      <c r="H31" s="14">
        <f t="shared" si="5"/>
        <v>214760.10800000001</v>
      </c>
      <c r="J31" s="12">
        <f t="shared" si="4"/>
        <v>42</v>
      </c>
      <c r="K31" s="12">
        <f>VLOOKUP(J31,'CPI Indexes'!B$5:J$111,9,FALSE)</f>
        <v>103.18791090878788</v>
      </c>
      <c r="L31" s="19">
        <f t="shared" si="0"/>
        <v>2081.2526012842286</v>
      </c>
      <c r="M31" s="19">
        <f t="shared" si="1"/>
        <v>4678.0311796751685</v>
      </c>
    </row>
    <row r="32" spans="2:13" x14ac:dyDescent="0.3">
      <c r="B32">
        <f t="shared" si="2"/>
        <v>21</v>
      </c>
      <c r="C32" s="7">
        <v>2003</v>
      </c>
      <c r="D32" s="9">
        <v>595307.24</v>
      </c>
      <c r="F32" s="32">
        <v>23.714799719409118</v>
      </c>
      <c r="H32" s="14">
        <f t="shared" si="5"/>
        <v>119061.448</v>
      </c>
      <c r="J32" s="12">
        <f t="shared" si="4"/>
        <v>42</v>
      </c>
      <c r="K32" s="12">
        <f>VLOOKUP(J32,'CPI Indexes'!B$5:J$111,9,FALSE)</f>
        <v>103.18791090878788</v>
      </c>
      <c r="L32" s="19">
        <f t="shared" si="0"/>
        <v>1153.8313640756173</v>
      </c>
      <c r="M32" s="19">
        <f t="shared" si="1"/>
        <v>2499.7268385752272</v>
      </c>
    </row>
    <row r="33" spans="2:13" x14ac:dyDescent="0.3">
      <c r="B33">
        <f t="shared" si="2"/>
        <v>19</v>
      </c>
      <c r="C33" s="7">
        <v>2005</v>
      </c>
      <c r="D33" s="8">
        <v>871579.18</v>
      </c>
      <c r="F33" s="32">
        <v>25.334528012601684</v>
      </c>
      <c r="H33" s="14">
        <f t="shared" si="5"/>
        <v>174315.83600000001</v>
      </c>
      <c r="J33" s="12">
        <f t="shared" si="4"/>
        <v>41</v>
      </c>
      <c r="K33" s="12">
        <f>VLOOKUP(J33,'CPI Indexes'!B$5:J$111,9,FALSE)</f>
        <v>98.494371960277462</v>
      </c>
      <c r="L33" s="19">
        <f t="shared" si="0"/>
        <v>1769.8050409448892</v>
      </c>
      <c r="M33" s="19">
        <f t="shared" si="1"/>
        <v>3562.0452327876819</v>
      </c>
    </row>
    <row r="34" spans="2:13" x14ac:dyDescent="0.3">
      <c r="B34">
        <f t="shared" si="2"/>
        <v>18</v>
      </c>
      <c r="C34" s="7">
        <v>2006</v>
      </c>
      <c r="D34" s="8">
        <v>2373565.7200000002</v>
      </c>
      <c r="F34" s="32">
        <v>26.160207578881305</v>
      </c>
      <c r="H34" s="14">
        <f t="shared" si="5"/>
        <v>474713.14400000009</v>
      </c>
      <c r="J34" s="12">
        <f t="shared" si="4"/>
        <v>41</v>
      </c>
      <c r="K34" s="12">
        <f>VLOOKUP(J34,'CPI Indexes'!B$5:J$111,9,FALSE)</f>
        <v>98.494371960277462</v>
      </c>
      <c r="L34" s="19">
        <f t="shared" si="0"/>
        <v>4819.6981670328405</v>
      </c>
      <c r="M34" s="19">
        <f t="shared" si="1"/>
        <v>9349.8735707390879</v>
      </c>
    </row>
    <row r="35" spans="2:13" x14ac:dyDescent="0.3">
      <c r="B35">
        <f t="shared" si="2"/>
        <v>17</v>
      </c>
      <c r="C35" s="7">
        <v>2007</v>
      </c>
      <c r="D35" s="8">
        <v>142651.85</v>
      </c>
      <c r="F35" s="32">
        <v>26.995994591857155</v>
      </c>
      <c r="H35" s="14">
        <f t="shared" si="5"/>
        <v>28530.370000000003</v>
      </c>
      <c r="J35" s="12">
        <f t="shared" si="4"/>
        <v>41</v>
      </c>
      <c r="K35" s="12">
        <f>VLOOKUP(J35,'CPI Indexes'!B$5:J$111,9,FALSE)</f>
        <v>98.494371960277462</v>
      </c>
      <c r="L35" s="19">
        <f t="shared" si="0"/>
        <v>289.66497711672531</v>
      </c>
      <c r="M35" s="19">
        <f t="shared" si="1"/>
        <v>541.6188617270551</v>
      </c>
    </row>
    <row r="36" spans="2:13" x14ac:dyDescent="0.3">
      <c r="B36">
        <f t="shared" si="2"/>
        <v>16</v>
      </c>
      <c r="C36" s="7">
        <v>2008</v>
      </c>
      <c r="D36" s="8">
        <v>196488.02</v>
      </c>
      <c r="F36" s="32">
        <v>27.841550908137489</v>
      </c>
      <c r="H36" s="14">
        <f t="shared" si="5"/>
        <v>39297.603999999999</v>
      </c>
      <c r="J36" s="12">
        <f t="shared" si="4"/>
        <v>41</v>
      </c>
      <c r="K36" s="12">
        <f>VLOOKUP(J36,'CPI Indexes'!B$5:J$111,9,FALSE)</f>
        <v>98.494371960277462</v>
      </c>
      <c r="L36" s="19">
        <f t="shared" si="0"/>
        <v>398.98324358927459</v>
      </c>
      <c r="M36" s="19">
        <f t="shared" si="1"/>
        <v>719.05869597164337</v>
      </c>
    </row>
    <row r="37" spans="2:13" x14ac:dyDescent="0.3">
      <c r="B37">
        <f t="shared" si="2"/>
        <v>15</v>
      </c>
      <c r="C37" s="7">
        <v>2009</v>
      </c>
      <c r="D37" s="8">
        <v>1520178.69</v>
      </c>
      <c r="F37" s="32">
        <v>28.696528508721986</v>
      </c>
      <c r="H37" s="14">
        <f t="shared" si="5"/>
        <v>304035.73800000001</v>
      </c>
      <c r="J37" s="12">
        <f t="shared" si="4"/>
        <v>41</v>
      </c>
      <c r="K37" s="12">
        <f>VLOOKUP(J37,'CPI Indexes'!B$5:J$111,9,FALSE)</f>
        <v>98.494371960277462</v>
      </c>
      <c r="L37" s="19">
        <f t="shared" si="0"/>
        <v>3086.8336124079951</v>
      </c>
      <c r="M37" s="19">
        <f t="shared" si="1"/>
        <v>5362.0986705426003</v>
      </c>
    </row>
    <row r="38" spans="2:13" x14ac:dyDescent="0.3">
      <c r="B38">
        <f t="shared" si="2"/>
        <v>14</v>
      </c>
      <c r="C38" s="7">
        <v>2010</v>
      </c>
      <c r="D38" s="8">
        <v>2644373.64</v>
      </c>
      <c r="F38" s="32">
        <v>29.56056972169478</v>
      </c>
      <c r="H38" s="14">
        <f t="shared" si="5"/>
        <v>528874.728</v>
      </c>
      <c r="J38" s="12">
        <f t="shared" si="4"/>
        <v>41</v>
      </c>
      <c r="K38" s="12">
        <f>VLOOKUP(J38,'CPI Indexes'!B$5:J$111,9,FALSE)</f>
        <v>98.494371960277462</v>
      </c>
      <c r="L38" s="19">
        <f t="shared" si="0"/>
        <v>5369.593383602607</v>
      </c>
      <c r="M38" s="19">
        <f t="shared" si="1"/>
        <v>8990.3143038849557</v>
      </c>
    </row>
    <row r="39" spans="2:13" x14ac:dyDescent="0.3">
      <c r="B39">
        <f t="shared" si="2"/>
        <v>13</v>
      </c>
      <c r="C39" s="7">
        <v>2011</v>
      </c>
      <c r="D39" s="8">
        <v>21908472.760000002</v>
      </c>
      <c r="F39" s="32">
        <v>30.433308194242677</v>
      </c>
      <c r="H39" s="14">
        <f t="shared" si="5"/>
        <v>4381694.5520000001</v>
      </c>
      <c r="J39" s="12">
        <f t="shared" si="4"/>
        <v>40</v>
      </c>
      <c r="K39" s="12">
        <f>VLOOKUP(J39,'CPI Indexes'!B$5:J$111,9,FALSE)</f>
        <v>93.970478997857782</v>
      </c>
      <c r="L39" s="19">
        <f t="shared" si="0"/>
        <v>46628.4156335937</v>
      </c>
      <c r="M39" s="19">
        <f t="shared" si="1"/>
        <v>75248.184977145982</v>
      </c>
    </row>
    <row r="40" spans="2:13" x14ac:dyDescent="0.3">
      <c r="B40">
        <f t="shared" si="2"/>
        <v>12</v>
      </c>
      <c r="C40" s="7">
        <v>2012</v>
      </c>
      <c r="D40" s="8">
        <v>9156599.3200000003</v>
      </c>
      <c r="F40" s="32">
        <v>31.314370439763486</v>
      </c>
      <c r="H40" s="14">
        <f t="shared" si="5"/>
        <v>1831319.8640000001</v>
      </c>
      <c r="J40" s="12">
        <f t="shared" si="4"/>
        <v>40</v>
      </c>
      <c r="K40" s="12">
        <f>VLOOKUP(J40,'CPI Indexes'!B$5:J$111,9,FALSE)</f>
        <v>93.970478997857782</v>
      </c>
      <c r="L40" s="19">
        <f t="shared" si="0"/>
        <v>19488.246559238545</v>
      </c>
      <c r="M40" s="19">
        <f t="shared" si="1"/>
        <v>30313.077521422343</v>
      </c>
    </row>
    <row r="41" spans="2:13" x14ac:dyDescent="0.3">
      <c r="B41">
        <f t="shared" si="2"/>
        <v>11</v>
      </c>
      <c r="C41" s="7">
        <v>2013</v>
      </c>
      <c r="D41" s="8">
        <v>596503.55000000005</v>
      </c>
      <c r="F41" s="32">
        <v>32.203377797025269</v>
      </c>
      <c r="H41" s="14">
        <f t="shared" si="5"/>
        <v>119300.71000000002</v>
      </c>
      <c r="J41" s="12">
        <f t="shared" si="4"/>
        <v>40</v>
      </c>
      <c r="K41" s="12">
        <f>VLOOKUP(J41,'CPI Indexes'!B$5:J$111,9,FALSE)</f>
        <v>93.970478997857782</v>
      </c>
      <c r="L41" s="19">
        <f t="shared" si="0"/>
        <v>1269.5551972521039</v>
      </c>
      <c r="M41" s="19">
        <f t="shared" si="1"/>
        <v>1903.3591619105757</v>
      </c>
    </row>
    <row r="42" spans="2:13" x14ac:dyDescent="0.3">
      <c r="B42">
        <f t="shared" si="2"/>
        <v>10</v>
      </c>
      <c r="C42" s="7">
        <v>2014</v>
      </c>
      <c r="D42" s="8">
        <v>845386.68</v>
      </c>
      <c r="F42" s="32">
        <v>33.099948655262907</v>
      </c>
      <c r="H42" s="14">
        <f t="shared" si="5"/>
        <v>169077.33600000001</v>
      </c>
      <c r="J42" s="12">
        <f t="shared" si="4"/>
        <v>40</v>
      </c>
      <c r="K42" s="12">
        <f>VLOOKUP(J42,'CPI Indexes'!B$5:J$111,9,FALSE)</f>
        <v>93.970478997857782</v>
      </c>
      <c r="L42" s="19">
        <f t="shared" si="0"/>
        <v>1799.260127256076</v>
      </c>
      <c r="M42" s="19">
        <f t="shared" si="1"/>
        <v>2600.0099481085831</v>
      </c>
    </row>
    <row r="43" spans="2:13" x14ac:dyDescent="0.3">
      <c r="B43">
        <f t="shared" si="2"/>
        <v>9</v>
      </c>
      <c r="C43" s="7">
        <v>2015</v>
      </c>
      <c r="D43" s="8">
        <v>7217429.75</v>
      </c>
      <c r="F43" s="32">
        <v>34.003700818738935</v>
      </c>
      <c r="H43" s="14">
        <f t="shared" si="5"/>
        <v>1443485.9500000002</v>
      </c>
      <c r="J43" s="12">
        <f t="shared" si="4"/>
        <v>40</v>
      </c>
      <c r="K43" s="12">
        <f>VLOOKUP(J43,'CPI Indexes'!B$5:J$111,9,FALSE)</f>
        <v>93.970478997857782</v>
      </c>
      <c r="L43" s="19">
        <f t="shared" si="0"/>
        <v>15361.057700183766</v>
      </c>
      <c r="M43" s="19">
        <f t="shared" si="1"/>
        <v>21395.087597159843</v>
      </c>
    </row>
    <row r="44" spans="2:13" x14ac:dyDescent="0.3">
      <c r="B44">
        <f t="shared" si="2"/>
        <v>8</v>
      </c>
      <c r="C44" s="7">
        <v>2016</v>
      </c>
      <c r="D44" s="8">
        <v>3130628.26</v>
      </c>
      <c r="F44" s="32">
        <v>34.914253904479715</v>
      </c>
      <c r="H44" s="14">
        <f t="shared" si="5"/>
        <v>626125.652</v>
      </c>
      <c r="J44" s="12">
        <f t="shared" si="4"/>
        <v>40</v>
      </c>
      <c r="K44" s="12">
        <f>VLOOKUP(J44,'CPI Indexes'!B$5:J$111,9,FALSE)</f>
        <v>93.970478997857782</v>
      </c>
      <c r="L44" s="19">
        <f t="shared" si="0"/>
        <v>6663.0037292272782</v>
      </c>
      <c r="M44" s="19">
        <f t="shared" si="1"/>
        <v>8944.8878419709654</v>
      </c>
    </row>
    <row r="45" spans="2:13" x14ac:dyDescent="0.3">
      <c r="B45">
        <f t="shared" si="2"/>
        <v>7</v>
      </c>
      <c r="C45" s="7">
        <v>2017</v>
      </c>
      <c r="D45" s="8">
        <v>2697412.08</v>
      </c>
      <c r="F45" s="32">
        <v>35.831231686218267</v>
      </c>
      <c r="H45" s="14">
        <f t="shared" si="5"/>
        <v>539482.41600000008</v>
      </c>
      <c r="J45" s="12">
        <f t="shared" si="4"/>
        <v>40</v>
      </c>
      <c r="K45" s="12">
        <f>VLOOKUP(J45,'CPI Indexes'!B$5:J$111,9,FALSE)</f>
        <v>93.970478997857782</v>
      </c>
      <c r="L45" s="19">
        <f t="shared" si="0"/>
        <v>5740.9776107696389</v>
      </c>
      <c r="M45" s="19">
        <f t="shared" si="1"/>
        <v>7428.5250270915994</v>
      </c>
    </row>
    <row r="46" spans="2:13" x14ac:dyDescent="0.3">
      <c r="B46">
        <f t="shared" si="2"/>
        <v>6</v>
      </c>
      <c r="C46" s="7">
        <v>2018</v>
      </c>
      <c r="D46" s="8">
        <v>598240.75</v>
      </c>
      <c r="F46" s="32">
        <v>36.754264315252193</v>
      </c>
      <c r="H46" s="14">
        <f t="shared" si="5"/>
        <v>119648.15000000001</v>
      </c>
      <c r="J46" s="12">
        <f t="shared" si="4"/>
        <v>40</v>
      </c>
      <c r="K46" s="12">
        <f>VLOOKUP(J46,'CPI Indexes'!B$5:J$111,9,FALSE)</f>
        <v>93.970478997857782</v>
      </c>
      <c r="L46" s="19">
        <f t="shared" si="0"/>
        <v>1273.2525286236712</v>
      </c>
      <c r="M46" s="19">
        <f t="shared" si="1"/>
        <v>1587.9732402849072</v>
      </c>
    </row>
    <row r="47" spans="2:13" x14ac:dyDescent="0.3">
      <c r="B47">
        <f t="shared" si="2"/>
        <v>5</v>
      </c>
      <c r="C47" s="7">
        <v>2019</v>
      </c>
      <c r="D47" s="8">
        <v>1993546.54</v>
      </c>
      <c r="F47" s="32">
        <v>37.682990364644901</v>
      </c>
      <c r="H47" s="14">
        <f t="shared" si="5"/>
        <v>398709.30800000002</v>
      </c>
      <c r="J47" s="12">
        <f t="shared" si="4"/>
        <v>40</v>
      </c>
      <c r="K47" s="12">
        <f>VLOOKUP(J47,'CPI Indexes'!B$5:J$111,9,FALSE)</f>
        <v>93.970478997857782</v>
      </c>
      <c r="L47" s="19">
        <f t="shared" si="0"/>
        <v>4242.9208859208784</v>
      </c>
      <c r="M47" s="19">
        <f t="shared" si="1"/>
        <v>5100.4143721545161</v>
      </c>
    </row>
    <row r="48" spans="2:13" x14ac:dyDescent="0.3">
      <c r="B48">
        <f t="shared" si="2"/>
        <v>4</v>
      </c>
      <c r="C48" s="7">
        <v>2020</v>
      </c>
      <c r="D48" s="8">
        <v>331510.40000000002</v>
      </c>
      <c r="F48" s="32">
        <v>38.617058656954129</v>
      </c>
      <c r="H48" s="14">
        <f t="shared" si="5"/>
        <v>66302.080000000002</v>
      </c>
      <c r="J48" s="12">
        <f t="shared" si="4"/>
        <v>40</v>
      </c>
      <c r="K48" s="12">
        <f>VLOOKUP(J48,'CPI Indexes'!B$5:J$111,9,FALSE)</f>
        <v>93.970478997857782</v>
      </c>
      <c r="L48" s="19">
        <f t="shared" si="0"/>
        <v>705.56286088007994</v>
      </c>
      <c r="M48" s="19">
        <f t="shared" si="1"/>
        <v>817.50070159485335</v>
      </c>
    </row>
    <row r="49" spans="2:13" x14ac:dyDescent="0.3">
      <c r="B49">
        <f t="shared" si="2"/>
        <v>3</v>
      </c>
      <c r="C49" s="7">
        <v>2021</v>
      </c>
      <c r="D49" s="8">
        <v>3954990.47</v>
      </c>
      <c r="F49" s="32">
        <v>39.556129847630331</v>
      </c>
      <c r="H49" s="14">
        <f t="shared" si="5"/>
        <v>790998.09400000004</v>
      </c>
      <c r="J49" s="12">
        <f t="shared" si="4"/>
        <v>40</v>
      </c>
      <c r="K49" s="12">
        <f>VLOOKUP(J49,'CPI Indexes'!B$5:J$111,9,FALSE)</f>
        <v>93.970478997857782</v>
      </c>
      <c r="L49" s="19">
        <f t="shared" si="0"/>
        <v>8417.5168886606625</v>
      </c>
      <c r="M49" s="19">
        <f t="shared" si="1"/>
        <v>9400.4428305012025</v>
      </c>
    </row>
    <row r="50" spans="2:13" x14ac:dyDescent="0.3">
      <c r="B50">
        <f t="shared" si="2"/>
        <v>2</v>
      </c>
      <c r="C50" s="7">
        <v>2022</v>
      </c>
      <c r="D50" s="8">
        <f>(D55-SUM(D9:D49))/3</f>
        <v>822024.97666665912</v>
      </c>
      <c r="F50" s="32">
        <f>F49</f>
        <v>39.556129847630331</v>
      </c>
      <c r="H50" s="14">
        <f t="shared" si="5"/>
        <v>164404.99533333184</v>
      </c>
      <c r="J50" s="12">
        <f>J49</f>
        <v>40</v>
      </c>
      <c r="K50" s="12">
        <f>VLOOKUP(J50,'CPI Indexes'!B$5:J$111,9,FALSE)</f>
        <v>93.970478997857782</v>
      </c>
      <c r="L50" s="19">
        <f t="shared" si="0"/>
        <v>1749.5387603279082</v>
      </c>
      <c r="M50" s="19">
        <f t="shared" si="1"/>
        <v>1883.2144562342128</v>
      </c>
    </row>
    <row r="51" spans="2:13" x14ac:dyDescent="0.3">
      <c r="B51">
        <f t="shared" si="2"/>
        <v>1</v>
      </c>
      <c r="C51" s="7">
        <v>2023</v>
      </c>
      <c r="D51" s="8">
        <f>D50</f>
        <v>822024.97666665912</v>
      </c>
      <c r="F51" s="32">
        <f t="shared" ref="F51:F52" si="6">F50</f>
        <v>39.556129847630331</v>
      </c>
      <c r="H51" s="14">
        <f t="shared" si="5"/>
        <v>164404.99533333184</v>
      </c>
      <c r="J51" s="12">
        <f t="shared" ref="J51:J52" si="7">J50</f>
        <v>40</v>
      </c>
      <c r="K51" s="12">
        <f>VLOOKUP(J51,'CPI Indexes'!B$5:J$111,9,FALSE)</f>
        <v>93.970478997857782</v>
      </c>
      <c r="L51" s="19">
        <f t="shared" si="0"/>
        <v>1749.5387603279082</v>
      </c>
      <c r="M51" s="19">
        <f t="shared" si="1"/>
        <v>1815.1464638402049</v>
      </c>
    </row>
    <row r="52" spans="2:13" x14ac:dyDescent="0.3">
      <c r="B52">
        <f t="shared" si="2"/>
        <v>0</v>
      </c>
      <c r="C52" s="7">
        <v>2024</v>
      </c>
      <c r="D52" s="8">
        <f>D51</f>
        <v>822024.97666665912</v>
      </c>
      <c r="F52" s="32">
        <f t="shared" si="6"/>
        <v>39.556129847630331</v>
      </c>
      <c r="H52" s="14">
        <f t="shared" si="5"/>
        <v>164404.99533333184</v>
      </c>
      <c r="J52" s="12">
        <f t="shared" si="7"/>
        <v>40</v>
      </c>
      <c r="K52" s="12">
        <f>VLOOKUP(J52,'CPI Indexes'!B$5:J$111,9,FALSE)</f>
        <v>93.970478997857782</v>
      </c>
      <c r="L52" s="19">
        <f t="shared" si="0"/>
        <v>1749.5387603279082</v>
      </c>
      <c r="M52" s="19">
        <f t="shared" si="1"/>
        <v>1749.5387603279082</v>
      </c>
    </row>
    <row r="53" spans="2:13" x14ac:dyDescent="0.3">
      <c r="H53" s="3"/>
      <c r="J53" s="12"/>
      <c r="K53" s="12"/>
      <c r="L53" s="19"/>
      <c r="M53" s="19"/>
    </row>
    <row r="54" spans="2:13" x14ac:dyDescent="0.3">
      <c r="D54" s="1">
        <f>SUM(D9:D53)</f>
        <v>108900000</v>
      </c>
      <c r="H54" s="3"/>
      <c r="J54" s="12"/>
      <c r="K54" s="12"/>
      <c r="L54" s="19"/>
      <c r="M54" s="19"/>
    </row>
    <row r="55" spans="2:13" x14ac:dyDescent="0.3">
      <c r="D55" s="2">
        <f>'[1]Recommended Life Estimates'!$H$19*1000000</f>
        <v>108900000</v>
      </c>
      <c r="H55" s="3"/>
      <c r="J55" s="12"/>
      <c r="K55" s="12"/>
      <c r="L55" s="19"/>
      <c r="M55" s="19"/>
    </row>
    <row r="56" spans="2:13" x14ac:dyDescent="0.3">
      <c r="H56" s="3"/>
      <c r="J56" s="12"/>
      <c r="K56" s="12"/>
      <c r="L56" s="19"/>
      <c r="M56" s="19"/>
    </row>
    <row r="57" spans="2:13" x14ac:dyDescent="0.3">
      <c r="H57" s="3"/>
      <c r="J57" s="12"/>
      <c r="K57" s="12"/>
      <c r="L57" s="19"/>
      <c r="M57" s="19"/>
    </row>
    <row r="58" spans="2:13" x14ac:dyDescent="0.3">
      <c r="D58" s="1"/>
      <c r="F58" s="2"/>
      <c r="H58" s="2"/>
      <c r="J58" s="12"/>
      <c r="K58" s="12"/>
      <c r="L58" s="19"/>
      <c r="M58" s="19"/>
    </row>
    <row r="59" spans="2:13" x14ac:dyDescent="0.3">
      <c r="D59" s="1"/>
      <c r="F59" s="2"/>
      <c r="H59" s="2"/>
      <c r="J59" s="12"/>
      <c r="K59" s="12"/>
      <c r="L59" s="19"/>
      <c r="M59" s="19"/>
    </row>
    <row r="60" spans="2:13" x14ac:dyDescent="0.3">
      <c r="D60" s="1"/>
      <c r="F60" s="2"/>
      <c r="H60" s="2"/>
      <c r="J60" s="12"/>
      <c r="K60" s="12"/>
      <c r="L60" s="19"/>
      <c r="M60" s="19"/>
    </row>
    <row r="61" spans="2:13" x14ac:dyDescent="0.3">
      <c r="D61" s="1"/>
      <c r="F61" s="2"/>
      <c r="H61" s="2"/>
      <c r="J61" s="12"/>
      <c r="K61" s="12"/>
      <c r="L61" s="19"/>
      <c r="M61" s="19"/>
    </row>
    <row r="62" spans="2:13" x14ac:dyDescent="0.3">
      <c r="D62" s="1"/>
      <c r="F62" s="2"/>
      <c r="H62" s="2"/>
      <c r="J62" s="12"/>
      <c r="K62" s="12"/>
      <c r="L62" s="19"/>
      <c r="M62" s="19"/>
    </row>
    <row r="63" spans="2:13" x14ac:dyDescent="0.3">
      <c r="D63" s="1"/>
      <c r="F63" s="2"/>
      <c r="H63" s="2"/>
      <c r="J63" s="12"/>
      <c r="K63" s="12"/>
      <c r="L63" s="19"/>
      <c r="M63" s="19"/>
    </row>
    <row r="64" spans="2:13" x14ac:dyDescent="0.3">
      <c r="D64" s="1"/>
      <c r="F64" s="2"/>
      <c r="H64" s="2"/>
      <c r="J64" s="12"/>
      <c r="K64" s="12"/>
      <c r="L64" s="19"/>
      <c r="M64" s="19"/>
    </row>
    <row r="65" spans="4:15" x14ac:dyDescent="0.3">
      <c r="D65" s="1"/>
      <c r="F65" s="2"/>
      <c r="H65" s="2"/>
      <c r="J65" s="12"/>
      <c r="K65" s="12"/>
      <c r="L65" s="19"/>
      <c r="M65" s="19"/>
    </row>
    <row r="66" spans="4:15" x14ac:dyDescent="0.3">
      <c r="D66" s="1"/>
      <c r="F66" s="2"/>
      <c r="H66" s="2"/>
      <c r="J66" s="12"/>
      <c r="K66" s="12"/>
      <c r="L66" s="19"/>
      <c r="M66" s="19"/>
    </row>
    <row r="67" spans="4:15" x14ac:dyDescent="0.3">
      <c r="D67" s="1"/>
      <c r="F67" s="2"/>
      <c r="H67" s="2"/>
    </row>
    <row r="68" spans="4:15" x14ac:dyDescent="0.3">
      <c r="D68" s="1"/>
      <c r="F68" s="2"/>
      <c r="H68" s="2"/>
      <c r="J68" s="16"/>
      <c r="K68" s="16"/>
      <c r="L68" s="16"/>
      <c r="M68" s="16">
        <f t="shared" ref="M68" si="8">SUM(M9:M66)</f>
        <v>448029.41294725158</v>
      </c>
    </row>
    <row r="69" spans="4:15" x14ac:dyDescent="0.3">
      <c r="D69" s="1"/>
      <c r="F69" s="2"/>
      <c r="H69" s="2"/>
    </row>
    <row r="70" spans="4:15" x14ac:dyDescent="0.3">
      <c r="M70" s="14"/>
      <c r="N70" s="14"/>
      <c r="O70" s="14"/>
    </row>
    <row r="71" spans="4:15" x14ac:dyDescent="0.3">
      <c r="D71" s="1"/>
      <c r="M71" s="18"/>
      <c r="N71" s="18"/>
      <c r="O71" s="18"/>
    </row>
    <row r="72" spans="4:15" x14ac:dyDescent="0.3">
      <c r="M72" s="18"/>
      <c r="N72" s="18"/>
      <c r="O72" s="18"/>
    </row>
    <row r="73" spans="4:15" x14ac:dyDescent="0.3">
      <c r="M73" s="14"/>
      <c r="N73" s="14"/>
      <c r="O73" s="14"/>
    </row>
    <row r="74" spans="4:15" x14ac:dyDescent="0.3">
      <c r="M74" s="14"/>
      <c r="N74" s="14"/>
      <c r="O74" s="14"/>
    </row>
    <row r="75" spans="4:15" x14ac:dyDescent="0.3">
      <c r="M75" s="19"/>
      <c r="N75" s="19"/>
      <c r="O75" s="19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O75"/>
  <sheetViews>
    <sheetView view="pageBreakPreview" zoomScale="60" zoomScaleNormal="100" workbookViewId="0">
      <selection activeCell="M9" sqref="M9"/>
    </sheetView>
  </sheetViews>
  <sheetFormatPr defaultRowHeight="14.4" x14ac:dyDescent="0.3"/>
  <cols>
    <col min="4" max="4" width="16" customWidth="1"/>
    <col min="5" max="5" width="2.33203125" customWidth="1"/>
    <col min="6" max="6" width="13.44140625" bestFit="1" customWidth="1"/>
    <col min="7" max="7" width="3" bestFit="1" customWidth="1"/>
    <col min="8" max="8" width="16.33203125" customWidth="1"/>
    <col min="10" max="10" width="10.5546875" customWidth="1"/>
    <col min="11" max="11" width="14.5546875" customWidth="1"/>
    <col min="12" max="12" width="13.6640625" customWidth="1"/>
    <col min="13" max="14" width="20" customWidth="1"/>
    <col min="15" max="15" width="17.44140625" customWidth="1"/>
  </cols>
  <sheetData>
    <row r="2" spans="2:13" x14ac:dyDescent="0.3">
      <c r="B2" t="s">
        <v>22</v>
      </c>
    </row>
    <row r="3" spans="2:13" x14ac:dyDescent="0.3">
      <c r="B3" t="s">
        <v>1</v>
      </c>
      <c r="F3">
        <v>0.1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53</v>
      </c>
      <c r="C9" s="7">
        <v>1971</v>
      </c>
      <c r="D9" s="8">
        <v>1187168.1399999999</v>
      </c>
      <c r="F9" s="31">
        <v>6.81</v>
      </c>
      <c r="H9" s="14">
        <f>D9*F$3</f>
        <v>118716.814</v>
      </c>
      <c r="J9" s="12">
        <f>ROUND(F9+B9,0)-3</f>
        <v>57</v>
      </c>
      <c r="K9" s="12">
        <f>VLOOKUP(J9,'CPI Indexes'!B$5:J$111,9,FALSE)</f>
        <v>198.90203745213017</v>
      </c>
      <c r="L9" s="19">
        <f t="shared" ref="L9:L52" si="0">H9/K9</f>
        <v>596.86072360405865</v>
      </c>
      <c r="M9" s="19">
        <f t="shared" ref="M9:M52" si="1">L9*(1+$F$5/100)^B9</f>
        <v>4199.9351676721999</v>
      </c>
    </row>
    <row r="10" spans="2:13" x14ac:dyDescent="0.3">
      <c r="B10">
        <f t="shared" ref="B10:B52" si="2">2024-C10</f>
        <v>51</v>
      </c>
      <c r="C10" s="7">
        <v>1973</v>
      </c>
      <c r="D10" s="8">
        <v>391089.8</v>
      </c>
      <c r="F10" s="31">
        <v>7.59</v>
      </c>
      <c r="H10" s="14">
        <f t="shared" ref="H10:H12" si="3">D10*F$3</f>
        <v>39108.980000000003</v>
      </c>
      <c r="J10" s="12">
        <f t="shared" ref="J10:J49" si="4">ROUND(F10+B10,0)-3</f>
        <v>56</v>
      </c>
      <c r="K10" s="12">
        <f>VLOOKUP(J10,'CPI Indexes'!B$5:J$111,9,FALSE)</f>
        <v>190.74895176108933</v>
      </c>
      <c r="L10" s="19">
        <f t="shared" si="0"/>
        <v>205.0285447910797</v>
      </c>
      <c r="M10" s="19">
        <f t="shared" si="1"/>
        <v>1340.3175488000575</v>
      </c>
    </row>
    <row r="11" spans="2:13" x14ac:dyDescent="0.3">
      <c r="B11">
        <f t="shared" si="2"/>
        <v>43</v>
      </c>
      <c r="C11" s="7">
        <v>1981</v>
      </c>
      <c r="D11" s="8">
        <v>157038.16</v>
      </c>
      <c r="F11" s="31">
        <v>11.76</v>
      </c>
      <c r="H11" s="14">
        <f t="shared" si="3"/>
        <v>15703.816000000001</v>
      </c>
      <c r="J11" s="12">
        <f t="shared" si="4"/>
        <v>52</v>
      </c>
      <c r="K11" s="12">
        <f>VLOOKUP(J11,'CPI Indexes'!B$5:J$111,9,FALSE)</f>
        <v>160.97890408163011</v>
      </c>
      <c r="L11" s="19">
        <f t="shared" si="0"/>
        <v>97.552012107355509</v>
      </c>
      <c r="M11" s="19">
        <f t="shared" si="1"/>
        <v>475.03407464386169</v>
      </c>
    </row>
    <row r="12" spans="2:13" x14ac:dyDescent="0.3">
      <c r="B12">
        <f t="shared" si="2"/>
        <v>42</v>
      </c>
      <c r="C12" s="7">
        <v>1982</v>
      </c>
      <c r="D12" s="8">
        <v>17874.86</v>
      </c>
      <c r="F12" s="31">
        <v>12.42</v>
      </c>
      <c r="H12" s="14">
        <f t="shared" si="3"/>
        <v>1787.4860000000001</v>
      </c>
      <c r="J12" s="12">
        <f t="shared" si="4"/>
        <v>51</v>
      </c>
      <c r="K12" s="12">
        <f>VLOOKUP(J12,'CPI Indexes'!B$5:J$111,9,FALSE)</f>
        <v>154.19653405458325</v>
      </c>
      <c r="L12" s="19">
        <f t="shared" si="0"/>
        <v>11.592257964548391</v>
      </c>
      <c r="M12" s="19">
        <f t="shared" si="1"/>
        <v>54.408714257787977</v>
      </c>
    </row>
    <row r="13" spans="2:13" x14ac:dyDescent="0.3">
      <c r="B13">
        <f t="shared" si="2"/>
        <v>41</v>
      </c>
      <c r="C13" s="7">
        <v>1983</v>
      </c>
      <c r="D13" s="8">
        <v>30260.92</v>
      </c>
      <c r="F13" s="31">
        <v>13.11</v>
      </c>
      <c r="H13" s="14">
        <f t="shared" ref="H13:H52" si="5">D13*F$3</f>
        <v>3026.0920000000001</v>
      </c>
      <c r="J13" s="12">
        <f t="shared" si="4"/>
        <v>51</v>
      </c>
      <c r="K13" s="12">
        <f>VLOOKUP(J13,'CPI Indexes'!B$5:J$111,9,FALSE)</f>
        <v>154.19653405458325</v>
      </c>
      <c r="L13" s="19">
        <f t="shared" si="0"/>
        <v>19.624902845927842</v>
      </c>
      <c r="M13" s="19">
        <f t="shared" si="1"/>
        <v>88.780959872862894</v>
      </c>
    </row>
    <row r="14" spans="2:13" x14ac:dyDescent="0.3">
      <c r="B14">
        <f t="shared" si="2"/>
        <v>40</v>
      </c>
      <c r="C14" s="7">
        <v>1984</v>
      </c>
      <c r="D14" s="8">
        <v>8255.91</v>
      </c>
      <c r="F14" s="31">
        <v>13.84</v>
      </c>
      <c r="H14" s="14">
        <f t="shared" si="5"/>
        <v>825.59100000000001</v>
      </c>
      <c r="J14" s="12">
        <f t="shared" si="4"/>
        <v>51</v>
      </c>
      <c r="K14" s="12">
        <f>VLOOKUP(J14,'CPI Indexes'!B$5:J$111,9,FALSE)</f>
        <v>154.19653405458325</v>
      </c>
      <c r="L14" s="19">
        <f t="shared" si="0"/>
        <v>5.3541475822520965</v>
      </c>
      <c r="M14" s="19">
        <f t="shared" si="1"/>
        <v>23.346111389982259</v>
      </c>
    </row>
    <row r="15" spans="2:13" x14ac:dyDescent="0.3">
      <c r="B15">
        <f t="shared" si="2"/>
        <v>39</v>
      </c>
      <c r="C15" s="7">
        <v>1985</v>
      </c>
      <c r="D15" s="8">
        <v>57902.35</v>
      </c>
      <c r="F15" s="31">
        <v>14.6</v>
      </c>
      <c r="H15" s="14">
        <f t="shared" si="5"/>
        <v>5790.2350000000006</v>
      </c>
      <c r="J15" s="12">
        <f t="shared" si="4"/>
        <v>51</v>
      </c>
      <c r="K15" s="12">
        <f>VLOOKUP(J15,'CPI Indexes'!B$5:J$111,9,FALSE)</f>
        <v>154.19653405458325</v>
      </c>
      <c r="L15" s="19">
        <f t="shared" si="0"/>
        <v>37.551006159129003</v>
      </c>
      <c r="M15" s="19">
        <f t="shared" si="1"/>
        <v>157.81841892413914</v>
      </c>
    </row>
    <row r="16" spans="2:13" x14ac:dyDescent="0.3">
      <c r="B16">
        <f t="shared" si="2"/>
        <v>38</v>
      </c>
      <c r="C16" s="7">
        <v>1986</v>
      </c>
      <c r="D16" s="8">
        <v>152439.49</v>
      </c>
      <c r="F16" s="31">
        <v>15.39</v>
      </c>
      <c r="H16" s="14">
        <f t="shared" si="5"/>
        <v>15243.949000000001</v>
      </c>
      <c r="J16" s="12">
        <f t="shared" si="4"/>
        <v>50</v>
      </c>
      <c r="K16" s="12">
        <f>VLOOKUP(J16,'CPI Indexes'!B$5:J$111,9,FALSE)</f>
        <v>147.65930993212842</v>
      </c>
      <c r="L16" s="19">
        <f t="shared" si="0"/>
        <v>103.23730354020265</v>
      </c>
      <c r="M16" s="19">
        <f t="shared" si="1"/>
        <v>418.20060547667202</v>
      </c>
    </row>
    <row r="17" spans="2:13" x14ac:dyDescent="0.3">
      <c r="B17">
        <f t="shared" si="2"/>
        <v>37</v>
      </c>
      <c r="C17" s="7">
        <v>1987</v>
      </c>
      <c r="D17" s="8">
        <v>118151</v>
      </c>
      <c r="F17" s="31">
        <v>16.21</v>
      </c>
      <c r="H17" s="14">
        <f t="shared" si="5"/>
        <v>11815.1</v>
      </c>
      <c r="J17" s="12">
        <f t="shared" si="4"/>
        <v>50</v>
      </c>
      <c r="K17" s="12">
        <f>VLOOKUP(J17,'CPI Indexes'!B$5:J$111,9,FALSE)</f>
        <v>147.65930993212842</v>
      </c>
      <c r="L17" s="19">
        <f t="shared" si="0"/>
        <v>80.015950267076349</v>
      </c>
      <c r="M17" s="19">
        <f t="shared" si="1"/>
        <v>312.41830115112481</v>
      </c>
    </row>
    <row r="18" spans="2:13" x14ac:dyDescent="0.3">
      <c r="B18">
        <f t="shared" si="2"/>
        <v>36</v>
      </c>
      <c r="C18" s="7">
        <v>1988</v>
      </c>
      <c r="D18" s="8">
        <v>313455.17</v>
      </c>
      <c r="F18" s="31">
        <v>17.059999999999999</v>
      </c>
      <c r="H18" s="14">
        <f t="shared" si="5"/>
        <v>31345.517</v>
      </c>
      <c r="J18" s="12">
        <f t="shared" si="4"/>
        <v>50</v>
      </c>
      <c r="K18" s="12">
        <f>VLOOKUP(J18,'CPI Indexes'!B$5:J$111,9,FALSE)</f>
        <v>147.65930993212842</v>
      </c>
      <c r="L18" s="19">
        <f t="shared" si="0"/>
        <v>212.28270005059593</v>
      </c>
      <c r="M18" s="19">
        <f t="shared" si="1"/>
        <v>798.88891781376356</v>
      </c>
    </row>
    <row r="19" spans="2:13" x14ac:dyDescent="0.3">
      <c r="B19">
        <f t="shared" si="2"/>
        <v>35</v>
      </c>
      <c r="C19" s="7">
        <v>1989</v>
      </c>
      <c r="D19" s="8">
        <v>12381858.66</v>
      </c>
      <c r="F19" s="31">
        <v>17.93</v>
      </c>
      <c r="H19" s="14">
        <f t="shared" si="5"/>
        <v>1238185.8660000002</v>
      </c>
      <c r="J19" s="12">
        <f t="shared" si="4"/>
        <v>50</v>
      </c>
      <c r="K19" s="12">
        <f>VLOOKUP(J19,'CPI Indexes'!B$5:J$111,9,FALSE)</f>
        <v>147.65930993212842</v>
      </c>
      <c r="L19" s="19">
        <f t="shared" si="0"/>
        <v>8385.4236252975315</v>
      </c>
      <c r="M19" s="19">
        <f t="shared" si="1"/>
        <v>30416.462002733668</v>
      </c>
    </row>
    <row r="20" spans="2:13" x14ac:dyDescent="0.3">
      <c r="B20">
        <f t="shared" si="2"/>
        <v>34</v>
      </c>
      <c r="C20" s="7">
        <v>1990</v>
      </c>
      <c r="D20" s="8">
        <v>1910.45</v>
      </c>
      <c r="F20" s="31">
        <v>18.82</v>
      </c>
      <c r="H20" s="14">
        <f t="shared" si="5"/>
        <v>191.04500000000002</v>
      </c>
      <c r="J20" s="12">
        <f t="shared" si="4"/>
        <v>50</v>
      </c>
      <c r="K20" s="12">
        <f>VLOOKUP(J20,'CPI Indexes'!B$5:J$111,9,FALSE)</f>
        <v>147.65930993212842</v>
      </c>
      <c r="L20" s="19">
        <f t="shared" si="0"/>
        <v>1.2938229231046374</v>
      </c>
      <c r="M20" s="19">
        <f t="shared" si="1"/>
        <v>4.5234565647314735</v>
      </c>
    </row>
    <row r="21" spans="2:13" x14ac:dyDescent="0.3">
      <c r="B21">
        <f t="shared" si="2"/>
        <v>33</v>
      </c>
      <c r="C21" s="7">
        <v>1991</v>
      </c>
      <c r="D21" s="8">
        <v>14827114.060000001</v>
      </c>
      <c r="F21" s="31">
        <v>19.739999999999998</v>
      </c>
      <c r="H21" s="14">
        <f t="shared" si="5"/>
        <v>1482711.4060000002</v>
      </c>
      <c r="J21" s="12">
        <f t="shared" si="4"/>
        <v>50</v>
      </c>
      <c r="K21" s="12">
        <f>VLOOKUP(J21,'CPI Indexes'!B$5:J$111,9,FALSE)</f>
        <v>147.65930993212842</v>
      </c>
      <c r="L21" s="19">
        <f t="shared" si="0"/>
        <v>10041.435292373561</v>
      </c>
      <c r="M21" s="19">
        <f t="shared" si="1"/>
        <v>33837.889795461335</v>
      </c>
    </row>
    <row r="22" spans="2:13" x14ac:dyDescent="0.3">
      <c r="B22">
        <f t="shared" si="2"/>
        <v>31</v>
      </c>
      <c r="C22" s="7">
        <v>1993</v>
      </c>
      <c r="D22" s="8">
        <v>60901.07</v>
      </c>
      <c r="F22" s="31">
        <v>21.62</v>
      </c>
      <c r="H22" s="14">
        <f t="shared" si="5"/>
        <v>6090.107</v>
      </c>
      <c r="J22" s="12">
        <f t="shared" si="4"/>
        <v>50</v>
      </c>
      <c r="K22" s="12">
        <f>VLOOKUP(J22,'CPI Indexes'!B$5:J$111,9,FALSE)</f>
        <v>147.65930993212842</v>
      </c>
      <c r="L22" s="19">
        <f t="shared" si="0"/>
        <v>41.244314380172284</v>
      </c>
      <c r="M22" s="19">
        <f t="shared" si="1"/>
        <v>129.12054648289168</v>
      </c>
    </row>
    <row r="23" spans="2:13" x14ac:dyDescent="0.3">
      <c r="B23">
        <f t="shared" si="2"/>
        <v>30</v>
      </c>
      <c r="C23" s="7">
        <v>1994</v>
      </c>
      <c r="D23" s="8">
        <v>207433.61</v>
      </c>
      <c r="F23" s="31">
        <v>22.58</v>
      </c>
      <c r="H23" s="14">
        <f t="shared" si="5"/>
        <v>20743.361000000001</v>
      </c>
      <c r="J23" s="12">
        <f t="shared" si="4"/>
        <v>50</v>
      </c>
      <c r="K23" s="12">
        <f>VLOOKUP(J23,'CPI Indexes'!B$5:J$111,9,FALSE)</f>
        <v>147.65930993212842</v>
      </c>
      <c r="L23" s="19">
        <f t="shared" si="0"/>
        <v>140.48122674780672</v>
      </c>
      <c r="M23" s="19">
        <f t="shared" si="1"/>
        <v>423.89808300804594</v>
      </c>
    </row>
    <row r="24" spans="2:13" x14ac:dyDescent="0.3">
      <c r="B24">
        <f t="shared" si="2"/>
        <v>29</v>
      </c>
      <c r="C24" s="7">
        <v>1995</v>
      </c>
      <c r="D24" s="8">
        <v>643316.05000000005</v>
      </c>
      <c r="F24" s="31">
        <v>23.56</v>
      </c>
      <c r="H24" s="14">
        <f t="shared" si="5"/>
        <v>64331.60500000001</v>
      </c>
      <c r="J24" s="12">
        <f t="shared" si="4"/>
        <v>50</v>
      </c>
      <c r="K24" s="12">
        <f>VLOOKUP(J24,'CPI Indexes'!B$5:J$111,9,FALSE)</f>
        <v>147.65930993212842</v>
      </c>
      <c r="L24" s="19">
        <f t="shared" si="0"/>
        <v>435.67591525092473</v>
      </c>
      <c r="M24" s="19">
        <f t="shared" si="1"/>
        <v>1267.1225166477991</v>
      </c>
    </row>
    <row r="25" spans="2:13" x14ac:dyDescent="0.3">
      <c r="B25">
        <f t="shared" si="2"/>
        <v>28</v>
      </c>
      <c r="C25" s="7">
        <v>1996</v>
      </c>
      <c r="D25" s="8">
        <v>267511.09000000003</v>
      </c>
      <c r="F25" s="31">
        <v>24.54</v>
      </c>
      <c r="H25" s="14">
        <f t="shared" si="5"/>
        <v>26751.109000000004</v>
      </c>
      <c r="J25" s="12">
        <f t="shared" si="4"/>
        <v>50</v>
      </c>
      <c r="K25" s="12">
        <f>VLOOKUP(J25,'CPI Indexes'!B$5:J$111,9,FALSE)</f>
        <v>147.65930993212842</v>
      </c>
      <c r="L25" s="19">
        <f t="shared" si="0"/>
        <v>181.16777744861565</v>
      </c>
      <c r="M25" s="19">
        <f t="shared" si="1"/>
        <v>507.86455935204083</v>
      </c>
    </row>
    <row r="26" spans="2:13" x14ac:dyDescent="0.3">
      <c r="B26">
        <f t="shared" si="2"/>
        <v>27</v>
      </c>
      <c r="C26" s="7">
        <v>1997</v>
      </c>
      <c r="D26" s="8">
        <v>227989.35</v>
      </c>
      <c r="F26" s="32">
        <v>25.52</v>
      </c>
      <c r="H26" s="14">
        <f t="shared" si="5"/>
        <v>22798.935000000001</v>
      </c>
      <c r="J26" s="12">
        <f t="shared" si="4"/>
        <v>50</v>
      </c>
      <c r="K26" s="12">
        <f>VLOOKUP(J26,'CPI Indexes'!B$5:J$111,9,FALSE)</f>
        <v>147.65930993212842</v>
      </c>
      <c r="L26" s="19">
        <f t="shared" si="0"/>
        <v>154.40228598169347</v>
      </c>
      <c r="M26" s="19">
        <f t="shared" si="1"/>
        <v>417.1887333526974</v>
      </c>
    </row>
    <row r="27" spans="2:13" x14ac:dyDescent="0.3">
      <c r="B27">
        <f t="shared" si="2"/>
        <v>26</v>
      </c>
      <c r="C27" s="7">
        <v>1998</v>
      </c>
      <c r="D27" s="8">
        <v>160773.04</v>
      </c>
      <c r="F27" s="32">
        <v>26.51</v>
      </c>
      <c r="H27" s="14">
        <f t="shared" si="5"/>
        <v>16077.304000000002</v>
      </c>
      <c r="J27" s="12">
        <f t="shared" si="4"/>
        <v>50</v>
      </c>
      <c r="K27" s="12">
        <f>VLOOKUP(J27,'CPI Indexes'!B$5:J$111,9,FALSE)</f>
        <v>147.65930993212842</v>
      </c>
      <c r="L27" s="19">
        <f t="shared" si="0"/>
        <v>108.88107229669387</v>
      </c>
      <c r="M27" s="19">
        <f t="shared" si="1"/>
        <v>283.55879967184393</v>
      </c>
    </row>
    <row r="28" spans="2:13" x14ac:dyDescent="0.3">
      <c r="B28">
        <f t="shared" si="2"/>
        <v>25</v>
      </c>
      <c r="C28" s="7">
        <v>1999</v>
      </c>
      <c r="D28" s="8">
        <v>610814.76</v>
      </c>
      <c r="F28" s="32">
        <v>27.51</v>
      </c>
      <c r="H28" s="14">
        <f t="shared" si="5"/>
        <v>61081.476000000002</v>
      </c>
      <c r="J28" s="12">
        <f t="shared" si="4"/>
        <v>50</v>
      </c>
      <c r="K28" s="12">
        <f>VLOOKUP(J28,'CPI Indexes'!B$5:J$111,9,FALSE)</f>
        <v>147.65930993212842</v>
      </c>
      <c r="L28" s="19">
        <f t="shared" si="0"/>
        <v>413.66491573119293</v>
      </c>
      <c r="M28" s="19">
        <f t="shared" si="1"/>
        <v>1038.3680654594759</v>
      </c>
    </row>
    <row r="29" spans="2:13" x14ac:dyDescent="0.3">
      <c r="B29">
        <f t="shared" si="2"/>
        <v>24</v>
      </c>
      <c r="C29" s="7">
        <v>2000</v>
      </c>
      <c r="D29" s="8">
        <v>463263.49</v>
      </c>
      <c r="F29" s="32">
        <v>28.5</v>
      </c>
      <c r="H29" s="14">
        <f t="shared" si="5"/>
        <v>46326.349000000002</v>
      </c>
      <c r="J29" s="12">
        <f t="shared" si="4"/>
        <v>50</v>
      </c>
      <c r="K29" s="12">
        <f>VLOOKUP(J29,'CPI Indexes'!B$5:J$111,9,FALSE)</f>
        <v>147.65930993212842</v>
      </c>
      <c r="L29" s="19">
        <f t="shared" si="0"/>
        <v>313.73808411602289</v>
      </c>
      <c r="M29" s="19">
        <f t="shared" si="1"/>
        <v>759.06989828456096</v>
      </c>
    </row>
    <row r="30" spans="2:13" x14ac:dyDescent="0.3">
      <c r="B30">
        <f t="shared" si="2"/>
        <v>23</v>
      </c>
      <c r="C30" s="7">
        <v>2001</v>
      </c>
      <c r="D30" s="8">
        <v>67133.960000000006</v>
      </c>
      <c r="F30" s="32">
        <v>29.5</v>
      </c>
      <c r="H30" s="14">
        <f t="shared" si="5"/>
        <v>6713.3960000000006</v>
      </c>
      <c r="J30" s="12">
        <f t="shared" si="4"/>
        <v>50</v>
      </c>
      <c r="K30" s="12">
        <f>VLOOKUP(J30,'CPI Indexes'!B$5:J$111,9,FALSE)</f>
        <v>147.65930993212842</v>
      </c>
      <c r="L30" s="19">
        <f t="shared" si="0"/>
        <v>45.465443412175041</v>
      </c>
      <c r="M30" s="19">
        <f t="shared" si="1"/>
        <v>106.02489592769676</v>
      </c>
    </row>
    <row r="31" spans="2:13" x14ac:dyDescent="0.3">
      <c r="B31">
        <f t="shared" si="2"/>
        <v>22</v>
      </c>
      <c r="C31" s="7">
        <v>2002</v>
      </c>
      <c r="D31" s="8">
        <v>20357.96</v>
      </c>
      <c r="F31" s="32">
        <v>30.5</v>
      </c>
      <c r="H31" s="14">
        <f t="shared" si="5"/>
        <v>2035.796</v>
      </c>
      <c r="J31" s="12">
        <f t="shared" si="4"/>
        <v>50</v>
      </c>
      <c r="K31" s="12">
        <f>VLOOKUP(J31,'CPI Indexes'!B$5:J$111,9,FALSE)</f>
        <v>147.65930993212842</v>
      </c>
      <c r="L31" s="19">
        <f t="shared" si="0"/>
        <v>13.787115766257836</v>
      </c>
      <c r="M31" s="19">
        <f t="shared" si="1"/>
        <v>30.989298171950828</v>
      </c>
    </row>
    <row r="32" spans="2:13" x14ac:dyDescent="0.3">
      <c r="B32">
        <f t="shared" si="2"/>
        <v>20</v>
      </c>
      <c r="C32" s="7">
        <v>2004</v>
      </c>
      <c r="D32" s="9">
        <v>197385.39</v>
      </c>
      <c r="F32" s="32">
        <v>32.5</v>
      </c>
      <c r="H32" s="14">
        <f t="shared" si="5"/>
        <v>19738.539000000004</v>
      </c>
      <c r="J32" s="12">
        <f t="shared" si="4"/>
        <v>50</v>
      </c>
      <c r="K32" s="12">
        <f>VLOOKUP(J32,'CPI Indexes'!B$5:J$111,9,FALSE)</f>
        <v>147.65930993212842</v>
      </c>
      <c r="L32" s="19">
        <f t="shared" si="0"/>
        <v>133.67622406655443</v>
      </c>
      <c r="M32" s="19">
        <f t="shared" si="1"/>
        <v>279.13627412024164</v>
      </c>
    </row>
    <row r="33" spans="2:13" x14ac:dyDescent="0.3">
      <c r="B33">
        <f t="shared" si="2"/>
        <v>19</v>
      </c>
      <c r="C33" s="7">
        <v>2005</v>
      </c>
      <c r="D33" s="8">
        <v>19215.939999999999</v>
      </c>
      <c r="F33" s="32">
        <v>33.5</v>
      </c>
      <c r="H33" s="14">
        <f t="shared" si="5"/>
        <v>1921.5940000000001</v>
      </c>
      <c r="J33" s="12">
        <f t="shared" si="4"/>
        <v>50</v>
      </c>
      <c r="K33" s="12">
        <f>VLOOKUP(J33,'CPI Indexes'!B$5:J$111,9,FALSE)</f>
        <v>147.65930993212842</v>
      </c>
      <c r="L33" s="19">
        <f t="shared" si="0"/>
        <v>13.013700259626436</v>
      </c>
      <c r="M33" s="19">
        <f t="shared" si="1"/>
        <v>26.192370288413958</v>
      </c>
    </row>
    <row r="34" spans="2:13" x14ac:dyDescent="0.3">
      <c r="B34">
        <f t="shared" si="2"/>
        <v>18</v>
      </c>
      <c r="C34" s="7">
        <v>2006</v>
      </c>
      <c r="D34" s="8">
        <v>218337.98</v>
      </c>
      <c r="F34" s="32">
        <v>34.5</v>
      </c>
      <c r="H34" s="14">
        <f t="shared" si="5"/>
        <v>21833.798000000003</v>
      </c>
      <c r="J34" s="12">
        <f t="shared" si="4"/>
        <v>50</v>
      </c>
      <c r="K34" s="12">
        <f>VLOOKUP(J34,'CPI Indexes'!B$5:J$111,9,FALSE)</f>
        <v>147.65930993212842</v>
      </c>
      <c r="L34" s="19">
        <f t="shared" si="0"/>
        <v>147.866043868388</v>
      </c>
      <c r="M34" s="19">
        <f t="shared" si="1"/>
        <v>286.84966727406425</v>
      </c>
    </row>
    <row r="35" spans="2:13" x14ac:dyDescent="0.3">
      <c r="B35">
        <f t="shared" si="2"/>
        <v>17</v>
      </c>
      <c r="C35" s="7">
        <v>2007</v>
      </c>
      <c r="D35" s="8">
        <v>5416281.8600000003</v>
      </c>
      <c r="F35" s="32">
        <v>35.5</v>
      </c>
      <c r="H35" s="14">
        <f t="shared" si="5"/>
        <v>541628.1860000001</v>
      </c>
      <c r="J35" s="12">
        <f t="shared" si="4"/>
        <v>50</v>
      </c>
      <c r="K35" s="12">
        <f>VLOOKUP(J35,'CPI Indexes'!B$5:J$111,9,FALSE)</f>
        <v>147.65930993212842</v>
      </c>
      <c r="L35" s="19">
        <f t="shared" si="0"/>
        <v>3668.0937101017162</v>
      </c>
      <c r="M35" s="19">
        <f t="shared" si="1"/>
        <v>6858.6432496907782</v>
      </c>
    </row>
    <row r="36" spans="2:13" x14ac:dyDescent="0.3">
      <c r="B36">
        <f t="shared" si="2"/>
        <v>16</v>
      </c>
      <c r="C36" s="7">
        <v>2008</v>
      </c>
      <c r="D36" s="8">
        <v>2175036.86</v>
      </c>
      <c r="F36" s="32">
        <v>36.5</v>
      </c>
      <c r="H36" s="14">
        <f t="shared" si="5"/>
        <v>217503.68599999999</v>
      </c>
      <c r="J36" s="12">
        <f t="shared" si="4"/>
        <v>50</v>
      </c>
      <c r="K36" s="12">
        <f>VLOOKUP(J36,'CPI Indexes'!B$5:J$111,9,FALSE)</f>
        <v>147.65930993212842</v>
      </c>
      <c r="L36" s="19">
        <f t="shared" si="0"/>
        <v>1473.010310694094</v>
      </c>
      <c r="M36" s="19">
        <f t="shared" si="1"/>
        <v>2654.7001413694288</v>
      </c>
    </row>
    <row r="37" spans="2:13" x14ac:dyDescent="0.3">
      <c r="B37">
        <f t="shared" si="2"/>
        <v>15</v>
      </c>
      <c r="C37" s="7">
        <v>2009</v>
      </c>
      <c r="D37" s="8">
        <v>1492133.65</v>
      </c>
      <c r="F37" s="32">
        <v>37.5</v>
      </c>
      <c r="H37" s="14">
        <f t="shared" si="5"/>
        <v>149213.36499999999</v>
      </c>
      <c r="J37" s="12">
        <f t="shared" si="4"/>
        <v>50</v>
      </c>
      <c r="K37" s="12">
        <f>VLOOKUP(J37,'CPI Indexes'!B$5:J$111,9,FALSE)</f>
        <v>147.65930993212842</v>
      </c>
      <c r="L37" s="19">
        <f t="shared" si="0"/>
        <v>1010.524599285923</v>
      </c>
      <c r="M37" s="19">
        <f t="shared" si="1"/>
        <v>1755.3691875717013</v>
      </c>
    </row>
    <row r="38" spans="2:13" x14ac:dyDescent="0.3">
      <c r="B38">
        <f t="shared" si="2"/>
        <v>14</v>
      </c>
      <c r="C38" s="7">
        <v>2010</v>
      </c>
      <c r="D38" s="8">
        <v>310888.09000000003</v>
      </c>
      <c r="F38" s="32">
        <v>38.5</v>
      </c>
      <c r="H38" s="14">
        <f t="shared" si="5"/>
        <v>31088.809000000005</v>
      </c>
      <c r="J38" s="12">
        <f t="shared" si="4"/>
        <v>50</v>
      </c>
      <c r="K38" s="12">
        <f>VLOOKUP(J38,'CPI Indexes'!B$5:J$111,9,FALSE)</f>
        <v>147.65930993212842</v>
      </c>
      <c r="L38" s="19">
        <f t="shared" si="0"/>
        <v>210.54418454406954</v>
      </c>
      <c r="M38" s="19">
        <f t="shared" si="1"/>
        <v>352.5142890123966</v>
      </c>
    </row>
    <row r="39" spans="2:13" x14ac:dyDescent="0.3">
      <c r="B39">
        <f t="shared" si="2"/>
        <v>13</v>
      </c>
      <c r="C39" s="7">
        <v>2011</v>
      </c>
      <c r="D39" s="8">
        <v>604639.05000000005</v>
      </c>
      <c r="F39" s="32">
        <v>39.5</v>
      </c>
      <c r="H39" s="14">
        <f t="shared" si="5"/>
        <v>60463.905000000006</v>
      </c>
      <c r="J39" s="12">
        <f t="shared" si="4"/>
        <v>50</v>
      </c>
      <c r="K39" s="12">
        <f>VLOOKUP(J39,'CPI Indexes'!B$5:J$111,9,FALSE)</f>
        <v>147.65930993212842</v>
      </c>
      <c r="L39" s="19">
        <f t="shared" si="0"/>
        <v>409.48251097605856</v>
      </c>
      <c r="M39" s="19">
        <f t="shared" si="1"/>
        <v>660.81627076844973</v>
      </c>
    </row>
    <row r="40" spans="2:13" x14ac:dyDescent="0.3">
      <c r="B40">
        <f t="shared" si="2"/>
        <v>12</v>
      </c>
      <c r="C40" s="7">
        <v>2012</v>
      </c>
      <c r="D40" s="8">
        <v>411058.05</v>
      </c>
      <c r="F40" s="32">
        <v>40.5</v>
      </c>
      <c r="H40" s="14">
        <f t="shared" si="5"/>
        <v>41105.805</v>
      </c>
      <c r="J40" s="12">
        <f t="shared" si="4"/>
        <v>50</v>
      </c>
      <c r="K40" s="12">
        <f>VLOOKUP(J40,'CPI Indexes'!B$5:J$111,9,FALSE)</f>
        <v>147.65930993212842</v>
      </c>
      <c r="L40" s="19">
        <f t="shared" si="0"/>
        <v>278.38275161176279</v>
      </c>
      <c r="M40" s="19">
        <f t="shared" si="1"/>
        <v>433.01165677390452</v>
      </c>
    </row>
    <row r="41" spans="2:13" x14ac:dyDescent="0.3">
      <c r="B41">
        <f t="shared" si="2"/>
        <v>11</v>
      </c>
      <c r="C41" s="7">
        <v>2013</v>
      </c>
      <c r="D41" s="8">
        <v>1273624.43</v>
      </c>
      <c r="F41" s="32">
        <v>41.5</v>
      </c>
      <c r="H41" s="14">
        <f t="shared" si="5"/>
        <v>127362.443</v>
      </c>
      <c r="J41" s="12">
        <f t="shared" si="4"/>
        <v>50</v>
      </c>
      <c r="K41" s="12">
        <f>VLOOKUP(J41,'CPI Indexes'!B$5:J$111,9,FALSE)</f>
        <v>147.65930993212842</v>
      </c>
      <c r="L41" s="19">
        <f t="shared" si="0"/>
        <v>862.54258575732285</v>
      </c>
      <c r="M41" s="19">
        <f t="shared" si="1"/>
        <v>1293.1523865151255</v>
      </c>
    </row>
    <row r="42" spans="2:13" x14ac:dyDescent="0.3">
      <c r="B42">
        <f t="shared" si="2"/>
        <v>10</v>
      </c>
      <c r="C42" s="7">
        <v>2014</v>
      </c>
      <c r="D42" s="8">
        <v>20045894.809999999</v>
      </c>
      <c r="F42" s="32">
        <v>42.5</v>
      </c>
      <c r="H42" s="14">
        <f t="shared" si="5"/>
        <v>2004589.4809999999</v>
      </c>
      <c r="J42" s="12">
        <f t="shared" si="4"/>
        <v>50</v>
      </c>
      <c r="K42" s="12">
        <f>VLOOKUP(J42,'CPI Indexes'!B$5:J$111,9,FALSE)</f>
        <v>147.65930993212842</v>
      </c>
      <c r="L42" s="19">
        <f t="shared" si="0"/>
        <v>13575.774408815869</v>
      </c>
      <c r="M42" s="19">
        <f t="shared" si="1"/>
        <v>19617.590575982114</v>
      </c>
    </row>
    <row r="43" spans="2:13" x14ac:dyDescent="0.3">
      <c r="B43">
        <f t="shared" si="2"/>
        <v>9</v>
      </c>
      <c r="C43" s="7">
        <v>2015</v>
      </c>
      <c r="D43" s="8">
        <v>33721081.780000001</v>
      </c>
      <c r="F43" s="32">
        <v>43.5</v>
      </c>
      <c r="H43" s="14">
        <f t="shared" si="5"/>
        <v>3372108.1780000003</v>
      </c>
      <c r="J43" s="12">
        <f t="shared" si="4"/>
        <v>50</v>
      </c>
      <c r="K43" s="12">
        <f>VLOOKUP(J43,'CPI Indexes'!B$5:J$111,9,FALSE)</f>
        <v>147.65930993212842</v>
      </c>
      <c r="L43" s="19">
        <f t="shared" si="0"/>
        <v>22837.0847700019</v>
      </c>
      <c r="M43" s="19">
        <f t="shared" si="1"/>
        <v>31807.798567940437</v>
      </c>
    </row>
    <row r="44" spans="2:13" x14ac:dyDescent="0.3">
      <c r="B44">
        <f t="shared" si="2"/>
        <v>8</v>
      </c>
      <c r="C44" s="7">
        <v>2016</v>
      </c>
      <c r="D44" s="8">
        <v>23462060.960000001</v>
      </c>
      <c r="F44" s="32">
        <v>44.5</v>
      </c>
      <c r="H44" s="14">
        <f t="shared" si="5"/>
        <v>2346206.0960000004</v>
      </c>
      <c r="J44" s="12">
        <f t="shared" si="4"/>
        <v>50</v>
      </c>
      <c r="K44" s="12">
        <f>VLOOKUP(J44,'CPI Indexes'!B$5:J$111,9,FALSE)</f>
        <v>147.65930993212842</v>
      </c>
      <c r="L44" s="19">
        <f t="shared" si="0"/>
        <v>15889.320470740609</v>
      </c>
      <c r="M44" s="19">
        <f t="shared" si="1"/>
        <v>21330.948513875581</v>
      </c>
    </row>
    <row r="45" spans="2:13" x14ac:dyDescent="0.3">
      <c r="B45">
        <f t="shared" si="2"/>
        <v>7</v>
      </c>
      <c r="C45" s="7">
        <v>2017</v>
      </c>
      <c r="D45" s="8">
        <v>34656347.5</v>
      </c>
      <c r="F45" s="32">
        <v>45.5</v>
      </c>
      <c r="H45" s="14">
        <f t="shared" si="5"/>
        <v>3465634.75</v>
      </c>
      <c r="J45" s="12">
        <f t="shared" si="4"/>
        <v>50</v>
      </c>
      <c r="K45" s="12">
        <f>VLOOKUP(J45,'CPI Indexes'!B$5:J$111,9,FALSE)</f>
        <v>147.65930993212842</v>
      </c>
      <c r="L45" s="19">
        <f t="shared" si="0"/>
        <v>23470.479115695303</v>
      </c>
      <c r="M45" s="19">
        <f t="shared" si="1"/>
        <v>30369.573499416532</v>
      </c>
    </row>
    <row r="46" spans="2:13" x14ac:dyDescent="0.3">
      <c r="B46">
        <f t="shared" si="2"/>
        <v>6</v>
      </c>
      <c r="C46" s="7">
        <v>2018</v>
      </c>
      <c r="D46" s="8">
        <v>174855.13</v>
      </c>
      <c r="F46" s="32">
        <v>46.5</v>
      </c>
      <c r="H46" s="14">
        <f t="shared" si="5"/>
        <v>17485.513000000003</v>
      </c>
      <c r="J46" s="12">
        <f t="shared" si="4"/>
        <v>50</v>
      </c>
      <c r="K46" s="12">
        <f>VLOOKUP(J46,'CPI Indexes'!B$5:J$111,9,FALSE)</f>
        <v>147.65930993212842</v>
      </c>
      <c r="L46" s="19">
        <f t="shared" si="0"/>
        <v>118.41795148600664</v>
      </c>
      <c r="M46" s="19">
        <f t="shared" si="1"/>
        <v>147.6883288285338</v>
      </c>
    </row>
    <row r="47" spans="2:13" x14ac:dyDescent="0.3">
      <c r="B47">
        <f t="shared" si="2"/>
        <v>5</v>
      </c>
      <c r="C47" s="7">
        <v>2019</v>
      </c>
      <c r="D47" s="8">
        <v>189237.3</v>
      </c>
      <c r="F47" s="32">
        <v>47.5</v>
      </c>
      <c r="H47" s="14">
        <f t="shared" si="5"/>
        <v>18923.73</v>
      </c>
      <c r="J47" s="12">
        <f t="shared" si="4"/>
        <v>50</v>
      </c>
      <c r="K47" s="12">
        <f>VLOOKUP(J47,'CPI Indexes'!B$5:J$111,9,FALSE)</f>
        <v>147.65930993212842</v>
      </c>
      <c r="L47" s="19">
        <f t="shared" si="0"/>
        <v>128.15805524689429</v>
      </c>
      <c r="M47" s="19">
        <f t="shared" si="1"/>
        <v>154.05877329875378</v>
      </c>
    </row>
    <row r="48" spans="2:13" x14ac:dyDescent="0.3">
      <c r="B48">
        <f t="shared" si="2"/>
        <v>4</v>
      </c>
      <c r="C48" s="7">
        <v>2020</v>
      </c>
      <c r="D48" s="8">
        <v>286161.24</v>
      </c>
      <c r="F48" s="32">
        <v>48.5</v>
      </c>
      <c r="H48" s="14">
        <f t="shared" si="5"/>
        <v>28616.124</v>
      </c>
      <c r="J48" s="12">
        <f t="shared" si="4"/>
        <v>50</v>
      </c>
      <c r="K48" s="12">
        <f>VLOOKUP(J48,'CPI Indexes'!B$5:J$111,9,FALSE)</f>
        <v>147.65930993212842</v>
      </c>
      <c r="L48" s="19">
        <f t="shared" si="0"/>
        <v>193.79830511976112</v>
      </c>
      <c r="M48" s="19">
        <f t="shared" si="1"/>
        <v>224.54448666087822</v>
      </c>
    </row>
    <row r="49" spans="2:13" x14ac:dyDescent="0.3">
      <c r="B49">
        <f t="shared" si="2"/>
        <v>3</v>
      </c>
      <c r="C49" s="7">
        <v>2021</v>
      </c>
      <c r="D49" s="8">
        <v>10254031.189999999</v>
      </c>
      <c r="F49" s="32">
        <v>49.5</v>
      </c>
      <c r="H49" s="14">
        <f t="shared" si="5"/>
        <v>1025403.1189999999</v>
      </c>
      <c r="J49" s="12">
        <f t="shared" si="4"/>
        <v>50</v>
      </c>
      <c r="K49" s="12">
        <f>VLOOKUP(J49,'CPI Indexes'!B$5:J$111,9,FALSE)</f>
        <v>147.65930993212842</v>
      </c>
      <c r="L49" s="19">
        <f t="shared" si="0"/>
        <v>6944.3851489711442</v>
      </c>
      <c r="M49" s="19">
        <f t="shared" si="1"/>
        <v>7755.2913108882121</v>
      </c>
    </row>
    <row r="50" spans="2:13" x14ac:dyDescent="0.3">
      <c r="B50">
        <f t="shared" si="2"/>
        <v>2</v>
      </c>
      <c r="C50" s="7">
        <v>2022</v>
      </c>
      <c r="D50" s="8">
        <f>(D55-SUM(D9:D49))/3</f>
        <v>72571.813333332539</v>
      </c>
      <c r="F50" s="32">
        <f>F49</f>
        <v>49.5</v>
      </c>
      <c r="H50" s="14">
        <f t="shared" si="5"/>
        <v>7257.1813333332539</v>
      </c>
      <c r="J50" s="12">
        <f>J49</f>
        <v>50</v>
      </c>
      <c r="K50" s="12">
        <f>VLOOKUP(J50,'CPI Indexes'!B$5:J$111,9,FALSE)</f>
        <v>147.65930993212842</v>
      </c>
      <c r="L50" s="19">
        <f t="shared" si="0"/>
        <v>49.148146071311153</v>
      </c>
      <c r="M50" s="19">
        <f t="shared" si="1"/>
        <v>52.90337160707228</v>
      </c>
    </row>
    <row r="51" spans="2:13" x14ac:dyDescent="0.3">
      <c r="B51">
        <f t="shared" si="2"/>
        <v>1</v>
      </c>
      <c r="C51" s="7">
        <v>2023</v>
      </c>
      <c r="D51" s="8">
        <f>D50</f>
        <v>72571.813333332539</v>
      </c>
      <c r="F51" s="32">
        <f t="shared" ref="F51:F52" si="6">F50</f>
        <v>49.5</v>
      </c>
      <c r="H51" s="14">
        <f t="shared" si="5"/>
        <v>7257.1813333332539</v>
      </c>
      <c r="J51" s="12">
        <f t="shared" ref="J51:J52" si="7">J50</f>
        <v>50</v>
      </c>
      <c r="K51" s="12">
        <f>VLOOKUP(J51,'CPI Indexes'!B$5:J$111,9,FALSE)</f>
        <v>147.65930993212842</v>
      </c>
      <c r="L51" s="19">
        <f t="shared" si="0"/>
        <v>49.148146071311153</v>
      </c>
      <c r="M51" s="19">
        <f t="shared" si="1"/>
        <v>50.991201548985323</v>
      </c>
    </row>
    <row r="52" spans="2:13" x14ac:dyDescent="0.3">
      <c r="B52">
        <f t="shared" si="2"/>
        <v>0</v>
      </c>
      <c r="C52" s="7">
        <v>2024</v>
      </c>
      <c r="D52" s="8">
        <f>D51</f>
        <v>72571.813333332539</v>
      </c>
      <c r="F52" s="32">
        <f t="shared" si="6"/>
        <v>49.5</v>
      </c>
      <c r="H52" s="14">
        <f t="shared" si="5"/>
        <v>7257.1813333332539</v>
      </c>
      <c r="J52" s="12">
        <f t="shared" si="7"/>
        <v>50</v>
      </c>
      <c r="K52" s="12">
        <f>VLOOKUP(J52,'CPI Indexes'!B$5:J$111,9,FALSE)</f>
        <v>147.65930993212842</v>
      </c>
      <c r="L52" s="19">
        <f t="shared" si="0"/>
        <v>49.148146071311153</v>
      </c>
      <c r="M52" s="19">
        <f t="shared" si="1"/>
        <v>49.148146071311153</v>
      </c>
    </row>
    <row r="53" spans="2:13" x14ac:dyDescent="0.3">
      <c r="C53" s="7"/>
      <c r="D53" s="8"/>
      <c r="F53" s="32"/>
      <c r="H53" s="14"/>
      <c r="J53" s="12"/>
      <c r="K53" s="12"/>
      <c r="L53" s="19"/>
      <c r="M53" s="19"/>
    </row>
    <row r="54" spans="2:13" x14ac:dyDescent="0.3">
      <c r="D54" s="1">
        <f>SUM(D9:D53)</f>
        <v>167500000</v>
      </c>
      <c r="H54" s="3"/>
      <c r="J54" s="12"/>
      <c r="K54" s="12"/>
      <c r="L54" s="19"/>
      <c r="M54" s="19"/>
    </row>
    <row r="55" spans="2:13" x14ac:dyDescent="0.3">
      <c r="D55" s="2">
        <f>'[1]Recommended Life Estimates'!$H$24*1000000</f>
        <v>167500000</v>
      </c>
      <c r="H55" s="3"/>
      <c r="J55" s="12"/>
      <c r="K55" s="12"/>
      <c r="L55" s="19"/>
      <c r="M55" s="19"/>
    </row>
    <row r="56" spans="2:13" x14ac:dyDescent="0.3">
      <c r="H56" s="3"/>
      <c r="J56" s="12"/>
      <c r="K56" s="12"/>
      <c r="L56" s="19"/>
      <c r="M56" s="19"/>
    </row>
    <row r="57" spans="2:13" x14ac:dyDescent="0.3">
      <c r="H57" s="3"/>
      <c r="J57" s="12"/>
      <c r="K57" s="12"/>
      <c r="L57" s="19"/>
      <c r="M57" s="19"/>
    </row>
    <row r="58" spans="2:13" x14ac:dyDescent="0.3">
      <c r="D58" s="1"/>
      <c r="F58" s="2"/>
      <c r="H58" s="2"/>
      <c r="J58" s="12"/>
      <c r="K58" s="12"/>
      <c r="L58" s="19"/>
      <c r="M58" s="19"/>
    </row>
    <row r="59" spans="2:13" x14ac:dyDescent="0.3">
      <c r="D59" s="1"/>
      <c r="F59" s="2"/>
      <c r="H59" s="2"/>
      <c r="J59" s="12"/>
      <c r="K59" s="12"/>
      <c r="L59" s="19"/>
      <c r="M59" s="19"/>
    </row>
    <row r="60" spans="2:13" x14ac:dyDescent="0.3">
      <c r="D60" s="1"/>
      <c r="F60" s="2"/>
      <c r="H60" s="2"/>
      <c r="J60" s="12"/>
      <c r="K60" s="12"/>
      <c r="L60" s="19"/>
      <c r="M60" s="19"/>
    </row>
    <row r="61" spans="2:13" x14ac:dyDescent="0.3">
      <c r="D61" s="1"/>
      <c r="F61" s="2"/>
      <c r="H61" s="2"/>
      <c r="J61" s="12"/>
      <c r="K61" s="12"/>
      <c r="L61" s="19"/>
      <c r="M61" s="19"/>
    </row>
    <row r="62" spans="2:13" x14ac:dyDescent="0.3">
      <c r="D62" s="1"/>
      <c r="F62" s="2"/>
      <c r="H62" s="2"/>
      <c r="J62" s="12"/>
      <c r="K62" s="12"/>
      <c r="L62" s="19"/>
      <c r="M62" s="19"/>
    </row>
    <row r="63" spans="2:13" x14ac:dyDescent="0.3">
      <c r="D63" s="1"/>
      <c r="F63" s="2"/>
      <c r="H63" s="2"/>
      <c r="J63" s="12"/>
      <c r="K63" s="12"/>
      <c r="L63" s="19"/>
      <c r="M63" s="19"/>
    </row>
    <row r="64" spans="2:13" x14ac:dyDescent="0.3">
      <c r="D64" s="1"/>
      <c r="F64" s="2"/>
      <c r="H64" s="2"/>
      <c r="J64" s="12"/>
      <c r="K64" s="12"/>
      <c r="L64" s="19"/>
      <c r="M64" s="19"/>
    </row>
    <row r="65" spans="4:15" x14ac:dyDescent="0.3">
      <c r="D65" s="1"/>
      <c r="F65" s="2"/>
      <c r="H65" s="2"/>
      <c r="J65" s="12"/>
      <c r="K65" s="12"/>
      <c r="L65" s="19"/>
      <c r="M65" s="19"/>
    </row>
    <row r="66" spans="4:15" x14ac:dyDescent="0.3">
      <c r="D66" s="1"/>
      <c r="F66" s="2"/>
      <c r="H66" s="2"/>
      <c r="J66" s="12"/>
      <c r="K66" s="12"/>
      <c r="L66" s="19"/>
      <c r="M66" s="19"/>
    </row>
    <row r="67" spans="4:15" x14ac:dyDescent="0.3">
      <c r="D67" s="1"/>
      <c r="F67" s="2"/>
      <c r="H67" s="2"/>
    </row>
    <row r="68" spans="4:15" x14ac:dyDescent="0.3">
      <c r="D68" s="1"/>
      <c r="F68" s="2"/>
      <c r="H68" s="2"/>
      <c r="J68" s="16"/>
      <c r="K68" s="16"/>
      <c r="L68" s="16"/>
      <c r="M68" s="16">
        <f t="shared" ref="M68" si="8">SUM(M9:M66)</f>
        <v>203252.15174062407</v>
      </c>
    </row>
    <row r="69" spans="4:15" x14ac:dyDescent="0.3">
      <c r="D69" s="1"/>
      <c r="F69" s="2"/>
      <c r="H69" s="2"/>
    </row>
    <row r="70" spans="4:15" x14ac:dyDescent="0.3">
      <c r="M70" s="14"/>
      <c r="N70" s="14"/>
      <c r="O70" s="14"/>
    </row>
    <row r="71" spans="4:15" x14ac:dyDescent="0.3">
      <c r="D71" s="1"/>
      <c r="M71" s="18"/>
      <c r="N71" s="18"/>
      <c r="O71" s="18"/>
    </row>
    <row r="72" spans="4:15" x14ac:dyDescent="0.3">
      <c r="M72" s="18"/>
      <c r="N72" s="18"/>
      <c r="O72" s="18"/>
    </row>
    <row r="73" spans="4:15" x14ac:dyDescent="0.3">
      <c r="M73" s="14"/>
      <c r="N73" s="14"/>
      <c r="O73" s="14"/>
    </row>
    <row r="74" spans="4:15" x14ac:dyDescent="0.3">
      <c r="M74" s="14"/>
      <c r="N74" s="14"/>
      <c r="O74" s="14"/>
    </row>
    <row r="75" spans="4:15" x14ac:dyDescent="0.3">
      <c r="M75" s="19"/>
      <c r="N75" s="19"/>
      <c r="O75" s="19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O88"/>
  <sheetViews>
    <sheetView view="pageBreakPreview" zoomScale="60" zoomScaleNormal="55" workbookViewId="0">
      <selection activeCell="M9" sqref="M9"/>
    </sheetView>
  </sheetViews>
  <sheetFormatPr defaultRowHeight="14.4" x14ac:dyDescent="0.3"/>
  <cols>
    <col min="4" max="4" width="15" bestFit="1" customWidth="1"/>
    <col min="5" max="5" width="2.33203125" customWidth="1"/>
    <col min="6" max="6" width="13.44140625" bestFit="1" customWidth="1"/>
    <col min="7" max="7" width="3" bestFit="1" customWidth="1"/>
    <col min="8" max="8" width="14.33203125" bestFit="1" customWidth="1"/>
    <col min="10" max="10" width="10.5546875" customWidth="1"/>
    <col min="11" max="11" width="14.5546875" customWidth="1"/>
    <col min="12" max="12" width="13.6640625" customWidth="1"/>
    <col min="13" max="13" width="17.6640625" customWidth="1"/>
    <col min="14" max="14" width="16.5546875" customWidth="1"/>
    <col min="15" max="15" width="16.88671875" customWidth="1"/>
  </cols>
  <sheetData>
    <row r="2" spans="2:13" x14ac:dyDescent="0.3">
      <c r="B2" t="s">
        <v>23</v>
      </c>
    </row>
    <row r="3" spans="2:13" x14ac:dyDescent="0.3">
      <c r="B3" t="s">
        <v>1</v>
      </c>
      <c r="F3">
        <v>0.1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93</v>
      </c>
      <c r="C9" s="7">
        <v>1931</v>
      </c>
      <c r="D9" s="8">
        <v>583.35</v>
      </c>
      <c r="F9" s="31">
        <v>1.2</v>
      </c>
      <c r="H9" s="14">
        <f>D9*F$3</f>
        <v>58.335000000000008</v>
      </c>
      <c r="J9" s="12">
        <f>ROUND(F9+B9,0)-3</f>
        <v>91</v>
      </c>
      <c r="K9" s="12">
        <f>VLOOKUP(J9,'CPI Indexes'!B$5:J$111,9,FALSE)</f>
        <v>761.96539203556063</v>
      </c>
      <c r="L9" s="19">
        <f t="shared" ref="L9:L40" si="0">H9/K9</f>
        <v>7.6558595193097087E-2</v>
      </c>
      <c r="M9" s="19">
        <f t="shared" ref="M9:M40" si="1">L9*(1+$F$5/100)^B9</f>
        <v>2.3490256362628434</v>
      </c>
    </row>
    <row r="10" spans="2:13" x14ac:dyDescent="0.3">
      <c r="B10">
        <f t="shared" ref="B10:B69" si="2">2024-C10</f>
        <v>70</v>
      </c>
      <c r="C10" s="7">
        <v>1954</v>
      </c>
      <c r="D10" s="8">
        <v>826.6</v>
      </c>
      <c r="F10" s="31">
        <v>4.25</v>
      </c>
      <c r="H10" s="14">
        <f t="shared" ref="H10:H11" si="3">D10*F$3</f>
        <v>82.660000000000011</v>
      </c>
      <c r="J10" s="12">
        <f t="shared" ref="J10:J66" si="4">ROUND(F10+B10,0)-3</f>
        <v>71</v>
      </c>
      <c r="K10" s="12">
        <f>VLOOKUP(J10,'CPI Indexes'!B$5:J$111,9,FALSE)</f>
        <v>351.00318694660928</v>
      </c>
      <c r="L10" s="19">
        <f t="shared" si="0"/>
        <v>0.23549643728042086</v>
      </c>
      <c r="M10" s="19">
        <f t="shared" si="1"/>
        <v>3.0985015529967708</v>
      </c>
    </row>
    <row r="11" spans="2:13" x14ac:dyDescent="0.3">
      <c r="B11">
        <f t="shared" si="2"/>
        <v>66</v>
      </c>
      <c r="C11" s="7">
        <v>1958</v>
      </c>
      <c r="D11" s="8">
        <v>322414.21999999997</v>
      </c>
      <c r="F11" s="31">
        <v>5.13</v>
      </c>
      <c r="H11" s="14">
        <f t="shared" si="3"/>
        <v>32241.421999999999</v>
      </c>
      <c r="J11" s="12">
        <f t="shared" si="4"/>
        <v>68</v>
      </c>
      <c r="K11" s="12">
        <f>VLOOKUP(J11,'CPI Indexes'!B$5:J$111,9,FALSE)</f>
        <v>311.51339872481162</v>
      </c>
      <c r="L11" s="19">
        <f t="shared" si="0"/>
        <v>103.49931056571279</v>
      </c>
      <c r="M11" s="19">
        <f t="shared" si="1"/>
        <v>1175.3099483018095</v>
      </c>
    </row>
    <row r="12" spans="2:13" x14ac:dyDescent="0.3">
      <c r="B12">
        <f t="shared" si="2"/>
        <v>65</v>
      </c>
      <c r="C12" s="7">
        <v>1959</v>
      </c>
      <c r="D12" s="8">
        <v>3884.4</v>
      </c>
      <c r="F12" s="31">
        <v>5.38</v>
      </c>
      <c r="H12" s="14">
        <f t="shared" ref="H12:H69" si="5">D12*F$3</f>
        <v>388.44000000000005</v>
      </c>
      <c r="J12" s="12">
        <f t="shared" si="4"/>
        <v>67</v>
      </c>
      <c r="K12" s="12">
        <f>VLOOKUP(J12,'CPI Indexes'!B$5:J$111,9,FALSE)</f>
        <v>299.29002286728831</v>
      </c>
      <c r="L12" s="19">
        <f t="shared" si="0"/>
        <v>1.2978715303591752</v>
      </c>
      <c r="M12" s="19">
        <f t="shared" si="1"/>
        <v>14.205566449646318</v>
      </c>
    </row>
    <row r="13" spans="2:13" x14ac:dyDescent="0.3">
      <c r="B13">
        <f t="shared" si="2"/>
        <v>64</v>
      </c>
      <c r="C13" s="7">
        <v>1960</v>
      </c>
      <c r="D13" s="8">
        <v>170882.37</v>
      </c>
      <c r="F13" s="31">
        <v>5.64</v>
      </c>
      <c r="H13" s="14">
        <f t="shared" si="5"/>
        <v>17088.237000000001</v>
      </c>
      <c r="J13" s="12">
        <f t="shared" si="4"/>
        <v>67</v>
      </c>
      <c r="K13" s="12">
        <f>VLOOKUP(J13,'CPI Indexes'!B$5:J$111,9,FALSE)</f>
        <v>299.29002286728831</v>
      </c>
      <c r="L13" s="19">
        <f t="shared" si="0"/>
        <v>57.095912641155081</v>
      </c>
      <c r="M13" s="19">
        <f t="shared" si="1"/>
        <v>602.34285603533647</v>
      </c>
    </row>
    <row r="14" spans="2:13" x14ac:dyDescent="0.3">
      <c r="B14">
        <f t="shared" si="2"/>
        <v>63</v>
      </c>
      <c r="C14" s="7">
        <v>1961</v>
      </c>
      <c r="D14" s="8">
        <v>68923.58</v>
      </c>
      <c r="F14" s="31">
        <v>5.91</v>
      </c>
      <c r="H14" s="14">
        <f t="shared" si="5"/>
        <v>6892.3580000000002</v>
      </c>
      <c r="J14" s="12">
        <f t="shared" si="4"/>
        <v>66</v>
      </c>
      <c r="K14" s="12">
        <f>VLOOKUP(J14,'CPI Indexes'!B$5:J$111,9,FALSE)</f>
        <v>287.50845577569959</v>
      </c>
      <c r="L14" s="19">
        <f t="shared" si="0"/>
        <v>23.972714059502618</v>
      </c>
      <c r="M14" s="19">
        <f t="shared" si="1"/>
        <v>243.76303274355737</v>
      </c>
    </row>
    <row r="15" spans="2:13" x14ac:dyDescent="0.3">
      <c r="B15">
        <f t="shared" si="2"/>
        <v>62</v>
      </c>
      <c r="C15" s="7">
        <v>1962</v>
      </c>
      <c r="D15" s="8">
        <v>19415.52</v>
      </c>
      <c r="F15" s="31">
        <v>6.2</v>
      </c>
      <c r="H15" s="14">
        <f t="shared" si="5"/>
        <v>1941.5520000000001</v>
      </c>
      <c r="J15" s="12">
        <f t="shared" si="4"/>
        <v>65</v>
      </c>
      <c r="K15" s="12">
        <f>VLOOKUP(J15,'CPI Indexes'!B$5:J$111,9,FALSE)</f>
        <v>276.15272845850552</v>
      </c>
      <c r="L15" s="19">
        <f t="shared" si="0"/>
        <v>7.0307181494740734</v>
      </c>
      <c r="M15" s="19">
        <f t="shared" si="1"/>
        <v>68.906822207268291</v>
      </c>
    </row>
    <row r="16" spans="2:13" x14ac:dyDescent="0.3">
      <c r="B16">
        <f t="shared" si="2"/>
        <v>61</v>
      </c>
      <c r="C16" s="7">
        <v>1963</v>
      </c>
      <c r="D16" s="8">
        <v>5480.23</v>
      </c>
      <c r="F16" s="31">
        <v>6.5</v>
      </c>
      <c r="H16" s="14">
        <f t="shared" si="5"/>
        <v>548.02300000000002</v>
      </c>
      <c r="J16" s="12">
        <f t="shared" si="4"/>
        <v>65</v>
      </c>
      <c r="K16" s="12">
        <f>VLOOKUP(J16,'CPI Indexes'!B$5:J$111,9,FALSE)</f>
        <v>276.15272845850552</v>
      </c>
      <c r="L16" s="19">
        <f t="shared" si="0"/>
        <v>1.9844924330789131</v>
      </c>
      <c r="M16" s="19">
        <f t="shared" si="1"/>
        <v>18.746658828194573</v>
      </c>
    </row>
    <row r="17" spans="2:13" x14ac:dyDescent="0.3">
      <c r="B17">
        <f t="shared" si="2"/>
        <v>60</v>
      </c>
      <c r="C17" s="7">
        <v>1964</v>
      </c>
      <c r="D17" s="8">
        <v>82870.600000000006</v>
      </c>
      <c r="F17" s="31">
        <v>6.82</v>
      </c>
      <c r="H17" s="14">
        <f t="shared" si="5"/>
        <v>8287.0600000000013</v>
      </c>
      <c r="J17" s="12">
        <f t="shared" si="4"/>
        <v>64</v>
      </c>
      <c r="K17" s="12">
        <f>VLOOKUP(J17,'CPI Indexes'!B$5:J$111,9,FALSE)</f>
        <v>265.20744911663189</v>
      </c>
      <c r="L17" s="19">
        <f t="shared" si="0"/>
        <v>31.247463174971191</v>
      </c>
      <c r="M17" s="19">
        <f t="shared" si="1"/>
        <v>284.51232716355304</v>
      </c>
    </row>
    <row r="18" spans="2:13" x14ac:dyDescent="0.3">
      <c r="B18">
        <f t="shared" si="2"/>
        <v>59</v>
      </c>
      <c r="C18" s="7">
        <v>1965</v>
      </c>
      <c r="D18" s="8">
        <v>113466.2</v>
      </c>
      <c r="F18" s="31">
        <v>7.16</v>
      </c>
      <c r="H18" s="14">
        <f t="shared" si="5"/>
        <v>11346.62</v>
      </c>
      <c r="J18" s="12">
        <f t="shared" si="4"/>
        <v>63</v>
      </c>
      <c r="K18" s="12">
        <f>VLOOKUP(J18,'CPI Indexes'!B$5:J$111,9,FALSE)</f>
        <v>254.65778228109093</v>
      </c>
      <c r="L18" s="19">
        <f t="shared" si="0"/>
        <v>44.556344983306325</v>
      </c>
      <c r="M18" s="19">
        <f t="shared" si="1"/>
        <v>391.02792695944817</v>
      </c>
    </row>
    <row r="19" spans="2:13" x14ac:dyDescent="0.3">
      <c r="B19">
        <f t="shared" si="2"/>
        <v>58</v>
      </c>
      <c r="C19" s="7">
        <v>1966</v>
      </c>
      <c r="D19" s="8">
        <v>12889.72</v>
      </c>
      <c r="F19" s="31">
        <v>7.51</v>
      </c>
      <c r="H19" s="14">
        <f t="shared" si="5"/>
        <v>1288.972</v>
      </c>
      <c r="J19" s="12">
        <f t="shared" si="4"/>
        <v>63</v>
      </c>
      <c r="K19" s="12">
        <f>VLOOKUP(J19,'CPI Indexes'!B$5:J$111,9,FALSE)</f>
        <v>254.65778228109093</v>
      </c>
      <c r="L19" s="19">
        <f t="shared" si="0"/>
        <v>5.0615849570905098</v>
      </c>
      <c r="M19" s="19">
        <f t="shared" si="1"/>
        <v>42.815068483428952</v>
      </c>
    </row>
    <row r="20" spans="2:13" x14ac:dyDescent="0.3">
      <c r="B20">
        <f t="shared" si="2"/>
        <v>56</v>
      </c>
      <c r="C20" s="7">
        <v>1968</v>
      </c>
      <c r="D20" s="8">
        <v>16260.15</v>
      </c>
      <c r="F20" s="31">
        <v>8.2799999999999994</v>
      </c>
      <c r="H20" s="14">
        <f t="shared" si="5"/>
        <v>1626.0150000000001</v>
      </c>
      <c r="J20" s="12">
        <f t="shared" si="4"/>
        <v>61</v>
      </c>
      <c r="K20" s="12">
        <f>VLOOKUP(J20,'CPI Indexes'!B$5:J$111,9,FALSE)</f>
        <v>234.68860598040089</v>
      </c>
      <c r="L20" s="19">
        <f t="shared" si="0"/>
        <v>6.9283934480218887</v>
      </c>
      <c r="M20" s="19">
        <f t="shared" si="1"/>
        <v>54.446058296837187</v>
      </c>
    </row>
    <row r="21" spans="2:13" x14ac:dyDescent="0.3">
      <c r="B21">
        <f t="shared" si="2"/>
        <v>55</v>
      </c>
      <c r="C21" s="7">
        <v>1969</v>
      </c>
      <c r="D21" s="8">
        <v>11439.49</v>
      </c>
      <c r="F21" s="31">
        <v>8.6999999999999993</v>
      </c>
      <c r="H21" s="14">
        <f t="shared" si="5"/>
        <v>1143.9490000000001</v>
      </c>
      <c r="J21" s="12">
        <f t="shared" si="4"/>
        <v>61</v>
      </c>
      <c r="K21" s="12">
        <f>VLOOKUP(J21,'CPI Indexes'!B$5:J$111,9,FALSE)</f>
        <v>234.68860598040089</v>
      </c>
      <c r="L21" s="19">
        <f t="shared" si="0"/>
        <v>4.8743269628331785</v>
      </c>
      <c r="M21" s="19">
        <f t="shared" si="1"/>
        <v>36.919894709018905</v>
      </c>
    </row>
    <row r="22" spans="2:13" x14ac:dyDescent="0.3">
      <c r="B22">
        <f t="shared" si="2"/>
        <v>54</v>
      </c>
      <c r="C22" s="7">
        <v>1970</v>
      </c>
      <c r="D22" s="8">
        <v>3366.51</v>
      </c>
      <c r="F22" s="31">
        <v>9.14</v>
      </c>
      <c r="H22" s="14">
        <f t="shared" si="5"/>
        <v>336.65100000000007</v>
      </c>
      <c r="J22" s="12">
        <f t="shared" si="4"/>
        <v>60</v>
      </c>
      <c r="K22" s="12">
        <f>VLOOKUP(J22,'CPI Indexes'!B$5:J$111,9,FALSE)</f>
        <v>225.24202986062735</v>
      </c>
      <c r="L22" s="19">
        <f t="shared" si="0"/>
        <v>1.4946189226242947</v>
      </c>
      <c r="M22" s="19">
        <f t="shared" si="1"/>
        <v>10.911593214995815</v>
      </c>
    </row>
    <row r="23" spans="2:13" x14ac:dyDescent="0.3">
      <c r="B23">
        <f t="shared" si="2"/>
        <v>53</v>
      </c>
      <c r="C23" s="7">
        <v>1971</v>
      </c>
      <c r="D23" s="8">
        <v>12064.5</v>
      </c>
      <c r="F23" s="31">
        <v>9.61</v>
      </c>
      <c r="H23" s="14">
        <f t="shared" si="5"/>
        <v>1206.45</v>
      </c>
      <c r="J23" s="12">
        <f t="shared" si="4"/>
        <v>60</v>
      </c>
      <c r="K23" s="12">
        <f>VLOOKUP(J23,'CPI Indexes'!B$5:J$111,9,FALSE)</f>
        <v>225.24202986062735</v>
      </c>
      <c r="L23" s="19">
        <f t="shared" si="0"/>
        <v>5.3562383572307226</v>
      </c>
      <c r="M23" s="19">
        <f t="shared" si="1"/>
        <v>37.690290135243053</v>
      </c>
    </row>
    <row r="24" spans="2:13" x14ac:dyDescent="0.3">
      <c r="B24">
        <f t="shared" si="2"/>
        <v>52</v>
      </c>
      <c r="C24" s="7">
        <v>1972</v>
      </c>
      <c r="D24" s="8">
        <v>4526.37</v>
      </c>
      <c r="F24" s="31">
        <v>10.1</v>
      </c>
      <c r="H24" s="14">
        <f t="shared" si="5"/>
        <v>452.637</v>
      </c>
      <c r="J24" s="12">
        <f t="shared" si="4"/>
        <v>59</v>
      </c>
      <c r="K24" s="12">
        <f>VLOOKUP(J24,'CPI Indexes'!B$5:J$111,9,FALSE)</f>
        <v>216.13689625120708</v>
      </c>
      <c r="L24" s="19">
        <f t="shared" si="0"/>
        <v>2.0942143976839498</v>
      </c>
      <c r="M24" s="19">
        <f t="shared" si="1"/>
        <v>14.203736961061677</v>
      </c>
    </row>
    <row r="25" spans="2:13" x14ac:dyDescent="0.3">
      <c r="B25">
        <f t="shared" si="2"/>
        <v>51</v>
      </c>
      <c r="C25" s="7">
        <v>1973</v>
      </c>
      <c r="D25" s="8">
        <v>7696.36</v>
      </c>
      <c r="F25" s="31">
        <v>10.62</v>
      </c>
      <c r="H25" s="14">
        <f t="shared" si="5"/>
        <v>769.63599999999997</v>
      </c>
      <c r="J25" s="12">
        <f t="shared" si="4"/>
        <v>59</v>
      </c>
      <c r="K25" s="12">
        <f>VLOOKUP(J25,'CPI Indexes'!B$5:J$111,9,FALSE)</f>
        <v>216.13689625120708</v>
      </c>
      <c r="L25" s="19">
        <f t="shared" si="0"/>
        <v>3.5608728234233711</v>
      </c>
      <c r="M25" s="19">
        <f t="shared" si="1"/>
        <v>23.278223718277111</v>
      </c>
    </row>
    <row r="26" spans="2:13" x14ac:dyDescent="0.3">
      <c r="B26">
        <f t="shared" si="2"/>
        <v>50</v>
      </c>
      <c r="C26" s="7">
        <v>1974</v>
      </c>
      <c r="D26" s="8">
        <v>96065.03</v>
      </c>
      <c r="F26" s="32">
        <v>11.16</v>
      </c>
      <c r="H26" s="14">
        <f t="shared" si="5"/>
        <v>9606.5030000000006</v>
      </c>
      <c r="J26" s="12">
        <f t="shared" si="4"/>
        <v>58</v>
      </c>
      <c r="K26" s="12">
        <f>VLOOKUP(J26,'CPI Indexes'!B$5:J$111,9,FALSE)</f>
        <v>207.3608638565851</v>
      </c>
      <c r="L26" s="19">
        <f t="shared" si="0"/>
        <v>46.327464215446405</v>
      </c>
      <c r="M26" s="19">
        <f t="shared" si="1"/>
        <v>291.90652202542583</v>
      </c>
    </row>
    <row r="27" spans="2:13" x14ac:dyDescent="0.3">
      <c r="B27">
        <f t="shared" si="2"/>
        <v>49</v>
      </c>
      <c r="C27" s="7">
        <v>1975</v>
      </c>
      <c r="D27" s="8">
        <v>55403.35</v>
      </c>
      <c r="F27" s="32">
        <v>11.73</v>
      </c>
      <c r="H27" s="14">
        <f t="shared" si="5"/>
        <v>5540.335</v>
      </c>
      <c r="J27" s="12">
        <f t="shared" si="4"/>
        <v>58</v>
      </c>
      <c r="K27" s="12">
        <f>VLOOKUP(J27,'CPI Indexes'!B$5:J$111,9,FALSE)</f>
        <v>207.3608638565851</v>
      </c>
      <c r="L27" s="19">
        <f t="shared" si="0"/>
        <v>26.718325227617715</v>
      </c>
      <c r="M27" s="19">
        <f t="shared" si="1"/>
        <v>162.26557602167026</v>
      </c>
    </row>
    <row r="28" spans="2:13" x14ac:dyDescent="0.3">
      <c r="B28">
        <f t="shared" si="2"/>
        <v>48</v>
      </c>
      <c r="C28" s="7">
        <v>1976</v>
      </c>
      <c r="D28" s="8">
        <v>12794.87</v>
      </c>
      <c r="F28" s="32">
        <v>12.34</v>
      </c>
      <c r="H28" s="14">
        <f t="shared" si="5"/>
        <v>1279.4870000000001</v>
      </c>
      <c r="J28" s="12">
        <f t="shared" si="4"/>
        <v>57</v>
      </c>
      <c r="K28" s="12">
        <f>VLOOKUP(J28,'CPI Indexes'!B$5:J$111,9,FALSE)</f>
        <v>198.90203745213017</v>
      </c>
      <c r="L28" s="19">
        <f t="shared" si="0"/>
        <v>6.4327495906518033</v>
      </c>
      <c r="M28" s="19">
        <f t="shared" si="1"/>
        <v>37.655264650005769</v>
      </c>
    </row>
    <row r="29" spans="2:13" x14ac:dyDescent="0.3">
      <c r="B29">
        <f t="shared" si="2"/>
        <v>47</v>
      </c>
      <c r="C29" s="7">
        <v>1977</v>
      </c>
      <c r="D29" s="8">
        <v>88859.03</v>
      </c>
      <c r="F29" s="32">
        <v>12.97</v>
      </c>
      <c r="H29" s="14">
        <f t="shared" si="5"/>
        <v>8885.9030000000002</v>
      </c>
      <c r="J29" s="12">
        <f t="shared" si="4"/>
        <v>57</v>
      </c>
      <c r="K29" s="12">
        <f>VLOOKUP(J29,'CPI Indexes'!B$5:J$111,9,FALSE)</f>
        <v>198.90203745213017</v>
      </c>
      <c r="L29" s="19">
        <f t="shared" si="0"/>
        <v>44.674771127664158</v>
      </c>
      <c r="M29" s="19">
        <f t="shared" si="1"/>
        <v>252.05962703691657</v>
      </c>
    </row>
    <row r="30" spans="2:13" x14ac:dyDescent="0.3">
      <c r="B30">
        <f t="shared" si="2"/>
        <v>46</v>
      </c>
      <c r="C30" s="7">
        <v>1978</v>
      </c>
      <c r="D30" s="8">
        <v>80811.59</v>
      </c>
      <c r="F30" s="32">
        <v>13.63</v>
      </c>
      <c r="H30" s="14">
        <f t="shared" si="5"/>
        <v>8081.1589999999997</v>
      </c>
      <c r="J30" s="12">
        <f t="shared" si="4"/>
        <v>57</v>
      </c>
      <c r="K30" s="12">
        <f>VLOOKUP(J30,'CPI Indexes'!B$5:J$111,9,FALSE)</f>
        <v>198.90203745213017</v>
      </c>
      <c r="L30" s="19">
        <f t="shared" si="0"/>
        <v>40.628839721890202</v>
      </c>
      <c r="M30" s="19">
        <f t="shared" si="1"/>
        <v>220.9465718730857</v>
      </c>
    </row>
    <row r="31" spans="2:13" x14ac:dyDescent="0.3">
      <c r="B31">
        <f t="shared" si="2"/>
        <v>45</v>
      </c>
      <c r="C31" s="7">
        <v>1979</v>
      </c>
      <c r="D31" s="8">
        <v>99637.42</v>
      </c>
      <c r="F31" s="32">
        <v>14.32</v>
      </c>
      <c r="H31" s="14">
        <f t="shared" si="5"/>
        <v>9963.7420000000002</v>
      </c>
      <c r="J31" s="12">
        <f t="shared" si="4"/>
        <v>56</v>
      </c>
      <c r="K31" s="12">
        <f>VLOOKUP(J31,'CPI Indexes'!B$5:J$111,9,FALSE)</f>
        <v>190.74895176108933</v>
      </c>
      <c r="L31" s="19">
        <f t="shared" si="0"/>
        <v>52.234845371414998</v>
      </c>
      <c r="M31" s="19">
        <f t="shared" si="1"/>
        <v>273.79471179693172</v>
      </c>
    </row>
    <row r="32" spans="2:13" x14ac:dyDescent="0.3">
      <c r="B32">
        <f t="shared" si="2"/>
        <v>43</v>
      </c>
      <c r="C32" s="7">
        <v>1981</v>
      </c>
      <c r="D32" s="9">
        <v>238599.34</v>
      </c>
      <c r="F32" s="32">
        <v>15.79</v>
      </c>
      <c r="H32" s="14">
        <f t="shared" si="5"/>
        <v>23859.934000000001</v>
      </c>
      <c r="J32" s="12">
        <f t="shared" si="4"/>
        <v>56</v>
      </c>
      <c r="K32" s="12">
        <f>VLOOKUP(J32,'CPI Indexes'!B$5:J$111,9,FALSE)</f>
        <v>190.74895176108933</v>
      </c>
      <c r="L32" s="19">
        <f t="shared" si="0"/>
        <v>125.08553142606135</v>
      </c>
      <c r="M32" s="19">
        <f t="shared" si="1"/>
        <v>609.10983165496816</v>
      </c>
    </row>
    <row r="33" spans="2:13" x14ac:dyDescent="0.3">
      <c r="B33">
        <f t="shared" si="2"/>
        <v>42</v>
      </c>
      <c r="C33" s="7">
        <v>1982</v>
      </c>
      <c r="D33" s="8">
        <v>146799.48000000001</v>
      </c>
      <c r="F33" s="32">
        <v>16.57</v>
      </c>
      <c r="H33" s="14">
        <f t="shared" si="5"/>
        <v>14679.948000000002</v>
      </c>
      <c r="J33" s="12">
        <f t="shared" si="4"/>
        <v>56</v>
      </c>
      <c r="K33" s="12">
        <f>VLOOKUP(J33,'CPI Indexes'!B$5:J$111,9,FALSE)</f>
        <v>190.74895176108933</v>
      </c>
      <c r="L33" s="19">
        <f t="shared" si="0"/>
        <v>76.95952121606652</v>
      </c>
      <c r="M33" s="19">
        <f t="shared" si="1"/>
        <v>361.21251028632207</v>
      </c>
    </row>
    <row r="34" spans="2:13" x14ac:dyDescent="0.3">
      <c r="B34">
        <f t="shared" si="2"/>
        <v>41</v>
      </c>
      <c r="C34" s="7">
        <v>1983</v>
      </c>
      <c r="D34" s="8">
        <v>45243.4</v>
      </c>
      <c r="F34" s="32">
        <v>17.38</v>
      </c>
      <c r="H34" s="14">
        <f t="shared" si="5"/>
        <v>4524.34</v>
      </c>
      <c r="J34" s="12">
        <f t="shared" si="4"/>
        <v>55</v>
      </c>
      <c r="K34" s="12">
        <f>VLOOKUP(J34,'CPI Indexes'!B$5:J$111,9,FALSE)</f>
        <v>182.89055591430295</v>
      </c>
      <c r="L34" s="19">
        <f t="shared" si="0"/>
        <v>24.737964064803709</v>
      </c>
      <c r="M34" s="19">
        <f t="shared" si="1"/>
        <v>111.91190153735641</v>
      </c>
    </row>
    <row r="35" spans="2:13" x14ac:dyDescent="0.3">
      <c r="B35">
        <f t="shared" si="2"/>
        <v>40</v>
      </c>
      <c r="C35" s="7">
        <v>1984</v>
      </c>
      <c r="D35" s="8">
        <v>229535.79</v>
      </c>
      <c r="F35" s="32">
        <v>18.21</v>
      </c>
      <c r="H35" s="14">
        <f t="shared" si="5"/>
        <v>22953.579000000002</v>
      </c>
      <c r="J35" s="12">
        <f t="shared" si="4"/>
        <v>55</v>
      </c>
      <c r="K35" s="12">
        <f>VLOOKUP(J35,'CPI Indexes'!B$5:J$111,9,FALSE)</f>
        <v>182.89055591430295</v>
      </c>
      <c r="L35" s="19">
        <f t="shared" si="0"/>
        <v>125.50445202187129</v>
      </c>
      <c r="M35" s="19">
        <f t="shared" si="1"/>
        <v>547.24694675092212</v>
      </c>
    </row>
    <row r="36" spans="2:13" x14ac:dyDescent="0.3">
      <c r="B36">
        <f t="shared" si="2"/>
        <v>39</v>
      </c>
      <c r="C36" s="7">
        <v>1985</v>
      </c>
      <c r="D36" s="8">
        <v>23764.54</v>
      </c>
      <c r="F36" s="32">
        <v>19.059999999999999</v>
      </c>
      <c r="H36" s="14">
        <f t="shared" si="5"/>
        <v>2376.4540000000002</v>
      </c>
      <c r="J36" s="12">
        <f t="shared" si="4"/>
        <v>55</v>
      </c>
      <c r="K36" s="12">
        <f>VLOOKUP(J36,'CPI Indexes'!B$5:J$111,9,FALSE)</f>
        <v>182.89055591430295</v>
      </c>
      <c r="L36" s="19">
        <f t="shared" si="0"/>
        <v>12.99385847519396</v>
      </c>
      <c r="M36" s="19">
        <f t="shared" si="1"/>
        <v>54.610259751471375</v>
      </c>
    </row>
    <row r="37" spans="2:13" x14ac:dyDescent="0.3">
      <c r="B37">
        <f t="shared" si="2"/>
        <v>38</v>
      </c>
      <c r="C37" s="7">
        <v>1986</v>
      </c>
      <c r="D37" s="8">
        <v>627855.34</v>
      </c>
      <c r="F37" s="32">
        <v>19.940000000000001</v>
      </c>
      <c r="H37" s="14">
        <f t="shared" si="5"/>
        <v>62785.534</v>
      </c>
      <c r="J37" s="12">
        <f t="shared" si="4"/>
        <v>55</v>
      </c>
      <c r="K37" s="12">
        <f>VLOOKUP(J37,'CPI Indexes'!B$5:J$111,9,FALSE)</f>
        <v>182.89055591430295</v>
      </c>
      <c r="L37" s="19">
        <f t="shared" si="0"/>
        <v>343.29565945121533</v>
      </c>
      <c r="M37" s="19">
        <f t="shared" si="1"/>
        <v>1390.6451226140755</v>
      </c>
    </row>
    <row r="38" spans="2:13" x14ac:dyDescent="0.3">
      <c r="B38">
        <f t="shared" si="2"/>
        <v>37</v>
      </c>
      <c r="C38" s="7">
        <v>1987</v>
      </c>
      <c r="D38" s="8">
        <v>841421.49</v>
      </c>
      <c r="F38" s="32">
        <v>20.84</v>
      </c>
      <c r="H38" s="14">
        <f t="shared" si="5"/>
        <v>84142.149000000005</v>
      </c>
      <c r="J38" s="12">
        <f t="shared" si="4"/>
        <v>55</v>
      </c>
      <c r="K38" s="12">
        <f>VLOOKUP(J38,'CPI Indexes'!B$5:J$111,9,FALSE)</f>
        <v>182.89055591430295</v>
      </c>
      <c r="L38" s="19">
        <f t="shared" si="0"/>
        <v>460.06831013967997</v>
      </c>
      <c r="M38" s="19">
        <f t="shared" si="1"/>
        <v>1796.313852270137</v>
      </c>
    </row>
    <row r="39" spans="2:13" x14ac:dyDescent="0.3">
      <c r="B39">
        <f t="shared" si="2"/>
        <v>36</v>
      </c>
      <c r="C39" s="7">
        <v>1988</v>
      </c>
      <c r="D39" s="8">
        <v>22839.52</v>
      </c>
      <c r="F39" s="32">
        <v>21.76</v>
      </c>
      <c r="H39" s="14">
        <f t="shared" si="5"/>
        <v>2283.9520000000002</v>
      </c>
      <c r="J39" s="12">
        <f t="shared" si="4"/>
        <v>55</v>
      </c>
      <c r="K39" s="12">
        <f>VLOOKUP(J39,'CPI Indexes'!B$5:J$111,9,FALSE)</f>
        <v>182.89055591430295</v>
      </c>
      <c r="L39" s="19">
        <f t="shared" si="0"/>
        <v>12.488080582302958</v>
      </c>
      <c r="M39" s="19">
        <f t="shared" si="1"/>
        <v>46.99671324883866</v>
      </c>
    </row>
    <row r="40" spans="2:13" x14ac:dyDescent="0.3">
      <c r="B40">
        <f t="shared" si="2"/>
        <v>35</v>
      </c>
      <c r="C40" s="7">
        <v>1989</v>
      </c>
      <c r="D40" s="8">
        <v>791278.65</v>
      </c>
      <c r="F40" s="32">
        <v>22.69</v>
      </c>
      <c r="H40" s="14">
        <f t="shared" si="5"/>
        <v>79127.865000000005</v>
      </c>
      <c r="J40" s="12">
        <f t="shared" si="4"/>
        <v>55</v>
      </c>
      <c r="K40" s="12">
        <f>VLOOKUP(J40,'CPI Indexes'!B$5:J$111,9,FALSE)</f>
        <v>182.89055591430295</v>
      </c>
      <c r="L40" s="19">
        <f t="shared" si="0"/>
        <v>432.65145433248591</v>
      </c>
      <c r="M40" s="19">
        <f t="shared" si="1"/>
        <v>1569.3573883889003</v>
      </c>
    </row>
    <row r="41" spans="2:13" x14ac:dyDescent="0.3">
      <c r="B41">
        <f t="shared" si="2"/>
        <v>34</v>
      </c>
      <c r="C41" s="7">
        <v>1990</v>
      </c>
      <c r="D41" s="8">
        <v>785719.08</v>
      </c>
      <c r="F41" s="32">
        <v>23.64</v>
      </c>
      <c r="H41" s="14">
        <f t="shared" si="5"/>
        <v>78571.907999999996</v>
      </c>
      <c r="J41" s="12">
        <f t="shared" si="4"/>
        <v>55</v>
      </c>
      <c r="K41" s="12">
        <f>VLOOKUP(J41,'CPI Indexes'!B$5:J$111,9,FALSE)</f>
        <v>182.89055591430295</v>
      </c>
      <c r="L41" s="19">
        <f t="shared" ref="L41:L69" si="6">H41/K41</f>
        <v>429.61161995054817</v>
      </c>
      <c r="M41" s="19">
        <f t="shared" ref="M41:M69" si="7">L41*(1+$F$5/100)^B41</f>
        <v>1502.0057751697943</v>
      </c>
    </row>
    <row r="42" spans="2:13" x14ac:dyDescent="0.3">
      <c r="B42">
        <f t="shared" si="2"/>
        <v>33</v>
      </c>
      <c r="C42" s="7">
        <v>1991</v>
      </c>
      <c r="D42" s="8">
        <v>996030.58</v>
      </c>
      <c r="F42" s="32">
        <v>24.6</v>
      </c>
      <c r="H42" s="14">
        <f t="shared" si="5"/>
        <v>99603.058000000005</v>
      </c>
      <c r="J42" s="12">
        <f t="shared" si="4"/>
        <v>55</v>
      </c>
      <c r="K42" s="12">
        <f>VLOOKUP(J42,'CPI Indexes'!B$5:J$111,9,FALSE)</f>
        <v>182.89055591430295</v>
      </c>
      <c r="L42" s="19">
        <f t="shared" si="6"/>
        <v>544.60470909537298</v>
      </c>
      <c r="M42" s="19">
        <f t="shared" si="7"/>
        <v>1835.2231122232822</v>
      </c>
    </row>
    <row r="43" spans="2:13" x14ac:dyDescent="0.3">
      <c r="B43">
        <f t="shared" si="2"/>
        <v>32</v>
      </c>
      <c r="C43" s="7">
        <v>1992</v>
      </c>
      <c r="D43" s="8">
        <v>337836.22</v>
      </c>
      <c r="F43" s="32">
        <v>25.57</v>
      </c>
      <c r="H43" s="14">
        <f t="shared" si="5"/>
        <v>33783.621999999996</v>
      </c>
      <c r="J43" s="12">
        <f t="shared" si="4"/>
        <v>55</v>
      </c>
      <c r="K43" s="12">
        <f>VLOOKUP(J43,'CPI Indexes'!B$5:J$111,9,FALSE)</f>
        <v>182.89055591430295</v>
      </c>
      <c r="L43" s="19">
        <f t="shared" si="6"/>
        <v>184.72042928137847</v>
      </c>
      <c r="M43" s="19">
        <f t="shared" si="7"/>
        <v>599.97658468383531</v>
      </c>
    </row>
    <row r="44" spans="2:13" x14ac:dyDescent="0.3">
      <c r="B44">
        <f t="shared" si="2"/>
        <v>31</v>
      </c>
      <c r="C44" s="7">
        <v>1993</v>
      </c>
      <c r="D44" s="8">
        <v>713832.36</v>
      </c>
      <c r="F44" s="32">
        <v>26.55</v>
      </c>
      <c r="H44" s="14">
        <f t="shared" si="5"/>
        <v>71383.236000000004</v>
      </c>
      <c r="J44" s="12">
        <f t="shared" si="4"/>
        <v>55</v>
      </c>
      <c r="K44" s="12">
        <f>VLOOKUP(J44,'CPI Indexes'!B$5:J$111,9,FALSE)</f>
        <v>182.89055591430295</v>
      </c>
      <c r="L44" s="19">
        <f t="shared" si="6"/>
        <v>390.30575221963926</v>
      </c>
      <c r="M44" s="19">
        <f t="shared" si="7"/>
        <v>1221.9015585392651</v>
      </c>
    </row>
    <row r="45" spans="2:13" x14ac:dyDescent="0.3">
      <c r="B45">
        <f t="shared" si="2"/>
        <v>30</v>
      </c>
      <c r="C45" s="7">
        <v>1994</v>
      </c>
      <c r="D45" s="8">
        <v>97420.36</v>
      </c>
      <c r="F45" s="32">
        <v>27.53</v>
      </c>
      <c r="H45" s="14">
        <f t="shared" si="5"/>
        <v>9742.0360000000001</v>
      </c>
      <c r="J45" s="12">
        <f t="shared" si="4"/>
        <v>55</v>
      </c>
      <c r="K45" s="12">
        <f>VLOOKUP(J45,'CPI Indexes'!B$5:J$111,9,FALSE)</f>
        <v>182.89055591430295</v>
      </c>
      <c r="L45" s="19">
        <f t="shared" si="6"/>
        <v>53.267026016175635</v>
      </c>
      <c r="M45" s="19">
        <f t="shared" si="7"/>
        <v>160.73172721029854</v>
      </c>
    </row>
    <row r="46" spans="2:13" x14ac:dyDescent="0.3">
      <c r="B46">
        <f t="shared" si="2"/>
        <v>29</v>
      </c>
      <c r="C46" s="7">
        <v>1995</v>
      </c>
      <c r="D46" s="8">
        <v>926577.87</v>
      </c>
      <c r="F46" s="32">
        <v>28.52</v>
      </c>
      <c r="H46" s="14">
        <f t="shared" si="5"/>
        <v>92657.787000000011</v>
      </c>
      <c r="J46" s="12">
        <f t="shared" si="4"/>
        <v>55</v>
      </c>
      <c r="K46" s="12">
        <f>VLOOKUP(J46,'CPI Indexes'!B$5:J$111,9,FALSE)</f>
        <v>182.89055591430295</v>
      </c>
      <c r="L46" s="19">
        <f t="shared" si="6"/>
        <v>506.62969739900996</v>
      </c>
      <c r="M46" s="19">
        <f t="shared" si="7"/>
        <v>1473.4849338802962</v>
      </c>
    </row>
    <row r="47" spans="2:13" x14ac:dyDescent="0.3">
      <c r="B47">
        <f t="shared" si="2"/>
        <v>27</v>
      </c>
      <c r="C47" s="7">
        <v>1997</v>
      </c>
      <c r="D47" s="8">
        <v>47478.23</v>
      </c>
      <c r="F47" s="32">
        <v>30.51</v>
      </c>
      <c r="H47" s="14">
        <f t="shared" si="5"/>
        <v>4747.8230000000003</v>
      </c>
      <c r="J47" s="12">
        <f t="shared" si="4"/>
        <v>55</v>
      </c>
      <c r="K47" s="12">
        <f>VLOOKUP(J47,'CPI Indexes'!B$5:J$111,9,FALSE)</f>
        <v>182.89055591430295</v>
      </c>
      <c r="L47" s="19">
        <f t="shared" si="6"/>
        <v>25.959913437108739</v>
      </c>
      <c r="M47" s="19">
        <f t="shared" si="7"/>
        <v>70.142636398901061</v>
      </c>
    </row>
    <row r="48" spans="2:13" x14ac:dyDescent="0.3">
      <c r="B48">
        <f t="shared" si="2"/>
        <v>26</v>
      </c>
      <c r="C48" s="7">
        <v>1998</v>
      </c>
      <c r="D48" s="8">
        <v>104058.13</v>
      </c>
      <c r="F48" s="32">
        <v>31.5</v>
      </c>
      <c r="H48" s="14">
        <f t="shared" si="5"/>
        <v>10405.813000000002</v>
      </c>
      <c r="J48" s="12">
        <f t="shared" si="4"/>
        <v>55</v>
      </c>
      <c r="K48" s="12">
        <f>VLOOKUP(J48,'CPI Indexes'!B$5:J$111,9,FALSE)</f>
        <v>182.89055591430295</v>
      </c>
      <c r="L48" s="19">
        <f t="shared" si="6"/>
        <v>56.896393299148016</v>
      </c>
      <c r="M48" s="19">
        <f t="shared" si="7"/>
        <v>148.17518462346592</v>
      </c>
    </row>
    <row r="49" spans="2:13" x14ac:dyDescent="0.3">
      <c r="B49">
        <f t="shared" si="2"/>
        <v>25</v>
      </c>
      <c r="C49" s="7">
        <v>1999</v>
      </c>
      <c r="D49" s="8">
        <v>5385.29</v>
      </c>
      <c r="F49" s="32">
        <v>32.5</v>
      </c>
      <c r="H49" s="14">
        <f t="shared" si="5"/>
        <v>538.529</v>
      </c>
      <c r="J49" s="12">
        <f t="shared" si="4"/>
        <v>55</v>
      </c>
      <c r="K49" s="12">
        <f>VLOOKUP(J49,'CPI Indexes'!B$5:J$111,9,FALSE)</f>
        <v>182.89055591430295</v>
      </c>
      <c r="L49" s="19">
        <f t="shared" si="6"/>
        <v>2.9445424194146939</v>
      </c>
      <c r="M49" s="19">
        <f t="shared" si="7"/>
        <v>7.391293531158035</v>
      </c>
    </row>
    <row r="50" spans="2:13" x14ac:dyDescent="0.3">
      <c r="B50">
        <f t="shared" si="2"/>
        <v>24</v>
      </c>
      <c r="C50" s="7">
        <v>2000</v>
      </c>
      <c r="D50" s="8">
        <v>49451.57</v>
      </c>
      <c r="F50" s="32">
        <v>33.5</v>
      </c>
      <c r="H50" s="14">
        <f t="shared" si="5"/>
        <v>4945.1570000000002</v>
      </c>
      <c r="J50" s="12">
        <f t="shared" si="4"/>
        <v>55</v>
      </c>
      <c r="K50" s="12">
        <f>VLOOKUP(J50,'CPI Indexes'!B$5:J$111,9,FALSE)</f>
        <v>182.89055591430295</v>
      </c>
      <c r="L50" s="19">
        <f t="shared" si="6"/>
        <v>27.038886591373</v>
      </c>
      <c r="M50" s="19">
        <f t="shared" si="7"/>
        <v>65.418914482346338</v>
      </c>
    </row>
    <row r="51" spans="2:13" x14ac:dyDescent="0.3">
      <c r="B51">
        <f t="shared" si="2"/>
        <v>22</v>
      </c>
      <c r="C51" s="7">
        <v>2002</v>
      </c>
      <c r="D51" s="8">
        <v>289511.03000000003</v>
      </c>
      <c r="F51" s="32">
        <v>35.5</v>
      </c>
      <c r="H51" s="14">
        <f t="shared" si="5"/>
        <v>28951.103000000003</v>
      </c>
      <c r="J51" s="12">
        <f t="shared" si="4"/>
        <v>55</v>
      </c>
      <c r="K51" s="12">
        <f>VLOOKUP(J51,'CPI Indexes'!B$5:J$111,9,FALSE)</f>
        <v>182.89055591430295</v>
      </c>
      <c r="L51" s="19">
        <f t="shared" si="6"/>
        <v>158.29741921483154</v>
      </c>
      <c r="M51" s="19">
        <f t="shared" si="7"/>
        <v>355.80508694242974</v>
      </c>
    </row>
    <row r="52" spans="2:13" x14ac:dyDescent="0.3">
      <c r="B52">
        <f t="shared" si="2"/>
        <v>19</v>
      </c>
      <c r="C52" s="7">
        <v>2005</v>
      </c>
      <c r="D52" s="8">
        <v>125526.9</v>
      </c>
      <c r="F52" s="32">
        <v>38.5</v>
      </c>
      <c r="H52" s="14">
        <f t="shared" si="5"/>
        <v>12552.69</v>
      </c>
      <c r="J52" s="12">
        <f t="shared" si="4"/>
        <v>55</v>
      </c>
      <c r="K52" s="12">
        <f>VLOOKUP(J52,'CPI Indexes'!B$5:J$111,9,FALSE)</f>
        <v>182.89055591430295</v>
      </c>
      <c r="L52" s="19">
        <f t="shared" si="6"/>
        <v>68.634981928109042</v>
      </c>
      <c r="M52" s="19">
        <f t="shared" si="7"/>
        <v>138.14002363162132</v>
      </c>
    </row>
    <row r="53" spans="2:13" x14ac:dyDescent="0.3">
      <c r="B53">
        <f t="shared" si="2"/>
        <v>18</v>
      </c>
      <c r="C53" s="7">
        <v>2006</v>
      </c>
      <c r="D53" s="8">
        <v>162810.09</v>
      </c>
      <c r="F53" s="32">
        <v>39.5</v>
      </c>
      <c r="H53" s="14">
        <f t="shared" si="5"/>
        <v>16281.009</v>
      </c>
      <c r="J53" s="12">
        <f t="shared" si="4"/>
        <v>55</v>
      </c>
      <c r="K53" s="12">
        <f>VLOOKUP(J53,'CPI Indexes'!B$5:J$111,9,FALSE)</f>
        <v>182.89055591430295</v>
      </c>
      <c r="L53" s="19">
        <f t="shared" si="6"/>
        <v>89.020501461151412</v>
      </c>
      <c r="M53" s="19">
        <f t="shared" si="7"/>
        <v>172.69347685686489</v>
      </c>
    </row>
    <row r="54" spans="2:13" x14ac:dyDescent="0.3">
      <c r="B54">
        <f t="shared" si="2"/>
        <v>17</v>
      </c>
      <c r="C54" s="7">
        <v>2007</v>
      </c>
      <c r="D54" s="8">
        <v>272875.71000000002</v>
      </c>
      <c r="F54" s="32">
        <v>40.5</v>
      </c>
      <c r="H54" s="14">
        <f t="shared" si="5"/>
        <v>27287.571000000004</v>
      </c>
      <c r="J54" s="12">
        <f t="shared" si="4"/>
        <v>55</v>
      </c>
      <c r="K54" s="12">
        <f>VLOOKUP(J54,'CPI Indexes'!B$5:J$111,9,FALSE)</f>
        <v>182.89055591430295</v>
      </c>
      <c r="L54" s="19">
        <f t="shared" si="6"/>
        <v>149.20164064013312</v>
      </c>
      <c r="M54" s="19">
        <f t="shared" si="7"/>
        <v>278.97892101313346</v>
      </c>
    </row>
    <row r="55" spans="2:13" x14ac:dyDescent="0.3">
      <c r="B55">
        <f t="shared" si="2"/>
        <v>16</v>
      </c>
      <c r="C55" s="7">
        <v>2008</v>
      </c>
      <c r="D55" s="8">
        <v>432488.79</v>
      </c>
      <c r="F55" s="32">
        <v>41.5</v>
      </c>
      <c r="H55" s="14">
        <f t="shared" si="5"/>
        <v>43248.879000000001</v>
      </c>
      <c r="J55" s="12">
        <f t="shared" si="4"/>
        <v>55</v>
      </c>
      <c r="K55" s="12">
        <f>VLOOKUP(J55,'CPI Indexes'!B$5:J$111,9,FALSE)</f>
        <v>182.89055591430295</v>
      </c>
      <c r="L55" s="19">
        <f t="shared" si="6"/>
        <v>236.47409667377869</v>
      </c>
      <c r="M55" s="19">
        <f t="shared" si="7"/>
        <v>426.18019257059996</v>
      </c>
    </row>
    <row r="56" spans="2:13" x14ac:dyDescent="0.3">
      <c r="B56">
        <f t="shared" si="2"/>
        <v>15</v>
      </c>
      <c r="C56" s="7">
        <v>2009</v>
      </c>
      <c r="D56" s="8">
        <v>8146.72</v>
      </c>
      <c r="F56" s="32">
        <v>42.5</v>
      </c>
      <c r="H56" s="14">
        <f t="shared" si="5"/>
        <v>814.67200000000003</v>
      </c>
      <c r="J56" s="12">
        <f t="shared" si="4"/>
        <v>55</v>
      </c>
      <c r="K56" s="12">
        <f>VLOOKUP(J56,'CPI Indexes'!B$5:J$111,9,FALSE)</f>
        <v>182.89055591430295</v>
      </c>
      <c r="L56" s="19">
        <f t="shared" si="6"/>
        <v>4.4544235536236814</v>
      </c>
      <c r="M56" s="19">
        <f t="shared" si="7"/>
        <v>7.7377214369150247</v>
      </c>
    </row>
    <row r="57" spans="2:13" x14ac:dyDescent="0.3">
      <c r="B57">
        <f t="shared" si="2"/>
        <v>14</v>
      </c>
      <c r="C57" s="7">
        <v>2010</v>
      </c>
      <c r="D57" s="8">
        <v>20858.650000000001</v>
      </c>
      <c r="F57" s="32">
        <v>43.5</v>
      </c>
      <c r="H57" s="14">
        <f t="shared" si="5"/>
        <v>2085.8650000000002</v>
      </c>
      <c r="J57" s="12">
        <f t="shared" si="4"/>
        <v>55</v>
      </c>
      <c r="K57" s="12">
        <f>VLOOKUP(J57,'CPI Indexes'!B$5:J$111,9,FALSE)</f>
        <v>182.89055591430295</v>
      </c>
      <c r="L57" s="19">
        <f t="shared" si="6"/>
        <v>11.404990211618003</v>
      </c>
      <c r="M57" s="19">
        <f t="shared" si="7"/>
        <v>19.095383823343447</v>
      </c>
    </row>
    <row r="58" spans="2:13" x14ac:dyDescent="0.3">
      <c r="B58">
        <f t="shared" si="2"/>
        <v>13</v>
      </c>
      <c r="C58" s="7">
        <v>2011</v>
      </c>
      <c r="D58" s="8">
        <v>84169.67</v>
      </c>
      <c r="F58" s="32">
        <v>44.5</v>
      </c>
      <c r="H58" s="14">
        <f t="shared" si="5"/>
        <v>8416.9670000000006</v>
      </c>
      <c r="J58" s="12">
        <f t="shared" si="4"/>
        <v>55</v>
      </c>
      <c r="K58" s="12">
        <f>VLOOKUP(J58,'CPI Indexes'!B$5:J$111,9,FALSE)</f>
        <v>182.89055591430295</v>
      </c>
      <c r="L58" s="19">
        <f t="shared" si="6"/>
        <v>46.021878811194277</v>
      </c>
      <c r="M58" s="19">
        <f t="shared" si="7"/>
        <v>74.269365637325237</v>
      </c>
    </row>
    <row r="59" spans="2:13" x14ac:dyDescent="0.3">
      <c r="B59">
        <f t="shared" si="2"/>
        <v>12</v>
      </c>
      <c r="C59" s="7">
        <v>2012</v>
      </c>
      <c r="D59" s="8">
        <v>203670.58</v>
      </c>
      <c r="F59" s="32">
        <v>45.5</v>
      </c>
      <c r="H59" s="14">
        <f t="shared" si="5"/>
        <v>20367.058000000001</v>
      </c>
      <c r="J59" s="12">
        <f t="shared" si="4"/>
        <v>55</v>
      </c>
      <c r="K59" s="12">
        <f>VLOOKUP(J59,'CPI Indexes'!B$5:J$111,9,FALSE)</f>
        <v>182.89055591430295</v>
      </c>
      <c r="L59" s="19">
        <f t="shared" si="6"/>
        <v>111.36199952032185</v>
      </c>
      <c r="M59" s="19">
        <f t="shared" si="7"/>
        <v>173.21850450418418</v>
      </c>
    </row>
    <row r="60" spans="2:13" x14ac:dyDescent="0.3">
      <c r="B60">
        <f t="shared" si="2"/>
        <v>11</v>
      </c>
      <c r="C60" s="7">
        <v>2013</v>
      </c>
      <c r="D60" s="8">
        <v>3000</v>
      </c>
      <c r="F60" s="32">
        <v>46.5</v>
      </c>
      <c r="H60" s="14">
        <f t="shared" si="5"/>
        <v>300</v>
      </c>
      <c r="J60" s="12">
        <f t="shared" si="4"/>
        <v>55</v>
      </c>
      <c r="K60" s="12">
        <f>VLOOKUP(J60,'CPI Indexes'!B$5:J$111,9,FALSE)</f>
        <v>182.89055591430295</v>
      </c>
      <c r="L60" s="19">
        <f t="shared" si="6"/>
        <v>1.6403252672082806</v>
      </c>
      <c r="M60" s="19">
        <f t="shared" si="7"/>
        <v>2.4592299197482732</v>
      </c>
    </row>
    <row r="61" spans="2:13" x14ac:dyDescent="0.3">
      <c r="B61">
        <f t="shared" si="2"/>
        <v>10</v>
      </c>
      <c r="C61" s="7">
        <v>2014</v>
      </c>
      <c r="D61" s="8">
        <v>16610.27</v>
      </c>
      <c r="F61" s="32">
        <v>47.5</v>
      </c>
      <c r="H61" s="14">
        <f t="shared" si="5"/>
        <v>1661.027</v>
      </c>
      <c r="J61" s="12">
        <f t="shared" si="4"/>
        <v>55</v>
      </c>
      <c r="K61" s="12">
        <f>VLOOKUP(J61,'CPI Indexes'!B$5:J$111,9,FALSE)</f>
        <v>182.89055591430295</v>
      </c>
      <c r="L61" s="19">
        <f t="shared" si="6"/>
        <v>9.0820818587172294</v>
      </c>
      <c r="M61" s="19">
        <f t="shared" si="7"/>
        <v>13.124007376416754</v>
      </c>
    </row>
    <row r="62" spans="2:13" x14ac:dyDescent="0.3">
      <c r="B62">
        <f t="shared" si="2"/>
        <v>8</v>
      </c>
      <c r="C62" s="7">
        <v>2016</v>
      </c>
      <c r="D62" s="8">
        <v>210132.56</v>
      </c>
      <c r="F62" s="32">
        <v>49.5</v>
      </c>
      <c r="H62" s="14">
        <f t="shared" si="5"/>
        <v>21013.256000000001</v>
      </c>
      <c r="J62" s="12">
        <f t="shared" si="4"/>
        <v>55</v>
      </c>
      <c r="K62" s="12">
        <f>VLOOKUP(J62,'CPI Indexes'!B$5:J$111,9,FALSE)</f>
        <v>182.89055591430295</v>
      </c>
      <c r="L62" s="19">
        <f t="shared" si="6"/>
        <v>114.89524921038671</v>
      </c>
      <c r="M62" s="19">
        <f t="shared" si="7"/>
        <v>154.24351531638712</v>
      </c>
    </row>
    <row r="63" spans="2:13" x14ac:dyDescent="0.3">
      <c r="B63">
        <f t="shared" si="2"/>
        <v>7</v>
      </c>
      <c r="C63" s="7">
        <v>2017</v>
      </c>
      <c r="D63" s="8">
        <v>54330.04</v>
      </c>
      <c r="F63" s="32">
        <v>50.5</v>
      </c>
      <c r="H63" s="14">
        <f t="shared" si="5"/>
        <v>5433.0040000000008</v>
      </c>
      <c r="J63" s="12">
        <f t="shared" si="4"/>
        <v>55</v>
      </c>
      <c r="K63" s="12">
        <f>VLOOKUP(J63,'CPI Indexes'!B$5:J$111,9,FALSE)</f>
        <v>182.89055591430295</v>
      </c>
      <c r="L63" s="19">
        <f t="shared" si="6"/>
        <v>29.706312460145533</v>
      </c>
      <c r="M63" s="19">
        <f t="shared" si="7"/>
        <v>38.438415986647684</v>
      </c>
    </row>
    <row r="64" spans="2:13" x14ac:dyDescent="0.3">
      <c r="B64">
        <f t="shared" si="2"/>
        <v>6</v>
      </c>
      <c r="C64" s="7">
        <v>2018</v>
      </c>
      <c r="D64" s="8">
        <v>48913</v>
      </c>
      <c r="F64" s="32">
        <v>51.5</v>
      </c>
      <c r="H64" s="14">
        <f t="shared" si="5"/>
        <v>4891.3</v>
      </c>
      <c r="J64" s="12">
        <f t="shared" si="4"/>
        <v>55</v>
      </c>
      <c r="K64" s="12">
        <f>VLOOKUP(J64,'CPI Indexes'!B$5:J$111,9,FALSE)</f>
        <v>182.89055591430295</v>
      </c>
      <c r="L64" s="19">
        <f t="shared" si="6"/>
        <v>26.744409931652878</v>
      </c>
      <c r="M64" s="19">
        <f t="shared" si="7"/>
        <v>33.355054354050402</v>
      </c>
    </row>
    <row r="65" spans="2:15" x14ac:dyDescent="0.3">
      <c r="B65">
        <f t="shared" si="2"/>
        <v>5</v>
      </c>
      <c r="C65" s="7">
        <v>2019</v>
      </c>
      <c r="D65" s="8">
        <v>212068.09</v>
      </c>
      <c r="F65" s="32">
        <v>52.5</v>
      </c>
      <c r="H65" s="14">
        <f t="shared" si="5"/>
        <v>21206.809000000001</v>
      </c>
      <c r="J65" s="12">
        <f t="shared" si="4"/>
        <v>55</v>
      </c>
      <c r="K65" s="12">
        <f>VLOOKUP(J65,'CPI Indexes'!B$5:J$111,9,FALSE)</f>
        <v>182.89055591430295</v>
      </c>
      <c r="L65" s="19">
        <f t="shared" si="6"/>
        <v>115.95354879853325</v>
      </c>
      <c r="M65" s="19">
        <f t="shared" si="7"/>
        <v>139.38773846969804</v>
      </c>
    </row>
    <row r="66" spans="2:15" x14ac:dyDescent="0.3">
      <c r="B66">
        <f t="shared" si="2"/>
        <v>3</v>
      </c>
      <c r="C66" s="7">
        <v>2021</v>
      </c>
      <c r="D66" s="8">
        <v>785483.1</v>
      </c>
      <c r="F66" s="32">
        <v>54.5</v>
      </c>
      <c r="H66" s="14">
        <f t="shared" si="5"/>
        <v>78548.31</v>
      </c>
      <c r="J66" s="12">
        <f t="shared" si="4"/>
        <v>55</v>
      </c>
      <c r="K66" s="12">
        <f>VLOOKUP(J66,'CPI Indexes'!B$5:J$111,9,FALSE)</f>
        <v>182.89055591430295</v>
      </c>
      <c r="L66" s="19">
        <f t="shared" si="6"/>
        <v>429.48259196502954</v>
      </c>
      <c r="M66" s="19">
        <f t="shared" si="7"/>
        <v>479.63391174200859</v>
      </c>
    </row>
    <row r="67" spans="2:15" x14ac:dyDescent="0.3">
      <c r="B67">
        <f t="shared" si="2"/>
        <v>2</v>
      </c>
      <c r="C67" s="7">
        <v>2022</v>
      </c>
      <c r="D67" s="8">
        <f>(D72-SUM(D9:D66))/3</f>
        <v>82572.033333333209</v>
      </c>
      <c r="F67" s="32">
        <f>F66</f>
        <v>54.5</v>
      </c>
      <c r="H67" s="14">
        <f t="shared" si="5"/>
        <v>8257.203333333322</v>
      </c>
      <c r="J67" s="12">
        <f>J66</f>
        <v>55</v>
      </c>
      <c r="K67" s="12">
        <f>VLOOKUP(J67,'CPI Indexes'!B$5:J$111,9,FALSE)</f>
        <v>182.89055591430295</v>
      </c>
      <c r="L67" s="19">
        <f t="shared" si="6"/>
        <v>45.148330880476962</v>
      </c>
      <c r="M67" s="19">
        <f t="shared" si="7"/>
        <v>48.597945536813413</v>
      </c>
    </row>
    <row r="68" spans="2:15" x14ac:dyDescent="0.3">
      <c r="B68">
        <f t="shared" si="2"/>
        <v>1</v>
      </c>
      <c r="C68" s="7">
        <v>2023</v>
      </c>
      <c r="D68" s="8">
        <f>D67</f>
        <v>82572.033333333209</v>
      </c>
      <c r="F68" s="32">
        <f t="shared" ref="F68:F69" si="8">F67</f>
        <v>54.5</v>
      </c>
      <c r="H68" s="14">
        <f t="shared" si="5"/>
        <v>8257.203333333322</v>
      </c>
      <c r="J68" s="12">
        <f t="shared" ref="J68:J69" si="9">J67</f>
        <v>55</v>
      </c>
      <c r="K68" s="12">
        <f>VLOOKUP(J68,'CPI Indexes'!B$5:J$111,9,FALSE)</f>
        <v>182.89055591430295</v>
      </c>
      <c r="L68" s="19">
        <f t="shared" si="6"/>
        <v>45.148330880476962</v>
      </c>
      <c r="M68" s="19">
        <f t="shared" si="7"/>
        <v>46.841393288494849</v>
      </c>
    </row>
    <row r="69" spans="2:15" x14ac:dyDescent="0.3">
      <c r="B69">
        <f t="shared" si="2"/>
        <v>0</v>
      </c>
      <c r="C69" s="7">
        <v>2024</v>
      </c>
      <c r="D69" s="8">
        <f>D68</f>
        <v>82572.033333333209</v>
      </c>
      <c r="F69" s="32">
        <f t="shared" si="8"/>
        <v>54.5</v>
      </c>
      <c r="H69" s="14">
        <f t="shared" si="5"/>
        <v>8257.203333333322</v>
      </c>
      <c r="J69" s="12">
        <f t="shared" si="9"/>
        <v>55</v>
      </c>
      <c r="K69" s="12">
        <f>VLOOKUP(J69,'CPI Indexes'!B$5:J$111,9,FALSE)</f>
        <v>182.89055591430295</v>
      </c>
      <c r="L69" s="19">
        <f t="shared" si="6"/>
        <v>45.148330880476962</v>
      </c>
      <c r="M69" s="19">
        <f t="shared" si="7"/>
        <v>45.148330880476962</v>
      </c>
    </row>
    <row r="70" spans="2:15" x14ac:dyDescent="0.3">
      <c r="H70" s="3"/>
      <c r="J70" s="12"/>
      <c r="K70" s="12"/>
      <c r="L70" s="19"/>
      <c r="M70" s="19"/>
    </row>
    <row r="71" spans="2:15" x14ac:dyDescent="0.3">
      <c r="D71" s="1">
        <f>SUM(D9:D70)</f>
        <v>11500000</v>
      </c>
      <c r="H71" s="3"/>
      <c r="M71" s="19">
        <f>SUM(M9:M69)</f>
        <v>20482.360271333768</v>
      </c>
    </row>
    <row r="72" spans="2:15" x14ac:dyDescent="0.3">
      <c r="D72" s="2">
        <f>'[1]Recommended Life Estimates'!$H$25*1000000</f>
        <v>11500000</v>
      </c>
      <c r="H72" s="3"/>
    </row>
    <row r="73" spans="2:15" x14ac:dyDescent="0.3">
      <c r="H73" s="3"/>
      <c r="M73" s="14"/>
      <c r="N73" s="14"/>
      <c r="O73" s="14"/>
    </row>
    <row r="74" spans="2:15" x14ac:dyDescent="0.3">
      <c r="H74" s="3"/>
      <c r="M74" s="18"/>
      <c r="N74" s="18"/>
      <c r="O74" s="18"/>
    </row>
    <row r="75" spans="2:15" x14ac:dyDescent="0.3">
      <c r="D75" s="1"/>
      <c r="F75" s="2"/>
      <c r="H75" s="2"/>
      <c r="M75" s="18"/>
      <c r="N75" s="18"/>
      <c r="O75" s="18"/>
    </row>
    <row r="76" spans="2:15" x14ac:dyDescent="0.3">
      <c r="D76" s="1"/>
      <c r="F76" s="2"/>
      <c r="H76" s="2"/>
      <c r="M76" s="14"/>
      <c r="N76" s="14"/>
      <c r="O76" s="14"/>
    </row>
    <row r="77" spans="2:15" x14ac:dyDescent="0.3">
      <c r="D77" s="1"/>
      <c r="F77" s="2"/>
      <c r="H77" s="2"/>
      <c r="M77" s="14"/>
      <c r="N77" s="14"/>
      <c r="O77" s="14"/>
    </row>
    <row r="78" spans="2:15" x14ac:dyDescent="0.3">
      <c r="D78" s="1"/>
      <c r="F78" s="2"/>
      <c r="H78" s="2"/>
      <c r="M78" s="19"/>
      <c r="N78" s="19"/>
      <c r="O78" s="19"/>
    </row>
    <row r="79" spans="2:15" x14ac:dyDescent="0.3">
      <c r="D79" s="1"/>
      <c r="F79" s="2"/>
      <c r="H79" s="2"/>
    </row>
    <row r="80" spans="2:15" x14ac:dyDescent="0.3">
      <c r="D80" s="1"/>
      <c r="F80" s="2"/>
      <c r="H80" s="2"/>
    </row>
    <row r="81" spans="4:8" x14ac:dyDescent="0.3">
      <c r="D81" s="1"/>
      <c r="F81" s="2"/>
      <c r="H81" s="2"/>
    </row>
    <row r="82" spans="4:8" x14ac:dyDescent="0.3">
      <c r="D82" s="1"/>
      <c r="F82" s="2"/>
      <c r="H82" s="2"/>
    </row>
    <row r="83" spans="4:8" x14ac:dyDescent="0.3">
      <c r="D83" s="1"/>
      <c r="F83" s="2"/>
      <c r="H83" s="2"/>
    </row>
    <row r="84" spans="4:8" x14ac:dyDescent="0.3">
      <c r="D84" s="1"/>
      <c r="F84" s="2"/>
      <c r="H84" s="2"/>
    </row>
    <row r="85" spans="4:8" x14ac:dyDescent="0.3">
      <c r="D85" s="1"/>
      <c r="F85" s="2"/>
      <c r="H85" s="2"/>
    </row>
    <row r="86" spans="4:8" x14ac:dyDescent="0.3">
      <c r="D86" s="1"/>
      <c r="F86" s="2"/>
      <c r="H86" s="2"/>
    </row>
    <row r="88" spans="4:8" x14ac:dyDescent="0.3">
      <c r="D88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O75"/>
  <sheetViews>
    <sheetView view="pageBreakPreview" zoomScale="60" zoomScaleNormal="70" workbookViewId="0">
      <selection activeCell="M9" sqref="M9"/>
    </sheetView>
  </sheetViews>
  <sheetFormatPr defaultRowHeight="14.4" x14ac:dyDescent="0.3"/>
  <cols>
    <col min="4" max="4" width="15" bestFit="1" customWidth="1"/>
    <col min="5" max="5" width="2.33203125" customWidth="1"/>
    <col min="6" max="6" width="13.44140625" bestFit="1" customWidth="1"/>
    <col min="7" max="7" width="3" bestFit="1" customWidth="1"/>
    <col min="8" max="8" width="14.33203125" bestFit="1" customWidth="1"/>
    <col min="10" max="10" width="10.5546875" customWidth="1"/>
    <col min="11" max="11" width="14.5546875" customWidth="1"/>
    <col min="12" max="12" width="13.6640625" customWidth="1"/>
    <col min="13" max="13" width="14" customWidth="1"/>
    <col min="14" max="14" width="13.44140625" customWidth="1"/>
    <col min="15" max="15" width="18.33203125" customWidth="1"/>
  </cols>
  <sheetData>
    <row r="2" spans="2:13" x14ac:dyDescent="0.3">
      <c r="B2" t="s">
        <v>24</v>
      </c>
    </row>
    <row r="3" spans="2:13" x14ac:dyDescent="0.3">
      <c r="B3" t="s">
        <v>1</v>
      </c>
      <c r="F3">
        <v>0.1</v>
      </c>
    </row>
    <row r="4" spans="2:13" x14ac:dyDescent="0.3">
      <c r="F4" s="12"/>
      <c r="G4" s="13"/>
    </row>
    <row r="5" spans="2:13" x14ac:dyDescent="0.3">
      <c r="B5" t="s">
        <v>3</v>
      </c>
      <c r="F5">
        <f>'CPI Indexes'!$D$2*100</f>
        <v>3.75</v>
      </c>
    </row>
    <row r="8" spans="2:13" ht="57.6" x14ac:dyDescent="0.3">
      <c r="B8" s="27" t="s">
        <v>11</v>
      </c>
      <c r="C8" s="27" t="s">
        <v>12</v>
      </c>
      <c r="D8" s="27" t="s">
        <v>13</v>
      </c>
      <c r="E8" s="27"/>
      <c r="F8" s="27" t="s">
        <v>14</v>
      </c>
      <c r="G8" s="27"/>
      <c r="H8" s="24" t="s">
        <v>42</v>
      </c>
      <c r="I8" s="27"/>
      <c r="J8" s="24" t="s">
        <v>43</v>
      </c>
      <c r="K8" s="24" t="s">
        <v>40</v>
      </c>
      <c r="L8" s="24" t="s">
        <v>41</v>
      </c>
      <c r="M8" s="24" t="s">
        <v>50</v>
      </c>
    </row>
    <row r="9" spans="2:13" x14ac:dyDescent="0.3">
      <c r="B9">
        <f>2024-C9</f>
        <v>93</v>
      </c>
      <c r="C9" s="7">
        <v>1931</v>
      </c>
      <c r="D9" s="8">
        <v>698.96</v>
      </c>
      <c r="F9" s="10"/>
      <c r="H9" s="14">
        <f>D9*F$3</f>
        <v>69.896000000000001</v>
      </c>
      <c r="J9" s="12">
        <f>ROUND(F9+B9,0)-3</f>
        <v>90</v>
      </c>
      <c r="K9" s="12">
        <f>VLOOKUP(J9,'CPI Indexes'!B$5:J$111,9,FALSE)</f>
        <v>733.46061882945605</v>
      </c>
      <c r="L9" s="19">
        <f t="shared" ref="L9:L40" si="0">H9/K9</f>
        <v>9.5296186605830835E-2</v>
      </c>
      <c r="M9" s="19">
        <f t="shared" ref="M9:M40" si="1">L9*(1+$F$5/100)^B9</f>
        <v>2.9239458327386889</v>
      </c>
    </row>
    <row r="10" spans="2:13" x14ac:dyDescent="0.3">
      <c r="B10">
        <f t="shared" ref="B10:B40" si="2">2024-C10</f>
        <v>76</v>
      </c>
      <c r="C10" s="7">
        <v>1948</v>
      </c>
      <c r="D10" s="8">
        <v>681.35</v>
      </c>
      <c r="F10" s="10">
        <v>2</v>
      </c>
      <c r="H10" s="14">
        <f t="shared" ref="H10:H12" si="3">D10*F$3</f>
        <v>68.135000000000005</v>
      </c>
      <c r="J10" s="12">
        <f t="shared" ref="J10:J37" si="4">ROUND(F10+B10,0)-3</f>
        <v>75</v>
      </c>
      <c r="K10" s="12">
        <f>VLOOKUP(J10,'CPI Indexes'!B$5:J$111,9,FALSE)</f>
        <v>410.92066597009762</v>
      </c>
      <c r="L10" s="19">
        <f t="shared" si="0"/>
        <v>0.16581059470238019</v>
      </c>
      <c r="M10" s="19">
        <f t="shared" si="1"/>
        <v>2.7208730947023891</v>
      </c>
    </row>
    <row r="11" spans="2:13" x14ac:dyDescent="0.3">
      <c r="B11">
        <f t="shared" si="2"/>
        <v>74</v>
      </c>
      <c r="C11" s="7">
        <v>1950</v>
      </c>
      <c r="D11" s="8">
        <v>589.52</v>
      </c>
      <c r="F11" s="10">
        <v>2.25</v>
      </c>
      <c r="H11" s="14">
        <f t="shared" si="3"/>
        <v>58.951999999999998</v>
      </c>
      <c r="J11" s="12">
        <f t="shared" si="4"/>
        <v>73</v>
      </c>
      <c r="K11" s="12">
        <f>VLOOKUP(J11,'CPI Indexes'!B$5:J$111,9,FALSE)</f>
        <v>379.85952419924865</v>
      </c>
      <c r="L11" s="19">
        <f t="shared" si="0"/>
        <v>0.15519421324046559</v>
      </c>
      <c r="M11" s="19">
        <f t="shared" si="1"/>
        <v>2.3658942132404732</v>
      </c>
    </row>
    <row r="12" spans="2:13" x14ac:dyDescent="0.3">
      <c r="B12">
        <f t="shared" si="2"/>
        <v>72</v>
      </c>
      <c r="C12" s="7">
        <v>1952</v>
      </c>
      <c r="D12" s="8">
        <v>892.48</v>
      </c>
      <c r="F12" s="10">
        <v>2.5099999999999998</v>
      </c>
      <c r="H12" s="14">
        <f t="shared" si="3"/>
        <v>89.248000000000005</v>
      </c>
      <c r="J12" s="12">
        <f t="shared" si="4"/>
        <v>72</v>
      </c>
      <c r="K12" s="12">
        <f>VLOOKUP(J12,'CPI Indexes'!B$5:J$111,9,FALSE)</f>
        <v>365.16580645710712</v>
      </c>
      <c r="L12" s="19">
        <f t="shared" si="0"/>
        <v>0.24440404446927097</v>
      </c>
      <c r="M12" s="19">
        <f t="shared" si="1"/>
        <v>3.461401488645091</v>
      </c>
    </row>
    <row r="13" spans="2:13" x14ac:dyDescent="0.3">
      <c r="B13">
        <f t="shared" si="2"/>
        <v>71</v>
      </c>
      <c r="C13" s="7">
        <v>1953</v>
      </c>
      <c r="D13" s="8">
        <v>5232.5</v>
      </c>
      <c r="F13" s="10">
        <v>2.66</v>
      </c>
      <c r="H13" s="14">
        <f t="shared" ref="H13:H40" si="5">D13*F$3</f>
        <v>523.25</v>
      </c>
      <c r="J13" s="12">
        <f t="shared" si="4"/>
        <v>71</v>
      </c>
      <c r="K13" s="12">
        <f>VLOOKUP(J13,'CPI Indexes'!B$5:J$111,9,FALSE)</f>
        <v>351.00318694660928</v>
      </c>
      <c r="L13" s="19">
        <f t="shared" si="0"/>
        <v>1.4907272055042367</v>
      </c>
      <c r="M13" s="19">
        <f t="shared" si="1"/>
        <v>20.349496101690889</v>
      </c>
    </row>
    <row r="14" spans="2:13" x14ac:dyDescent="0.3">
      <c r="B14">
        <f t="shared" si="2"/>
        <v>70</v>
      </c>
      <c r="C14" s="7">
        <v>1954</v>
      </c>
      <c r="D14" s="8">
        <v>817.91</v>
      </c>
      <c r="F14" s="10">
        <v>2.8</v>
      </c>
      <c r="H14" s="14">
        <f t="shared" si="5"/>
        <v>81.790999999999997</v>
      </c>
      <c r="J14" s="12">
        <f t="shared" si="4"/>
        <v>70</v>
      </c>
      <c r="K14" s="12">
        <f>VLOOKUP(J14,'CPI Indexes'!B$5:J$111,9,FALSE)</f>
        <v>337.3524693461294</v>
      </c>
      <c r="L14" s="19">
        <f t="shared" si="0"/>
        <v>0.2424496852165651</v>
      </c>
      <c r="M14" s="19">
        <f t="shared" si="1"/>
        <v>3.1899876484015177</v>
      </c>
    </row>
    <row r="15" spans="2:13" x14ac:dyDescent="0.3">
      <c r="B15">
        <f t="shared" si="2"/>
        <v>69</v>
      </c>
      <c r="C15" s="7">
        <v>1955</v>
      </c>
      <c r="D15" s="8">
        <v>104.89</v>
      </c>
      <c r="F15" s="10">
        <v>2.96</v>
      </c>
      <c r="H15" s="14">
        <f t="shared" si="5"/>
        <v>10.489000000000001</v>
      </c>
      <c r="J15" s="12">
        <f t="shared" si="4"/>
        <v>69</v>
      </c>
      <c r="K15" s="12">
        <f>VLOOKUP(J15,'CPI Indexes'!B$5:J$111,9,FALSE)</f>
        <v>324.19515117699217</v>
      </c>
      <c r="L15" s="19">
        <f t="shared" si="0"/>
        <v>3.2353969397505275E-2</v>
      </c>
      <c r="M15" s="19">
        <f t="shared" si="1"/>
        <v>0.41030503074458458</v>
      </c>
    </row>
    <row r="16" spans="2:13" x14ac:dyDescent="0.3">
      <c r="B16">
        <f t="shared" si="2"/>
        <v>64</v>
      </c>
      <c r="C16" s="7">
        <v>1960</v>
      </c>
      <c r="D16" s="8">
        <v>6978.68</v>
      </c>
      <c r="F16" s="10">
        <v>3.84</v>
      </c>
      <c r="H16" s="14">
        <f t="shared" si="5"/>
        <v>697.86800000000005</v>
      </c>
      <c r="J16" s="12">
        <f t="shared" si="4"/>
        <v>65</v>
      </c>
      <c r="K16" s="12">
        <f>VLOOKUP(J16,'CPI Indexes'!B$5:J$111,9,FALSE)</f>
        <v>276.15272845850552</v>
      </c>
      <c r="L16" s="19">
        <f t="shared" si="0"/>
        <v>2.5271088353735425</v>
      </c>
      <c r="M16" s="19">
        <f t="shared" si="1"/>
        <v>26.66015627034275</v>
      </c>
    </row>
    <row r="17" spans="2:13" x14ac:dyDescent="0.3">
      <c r="B17">
        <f t="shared" si="2"/>
        <v>63</v>
      </c>
      <c r="C17" s="7">
        <v>1961</v>
      </c>
      <c r="D17" s="8">
        <v>49895.81</v>
      </c>
      <c r="F17" s="10">
        <v>4.04</v>
      </c>
      <c r="H17" s="14">
        <f t="shared" si="5"/>
        <v>4989.5810000000001</v>
      </c>
      <c r="J17" s="12">
        <f t="shared" si="4"/>
        <v>64</v>
      </c>
      <c r="K17" s="12">
        <f>VLOOKUP(J17,'CPI Indexes'!B$5:J$111,9,FALSE)</f>
        <v>265.20744911663189</v>
      </c>
      <c r="L17" s="19">
        <f t="shared" si="0"/>
        <v>18.81387953701746</v>
      </c>
      <c r="M17" s="19">
        <f t="shared" si="1"/>
        <v>191.30617927666066</v>
      </c>
    </row>
    <row r="18" spans="2:13" x14ac:dyDescent="0.3">
      <c r="B18">
        <f t="shared" si="2"/>
        <v>62</v>
      </c>
      <c r="C18" s="7">
        <v>1962</v>
      </c>
      <c r="D18" s="8">
        <v>8662.2000000000007</v>
      </c>
      <c r="F18" s="10">
        <v>4.26</v>
      </c>
      <c r="H18" s="14">
        <f t="shared" si="5"/>
        <v>866.22000000000014</v>
      </c>
      <c r="J18" s="12">
        <f t="shared" si="4"/>
        <v>63</v>
      </c>
      <c r="K18" s="12">
        <f>VLOOKUP(J18,'CPI Indexes'!B$5:J$111,9,FALSE)</f>
        <v>254.65778228109093</v>
      </c>
      <c r="L18" s="19">
        <f t="shared" si="0"/>
        <v>3.4015061006220013</v>
      </c>
      <c r="M18" s="19">
        <f t="shared" si="1"/>
        <v>33.337558287702343</v>
      </c>
    </row>
    <row r="19" spans="2:13" x14ac:dyDescent="0.3">
      <c r="B19">
        <f t="shared" si="2"/>
        <v>61</v>
      </c>
      <c r="C19" s="7">
        <v>1963</v>
      </c>
      <c r="D19" s="8">
        <v>6687.24</v>
      </c>
      <c r="F19" s="10">
        <v>4.4800000000000004</v>
      </c>
      <c r="H19" s="14">
        <f t="shared" si="5"/>
        <v>668.72400000000005</v>
      </c>
      <c r="J19" s="12">
        <f t="shared" si="4"/>
        <v>62</v>
      </c>
      <c r="K19" s="12">
        <f>VLOOKUP(J19,'CPI Indexes'!B$5:J$111,9,FALSE)</f>
        <v>244.48942870466593</v>
      </c>
      <c r="L19" s="19">
        <f t="shared" si="0"/>
        <v>2.7351857441975276</v>
      </c>
      <c r="M19" s="19">
        <f t="shared" si="1"/>
        <v>25.838140334281412</v>
      </c>
    </row>
    <row r="20" spans="2:13" x14ac:dyDescent="0.3">
      <c r="B20">
        <f t="shared" si="2"/>
        <v>57</v>
      </c>
      <c r="C20" s="7">
        <v>1967</v>
      </c>
      <c r="D20" s="8">
        <v>16358.53</v>
      </c>
      <c r="F20" s="10">
        <v>5.52</v>
      </c>
      <c r="H20" s="14">
        <f t="shared" si="5"/>
        <v>1635.8530000000001</v>
      </c>
      <c r="J20" s="12">
        <f t="shared" si="4"/>
        <v>60</v>
      </c>
      <c r="K20" s="12">
        <f>VLOOKUP(J20,'CPI Indexes'!B$5:J$111,9,FALSE)</f>
        <v>225.24202986062735</v>
      </c>
      <c r="L20" s="19">
        <f t="shared" si="0"/>
        <v>7.2626454352778396</v>
      </c>
      <c r="M20" s="19">
        <f t="shared" si="1"/>
        <v>59.212970577467054</v>
      </c>
    </row>
    <row r="21" spans="2:13" x14ac:dyDescent="0.3">
      <c r="B21">
        <f t="shared" si="2"/>
        <v>55</v>
      </c>
      <c r="C21" s="7">
        <v>1969</v>
      </c>
      <c r="D21" s="8">
        <v>1290.5999999999999</v>
      </c>
      <c r="F21" s="10">
        <v>6.13</v>
      </c>
      <c r="H21" s="14">
        <f t="shared" si="5"/>
        <v>129.06</v>
      </c>
      <c r="J21" s="12">
        <f t="shared" si="4"/>
        <v>58</v>
      </c>
      <c r="K21" s="12">
        <f>VLOOKUP(J21,'CPI Indexes'!B$5:J$111,9,FALSE)</f>
        <v>207.3608638565851</v>
      </c>
      <c r="L21" s="19">
        <f t="shared" si="0"/>
        <v>0.6223932404586261</v>
      </c>
      <c r="M21" s="19">
        <f t="shared" si="1"/>
        <v>4.7142288731450446</v>
      </c>
    </row>
    <row r="22" spans="2:13" x14ac:dyDescent="0.3">
      <c r="B22">
        <f t="shared" si="2"/>
        <v>54</v>
      </c>
      <c r="C22" s="7">
        <v>1970</v>
      </c>
      <c r="D22" s="8">
        <v>1257.77</v>
      </c>
      <c r="F22" s="10">
        <v>6.46</v>
      </c>
      <c r="H22" s="14">
        <f t="shared" si="5"/>
        <v>125.777</v>
      </c>
      <c r="J22" s="12">
        <f t="shared" si="4"/>
        <v>57</v>
      </c>
      <c r="K22" s="12">
        <f>VLOOKUP(J22,'CPI Indexes'!B$5:J$111,9,FALSE)</f>
        <v>198.90203745213017</v>
      </c>
      <c r="L22" s="19">
        <f t="shared" si="0"/>
        <v>0.63235651887312017</v>
      </c>
      <c r="M22" s="19">
        <f t="shared" si="1"/>
        <v>4.6165728242481121</v>
      </c>
    </row>
    <row r="23" spans="2:13" x14ac:dyDescent="0.3">
      <c r="B23">
        <f t="shared" si="2"/>
        <v>49</v>
      </c>
      <c r="C23" s="7">
        <v>1975</v>
      </c>
      <c r="D23" s="8">
        <v>5102.82</v>
      </c>
      <c r="F23" s="10">
        <v>8.4600000000000009</v>
      </c>
      <c r="H23" s="14">
        <f t="shared" si="5"/>
        <v>510.28199999999998</v>
      </c>
      <c r="J23" s="12">
        <f t="shared" si="4"/>
        <v>54</v>
      </c>
      <c r="K23" s="12">
        <f>VLOOKUP(J23,'CPI Indexes'!B$5:J$111,9,FALSE)</f>
        <v>175.31619847161727</v>
      </c>
      <c r="L23" s="19">
        <f t="shared" si="0"/>
        <v>2.9106380611065545</v>
      </c>
      <c r="M23" s="19">
        <f t="shared" si="1"/>
        <v>17.676869996621562</v>
      </c>
    </row>
    <row r="24" spans="2:13" x14ac:dyDescent="0.3">
      <c r="B24">
        <f t="shared" si="2"/>
        <v>43</v>
      </c>
      <c r="C24" s="7">
        <v>1981</v>
      </c>
      <c r="D24" s="8">
        <v>7801.4</v>
      </c>
      <c r="F24" s="10">
        <v>11.76</v>
      </c>
      <c r="H24" s="14">
        <f t="shared" si="5"/>
        <v>780.14</v>
      </c>
      <c r="J24" s="12">
        <f t="shared" si="4"/>
        <v>52</v>
      </c>
      <c r="K24" s="12">
        <f>VLOOKUP(J24,'CPI Indexes'!B$5:J$111,9,FALSE)</f>
        <v>160.97890408163011</v>
      </c>
      <c r="L24" s="19">
        <f t="shared" si="0"/>
        <v>4.8462250656421544</v>
      </c>
      <c r="M24" s="19">
        <f t="shared" si="1"/>
        <v>23.598919077545368</v>
      </c>
    </row>
    <row r="25" spans="2:13" x14ac:dyDescent="0.3">
      <c r="B25">
        <f t="shared" si="2"/>
        <v>37</v>
      </c>
      <c r="C25" s="7">
        <v>1987</v>
      </c>
      <c r="D25" s="8">
        <v>55785.33</v>
      </c>
      <c r="F25" s="10">
        <v>16.21</v>
      </c>
      <c r="H25" s="14">
        <f t="shared" si="5"/>
        <v>5578.5330000000004</v>
      </c>
      <c r="J25" s="12">
        <f t="shared" si="4"/>
        <v>50</v>
      </c>
      <c r="K25" s="12">
        <f>VLOOKUP(J25,'CPI Indexes'!B$5:J$111,9,FALSE)</f>
        <v>147.65930993212842</v>
      </c>
      <c r="L25" s="19">
        <f t="shared" si="0"/>
        <v>37.77975802923752</v>
      </c>
      <c r="M25" s="19">
        <f t="shared" si="1"/>
        <v>147.50918763070035</v>
      </c>
    </row>
    <row r="26" spans="2:13" x14ac:dyDescent="0.3">
      <c r="B26">
        <f t="shared" si="2"/>
        <v>36</v>
      </c>
      <c r="C26" s="7">
        <v>1988</v>
      </c>
      <c r="D26" s="8">
        <v>17757.05</v>
      </c>
      <c r="F26" s="9">
        <v>17.059999999999999</v>
      </c>
      <c r="H26" s="14">
        <f t="shared" si="5"/>
        <v>1775.7049999999999</v>
      </c>
      <c r="J26" s="12">
        <f t="shared" si="4"/>
        <v>50</v>
      </c>
      <c r="K26" s="12">
        <f>VLOOKUP(J26,'CPI Indexes'!B$5:J$111,9,FALSE)</f>
        <v>147.65930993212842</v>
      </c>
      <c r="L26" s="19">
        <f t="shared" si="0"/>
        <v>12.025689411769582</v>
      </c>
      <c r="M26" s="19">
        <f t="shared" si="1"/>
        <v>45.256584723311121</v>
      </c>
    </row>
    <row r="27" spans="2:13" x14ac:dyDescent="0.3">
      <c r="B27">
        <f t="shared" si="2"/>
        <v>35</v>
      </c>
      <c r="C27" s="7">
        <v>1989</v>
      </c>
      <c r="D27" s="8">
        <v>17076.29</v>
      </c>
      <c r="F27" s="9">
        <v>17.93</v>
      </c>
      <c r="H27" s="14">
        <f t="shared" si="5"/>
        <v>1707.6290000000001</v>
      </c>
      <c r="J27" s="12">
        <f t="shared" si="4"/>
        <v>50</v>
      </c>
      <c r="K27" s="12">
        <f>VLOOKUP(J27,'CPI Indexes'!B$5:J$111,9,FALSE)</f>
        <v>147.65930993212842</v>
      </c>
      <c r="L27" s="19">
        <f t="shared" si="0"/>
        <v>11.564655156419947</v>
      </c>
      <c r="M27" s="19">
        <f t="shared" si="1"/>
        <v>41.948494179682463</v>
      </c>
    </row>
    <row r="28" spans="2:13" x14ac:dyDescent="0.3">
      <c r="B28">
        <f t="shared" si="2"/>
        <v>33</v>
      </c>
      <c r="C28" s="7">
        <v>1991</v>
      </c>
      <c r="D28" s="8">
        <v>29342.880000000001</v>
      </c>
      <c r="F28" s="9">
        <v>19.739999999999998</v>
      </c>
      <c r="H28" s="14">
        <f t="shared" si="5"/>
        <v>2934.2880000000005</v>
      </c>
      <c r="J28" s="12">
        <f t="shared" si="4"/>
        <v>50</v>
      </c>
      <c r="K28" s="12">
        <f>VLOOKUP(J28,'CPI Indexes'!B$5:J$111,9,FALSE)</f>
        <v>147.65930993212842</v>
      </c>
      <c r="L28" s="19">
        <f t="shared" si="0"/>
        <v>19.872014851950382</v>
      </c>
      <c r="M28" s="19">
        <f t="shared" si="1"/>
        <v>66.965232458827302</v>
      </c>
    </row>
    <row r="29" spans="2:13" x14ac:dyDescent="0.3">
      <c r="B29">
        <f t="shared" si="2"/>
        <v>32</v>
      </c>
      <c r="C29" s="7">
        <v>1992</v>
      </c>
      <c r="D29" s="8">
        <v>45070.75</v>
      </c>
      <c r="F29" s="9">
        <v>20.67</v>
      </c>
      <c r="H29" s="14">
        <f t="shared" si="5"/>
        <v>4507.0749999999998</v>
      </c>
      <c r="J29" s="12">
        <f t="shared" si="4"/>
        <v>50</v>
      </c>
      <c r="K29" s="12">
        <f>VLOOKUP(J29,'CPI Indexes'!B$5:J$111,9,FALSE)</f>
        <v>147.65930993212842</v>
      </c>
      <c r="L29" s="19">
        <f t="shared" si="0"/>
        <v>30.523473271490136</v>
      </c>
      <c r="M29" s="19">
        <f t="shared" si="1"/>
        <v>99.141006316203601</v>
      </c>
    </row>
    <row r="30" spans="2:13" x14ac:dyDescent="0.3">
      <c r="B30">
        <f t="shared" si="2"/>
        <v>30</v>
      </c>
      <c r="C30" s="7">
        <v>1994</v>
      </c>
      <c r="D30" s="8">
        <v>14615.78</v>
      </c>
      <c r="F30" s="9">
        <v>22.58</v>
      </c>
      <c r="H30" s="14">
        <f t="shared" si="5"/>
        <v>1461.5780000000002</v>
      </c>
      <c r="J30" s="12">
        <f t="shared" si="4"/>
        <v>50</v>
      </c>
      <c r="K30" s="12">
        <f>VLOOKUP(J30,'CPI Indexes'!B$5:J$111,9,FALSE)</f>
        <v>147.65930993212842</v>
      </c>
      <c r="L30" s="19">
        <f t="shared" si="0"/>
        <v>9.8983125457637193</v>
      </c>
      <c r="M30" s="19">
        <f t="shared" si="1"/>
        <v>29.8678749488443</v>
      </c>
    </row>
    <row r="31" spans="2:13" x14ac:dyDescent="0.3">
      <c r="B31">
        <f t="shared" si="2"/>
        <v>29</v>
      </c>
      <c r="C31" s="7">
        <v>1995</v>
      </c>
      <c r="D31" s="8">
        <v>76532.460000000006</v>
      </c>
      <c r="F31" s="9">
        <v>23.56</v>
      </c>
      <c r="H31" s="14">
        <f t="shared" si="5"/>
        <v>7653.246000000001</v>
      </c>
      <c r="J31" s="12">
        <f t="shared" si="4"/>
        <v>50</v>
      </c>
      <c r="K31" s="12">
        <f>VLOOKUP(J31,'CPI Indexes'!B$5:J$111,9,FALSE)</f>
        <v>147.65930993212842</v>
      </c>
      <c r="L31" s="19">
        <f t="shared" si="0"/>
        <v>51.830433201386448</v>
      </c>
      <c r="M31" s="19">
        <f t="shared" si="1"/>
        <v>150.74395131358375</v>
      </c>
    </row>
    <row r="32" spans="2:13" x14ac:dyDescent="0.3">
      <c r="B32">
        <f t="shared" si="2"/>
        <v>28</v>
      </c>
      <c r="C32" s="7">
        <v>1996</v>
      </c>
      <c r="D32" s="9">
        <v>123181.55</v>
      </c>
      <c r="F32" s="9">
        <v>24.54</v>
      </c>
      <c r="H32" s="14">
        <f t="shared" si="5"/>
        <v>12318.155000000001</v>
      </c>
      <c r="J32" s="12">
        <f t="shared" si="4"/>
        <v>50</v>
      </c>
      <c r="K32" s="12">
        <f>VLOOKUP(J32,'CPI Indexes'!B$5:J$111,9,FALSE)</f>
        <v>147.65930993212842</v>
      </c>
      <c r="L32" s="19">
        <f t="shared" si="0"/>
        <v>83.422812998801348</v>
      </c>
      <c r="M32" s="19">
        <f t="shared" si="1"/>
        <v>233.85775748979742</v>
      </c>
    </row>
    <row r="33" spans="2:13" x14ac:dyDescent="0.3">
      <c r="B33">
        <f t="shared" si="2"/>
        <v>10</v>
      </c>
      <c r="C33" s="7">
        <v>2014</v>
      </c>
      <c r="D33" s="8">
        <v>9027.77</v>
      </c>
      <c r="F33" s="9">
        <v>42.5</v>
      </c>
      <c r="H33" s="14">
        <f t="shared" si="5"/>
        <v>902.77700000000004</v>
      </c>
      <c r="J33" s="12">
        <f t="shared" si="4"/>
        <v>50</v>
      </c>
      <c r="K33" s="12">
        <f>VLOOKUP(J33,'CPI Indexes'!B$5:J$111,9,FALSE)</f>
        <v>147.65930993212842</v>
      </c>
      <c r="L33" s="19">
        <f t="shared" si="0"/>
        <v>6.1139185901313056</v>
      </c>
      <c r="M33" s="19">
        <f t="shared" si="1"/>
        <v>8.8348810244073164</v>
      </c>
    </row>
    <row r="34" spans="2:13" x14ac:dyDescent="0.3">
      <c r="B34">
        <f t="shared" si="2"/>
        <v>8</v>
      </c>
      <c r="C34" s="7">
        <v>2016</v>
      </c>
      <c r="D34" s="8">
        <v>1316312.8500000001</v>
      </c>
      <c r="F34" s="9">
        <v>44.5</v>
      </c>
      <c r="H34" s="14">
        <f t="shared" si="5"/>
        <v>131631.285</v>
      </c>
      <c r="J34" s="12">
        <f t="shared" si="4"/>
        <v>50</v>
      </c>
      <c r="K34" s="12">
        <f>VLOOKUP(J34,'CPI Indexes'!B$5:J$111,9,FALSE)</f>
        <v>147.65930993212842</v>
      </c>
      <c r="L34" s="19">
        <f t="shared" si="0"/>
        <v>891.45266262252142</v>
      </c>
      <c r="M34" s="19">
        <f t="shared" si="1"/>
        <v>1196.7491551306082</v>
      </c>
    </row>
    <row r="35" spans="2:13" x14ac:dyDescent="0.3">
      <c r="B35">
        <f t="shared" si="2"/>
        <v>7</v>
      </c>
      <c r="C35" s="7">
        <v>2017</v>
      </c>
      <c r="D35" s="8">
        <v>2606.59</v>
      </c>
      <c r="F35" s="9">
        <v>45.5</v>
      </c>
      <c r="H35" s="14">
        <f t="shared" si="5"/>
        <v>260.65900000000005</v>
      </c>
      <c r="J35" s="12">
        <f t="shared" si="4"/>
        <v>50</v>
      </c>
      <c r="K35" s="12">
        <f>VLOOKUP(J35,'CPI Indexes'!B$5:J$111,9,FALSE)</f>
        <v>147.65930993212842</v>
      </c>
      <c r="L35" s="19">
        <f t="shared" si="0"/>
        <v>1.7652730472586653</v>
      </c>
      <c r="M35" s="19">
        <f t="shared" si="1"/>
        <v>2.2841710768234922</v>
      </c>
    </row>
    <row r="36" spans="2:13" x14ac:dyDescent="0.3">
      <c r="B36">
        <f t="shared" si="2"/>
        <v>5</v>
      </c>
      <c r="C36" s="7">
        <v>2019</v>
      </c>
      <c r="D36" s="8">
        <v>927988.75</v>
      </c>
      <c r="F36" s="9">
        <v>47.5</v>
      </c>
      <c r="H36" s="14">
        <f t="shared" si="5"/>
        <v>92798.875</v>
      </c>
      <c r="J36" s="12">
        <f t="shared" si="4"/>
        <v>50</v>
      </c>
      <c r="K36" s="12">
        <f>VLOOKUP(J36,'CPI Indexes'!B$5:J$111,9,FALSE)</f>
        <v>147.65930993212842</v>
      </c>
      <c r="L36" s="19">
        <f t="shared" si="0"/>
        <v>628.46612951567352</v>
      </c>
      <c r="M36" s="19">
        <f t="shared" si="1"/>
        <v>755.47901211887859</v>
      </c>
    </row>
    <row r="37" spans="2:13" x14ac:dyDescent="0.3">
      <c r="B37">
        <f t="shared" si="2"/>
        <v>3</v>
      </c>
      <c r="C37" s="7">
        <v>2021</v>
      </c>
      <c r="D37" s="8">
        <v>171866.85</v>
      </c>
      <c r="F37" s="9">
        <v>49.5</v>
      </c>
      <c r="H37" s="14">
        <f t="shared" si="5"/>
        <v>17186.685000000001</v>
      </c>
      <c r="J37" s="12">
        <f t="shared" si="4"/>
        <v>50</v>
      </c>
      <c r="K37" s="12">
        <f>VLOOKUP(J37,'CPI Indexes'!B$5:J$111,9,FALSE)</f>
        <v>147.65930993212842</v>
      </c>
      <c r="L37" s="19">
        <f t="shared" si="0"/>
        <v>116.39418474798411</v>
      </c>
      <c r="M37" s="19">
        <f t="shared" si="1"/>
        <v>129.98570647362425</v>
      </c>
    </row>
    <row r="38" spans="2:13" x14ac:dyDescent="0.3">
      <c r="B38">
        <f t="shared" si="2"/>
        <v>2</v>
      </c>
      <c r="C38" s="7">
        <v>2022</v>
      </c>
      <c r="D38" s="8">
        <f>(D43-SUM(D9:D37))/3</f>
        <v>26594.146666666649</v>
      </c>
      <c r="F38" s="32">
        <f>F37</f>
        <v>49.5</v>
      </c>
      <c r="H38" s="14">
        <f t="shared" si="5"/>
        <v>2659.4146666666652</v>
      </c>
      <c r="J38" s="12">
        <f>J37</f>
        <v>50</v>
      </c>
      <c r="K38" s="12">
        <f>VLOOKUP(J38,'CPI Indexes'!B$5:J$111,9,FALSE)</f>
        <v>147.65930993212842</v>
      </c>
      <c r="L38" s="19">
        <f t="shared" si="0"/>
        <v>18.010477415132609</v>
      </c>
      <c r="M38" s="19">
        <f t="shared" si="1"/>
        <v>19.386590455132588</v>
      </c>
    </row>
    <row r="39" spans="2:13" x14ac:dyDescent="0.3">
      <c r="B39">
        <f t="shared" si="2"/>
        <v>1</v>
      </c>
      <c r="C39" s="7">
        <v>2023</v>
      </c>
      <c r="D39" s="8">
        <f>D38</f>
        <v>26594.146666666649</v>
      </c>
      <c r="F39" s="32">
        <f t="shared" ref="F39:F40" si="6">F38</f>
        <v>49.5</v>
      </c>
      <c r="H39" s="14">
        <f t="shared" si="5"/>
        <v>2659.4146666666652</v>
      </c>
      <c r="J39" s="12">
        <f t="shared" ref="J39:J40" si="7">J38</f>
        <v>50</v>
      </c>
      <c r="K39" s="12">
        <f>VLOOKUP(J39,'CPI Indexes'!B$5:J$111,9,FALSE)</f>
        <v>147.65930993212842</v>
      </c>
      <c r="L39" s="19">
        <f t="shared" si="0"/>
        <v>18.010477415132609</v>
      </c>
      <c r="M39" s="19">
        <f t="shared" si="1"/>
        <v>18.685870318200084</v>
      </c>
    </row>
    <row r="40" spans="2:13" x14ac:dyDescent="0.3">
      <c r="B40">
        <f t="shared" si="2"/>
        <v>0</v>
      </c>
      <c r="C40" s="7">
        <v>2024</v>
      </c>
      <c r="D40" s="8">
        <f>D39</f>
        <v>26594.146666666649</v>
      </c>
      <c r="F40" s="32">
        <f t="shared" si="6"/>
        <v>49.5</v>
      </c>
      <c r="H40" s="14">
        <f t="shared" si="5"/>
        <v>2659.4146666666652</v>
      </c>
      <c r="J40" s="12">
        <f t="shared" si="7"/>
        <v>50</v>
      </c>
      <c r="K40" s="12">
        <f>VLOOKUP(J40,'CPI Indexes'!B$5:J$111,9,FALSE)</f>
        <v>147.65930993212842</v>
      </c>
      <c r="L40" s="19">
        <f t="shared" si="0"/>
        <v>18.010477415132609</v>
      </c>
      <c r="M40" s="19">
        <f t="shared" si="1"/>
        <v>18.010477415132609</v>
      </c>
    </row>
    <row r="41" spans="2:13" x14ac:dyDescent="0.3">
      <c r="H41" s="3"/>
      <c r="J41" s="12"/>
      <c r="K41" s="12"/>
      <c r="L41" s="19"/>
      <c r="M41" s="19"/>
    </row>
    <row r="42" spans="2:13" x14ac:dyDescent="0.3">
      <c r="D42" s="1">
        <f>SUM(D9:D41)</f>
        <v>2999999.9999999995</v>
      </c>
      <c r="H42" s="3"/>
      <c r="J42" s="12"/>
      <c r="K42" s="12"/>
      <c r="L42" s="19"/>
      <c r="M42" s="19"/>
    </row>
    <row r="43" spans="2:13" x14ac:dyDescent="0.3">
      <c r="D43" s="2">
        <f>'[1]Recommended Life Estimates'!$H$26*1000000</f>
        <v>3000000</v>
      </c>
      <c r="H43" s="3"/>
      <c r="J43" s="12"/>
      <c r="K43" s="12"/>
      <c r="L43" s="19"/>
      <c r="M43" s="19"/>
    </row>
    <row r="44" spans="2:13" x14ac:dyDescent="0.3">
      <c r="H44" s="3"/>
      <c r="J44" s="12"/>
      <c r="K44" s="12"/>
      <c r="L44" s="19"/>
      <c r="M44" s="19"/>
    </row>
    <row r="45" spans="2:13" x14ac:dyDescent="0.3">
      <c r="H45" s="3"/>
      <c r="J45" s="12"/>
      <c r="K45" s="12"/>
      <c r="L45" s="19"/>
      <c r="M45" s="19"/>
    </row>
    <row r="46" spans="2:13" x14ac:dyDescent="0.3">
      <c r="D46" s="1"/>
      <c r="F46" s="2"/>
      <c r="H46" s="2"/>
      <c r="J46" s="12"/>
      <c r="K46" s="12"/>
      <c r="L46" s="19"/>
      <c r="M46" s="19"/>
    </row>
    <row r="47" spans="2:13" x14ac:dyDescent="0.3">
      <c r="D47" s="1"/>
      <c r="F47" s="2"/>
      <c r="H47" s="2"/>
      <c r="J47" s="12"/>
      <c r="K47" s="12"/>
      <c r="L47" s="19"/>
      <c r="M47" s="19"/>
    </row>
    <row r="48" spans="2:13" x14ac:dyDescent="0.3">
      <c r="D48" s="1"/>
      <c r="F48" s="2"/>
      <c r="H48" s="2"/>
      <c r="J48" s="12"/>
      <c r="K48" s="12"/>
      <c r="L48" s="19"/>
      <c r="M48" s="19"/>
    </row>
    <row r="49" spans="4:13" x14ac:dyDescent="0.3">
      <c r="D49" s="1"/>
      <c r="F49" s="2"/>
      <c r="H49" s="2"/>
      <c r="J49" s="12"/>
      <c r="K49" s="12"/>
      <c r="L49" s="19"/>
      <c r="M49" s="19"/>
    </row>
    <row r="50" spans="4:13" x14ac:dyDescent="0.3">
      <c r="D50" s="1"/>
      <c r="F50" s="2"/>
      <c r="H50" s="2"/>
      <c r="J50" s="12"/>
      <c r="K50" s="12"/>
      <c r="L50" s="19"/>
      <c r="M50" s="19"/>
    </row>
    <row r="51" spans="4:13" x14ac:dyDescent="0.3">
      <c r="D51" s="1"/>
      <c r="F51" s="2"/>
      <c r="H51" s="2"/>
      <c r="J51" s="12"/>
      <c r="K51" s="12"/>
      <c r="L51" s="19"/>
      <c r="M51" s="19"/>
    </row>
    <row r="52" spans="4:13" x14ac:dyDescent="0.3">
      <c r="D52" s="1"/>
      <c r="F52" s="2"/>
      <c r="H52" s="2"/>
      <c r="J52" s="12"/>
      <c r="K52" s="12"/>
      <c r="L52" s="19"/>
      <c r="M52" s="19"/>
    </row>
    <row r="53" spans="4:13" x14ac:dyDescent="0.3">
      <c r="D53" s="1"/>
      <c r="F53" s="2"/>
      <c r="H53" s="2"/>
      <c r="J53" s="12"/>
      <c r="K53" s="12"/>
      <c r="L53" s="19"/>
      <c r="M53" s="19"/>
    </row>
    <row r="54" spans="4:13" x14ac:dyDescent="0.3">
      <c r="D54" s="1"/>
      <c r="F54" s="2"/>
      <c r="H54" s="2"/>
      <c r="J54" s="12"/>
      <c r="K54" s="12"/>
      <c r="L54" s="19"/>
      <c r="M54" s="19"/>
    </row>
    <row r="55" spans="4:13" x14ac:dyDescent="0.3">
      <c r="D55" s="1"/>
      <c r="F55" s="2"/>
      <c r="H55" s="2"/>
      <c r="J55" s="12"/>
      <c r="K55" s="12"/>
      <c r="L55" s="19"/>
      <c r="M55" s="19"/>
    </row>
    <row r="56" spans="4:13" x14ac:dyDescent="0.3">
      <c r="D56" s="1"/>
      <c r="F56" s="2"/>
      <c r="H56" s="2"/>
      <c r="J56" s="12"/>
      <c r="K56" s="12"/>
      <c r="L56" s="19"/>
      <c r="M56" s="19"/>
    </row>
    <row r="57" spans="4:13" x14ac:dyDescent="0.3">
      <c r="D57" s="1"/>
      <c r="F57" s="2"/>
      <c r="H57" s="2"/>
      <c r="J57" s="12"/>
      <c r="K57" s="12"/>
      <c r="L57" s="19"/>
      <c r="M57" s="19"/>
    </row>
    <row r="58" spans="4:13" x14ac:dyDescent="0.3">
      <c r="J58" s="12"/>
      <c r="K58" s="12"/>
      <c r="L58" s="19"/>
      <c r="M58" s="19"/>
    </row>
    <row r="59" spans="4:13" x14ac:dyDescent="0.3">
      <c r="D59" s="1"/>
      <c r="J59" s="12"/>
      <c r="K59" s="12"/>
      <c r="L59" s="19"/>
      <c r="M59" s="19"/>
    </row>
    <row r="60" spans="4:13" x14ac:dyDescent="0.3">
      <c r="J60" s="12"/>
      <c r="K60" s="12"/>
      <c r="L60" s="19"/>
      <c r="M60" s="19"/>
    </row>
    <row r="61" spans="4:13" x14ac:dyDescent="0.3">
      <c r="J61" s="12"/>
      <c r="K61" s="12"/>
      <c r="L61" s="19"/>
      <c r="M61" s="19"/>
    </row>
    <row r="62" spans="4:13" x14ac:dyDescent="0.3">
      <c r="J62" s="12"/>
      <c r="K62" s="12"/>
      <c r="L62" s="19"/>
      <c r="M62" s="19"/>
    </row>
    <row r="63" spans="4:13" x14ac:dyDescent="0.3">
      <c r="J63" s="12"/>
      <c r="K63" s="12"/>
      <c r="L63" s="19"/>
      <c r="M63" s="19"/>
    </row>
    <row r="64" spans="4:13" x14ac:dyDescent="0.3">
      <c r="J64" s="12"/>
      <c r="K64" s="12"/>
      <c r="L64" s="19"/>
      <c r="M64" s="19"/>
    </row>
    <row r="65" spans="10:15" x14ac:dyDescent="0.3">
      <c r="J65" s="12"/>
      <c r="K65" s="12"/>
      <c r="L65" s="19"/>
      <c r="M65" s="19"/>
    </row>
    <row r="66" spans="10:15" x14ac:dyDescent="0.3">
      <c r="J66" s="12"/>
      <c r="K66" s="12"/>
      <c r="L66" s="19"/>
      <c r="M66" s="19"/>
    </row>
    <row r="68" spans="10:15" x14ac:dyDescent="0.3">
      <c r="J68" s="16"/>
      <c r="K68" s="16"/>
      <c r="L68" s="16"/>
      <c r="M68" s="16">
        <f t="shared" ref="M68" si="8">SUM(M9:M66)</f>
        <v>3387.0894520019356</v>
      </c>
    </row>
    <row r="70" spans="10:15" x14ac:dyDescent="0.3">
      <c r="M70" s="14"/>
      <c r="N70" s="14"/>
      <c r="O70" s="14"/>
    </row>
    <row r="71" spans="10:15" x14ac:dyDescent="0.3">
      <c r="M71" s="18"/>
      <c r="N71" s="18"/>
      <c r="O71" s="18"/>
    </row>
    <row r="72" spans="10:15" x14ac:dyDescent="0.3">
      <c r="M72" s="18"/>
      <c r="N72" s="18"/>
      <c r="O72" s="18"/>
    </row>
    <row r="73" spans="10:15" x14ac:dyDescent="0.3">
      <c r="M73" s="14"/>
      <c r="N73" s="14"/>
      <c r="O73" s="14"/>
    </row>
    <row r="74" spans="10:15" x14ac:dyDescent="0.3">
      <c r="M74" s="14"/>
      <c r="N74" s="14"/>
      <c r="O74" s="14"/>
    </row>
    <row r="75" spans="10:15" x14ac:dyDescent="0.3">
      <c r="M75" s="19"/>
      <c r="N75" s="19"/>
      <c r="O75" s="19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A9B579-A2CA-4755-8E7B-4F8F9D1D3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19F92-19B5-4013-BD8F-9DE321C2CAD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A3A7CE3-2A8D-42AC-A0A7-CB424F2E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5D0E18-464F-4498-88FB-349C295CF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Summary</vt:lpstr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  <vt:lpstr>475.21 - 70-R3</vt:lpstr>
      <vt:lpstr>475.30 - 70-R4</vt:lpstr>
      <vt:lpstr>'462'!Print_Area</vt:lpstr>
      <vt:lpstr>'475.30'!Print_Area</vt:lpstr>
      <vt:lpstr>'475.30 - 70-R4'!Print_Area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2023-08-18T20:11:27Z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