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ardSec\8- Janet's Active Cases\EB-2022-0111\Docs from SharePoint - Sept 20_2023\"/>
    </mc:Choice>
  </mc:AlternateContent>
  <xr:revisionPtr revIDLastSave="0" documentId="8_{8C8A4478-49A4-4DEC-99E3-2D14C0C4FF1E}" xr6:coauthVersionLast="47" xr6:coauthVersionMax="47" xr10:uidLastSave="{00000000-0000-0000-0000-000000000000}"/>
  <bookViews>
    <workbookView xWindow="1464" yWindow="1464" windowWidth="17280" windowHeight="8964" xr2:uid="{697E31DD-A91C-4E81-8035-E7F64A10DDDF}"/>
  </bookViews>
  <sheets>
    <sheet name="Toronto - Low Cost" sheetId="1" r:id="rId1"/>
    <sheet name="Toronto - High Cost" sheetId="2" r:id="rId2"/>
    <sheet name="Ottawa - Low Cost" sheetId="4" r:id="rId3"/>
    <sheet name="Ottawa - High Cost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F17" i="1"/>
  <c r="F18" i="1" s="1"/>
  <c r="F14" i="1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G14" i="1"/>
  <c r="H14" i="1"/>
  <c r="I14" i="1"/>
  <c r="J14" i="1"/>
  <c r="K14" i="1"/>
  <c r="L14" i="1"/>
  <c r="M14" i="1"/>
  <c r="N14" i="1"/>
  <c r="O14" i="1"/>
  <c r="P14" i="1"/>
  <c r="Q14" i="1"/>
  <c r="R14" i="1"/>
  <c r="E14" i="1"/>
  <c r="E41" i="3"/>
  <c r="F41" i="3"/>
  <c r="F42" i="3" s="1"/>
  <c r="G41" i="3"/>
  <c r="G42" i="3" s="1"/>
  <c r="H41" i="3"/>
  <c r="H42" i="3" s="1"/>
  <c r="I41" i="3"/>
  <c r="I42" i="3" s="1"/>
  <c r="J41" i="3"/>
  <c r="K41" i="3"/>
  <c r="L41" i="3"/>
  <c r="L42" i="3" s="1"/>
  <c r="M41" i="3"/>
  <c r="N41" i="3"/>
  <c r="N42" i="3" s="1"/>
  <c r="O41" i="3"/>
  <c r="O42" i="3" s="1"/>
  <c r="P41" i="3"/>
  <c r="P42" i="3" s="1"/>
  <c r="Q41" i="3"/>
  <c r="Q42" i="3" s="1"/>
  <c r="R41" i="3"/>
  <c r="D41" i="3"/>
  <c r="D42" i="3" s="1"/>
  <c r="E29" i="3"/>
  <c r="E30" i="3" s="1"/>
  <c r="F29" i="3"/>
  <c r="F30" i="3" s="1"/>
  <c r="G29" i="3"/>
  <c r="G30" i="3" s="1"/>
  <c r="H29" i="3"/>
  <c r="H30" i="3" s="1"/>
  <c r="I29" i="3"/>
  <c r="I30" i="3" s="1"/>
  <c r="J29" i="3"/>
  <c r="J30" i="3" s="1"/>
  <c r="K29" i="3"/>
  <c r="K30" i="3" s="1"/>
  <c r="L29" i="3"/>
  <c r="M29" i="3"/>
  <c r="M30" i="3" s="1"/>
  <c r="N29" i="3"/>
  <c r="N30" i="3" s="1"/>
  <c r="O29" i="3"/>
  <c r="O30" i="3" s="1"/>
  <c r="P29" i="3"/>
  <c r="Q29" i="3"/>
  <c r="Q30" i="3" s="1"/>
  <c r="R29" i="3"/>
  <c r="R30" i="3" s="1"/>
  <c r="D29" i="3"/>
  <c r="D30" i="3" s="1"/>
  <c r="E17" i="3"/>
  <c r="E18" i="3" s="1"/>
  <c r="F17" i="3"/>
  <c r="G17" i="3"/>
  <c r="G18" i="3" s="1"/>
  <c r="H17" i="3"/>
  <c r="H18" i="3" s="1"/>
  <c r="I17" i="3"/>
  <c r="I18" i="3" s="1"/>
  <c r="J17" i="3"/>
  <c r="J18" i="3" s="1"/>
  <c r="K17" i="3"/>
  <c r="L17" i="3"/>
  <c r="M17" i="3"/>
  <c r="M18" i="3" s="1"/>
  <c r="N17" i="3"/>
  <c r="O17" i="3"/>
  <c r="O18" i="3" s="1"/>
  <c r="P17" i="3"/>
  <c r="P18" i="3" s="1"/>
  <c r="Q17" i="3"/>
  <c r="Q18" i="3" s="1"/>
  <c r="R17" i="3"/>
  <c r="R18" i="3" s="1"/>
  <c r="D17" i="3"/>
  <c r="D18" i="3" s="1"/>
  <c r="E41" i="4"/>
  <c r="E42" i="4" s="1"/>
  <c r="F41" i="4"/>
  <c r="F42" i="4" s="1"/>
  <c r="G41" i="4"/>
  <c r="G42" i="4" s="1"/>
  <c r="H41" i="4"/>
  <c r="I41" i="4"/>
  <c r="I42" i="4" s="1"/>
  <c r="J41" i="4"/>
  <c r="J42" i="4" s="1"/>
  <c r="K41" i="4"/>
  <c r="L41" i="4"/>
  <c r="M41" i="4"/>
  <c r="M42" i="4" s="1"/>
  <c r="N41" i="4"/>
  <c r="N42" i="4" s="1"/>
  <c r="O41" i="4"/>
  <c r="O42" i="4" s="1"/>
  <c r="P41" i="4"/>
  <c r="Q41" i="4"/>
  <c r="Q42" i="4" s="1"/>
  <c r="R41" i="4"/>
  <c r="R42" i="4" s="1"/>
  <c r="D41" i="4"/>
  <c r="D42" i="4" s="1"/>
  <c r="E29" i="4"/>
  <c r="E30" i="4" s="1"/>
  <c r="F29" i="4"/>
  <c r="F30" i="4" s="1"/>
  <c r="G29" i="4"/>
  <c r="G30" i="4" s="1"/>
  <c r="H29" i="4"/>
  <c r="H30" i="4" s="1"/>
  <c r="I29" i="4"/>
  <c r="I30" i="4" s="1"/>
  <c r="J29" i="4"/>
  <c r="J30" i="4" s="1"/>
  <c r="K29" i="4"/>
  <c r="L29" i="4"/>
  <c r="L30" i="4" s="1"/>
  <c r="M29" i="4"/>
  <c r="M30" i="4" s="1"/>
  <c r="N29" i="4"/>
  <c r="N30" i="4" s="1"/>
  <c r="O29" i="4"/>
  <c r="O30" i="4" s="1"/>
  <c r="P29" i="4"/>
  <c r="P30" i="4" s="1"/>
  <c r="Q29" i="4"/>
  <c r="Q30" i="4" s="1"/>
  <c r="R29" i="4"/>
  <c r="D29" i="4"/>
  <c r="D30" i="4" s="1"/>
  <c r="E17" i="4"/>
  <c r="E18" i="4" s="1"/>
  <c r="F17" i="4"/>
  <c r="F18" i="4" s="1"/>
  <c r="G17" i="4"/>
  <c r="G18" i="4" s="1"/>
  <c r="H17" i="4"/>
  <c r="I17" i="4"/>
  <c r="I18" i="4" s="1"/>
  <c r="J17" i="4"/>
  <c r="J18" i="4" s="1"/>
  <c r="K17" i="4"/>
  <c r="L17" i="4"/>
  <c r="M17" i="4"/>
  <c r="M18" i="4" s="1"/>
  <c r="N17" i="4"/>
  <c r="N18" i="4" s="1"/>
  <c r="O17" i="4"/>
  <c r="O18" i="4" s="1"/>
  <c r="P17" i="4"/>
  <c r="P18" i="4" s="1"/>
  <c r="Q17" i="4"/>
  <c r="Q18" i="4" s="1"/>
  <c r="R17" i="4"/>
  <c r="R18" i="4" s="1"/>
  <c r="D17" i="4"/>
  <c r="D18" i="4" s="1"/>
  <c r="E41" i="2"/>
  <c r="E42" i="2" s="1"/>
  <c r="F41" i="2"/>
  <c r="G41" i="2"/>
  <c r="H41" i="2"/>
  <c r="I41" i="2"/>
  <c r="I42" i="2" s="1"/>
  <c r="J41" i="2"/>
  <c r="J42" i="2" s="1"/>
  <c r="K41" i="2"/>
  <c r="L41" i="2"/>
  <c r="M41" i="2"/>
  <c r="N41" i="2"/>
  <c r="O41" i="2"/>
  <c r="P41" i="2"/>
  <c r="Q41" i="2"/>
  <c r="Q42" i="2" s="1"/>
  <c r="R41" i="2"/>
  <c r="R42" i="2" s="1"/>
  <c r="D41" i="2"/>
  <c r="D42" i="2" s="1"/>
  <c r="E29" i="2"/>
  <c r="F29" i="2"/>
  <c r="F30" i="2" s="1"/>
  <c r="G29" i="2"/>
  <c r="G30" i="2" s="1"/>
  <c r="H29" i="2"/>
  <c r="I29" i="2"/>
  <c r="J29" i="2"/>
  <c r="K29" i="2"/>
  <c r="K30" i="2" s="1"/>
  <c r="L29" i="2"/>
  <c r="M29" i="2"/>
  <c r="N29" i="2"/>
  <c r="N30" i="2" s="1"/>
  <c r="O29" i="2"/>
  <c r="O30" i="2" s="1"/>
  <c r="P29" i="2"/>
  <c r="Q29" i="2"/>
  <c r="R29" i="2"/>
  <c r="D29" i="2"/>
  <c r="D30" i="2" s="1"/>
  <c r="E17" i="2"/>
  <c r="E18" i="2" s="1"/>
  <c r="F17" i="2"/>
  <c r="G17" i="2"/>
  <c r="G18" i="2" s="1"/>
  <c r="H17" i="2"/>
  <c r="I17" i="2"/>
  <c r="I18" i="2" s="1"/>
  <c r="J17" i="2"/>
  <c r="K17" i="2"/>
  <c r="L17" i="2"/>
  <c r="M17" i="2"/>
  <c r="M18" i="2" s="1"/>
  <c r="N17" i="2"/>
  <c r="O17" i="2"/>
  <c r="O18" i="2" s="1"/>
  <c r="P17" i="2"/>
  <c r="Q17" i="2"/>
  <c r="Q18" i="2" s="1"/>
  <c r="R17" i="2"/>
  <c r="D17" i="2"/>
  <c r="D18" i="2" s="1"/>
  <c r="E41" i="1"/>
  <c r="E42" i="1" s="1"/>
  <c r="F41" i="1"/>
  <c r="F42" i="1" s="1"/>
  <c r="G41" i="1"/>
  <c r="G42" i="1" s="1"/>
  <c r="H41" i="1"/>
  <c r="I41" i="1"/>
  <c r="J41" i="1"/>
  <c r="K41" i="1"/>
  <c r="L41" i="1"/>
  <c r="M41" i="1"/>
  <c r="M42" i="1" s="1"/>
  <c r="N41" i="1"/>
  <c r="N42" i="1" s="1"/>
  <c r="O41" i="1"/>
  <c r="O42" i="1" s="1"/>
  <c r="P41" i="1"/>
  <c r="Q41" i="1"/>
  <c r="R41" i="1"/>
  <c r="D41" i="1"/>
  <c r="E29" i="1"/>
  <c r="F29" i="1"/>
  <c r="F30" i="1" s="1"/>
  <c r="G29" i="1"/>
  <c r="H29" i="1"/>
  <c r="H30" i="1" s="1"/>
  <c r="I29" i="1"/>
  <c r="J29" i="1"/>
  <c r="K29" i="1"/>
  <c r="K30" i="1" s="1"/>
  <c r="L29" i="1"/>
  <c r="L30" i="1" s="1"/>
  <c r="M29" i="1"/>
  <c r="N29" i="1"/>
  <c r="N30" i="1" s="1"/>
  <c r="O29" i="1"/>
  <c r="P29" i="1"/>
  <c r="P30" i="1" s="1"/>
  <c r="Q29" i="1"/>
  <c r="R29" i="1"/>
  <c r="D29" i="1"/>
  <c r="G17" i="1"/>
  <c r="G18" i="1" s="1"/>
  <c r="H17" i="1"/>
  <c r="H18" i="1" s="1"/>
  <c r="I17" i="1"/>
  <c r="I18" i="1" s="1"/>
  <c r="J17" i="1"/>
  <c r="J18" i="1" s="1"/>
  <c r="K17" i="1"/>
  <c r="L17" i="1"/>
  <c r="L18" i="1" s="1"/>
  <c r="M17" i="1"/>
  <c r="M18" i="1" s="1"/>
  <c r="N17" i="1"/>
  <c r="N18" i="1" s="1"/>
  <c r="O17" i="1"/>
  <c r="O18" i="1" s="1"/>
  <c r="P17" i="1"/>
  <c r="P18" i="1" s="1"/>
  <c r="Q17" i="1"/>
  <c r="Q18" i="1" s="1"/>
  <c r="R17" i="1"/>
  <c r="R18" i="1" s="1"/>
  <c r="E17" i="1"/>
  <c r="E18" i="1" s="1"/>
  <c r="K42" i="1" l="1"/>
  <c r="D18" i="1"/>
  <c r="K30" i="4"/>
  <c r="H18" i="4"/>
  <c r="L42" i="4"/>
  <c r="R30" i="4"/>
  <c r="P30" i="3"/>
  <c r="K42" i="3"/>
  <c r="E42" i="3"/>
  <c r="M42" i="3"/>
  <c r="N18" i="3"/>
  <c r="F18" i="3"/>
  <c r="R42" i="3"/>
  <c r="J42" i="3"/>
  <c r="E30" i="2"/>
  <c r="P30" i="2"/>
  <c r="H30" i="2"/>
  <c r="L42" i="2"/>
  <c r="L18" i="2"/>
  <c r="P42" i="2"/>
  <c r="H42" i="2"/>
  <c r="O42" i="2"/>
  <c r="G42" i="2"/>
  <c r="P18" i="2"/>
  <c r="H18" i="2"/>
  <c r="K18" i="2"/>
  <c r="M30" i="2"/>
  <c r="N42" i="2"/>
  <c r="F42" i="2"/>
  <c r="L30" i="2"/>
  <c r="G30" i="1"/>
  <c r="R42" i="1"/>
  <c r="J42" i="1"/>
  <c r="R30" i="1"/>
  <c r="I42" i="1"/>
  <c r="M30" i="1"/>
  <c r="O30" i="1"/>
  <c r="J30" i="1"/>
  <c r="Q42" i="1"/>
  <c r="K18" i="1"/>
  <c r="D19" i="1" s="1"/>
  <c r="Q30" i="1"/>
  <c r="I30" i="1"/>
  <c r="F18" i="2"/>
  <c r="N18" i="2"/>
  <c r="I30" i="2"/>
  <c r="Q30" i="2"/>
  <c r="K42" i="2"/>
  <c r="J30" i="2"/>
  <c r="R30" i="2"/>
  <c r="M42" i="2"/>
  <c r="J18" i="2"/>
  <c r="R18" i="2"/>
  <c r="D31" i="4"/>
  <c r="K18" i="4"/>
  <c r="L18" i="4"/>
  <c r="H42" i="4"/>
  <c r="D43" i="4" s="1"/>
  <c r="P42" i="4"/>
  <c r="K42" i="4"/>
  <c r="L30" i="3"/>
  <c r="K18" i="3"/>
  <c r="L18" i="3"/>
  <c r="L42" i="1"/>
  <c r="P42" i="1"/>
  <c r="H42" i="1"/>
  <c r="E30" i="1"/>
  <c r="D30" i="1"/>
  <c r="D42" i="1"/>
  <c r="D43" i="3" l="1"/>
  <c r="D31" i="3"/>
  <c r="D19" i="3"/>
  <c r="D31" i="2"/>
  <c r="D43" i="2"/>
  <c r="D43" i="1"/>
  <c r="D19" i="4"/>
  <c r="D19" i="2"/>
  <c r="D31" i="1"/>
</calcChain>
</file>

<file path=xl/sharedStrings.xml><?xml version="1.0" encoding="utf-8"?>
<sst xmlns="http://schemas.openxmlformats.org/spreadsheetml/2006/main" count="168" uniqueCount="23">
  <si>
    <t>Common inputs</t>
  </si>
  <si>
    <t>Carbon Tax ($/ton)</t>
  </si>
  <si>
    <t>$/m3</t>
  </si>
  <si>
    <t>Prices ($/kWh)</t>
  </si>
  <si>
    <t>Discount Rate:</t>
  </si>
  <si>
    <t>Assume that year 1 is 2023 and that full year savings accrue for installed year</t>
  </si>
  <si>
    <t>Scenario 1</t>
  </si>
  <si>
    <t>Toronto</t>
  </si>
  <si>
    <t>Cold Climate Heat Pump</t>
  </si>
  <si>
    <t>2.5 Tons</t>
  </si>
  <si>
    <t>Discount Rate</t>
  </si>
  <si>
    <t>Year</t>
  </si>
  <si>
    <t>Discount factor</t>
  </si>
  <si>
    <t>Cost</t>
  </si>
  <si>
    <t>Cost savings</t>
  </si>
  <si>
    <t>Total</t>
  </si>
  <si>
    <t>PV</t>
  </si>
  <si>
    <t>NPV</t>
  </si>
  <si>
    <t>Scenario 2</t>
  </si>
  <si>
    <t>4 Tons</t>
  </si>
  <si>
    <t>Scenario 3</t>
  </si>
  <si>
    <t>5 Tons</t>
  </si>
  <si>
    <t>Ottawa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</si>
</sst>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0_);[Red]\(&quot;$&quot;#,##0.000\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u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 applyFont="1"/>
    <xf numFmtId="0" fontId="3" fillId="0" borderId="0" xfId="2" applyFont="1"/>
    <xf numFmtId="6" fontId="2" fillId="0" borderId="0" xfId="2" applyNumberFormat="1" applyFont="1"/>
    <xf numFmtId="0" fontId="3" fillId="0" borderId="0" xfId="2" applyFont="1" applyAlignment="1">
      <alignment vertical="center" wrapText="1"/>
    </xf>
    <xf numFmtId="164" fontId="2" fillId="0" borderId="0" xfId="2" applyNumberFormat="1" applyFont="1"/>
    <xf numFmtId="9" fontId="2" fillId="0" borderId="0" xfId="2" applyNumberFormat="1" applyFont="1"/>
    <xf numFmtId="0" fontId="4" fillId="0" borderId="0" xfId="2" applyFont="1"/>
    <xf numFmtId="0" fontId="3" fillId="0" borderId="2" xfId="2" applyFont="1" applyBorder="1"/>
    <xf numFmtId="0" fontId="2" fillId="0" borderId="2" xfId="2" applyFont="1" applyBorder="1"/>
    <xf numFmtId="0" fontId="2" fillId="0" borderId="3" xfId="2" applyFont="1" applyBorder="1"/>
    <xf numFmtId="9" fontId="5" fillId="0" borderId="0" xfId="1" applyFont="1" applyBorder="1"/>
    <xf numFmtId="0" fontId="2" fillId="0" borderId="5" xfId="2" applyFont="1" applyBorder="1"/>
    <xf numFmtId="0" fontId="3" fillId="0" borderId="5" xfId="2" applyFont="1" applyBorder="1"/>
    <xf numFmtId="165" fontId="5" fillId="2" borderId="0" xfId="3" applyNumberFormat="1" applyFont="1" applyFill="1" applyBorder="1"/>
    <xf numFmtId="165" fontId="5" fillId="0" borderId="0" xfId="3" applyNumberFormat="1" applyFont="1" applyBorder="1"/>
    <xf numFmtId="165" fontId="5" fillId="0" borderId="5" xfId="3" applyNumberFormat="1" applyFont="1" applyBorder="1"/>
    <xf numFmtId="165" fontId="5" fillId="3" borderId="0" xfId="3" applyNumberFormat="1" applyFont="1" applyFill="1" applyBorder="1"/>
    <xf numFmtId="165" fontId="5" fillId="3" borderId="5" xfId="3" applyNumberFormat="1" applyFont="1" applyFill="1" applyBorder="1"/>
    <xf numFmtId="165" fontId="5" fillId="0" borderId="0" xfId="3" applyNumberFormat="1" applyFont="1" applyFill="1" applyBorder="1"/>
    <xf numFmtId="0" fontId="3" fillId="0" borderId="7" xfId="2" applyFont="1" applyBorder="1"/>
    <xf numFmtId="165" fontId="5" fillId="0" borderId="7" xfId="3" applyNumberFormat="1" applyFont="1" applyFill="1" applyBorder="1"/>
    <xf numFmtId="0" fontId="3" fillId="0" borderId="7" xfId="2" quotePrefix="1" applyFont="1" applyBorder="1"/>
    <xf numFmtId="0" fontId="3" fillId="0" borderId="8" xfId="2" applyFont="1" applyBorder="1"/>
    <xf numFmtId="0" fontId="6" fillId="0" borderId="0" xfId="2" applyFont="1"/>
    <xf numFmtId="0" fontId="3" fillId="0" borderId="0" xfId="2" applyFont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</cellXfs>
  <cellStyles count="4">
    <cellStyle name="Currency 4" xfId="3" xr:uid="{2C9AD29C-D8BE-449B-8926-28476CAA75BD}"/>
    <cellStyle name="Normal" xfId="0" builtinId="0"/>
    <cellStyle name="Normal 6" xfId="2" xr:uid="{FDACB9F3-A2DF-4149-936C-BE5C68240BD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0347C-1AE6-4398-B35B-5AE86CFF4510}">
  <dimension ref="A1:T43"/>
  <sheetViews>
    <sheetView tabSelected="1" view="pageBreakPreview" zoomScale="70" zoomScaleNormal="70" zoomScaleSheetLayoutView="70" workbookViewId="0">
      <selection activeCell="D31" sqref="D31"/>
    </sheetView>
  </sheetViews>
  <sheetFormatPr defaultColWidth="8" defaultRowHeight="13.8" x14ac:dyDescent="0.25"/>
  <cols>
    <col min="1" max="1" width="8" style="1"/>
    <col min="2" max="2" width="10.109375" style="1" customWidth="1"/>
    <col min="3" max="3" width="21.6640625" style="1" customWidth="1"/>
    <col min="4" max="4" width="10.5546875" style="1" bestFit="1" customWidth="1"/>
    <col min="5" max="18" width="8.88671875" style="1" customWidth="1"/>
    <col min="19" max="16384" width="8" style="1"/>
  </cols>
  <sheetData>
    <row r="1" spans="1:20" x14ac:dyDescent="0.25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20" x14ac:dyDescent="0.25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20" x14ac:dyDescent="0.25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20" x14ac:dyDescent="0.25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20" x14ac:dyDescent="0.25">
      <c r="C5" s="2" t="s">
        <v>4</v>
      </c>
      <c r="D5" s="6">
        <v>0.04</v>
      </c>
      <c r="T5" s="24"/>
    </row>
    <row r="6" spans="1:20" x14ac:dyDescent="0.25">
      <c r="D6" s="7" t="s">
        <v>5</v>
      </c>
    </row>
    <row r="8" spans="1:20" ht="14.4" thickBot="1" x14ac:dyDescent="0.3"/>
    <row r="9" spans="1:20" ht="15" customHeight="1" x14ac:dyDescent="0.25">
      <c r="A9" s="25"/>
      <c r="B9" s="26" t="s">
        <v>6</v>
      </c>
      <c r="C9" s="8" t="s">
        <v>7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20" x14ac:dyDescent="0.25">
      <c r="A10" s="25"/>
      <c r="B10" s="27"/>
      <c r="C10" s="2" t="s">
        <v>10</v>
      </c>
      <c r="D10" s="11">
        <v>0.04</v>
      </c>
      <c r="R10" s="12"/>
    </row>
    <row r="11" spans="1:20" x14ac:dyDescent="0.25">
      <c r="A11" s="25"/>
      <c r="B11" s="27"/>
      <c r="C11" s="2"/>
      <c r="R11" s="12"/>
    </row>
    <row r="12" spans="1:20" x14ac:dyDescent="0.25">
      <c r="A12" s="25"/>
      <c r="B12" s="27"/>
      <c r="C12" s="2" t="s">
        <v>11</v>
      </c>
      <c r="D12" s="2">
        <v>2023</v>
      </c>
      <c r="E12" s="2">
        <v>2024</v>
      </c>
      <c r="F12" s="2">
        <v>2025</v>
      </c>
      <c r="G12" s="2">
        <v>2026</v>
      </c>
      <c r="H12" s="2">
        <v>2027</v>
      </c>
      <c r="I12" s="2">
        <v>2028</v>
      </c>
      <c r="J12" s="2">
        <v>2029</v>
      </c>
      <c r="K12" s="2">
        <v>2030</v>
      </c>
      <c r="L12" s="2">
        <v>2031</v>
      </c>
      <c r="M12" s="2">
        <v>2032</v>
      </c>
      <c r="N12" s="2">
        <v>2033</v>
      </c>
      <c r="O12" s="2">
        <v>2034</v>
      </c>
      <c r="P12" s="2">
        <v>2035</v>
      </c>
      <c r="Q12" s="2">
        <v>2036</v>
      </c>
      <c r="R12" s="13">
        <v>2037</v>
      </c>
    </row>
    <row r="13" spans="1:20" x14ac:dyDescent="0.25">
      <c r="A13" s="25"/>
      <c r="B13" s="27"/>
      <c r="C13" s="2"/>
      <c r="D13" s="1">
        <v>0</v>
      </c>
      <c r="E13" s="1">
        <v>1</v>
      </c>
      <c r="F13" s="1">
        <v>2</v>
      </c>
      <c r="G13" s="1">
        <v>3</v>
      </c>
      <c r="H13" s="1">
        <v>4</v>
      </c>
      <c r="I13" s="1">
        <v>5</v>
      </c>
      <c r="J13" s="1">
        <v>6</v>
      </c>
      <c r="K13" s="1">
        <v>7</v>
      </c>
      <c r="L13" s="1">
        <v>8</v>
      </c>
      <c r="M13" s="1">
        <v>9</v>
      </c>
      <c r="N13" s="1">
        <v>10</v>
      </c>
      <c r="O13" s="1">
        <v>11</v>
      </c>
      <c r="P13" s="1">
        <v>12</v>
      </c>
      <c r="Q13" s="1">
        <v>13</v>
      </c>
      <c r="R13" s="12">
        <v>14</v>
      </c>
    </row>
    <row r="14" spans="1:20" x14ac:dyDescent="0.25">
      <c r="A14" s="25"/>
      <c r="B14" s="27"/>
      <c r="C14" s="2" t="s">
        <v>12</v>
      </c>
      <c r="E14" s="1">
        <f>1/(1+$D$5)^E13</f>
        <v>0.96153846153846145</v>
      </c>
      <c r="F14" s="1">
        <f>1/(1+$D$5)^F13</f>
        <v>0.92455621301775137</v>
      </c>
      <c r="G14" s="1">
        <f t="shared" ref="G14:R14" si="0">1/(1+$D$5)^G13</f>
        <v>0.88899635867091487</v>
      </c>
      <c r="H14" s="1">
        <f t="shared" si="0"/>
        <v>0.85480419102972571</v>
      </c>
      <c r="I14" s="1">
        <f t="shared" si="0"/>
        <v>0.82192710675935154</v>
      </c>
      <c r="J14" s="1">
        <f t="shared" si="0"/>
        <v>0.79031452573014571</v>
      </c>
      <c r="K14" s="1">
        <f t="shared" si="0"/>
        <v>0.75991781320206331</v>
      </c>
      <c r="L14" s="1">
        <f t="shared" si="0"/>
        <v>0.73069020500198378</v>
      </c>
      <c r="M14" s="1">
        <f t="shared" si="0"/>
        <v>0.70258673557883045</v>
      </c>
      <c r="N14" s="1">
        <f t="shared" si="0"/>
        <v>0.67556416882579851</v>
      </c>
      <c r="O14" s="1">
        <f t="shared" si="0"/>
        <v>0.6495809315632679</v>
      </c>
      <c r="P14" s="1">
        <f t="shared" si="0"/>
        <v>0.62459704958006512</v>
      </c>
      <c r="Q14" s="1">
        <f t="shared" si="0"/>
        <v>0.600574086134678</v>
      </c>
      <c r="R14" s="12">
        <f t="shared" si="0"/>
        <v>0.57747508282180582</v>
      </c>
    </row>
    <row r="15" spans="1:20" x14ac:dyDescent="0.25">
      <c r="A15" s="25"/>
      <c r="B15" s="27"/>
      <c r="C15" s="2" t="s">
        <v>13</v>
      </c>
      <c r="D15" s="14">
        <v>5100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20" x14ac:dyDescent="0.25">
      <c r="A16" s="25"/>
      <c r="B16" s="27"/>
      <c r="C16" s="2" t="s">
        <v>14</v>
      </c>
      <c r="D16" s="17">
        <v>467.85024907377124</v>
      </c>
      <c r="E16" s="17">
        <v>495.72914273108711</v>
      </c>
      <c r="F16" s="17">
        <v>524.61814123104887</v>
      </c>
      <c r="G16" s="17">
        <v>553.50713973101824</v>
      </c>
      <c r="H16" s="17">
        <v>582.39613823098455</v>
      </c>
      <c r="I16" s="17">
        <v>611.28513673095381</v>
      </c>
      <c r="J16" s="17">
        <v>640.07312474665412</v>
      </c>
      <c r="K16" s="17">
        <v>668.96212324662247</v>
      </c>
      <c r="L16" s="17">
        <v>668.96212324662247</v>
      </c>
      <c r="M16" s="17">
        <v>668.96212324662247</v>
      </c>
      <c r="N16" s="17">
        <v>668.96212324662247</v>
      </c>
      <c r="O16" s="17">
        <v>668.96212324662247</v>
      </c>
      <c r="P16" s="17">
        <v>668.96212324662247</v>
      </c>
      <c r="Q16" s="17">
        <v>668.96212324662247</v>
      </c>
      <c r="R16" s="18">
        <v>668.96212324662247</v>
      </c>
      <c r="S16" s="19"/>
    </row>
    <row r="17" spans="1:19" x14ac:dyDescent="0.25">
      <c r="A17" s="25"/>
      <c r="B17" s="27"/>
      <c r="C17" s="2" t="s">
        <v>15</v>
      </c>
      <c r="D17" s="15">
        <f>D15+D16</f>
        <v>5567.850249073771</v>
      </c>
      <c r="E17" s="15">
        <f>E15+E16</f>
        <v>495.72914273108711</v>
      </c>
      <c r="F17" s="15">
        <f>F15+F16</f>
        <v>524.61814123104887</v>
      </c>
      <c r="G17" s="15">
        <f t="shared" ref="G17:R17" si="1">G15+G16</f>
        <v>553.50713973101824</v>
      </c>
      <c r="H17" s="15">
        <f t="shared" si="1"/>
        <v>582.39613823098455</v>
      </c>
      <c r="I17" s="15">
        <f t="shared" si="1"/>
        <v>611.28513673095381</v>
      </c>
      <c r="J17" s="15">
        <f t="shared" si="1"/>
        <v>640.07312474665412</v>
      </c>
      <c r="K17" s="15">
        <f t="shared" si="1"/>
        <v>668.96212324662247</v>
      </c>
      <c r="L17" s="15">
        <f t="shared" si="1"/>
        <v>668.96212324662247</v>
      </c>
      <c r="M17" s="15">
        <f t="shared" si="1"/>
        <v>668.96212324662247</v>
      </c>
      <c r="N17" s="15">
        <f t="shared" si="1"/>
        <v>668.96212324662247</v>
      </c>
      <c r="O17" s="15">
        <f t="shared" si="1"/>
        <v>668.96212324662247</v>
      </c>
      <c r="P17" s="15">
        <f t="shared" si="1"/>
        <v>668.96212324662247</v>
      </c>
      <c r="Q17" s="15">
        <f t="shared" si="1"/>
        <v>668.96212324662247</v>
      </c>
      <c r="R17" s="16">
        <f t="shared" si="1"/>
        <v>668.96212324662247</v>
      </c>
      <c r="S17" s="19"/>
    </row>
    <row r="18" spans="1:19" x14ac:dyDescent="0.25">
      <c r="A18" s="25"/>
      <c r="B18" s="27"/>
      <c r="C18" s="2" t="s">
        <v>16</v>
      </c>
      <c r="D18" s="15">
        <f>D17</f>
        <v>5567.850249073771</v>
      </c>
      <c r="E18" s="15">
        <f>E17*E14</f>
        <v>476.66263724142988</v>
      </c>
      <c r="F18" s="15">
        <f>F17*F14</f>
        <v>485.0389619369904</v>
      </c>
      <c r="G18" s="15">
        <f t="shared" ref="G18:R18" si="2">G17*G14</f>
        <v>492.06583171922847</v>
      </c>
      <c r="H18" s="15">
        <f t="shared" si="2"/>
        <v>497.83465979937307</v>
      </c>
      <c r="I18" s="15">
        <f t="shared" si="2"/>
        <v>502.43182383826746</v>
      </c>
      <c r="J18" s="15">
        <f t="shared" si="2"/>
        <v>505.85908801676436</v>
      </c>
      <c r="K18" s="15">
        <f t="shared" si="2"/>
        <v>508.3562338125825</v>
      </c>
      <c r="L18" s="15">
        <f t="shared" si="2"/>
        <v>488.8040709736369</v>
      </c>
      <c r="M18" s="15">
        <f t="shared" si="2"/>
        <v>470.00391439772773</v>
      </c>
      <c r="N18" s="15">
        <f t="shared" si="2"/>
        <v>451.92684076704586</v>
      </c>
      <c r="O18" s="15">
        <f t="shared" si="2"/>
        <v>434.54503919908268</v>
      </c>
      <c r="P18" s="15">
        <f t="shared" si="2"/>
        <v>417.83176846065629</v>
      </c>
      <c r="Q18" s="15">
        <f t="shared" si="2"/>
        <v>401.76131582755414</v>
      </c>
      <c r="R18" s="16">
        <f t="shared" si="2"/>
        <v>386.3089575264944</v>
      </c>
      <c r="S18" s="19"/>
    </row>
    <row r="19" spans="1:19" ht="14.4" thickBot="1" x14ac:dyDescent="0.3">
      <c r="A19" s="25"/>
      <c r="B19" s="28"/>
      <c r="C19" s="20" t="s">
        <v>17</v>
      </c>
      <c r="D19" s="21">
        <f>D17+SUM(E18:R18)</f>
        <v>12087.281392590605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5" customHeight="1" thickBot="1" x14ac:dyDescent="0.3">
      <c r="A20" s="25"/>
    </row>
    <row r="21" spans="1:19" ht="15" customHeight="1" x14ac:dyDescent="0.25">
      <c r="A21" s="25"/>
      <c r="B21" s="26" t="s">
        <v>18</v>
      </c>
      <c r="C21" s="8" t="s">
        <v>7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25">
      <c r="A22" s="25"/>
      <c r="B22" s="27"/>
      <c r="C22" s="2" t="s">
        <v>10</v>
      </c>
      <c r="E22" s="6">
        <v>0.04</v>
      </c>
      <c r="R22" s="12"/>
    </row>
    <row r="23" spans="1:19" x14ac:dyDescent="0.25">
      <c r="A23" s="25"/>
      <c r="B23" s="27"/>
      <c r="C23" s="2"/>
      <c r="D23" s="6"/>
      <c r="R23" s="12"/>
    </row>
    <row r="24" spans="1:19" x14ac:dyDescent="0.25">
      <c r="A24" s="25"/>
      <c r="B24" s="27"/>
      <c r="C24" s="2" t="s">
        <v>11</v>
      </c>
      <c r="D24" s="2">
        <v>2023</v>
      </c>
      <c r="E24" s="2">
        <v>2024</v>
      </c>
      <c r="F24" s="2">
        <v>2025</v>
      </c>
      <c r="G24" s="2">
        <v>2026</v>
      </c>
      <c r="H24" s="2">
        <v>2027</v>
      </c>
      <c r="I24" s="2">
        <v>2028</v>
      </c>
      <c r="J24" s="2">
        <v>2029</v>
      </c>
      <c r="K24" s="2">
        <v>2030</v>
      </c>
      <c r="L24" s="2">
        <v>2031</v>
      </c>
      <c r="M24" s="2">
        <v>2032</v>
      </c>
      <c r="N24" s="2">
        <v>2033</v>
      </c>
      <c r="O24" s="2">
        <v>2034</v>
      </c>
      <c r="P24" s="2">
        <v>2035</v>
      </c>
      <c r="Q24" s="2">
        <v>2036</v>
      </c>
      <c r="R24" s="13">
        <v>2037</v>
      </c>
    </row>
    <row r="25" spans="1:19" x14ac:dyDescent="0.25">
      <c r="A25" s="25"/>
      <c r="B25" s="27"/>
      <c r="C25" s="2"/>
      <c r="D25" s="1">
        <v>0</v>
      </c>
      <c r="E25" s="1">
        <v>1</v>
      </c>
      <c r="F25" s="1">
        <v>2</v>
      </c>
      <c r="G25" s="1">
        <v>3</v>
      </c>
      <c r="H25" s="1">
        <v>4</v>
      </c>
      <c r="I25" s="1">
        <v>5</v>
      </c>
      <c r="J25" s="1">
        <v>6</v>
      </c>
      <c r="K25" s="1">
        <v>7</v>
      </c>
      <c r="L25" s="1">
        <v>8</v>
      </c>
      <c r="M25" s="1">
        <v>9</v>
      </c>
      <c r="N25" s="1">
        <v>10</v>
      </c>
      <c r="O25" s="1">
        <v>11</v>
      </c>
      <c r="P25" s="1">
        <v>12</v>
      </c>
      <c r="Q25" s="1">
        <v>13</v>
      </c>
      <c r="R25" s="12">
        <v>14</v>
      </c>
    </row>
    <row r="26" spans="1:19" x14ac:dyDescent="0.25">
      <c r="A26" s="25"/>
      <c r="B26" s="27"/>
      <c r="C26" s="2" t="s">
        <v>12</v>
      </c>
      <c r="E26" s="1">
        <f>1/(1+$D$5)^E25</f>
        <v>0.96153846153846145</v>
      </c>
      <c r="F26" s="1">
        <f t="shared" ref="F26" si="3">1/(1+$D$5)^F25</f>
        <v>0.92455621301775137</v>
      </c>
      <c r="G26" s="1">
        <f t="shared" ref="G26" si="4">1/(1+$D$5)^G25</f>
        <v>0.88899635867091487</v>
      </c>
      <c r="H26" s="1">
        <f t="shared" ref="H26" si="5">1/(1+$D$5)^H25</f>
        <v>0.85480419102972571</v>
      </c>
      <c r="I26" s="1">
        <f t="shared" ref="I26" si="6">1/(1+$D$5)^I25</f>
        <v>0.82192710675935154</v>
      </c>
      <c r="J26" s="1">
        <f t="shared" ref="J26" si="7">1/(1+$D$5)^J25</f>
        <v>0.79031452573014571</v>
      </c>
      <c r="K26" s="1">
        <f t="shared" ref="K26" si="8">1/(1+$D$5)^K25</f>
        <v>0.75991781320206331</v>
      </c>
      <c r="L26" s="1">
        <f t="shared" ref="L26" si="9">1/(1+$D$5)^L25</f>
        <v>0.73069020500198378</v>
      </c>
      <c r="M26" s="1">
        <f t="shared" ref="M26" si="10">1/(1+$D$5)^M25</f>
        <v>0.70258673557883045</v>
      </c>
      <c r="N26" s="1">
        <f t="shared" ref="N26" si="11">1/(1+$D$5)^N25</f>
        <v>0.67556416882579851</v>
      </c>
      <c r="O26" s="1">
        <f t="shared" ref="O26" si="12">1/(1+$D$5)^O25</f>
        <v>0.6495809315632679</v>
      </c>
      <c r="P26" s="1">
        <f t="shared" ref="P26" si="13">1/(1+$D$5)^P25</f>
        <v>0.62459704958006512</v>
      </c>
      <c r="Q26" s="1">
        <f t="shared" ref="Q26" si="14">1/(1+$D$5)^Q25</f>
        <v>0.600574086134678</v>
      </c>
      <c r="R26" s="12">
        <f t="shared" ref="R26" si="15">1/(1+$D$5)^R25</f>
        <v>0.57747508282180582</v>
      </c>
    </row>
    <row r="27" spans="1:19" x14ac:dyDescent="0.25">
      <c r="A27" s="25"/>
      <c r="B27" s="27"/>
      <c r="C27" s="2" t="s">
        <v>13</v>
      </c>
      <c r="D27" s="14">
        <v>5100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25">
      <c r="A28" s="25"/>
      <c r="B28" s="27"/>
      <c r="C28" s="2" t="s">
        <v>14</v>
      </c>
      <c r="D28" s="17">
        <v>746.204892567152</v>
      </c>
      <c r="E28" s="17">
        <v>792.42729016710791</v>
      </c>
      <c r="F28" s="17">
        <v>838.64968776705427</v>
      </c>
      <c r="G28" s="17">
        <v>884.87208536700609</v>
      </c>
      <c r="H28" s="17">
        <v>931.09448296695405</v>
      </c>
      <c r="I28" s="17">
        <v>977.31688056689882</v>
      </c>
      <c r="J28" s="17">
        <v>1023.3776613920315</v>
      </c>
      <c r="K28" s="17">
        <v>1069.6000589919734</v>
      </c>
      <c r="L28" s="17">
        <v>1069.6000589919734</v>
      </c>
      <c r="M28" s="17">
        <v>1069.6000589919734</v>
      </c>
      <c r="N28" s="17">
        <v>1069.6000589919734</v>
      </c>
      <c r="O28" s="17">
        <v>1069.6000589919734</v>
      </c>
      <c r="P28" s="17">
        <v>1069.6000589919734</v>
      </c>
      <c r="Q28" s="17">
        <v>1069.6000589919734</v>
      </c>
      <c r="R28" s="18">
        <v>1069.6000589919734</v>
      </c>
    </row>
    <row r="29" spans="1:19" x14ac:dyDescent="0.25">
      <c r="A29" s="25"/>
      <c r="B29" s="27"/>
      <c r="C29" s="2" t="s">
        <v>15</v>
      </c>
      <c r="D29" s="15">
        <f>D28+D27</f>
        <v>5846.2048925671515</v>
      </c>
      <c r="E29" s="15">
        <f t="shared" ref="E29:R29" si="16">E28+E27</f>
        <v>792.42729016710791</v>
      </c>
      <c r="F29" s="15">
        <f t="shared" si="16"/>
        <v>838.64968776705427</v>
      </c>
      <c r="G29" s="15">
        <f t="shared" si="16"/>
        <v>884.87208536700609</v>
      </c>
      <c r="H29" s="15">
        <f t="shared" si="16"/>
        <v>931.09448296695405</v>
      </c>
      <c r="I29" s="15">
        <f t="shared" si="16"/>
        <v>977.31688056689882</v>
      </c>
      <c r="J29" s="15">
        <f t="shared" si="16"/>
        <v>1023.3776613920315</v>
      </c>
      <c r="K29" s="15">
        <f t="shared" si="16"/>
        <v>1069.6000589919734</v>
      </c>
      <c r="L29" s="15">
        <f t="shared" si="16"/>
        <v>1069.6000589919734</v>
      </c>
      <c r="M29" s="15">
        <f t="shared" si="16"/>
        <v>1069.6000589919734</v>
      </c>
      <c r="N29" s="15">
        <f t="shared" si="16"/>
        <v>1069.6000589919734</v>
      </c>
      <c r="O29" s="15">
        <f t="shared" si="16"/>
        <v>1069.6000589919734</v>
      </c>
      <c r="P29" s="15">
        <f t="shared" si="16"/>
        <v>1069.6000589919734</v>
      </c>
      <c r="Q29" s="15">
        <f t="shared" si="16"/>
        <v>1069.6000589919734</v>
      </c>
      <c r="R29" s="16">
        <f t="shared" si="16"/>
        <v>1069.6000589919734</v>
      </c>
    </row>
    <row r="30" spans="1:19" x14ac:dyDescent="0.25">
      <c r="A30" s="25"/>
      <c r="B30" s="27"/>
      <c r="C30" s="2" t="s">
        <v>16</v>
      </c>
      <c r="D30" s="15">
        <f>D29</f>
        <v>5846.2048925671515</v>
      </c>
      <c r="E30" s="15">
        <f>E29*E26</f>
        <v>761.9493174683729</v>
      </c>
      <c r="F30" s="15">
        <f t="shared" ref="F30:R30" si="17">F29*F26</f>
        <v>775.37877937042731</v>
      </c>
      <c r="G30" s="15">
        <f t="shared" si="17"/>
        <v>786.64806178080732</v>
      </c>
      <c r="H30" s="15">
        <f t="shared" si="17"/>
        <v>795.90346628480791</v>
      </c>
      <c r="I30" s="15">
        <f t="shared" si="17"/>
        <v>803.28323603142587</v>
      </c>
      <c r="J30" s="15">
        <f t="shared" si="17"/>
        <v>808.79023110586911</v>
      </c>
      <c r="K30" s="15">
        <f t="shared" si="17"/>
        <v>812.80813782997825</v>
      </c>
      <c r="L30" s="15">
        <f t="shared" si="17"/>
        <v>781.54628637497899</v>
      </c>
      <c r="M30" s="15">
        <f t="shared" si="17"/>
        <v>751.48681382209509</v>
      </c>
      <c r="N30" s="15">
        <f t="shared" si="17"/>
        <v>722.58347482893748</v>
      </c>
      <c r="O30" s="15">
        <f t="shared" si="17"/>
        <v>694.79180272013241</v>
      </c>
      <c r="P30" s="15">
        <f t="shared" si="17"/>
        <v>668.0690410770502</v>
      </c>
      <c r="Q30" s="15">
        <f t="shared" si="17"/>
        <v>642.37407795870206</v>
      </c>
      <c r="R30" s="16">
        <f t="shared" si="17"/>
        <v>617.66738265259823</v>
      </c>
    </row>
    <row r="31" spans="1:19" ht="14.4" thickBot="1" x14ac:dyDescent="0.3">
      <c r="A31" s="25"/>
      <c r="B31" s="28"/>
      <c r="C31" s="20" t="s">
        <v>17</v>
      </c>
      <c r="D31" s="21">
        <f>D29+SUM(E30:R30)</f>
        <v>16269.485001873336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5" customHeight="1" thickBot="1" x14ac:dyDescent="0.3">
      <c r="A32" s="25"/>
    </row>
    <row r="33" spans="1:18" ht="15" customHeight="1" x14ac:dyDescent="0.25">
      <c r="A33" s="25"/>
      <c r="B33" s="26" t="s">
        <v>20</v>
      </c>
      <c r="C33" s="8" t="s">
        <v>7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25">
      <c r="A34" s="25"/>
      <c r="B34" s="27"/>
      <c r="C34" s="2" t="s">
        <v>10</v>
      </c>
      <c r="E34" s="6">
        <v>0.04</v>
      </c>
      <c r="R34" s="12"/>
    </row>
    <row r="35" spans="1:18" x14ac:dyDescent="0.25">
      <c r="A35" s="25"/>
      <c r="B35" s="27"/>
      <c r="C35" s="2"/>
      <c r="D35" s="6"/>
      <c r="R35" s="12"/>
    </row>
    <row r="36" spans="1:18" x14ac:dyDescent="0.25">
      <c r="A36" s="25"/>
      <c r="B36" s="27"/>
      <c r="C36" s="2" t="s">
        <v>11</v>
      </c>
      <c r="D36" s="2">
        <v>2023</v>
      </c>
      <c r="E36" s="2">
        <v>2024</v>
      </c>
      <c r="F36" s="2">
        <v>2025</v>
      </c>
      <c r="G36" s="2">
        <v>2026</v>
      </c>
      <c r="H36" s="2">
        <v>2027</v>
      </c>
      <c r="I36" s="2">
        <v>2028</v>
      </c>
      <c r="J36" s="2">
        <v>2029</v>
      </c>
      <c r="K36" s="2">
        <v>2030</v>
      </c>
      <c r="L36" s="2">
        <v>2031</v>
      </c>
      <c r="M36" s="2">
        <v>2032</v>
      </c>
      <c r="N36" s="2">
        <v>2033</v>
      </c>
      <c r="O36" s="2">
        <v>2034</v>
      </c>
      <c r="P36" s="2">
        <v>2035</v>
      </c>
      <c r="Q36" s="2">
        <v>2036</v>
      </c>
      <c r="R36" s="13">
        <v>2037</v>
      </c>
    </row>
    <row r="37" spans="1:18" x14ac:dyDescent="0.25">
      <c r="A37" s="25"/>
      <c r="B37" s="27"/>
      <c r="C37" s="2"/>
      <c r="D37" s="1">
        <v>0</v>
      </c>
      <c r="E37" s="1">
        <v>1</v>
      </c>
      <c r="F37" s="1">
        <v>2</v>
      </c>
      <c r="G37" s="1">
        <v>3</v>
      </c>
      <c r="H37" s="1">
        <v>4</v>
      </c>
      <c r="I37" s="1">
        <v>5</v>
      </c>
      <c r="J37" s="1">
        <v>6</v>
      </c>
      <c r="K37" s="1">
        <v>7</v>
      </c>
      <c r="L37" s="1">
        <v>8</v>
      </c>
      <c r="M37" s="1">
        <v>9</v>
      </c>
      <c r="N37" s="1">
        <v>10</v>
      </c>
      <c r="O37" s="1">
        <v>11</v>
      </c>
      <c r="P37" s="1">
        <v>12</v>
      </c>
      <c r="Q37" s="1">
        <v>13</v>
      </c>
      <c r="R37" s="12">
        <v>14</v>
      </c>
    </row>
    <row r="38" spans="1:18" x14ac:dyDescent="0.25">
      <c r="A38" s="25"/>
      <c r="B38" s="27"/>
      <c r="C38" s="2" t="s">
        <v>12</v>
      </c>
      <c r="E38" s="1">
        <f>1/(1+$D$5)^E37</f>
        <v>0.96153846153846145</v>
      </c>
      <c r="F38" s="1">
        <f t="shared" ref="F38" si="18">1/(1+$D$5)^F37</f>
        <v>0.92455621301775137</v>
      </c>
      <c r="G38" s="1">
        <f t="shared" ref="G38" si="19">1/(1+$D$5)^G37</f>
        <v>0.88899635867091487</v>
      </c>
      <c r="H38" s="1">
        <f t="shared" ref="H38" si="20">1/(1+$D$5)^H37</f>
        <v>0.85480419102972571</v>
      </c>
      <c r="I38" s="1">
        <f t="shared" ref="I38" si="21">1/(1+$D$5)^I37</f>
        <v>0.82192710675935154</v>
      </c>
      <c r="J38" s="1">
        <f t="shared" ref="J38" si="22">1/(1+$D$5)^J37</f>
        <v>0.79031452573014571</v>
      </c>
      <c r="K38" s="1">
        <f t="shared" ref="K38" si="23">1/(1+$D$5)^K37</f>
        <v>0.75991781320206331</v>
      </c>
      <c r="L38" s="1">
        <f t="shared" ref="L38" si="24">1/(1+$D$5)^L37</f>
        <v>0.73069020500198378</v>
      </c>
      <c r="M38" s="1">
        <f t="shared" ref="M38" si="25">1/(1+$D$5)^M37</f>
        <v>0.70258673557883045</v>
      </c>
      <c r="N38" s="1">
        <f t="shared" ref="N38" si="26">1/(1+$D$5)^N37</f>
        <v>0.67556416882579851</v>
      </c>
      <c r="O38" s="1">
        <f t="shared" ref="O38" si="27">1/(1+$D$5)^O37</f>
        <v>0.6495809315632679</v>
      </c>
      <c r="P38" s="1">
        <f t="shared" ref="P38" si="28">1/(1+$D$5)^P37</f>
        <v>0.62459704958006512</v>
      </c>
      <c r="Q38" s="1">
        <f t="shared" ref="Q38" si="29">1/(1+$D$5)^Q37</f>
        <v>0.600574086134678</v>
      </c>
      <c r="R38" s="12">
        <f t="shared" ref="R38" si="30">1/(1+$D$5)^R37</f>
        <v>0.57747508282180582</v>
      </c>
    </row>
    <row r="39" spans="1:18" x14ac:dyDescent="0.25">
      <c r="A39" s="25"/>
      <c r="B39" s="27"/>
      <c r="C39" s="2" t="s">
        <v>13</v>
      </c>
      <c r="D39" s="14">
        <v>5100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25">
      <c r="A40" s="25"/>
      <c r="B40" s="27"/>
      <c r="C40" s="2" t="s">
        <v>14</v>
      </c>
      <c r="D40" s="17">
        <v>932.50740804728912</v>
      </c>
      <c r="E40" s="17">
        <v>990.28540504723424</v>
      </c>
      <c r="F40" s="17">
        <v>1048.0634020471578</v>
      </c>
      <c r="G40" s="17">
        <v>1105.8413990470965</v>
      </c>
      <c r="H40" s="17">
        <v>1163.6193960470291</v>
      </c>
      <c r="I40" s="17">
        <v>1221.3973930469676</v>
      </c>
      <c r="J40" s="17">
        <v>1278.9733690783683</v>
      </c>
      <c r="K40" s="17">
        <v>1336.751366078305</v>
      </c>
      <c r="L40" s="17">
        <v>1336.751366078305</v>
      </c>
      <c r="M40" s="17">
        <v>1336.751366078305</v>
      </c>
      <c r="N40" s="17">
        <v>1336.751366078305</v>
      </c>
      <c r="O40" s="17">
        <v>1336.751366078305</v>
      </c>
      <c r="P40" s="17">
        <v>1336.751366078305</v>
      </c>
      <c r="Q40" s="17">
        <v>1336.751366078305</v>
      </c>
      <c r="R40" s="18">
        <v>1336.751366078305</v>
      </c>
    </row>
    <row r="41" spans="1:18" x14ac:dyDescent="0.25">
      <c r="A41" s="25"/>
      <c r="B41" s="27"/>
      <c r="C41" s="2" t="s">
        <v>15</v>
      </c>
      <c r="D41" s="15">
        <f>D40+D39</f>
        <v>6032.5074080472896</v>
      </c>
      <c r="E41" s="15">
        <f t="shared" ref="E41:R41" si="31">E40+E39</f>
        <v>990.28540504723424</v>
      </c>
      <c r="F41" s="15">
        <f t="shared" si="31"/>
        <v>1048.0634020471578</v>
      </c>
      <c r="G41" s="15">
        <f t="shared" si="31"/>
        <v>1105.8413990470965</v>
      </c>
      <c r="H41" s="15">
        <f t="shared" si="31"/>
        <v>1163.6193960470291</v>
      </c>
      <c r="I41" s="15">
        <f t="shared" si="31"/>
        <v>1221.3973930469676</v>
      </c>
      <c r="J41" s="15">
        <f t="shared" si="31"/>
        <v>1278.9733690783683</v>
      </c>
      <c r="K41" s="15">
        <f t="shared" si="31"/>
        <v>1336.751366078305</v>
      </c>
      <c r="L41" s="15">
        <f t="shared" si="31"/>
        <v>1336.751366078305</v>
      </c>
      <c r="M41" s="15">
        <f t="shared" si="31"/>
        <v>1336.751366078305</v>
      </c>
      <c r="N41" s="15">
        <f t="shared" si="31"/>
        <v>1336.751366078305</v>
      </c>
      <c r="O41" s="15">
        <f t="shared" si="31"/>
        <v>1336.751366078305</v>
      </c>
      <c r="P41" s="15">
        <f t="shared" si="31"/>
        <v>1336.751366078305</v>
      </c>
      <c r="Q41" s="15">
        <f t="shared" si="31"/>
        <v>1336.751366078305</v>
      </c>
      <c r="R41" s="16">
        <f t="shared" si="31"/>
        <v>1336.751366078305</v>
      </c>
    </row>
    <row r="42" spans="1:18" x14ac:dyDescent="0.25">
      <c r="A42" s="25"/>
      <c r="B42" s="27"/>
      <c r="C42" s="2" t="s">
        <v>16</v>
      </c>
      <c r="D42" s="15">
        <f>D41</f>
        <v>6032.5074080472896</v>
      </c>
      <c r="E42" s="15">
        <f>E41*E38</f>
        <v>952.19750485310976</v>
      </c>
      <c r="F42" s="15">
        <f t="shared" ref="F42:R42" si="32">F41*F38</f>
        <v>968.99352999922121</v>
      </c>
      <c r="G42" s="15">
        <f t="shared" si="32"/>
        <v>983.08897702041884</v>
      </c>
      <c r="H42" s="15">
        <f t="shared" si="32"/>
        <v>994.66673650447876</v>
      </c>
      <c r="I42" s="15">
        <f t="shared" si="32"/>
        <v>1003.8996254705087</v>
      </c>
      <c r="J42" s="15">
        <f t="shared" si="32"/>
        <v>1010.7912316046572</v>
      </c>
      <c r="K42" s="15">
        <f t="shared" si="32"/>
        <v>1015.8211749050963</v>
      </c>
      <c r="L42" s="15">
        <f t="shared" si="32"/>
        <v>976.75112971643853</v>
      </c>
      <c r="M42" s="15">
        <f t="shared" si="32"/>
        <v>939.18377857349844</v>
      </c>
      <c r="N42" s="15">
        <f t="shared" si="32"/>
        <v>903.06132555144075</v>
      </c>
      <c r="O42" s="15">
        <f t="shared" si="32"/>
        <v>868.32819764561634</v>
      </c>
      <c r="P42" s="15">
        <f t="shared" si="32"/>
        <v>834.93095927463082</v>
      </c>
      <c r="Q42" s="15">
        <f t="shared" si="32"/>
        <v>802.81823007176035</v>
      </c>
      <c r="R42" s="16">
        <f t="shared" si="32"/>
        <v>771.94060583823125</v>
      </c>
    </row>
    <row r="43" spans="1:18" ht="14.4" thickBot="1" x14ac:dyDescent="0.3">
      <c r="A43" s="25"/>
      <c r="B43" s="28"/>
      <c r="C43" s="20" t="s">
        <v>17</v>
      </c>
      <c r="D43" s="21">
        <f>D41+SUM(E42:R42)</f>
        <v>19058.980415076396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51E59-14FE-4D52-B87A-0C4ACF2C7C7F}">
  <dimension ref="A1:S43"/>
  <sheetViews>
    <sheetView view="pageBreakPreview" topLeftCell="A3" zoomScale="70" zoomScaleNormal="70" zoomScaleSheetLayoutView="70" workbookViewId="0">
      <selection activeCell="D31" sqref="D31"/>
    </sheetView>
  </sheetViews>
  <sheetFormatPr defaultColWidth="8" defaultRowHeight="13.8" x14ac:dyDescent="0.25"/>
  <cols>
    <col min="1" max="1" width="8" style="1"/>
    <col min="2" max="2" width="10.109375" style="1" customWidth="1"/>
    <col min="3" max="3" width="21.6640625" style="1" customWidth="1"/>
    <col min="4" max="4" width="11.5546875" style="1" bestFit="1" customWidth="1"/>
    <col min="5" max="18" width="8.88671875" style="1" customWidth="1"/>
    <col min="19" max="16384" width="8" style="1"/>
  </cols>
  <sheetData>
    <row r="1" spans="1:19" x14ac:dyDescent="0.25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19" x14ac:dyDescent="0.25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 x14ac:dyDescent="0.25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19" x14ac:dyDescent="0.25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 x14ac:dyDescent="0.25">
      <c r="C5" s="2" t="s">
        <v>4</v>
      </c>
      <c r="D5" s="6">
        <v>0.04</v>
      </c>
    </row>
    <row r="6" spans="1:19" x14ac:dyDescent="0.25">
      <c r="D6" s="7" t="s">
        <v>5</v>
      </c>
    </row>
    <row r="8" spans="1:19" ht="14.4" thickBot="1" x14ac:dyDescent="0.3"/>
    <row r="9" spans="1:19" ht="15" customHeight="1" x14ac:dyDescent="0.25">
      <c r="A9" s="25"/>
      <c r="B9" s="26" t="s">
        <v>6</v>
      </c>
      <c r="C9" s="8" t="s">
        <v>7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 x14ac:dyDescent="0.25">
      <c r="A10" s="25"/>
      <c r="B10" s="27"/>
      <c r="C10" s="2" t="s">
        <v>10</v>
      </c>
      <c r="D10" s="11">
        <v>0.04</v>
      </c>
      <c r="R10" s="12"/>
    </row>
    <row r="11" spans="1:19" x14ac:dyDescent="0.25">
      <c r="A11" s="25"/>
      <c r="B11" s="27"/>
      <c r="C11" s="2"/>
      <c r="R11" s="12"/>
    </row>
    <row r="12" spans="1:19" x14ac:dyDescent="0.25">
      <c r="A12" s="25"/>
      <c r="B12" s="27"/>
      <c r="C12" s="2" t="s">
        <v>11</v>
      </c>
      <c r="D12" s="2">
        <v>2023</v>
      </c>
      <c r="E12" s="2">
        <v>2024</v>
      </c>
      <c r="F12" s="2">
        <v>2025</v>
      </c>
      <c r="G12" s="2">
        <v>2026</v>
      </c>
      <c r="H12" s="2">
        <v>2027</v>
      </c>
      <c r="I12" s="2">
        <v>2028</v>
      </c>
      <c r="J12" s="2">
        <v>2029</v>
      </c>
      <c r="K12" s="2">
        <v>2030</v>
      </c>
      <c r="L12" s="2">
        <v>2031</v>
      </c>
      <c r="M12" s="2">
        <v>2032</v>
      </c>
      <c r="N12" s="2">
        <v>2033</v>
      </c>
      <c r="O12" s="2">
        <v>2034</v>
      </c>
      <c r="P12" s="2">
        <v>2035</v>
      </c>
      <c r="Q12" s="2">
        <v>2036</v>
      </c>
      <c r="R12" s="13">
        <v>2037</v>
      </c>
    </row>
    <row r="13" spans="1:19" x14ac:dyDescent="0.25">
      <c r="A13" s="25"/>
      <c r="B13" s="27"/>
      <c r="C13" s="2"/>
      <c r="D13" s="1">
        <v>0</v>
      </c>
      <c r="E13" s="1">
        <v>1</v>
      </c>
      <c r="F13" s="1">
        <v>2</v>
      </c>
      <c r="G13" s="1">
        <v>3</v>
      </c>
      <c r="H13" s="1">
        <v>4</v>
      </c>
      <c r="I13" s="1">
        <v>5</v>
      </c>
      <c r="J13" s="1">
        <v>6</v>
      </c>
      <c r="K13" s="1">
        <v>7</v>
      </c>
      <c r="L13" s="1">
        <v>8</v>
      </c>
      <c r="M13" s="1">
        <v>9</v>
      </c>
      <c r="N13" s="1">
        <v>10</v>
      </c>
      <c r="O13" s="1">
        <v>11</v>
      </c>
      <c r="P13" s="1">
        <v>12</v>
      </c>
      <c r="Q13" s="1">
        <v>13</v>
      </c>
      <c r="R13" s="12">
        <v>14</v>
      </c>
    </row>
    <row r="14" spans="1:19" x14ac:dyDescent="0.25">
      <c r="A14" s="25"/>
      <c r="B14" s="27"/>
      <c r="C14" s="2" t="s">
        <v>12</v>
      </c>
      <c r="E14" s="1">
        <f t="shared" ref="E14:R14" si="0">1/(1+$D$5)^E13</f>
        <v>0.96153846153846145</v>
      </c>
      <c r="F14" s="1">
        <f t="shared" si="0"/>
        <v>0.92455621301775137</v>
      </c>
      <c r="G14" s="1">
        <f t="shared" si="0"/>
        <v>0.88899635867091487</v>
      </c>
      <c r="H14" s="1">
        <f t="shared" si="0"/>
        <v>0.85480419102972571</v>
      </c>
      <c r="I14" s="1">
        <f t="shared" si="0"/>
        <v>0.82192710675935154</v>
      </c>
      <c r="J14" s="1">
        <f t="shared" si="0"/>
        <v>0.79031452573014571</v>
      </c>
      <c r="K14" s="1">
        <f t="shared" si="0"/>
        <v>0.75991781320206331</v>
      </c>
      <c r="L14" s="1">
        <f t="shared" si="0"/>
        <v>0.73069020500198378</v>
      </c>
      <c r="M14" s="1">
        <f t="shared" si="0"/>
        <v>0.70258673557883045</v>
      </c>
      <c r="N14" s="1">
        <f t="shared" si="0"/>
        <v>0.67556416882579851</v>
      </c>
      <c r="O14" s="1">
        <f t="shared" si="0"/>
        <v>0.6495809315632679</v>
      </c>
      <c r="P14" s="1">
        <f t="shared" si="0"/>
        <v>0.62459704958006512</v>
      </c>
      <c r="Q14" s="1">
        <f t="shared" si="0"/>
        <v>0.600574086134678</v>
      </c>
      <c r="R14" s="12">
        <f t="shared" si="0"/>
        <v>0.57747508282180582</v>
      </c>
    </row>
    <row r="15" spans="1:19" x14ac:dyDescent="0.25">
      <c r="A15" s="25"/>
      <c r="B15" s="27"/>
      <c r="C15" s="2" t="s">
        <v>13</v>
      </c>
      <c r="D15" s="14">
        <v>-46610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 x14ac:dyDescent="0.25">
      <c r="A16" s="25"/>
      <c r="B16" s="27"/>
      <c r="C16" s="2" t="s">
        <v>14</v>
      </c>
      <c r="D16" s="17">
        <v>467.85024907377124</v>
      </c>
      <c r="E16" s="17">
        <v>495.72914273108711</v>
      </c>
      <c r="F16" s="17">
        <v>524.61814123104887</v>
      </c>
      <c r="G16" s="17">
        <v>553.50713973101824</v>
      </c>
      <c r="H16" s="17">
        <v>582.39613823098455</v>
      </c>
      <c r="I16" s="17">
        <v>611.28513673095381</v>
      </c>
      <c r="J16" s="17">
        <v>640.07312474665412</v>
      </c>
      <c r="K16" s="17">
        <v>668.96212324662247</v>
      </c>
      <c r="L16" s="17">
        <v>668.96212324662247</v>
      </c>
      <c r="M16" s="17">
        <v>668.96212324662247</v>
      </c>
      <c r="N16" s="17">
        <v>668.96212324662247</v>
      </c>
      <c r="O16" s="17">
        <v>668.96212324662247</v>
      </c>
      <c r="P16" s="17">
        <v>668.96212324662247</v>
      </c>
      <c r="Q16" s="17">
        <v>668.96212324662247</v>
      </c>
      <c r="R16" s="18">
        <v>668.96212324662247</v>
      </c>
      <c r="S16" s="19"/>
    </row>
    <row r="17" spans="1:19" x14ac:dyDescent="0.25">
      <c r="A17" s="25"/>
      <c r="B17" s="27"/>
      <c r="C17" s="2" t="s">
        <v>15</v>
      </c>
      <c r="D17" s="15">
        <f>D16+D15</f>
        <v>-46142.149750926226</v>
      </c>
      <c r="E17" s="15">
        <f t="shared" ref="E17:R17" si="1">E16+E15</f>
        <v>495.72914273108711</v>
      </c>
      <c r="F17" s="15">
        <f t="shared" si="1"/>
        <v>524.61814123104887</v>
      </c>
      <c r="G17" s="15">
        <f t="shared" si="1"/>
        <v>553.50713973101824</v>
      </c>
      <c r="H17" s="15">
        <f t="shared" si="1"/>
        <v>582.39613823098455</v>
      </c>
      <c r="I17" s="15">
        <f t="shared" si="1"/>
        <v>611.28513673095381</v>
      </c>
      <c r="J17" s="15">
        <f t="shared" si="1"/>
        <v>640.07312474665412</v>
      </c>
      <c r="K17" s="15">
        <f t="shared" si="1"/>
        <v>668.96212324662247</v>
      </c>
      <c r="L17" s="15">
        <f t="shared" si="1"/>
        <v>668.96212324662247</v>
      </c>
      <c r="M17" s="15">
        <f t="shared" si="1"/>
        <v>668.96212324662247</v>
      </c>
      <c r="N17" s="15">
        <f t="shared" si="1"/>
        <v>668.96212324662247</v>
      </c>
      <c r="O17" s="15">
        <f t="shared" si="1"/>
        <v>668.96212324662247</v>
      </c>
      <c r="P17" s="15">
        <f t="shared" si="1"/>
        <v>668.96212324662247</v>
      </c>
      <c r="Q17" s="15">
        <f t="shared" si="1"/>
        <v>668.96212324662247</v>
      </c>
      <c r="R17" s="16">
        <f t="shared" si="1"/>
        <v>668.96212324662247</v>
      </c>
      <c r="S17" s="19"/>
    </row>
    <row r="18" spans="1:19" x14ac:dyDescent="0.25">
      <c r="A18" s="25"/>
      <c r="B18" s="27"/>
      <c r="C18" s="2" t="s">
        <v>16</v>
      </c>
      <c r="D18" s="15">
        <f>D17</f>
        <v>-46142.149750926226</v>
      </c>
      <c r="E18" s="15">
        <f>E17*E14</f>
        <v>476.66263724142988</v>
      </c>
      <c r="F18" s="15">
        <f t="shared" ref="F18:R18" si="2">F17*F14</f>
        <v>485.0389619369904</v>
      </c>
      <c r="G18" s="15">
        <f t="shared" si="2"/>
        <v>492.06583171922847</v>
      </c>
      <c r="H18" s="15">
        <f t="shared" si="2"/>
        <v>497.83465979937307</v>
      </c>
      <c r="I18" s="15">
        <f t="shared" si="2"/>
        <v>502.43182383826746</v>
      </c>
      <c r="J18" s="15">
        <f t="shared" si="2"/>
        <v>505.85908801676436</v>
      </c>
      <c r="K18" s="15">
        <f t="shared" si="2"/>
        <v>508.3562338125825</v>
      </c>
      <c r="L18" s="15">
        <f t="shared" si="2"/>
        <v>488.8040709736369</v>
      </c>
      <c r="M18" s="15">
        <f t="shared" si="2"/>
        <v>470.00391439772773</v>
      </c>
      <c r="N18" s="15">
        <f t="shared" si="2"/>
        <v>451.92684076704586</v>
      </c>
      <c r="O18" s="15">
        <f t="shared" si="2"/>
        <v>434.54503919908268</v>
      </c>
      <c r="P18" s="15">
        <f t="shared" si="2"/>
        <v>417.83176846065629</v>
      </c>
      <c r="Q18" s="15">
        <f t="shared" si="2"/>
        <v>401.76131582755414</v>
      </c>
      <c r="R18" s="16">
        <f t="shared" si="2"/>
        <v>386.3089575264944</v>
      </c>
      <c r="S18" s="19"/>
    </row>
    <row r="19" spans="1:19" ht="14.4" thickBot="1" x14ac:dyDescent="0.3">
      <c r="A19" s="25"/>
      <c r="B19" s="28"/>
      <c r="C19" s="20" t="s">
        <v>17</v>
      </c>
      <c r="D19" s="21">
        <f>D17+SUM(E18:R18)</f>
        <v>-39622.718607409392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5" customHeight="1" thickBot="1" x14ac:dyDescent="0.3">
      <c r="A20" s="25"/>
    </row>
    <row r="21" spans="1:19" ht="15" customHeight="1" x14ac:dyDescent="0.25">
      <c r="A21" s="25"/>
      <c r="B21" s="26" t="s">
        <v>18</v>
      </c>
      <c r="C21" s="8" t="s">
        <v>7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25">
      <c r="A22" s="25"/>
      <c r="B22" s="27"/>
      <c r="C22" s="2" t="s">
        <v>10</v>
      </c>
      <c r="E22" s="6">
        <v>0.04</v>
      </c>
      <c r="R22" s="12"/>
    </row>
    <row r="23" spans="1:19" x14ac:dyDescent="0.25">
      <c r="A23" s="25"/>
      <c r="B23" s="27"/>
      <c r="C23" s="2"/>
      <c r="D23" s="6"/>
      <c r="R23" s="12"/>
    </row>
    <row r="24" spans="1:19" x14ac:dyDescent="0.25">
      <c r="A24" s="25"/>
      <c r="B24" s="27"/>
      <c r="C24" s="2" t="s">
        <v>11</v>
      </c>
      <c r="D24" s="2">
        <v>2023</v>
      </c>
      <c r="E24" s="2">
        <v>2024</v>
      </c>
      <c r="F24" s="2">
        <v>2025</v>
      </c>
      <c r="G24" s="2">
        <v>2026</v>
      </c>
      <c r="H24" s="2">
        <v>2027</v>
      </c>
      <c r="I24" s="2">
        <v>2028</v>
      </c>
      <c r="J24" s="2">
        <v>2029</v>
      </c>
      <c r="K24" s="2">
        <v>2030</v>
      </c>
      <c r="L24" s="2">
        <v>2031</v>
      </c>
      <c r="M24" s="2">
        <v>2032</v>
      </c>
      <c r="N24" s="2">
        <v>2033</v>
      </c>
      <c r="O24" s="2">
        <v>2034</v>
      </c>
      <c r="P24" s="2">
        <v>2035</v>
      </c>
      <c r="Q24" s="2">
        <v>2036</v>
      </c>
      <c r="R24" s="13">
        <v>2037</v>
      </c>
    </row>
    <row r="25" spans="1:19" x14ac:dyDescent="0.25">
      <c r="A25" s="25"/>
      <c r="B25" s="27"/>
      <c r="C25" s="2"/>
      <c r="D25" s="1">
        <v>0</v>
      </c>
      <c r="E25" s="1">
        <v>1</v>
      </c>
      <c r="F25" s="1">
        <v>2</v>
      </c>
      <c r="G25" s="1">
        <v>3</v>
      </c>
      <c r="H25" s="1">
        <v>4</v>
      </c>
      <c r="I25" s="1">
        <v>5</v>
      </c>
      <c r="J25" s="1">
        <v>6</v>
      </c>
      <c r="K25" s="1">
        <v>7</v>
      </c>
      <c r="L25" s="1">
        <v>8</v>
      </c>
      <c r="M25" s="1">
        <v>9</v>
      </c>
      <c r="N25" s="1">
        <v>10</v>
      </c>
      <c r="O25" s="1">
        <v>11</v>
      </c>
      <c r="P25" s="1">
        <v>12</v>
      </c>
      <c r="Q25" s="1">
        <v>13</v>
      </c>
      <c r="R25" s="12">
        <v>14</v>
      </c>
    </row>
    <row r="26" spans="1:19" x14ac:dyDescent="0.25">
      <c r="A26" s="25"/>
      <c r="B26" s="27"/>
      <c r="C26" s="2" t="s">
        <v>12</v>
      </c>
      <c r="E26" s="1">
        <f t="shared" ref="E26:R26" si="3">1/(1+$D$5)^E25</f>
        <v>0.96153846153846145</v>
      </c>
      <c r="F26" s="1">
        <f t="shared" si="3"/>
        <v>0.92455621301775137</v>
      </c>
      <c r="G26" s="1">
        <f t="shared" si="3"/>
        <v>0.88899635867091487</v>
      </c>
      <c r="H26" s="1">
        <f t="shared" si="3"/>
        <v>0.85480419102972571</v>
      </c>
      <c r="I26" s="1">
        <f t="shared" si="3"/>
        <v>0.82192710675935154</v>
      </c>
      <c r="J26" s="1">
        <f t="shared" si="3"/>
        <v>0.79031452573014571</v>
      </c>
      <c r="K26" s="1">
        <f t="shared" si="3"/>
        <v>0.75991781320206331</v>
      </c>
      <c r="L26" s="1">
        <f t="shared" si="3"/>
        <v>0.73069020500198378</v>
      </c>
      <c r="M26" s="1">
        <f t="shared" si="3"/>
        <v>0.70258673557883045</v>
      </c>
      <c r="N26" s="1">
        <f t="shared" si="3"/>
        <v>0.67556416882579851</v>
      </c>
      <c r="O26" s="1">
        <f t="shared" si="3"/>
        <v>0.6495809315632679</v>
      </c>
      <c r="P26" s="1">
        <f t="shared" si="3"/>
        <v>0.62459704958006512</v>
      </c>
      <c r="Q26" s="1">
        <f t="shared" si="3"/>
        <v>0.600574086134678</v>
      </c>
      <c r="R26" s="12">
        <f t="shared" si="3"/>
        <v>0.57747508282180582</v>
      </c>
    </row>
    <row r="27" spans="1:19" x14ac:dyDescent="0.25">
      <c r="A27" s="25"/>
      <c r="B27" s="27"/>
      <c r="C27" s="2" t="s">
        <v>13</v>
      </c>
      <c r="D27" s="14">
        <v>-46610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25">
      <c r="A28" s="25"/>
      <c r="B28" s="27"/>
      <c r="C28" s="2" t="s">
        <v>14</v>
      </c>
      <c r="D28" s="17">
        <v>746.204892567152</v>
      </c>
      <c r="E28" s="17">
        <v>792.42729016710791</v>
      </c>
      <c r="F28" s="17">
        <v>838.64968776705427</v>
      </c>
      <c r="G28" s="17">
        <v>884.87208536700609</v>
      </c>
      <c r="H28" s="17">
        <v>931.09448296695405</v>
      </c>
      <c r="I28" s="17">
        <v>977.31688056689882</v>
      </c>
      <c r="J28" s="17">
        <v>1023.3776613920315</v>
      </c>
      <c r="K28" s="17">
        <v>1069.6000589919734</v>
      </c>
      <c r="L28" s="17">
        <v>1069.6000589919734</v>
      </c>
      <c r="M28" s="17">
        <v>1069.6000589919734</v>
      </c>
      <c r="N28" s="17">
        <v>1069.6000589919734</v>
      </c>
      <c r="O28" s="17">
        <v>1069.6000589919734</v>
      </c>
      <c r="P28" s="17">
        <v>1069.6000589919734</v>
      </c>
      <c r="Q28" s="17">
        <v>1069.6000589919734</v>
      </c>
      <c r="R28" s="18">
        <v>1069.6000589919734</v>
      </c>
    </row>
    <row r="29" spans="1:19" x14ac:dyDescent="0.25">
      <c r="A29" s="25"/>
      <c r="B29" s="27"/>
      <c r="C29" s="2" t="s">
        <v>15</v>
      </c>
      <c r="D29" s="15">
        <f>D28+D27</f>
        <v>-45863.795107432845</v>
      </c>
      <c r="E29" s="15">
        <f t="shared" ref="E29:R29" si="4">E28+E27</f>
        <v>792.42729016710791</v>
      </c>
      <c r="F29" s="15">
        <f t="shared" si="4"/>
        <v>838.64968776705427</v>
      </c>
      <c r="G29" s="15">
        <f t="shared" si="4"/>
        <v>884.87208536700609</v>
      </c>
      <c r="H29" s="15">
        <f t="shared" si="4"/>
        <v>931.09448296695405</v>
      </c>
      <c r="I29" s="15">
        <f t="shared" si="4"/>
        <v>977.31688056689882</v>
      </c>
      <c r="J29" s="15">
        <f t="shared" si="4"/>
        <v>1023.3776613920315</v>
      </c>
      <c r="K29" s="15">
        <f t="shared" si="4"/>
        <v>1069.6000589919734</v>
      </c>
      <c r="L29" s="15">
        <f t="shared" si="4"/>
        <v>1069.6000589919734</v>
      </c>
      <c r="M29" s="15">
        <f t="shared" si="4"/>
        <v>1069.6000589919734</v>
      </c>
      <c r="N29" s="15">
        <f t="shared" si="4"/>
        <v>1069.6000589919734</v>
      </c>
      <c r="O29" s="15">
        <f t="shared" si="4"/>
        <v>1069.6000589919734</v>
      </c>
      <c r="P29" s="15">
        <f t="shared" si="4"/>
        <v>1069.6000589919734</v>
      </c>
      <c r="Q29" s="15">
        <f t="shared" si="4"/>
        <v>1069.6000589919734</v>
      </c>
      <c r="R29" s="16">
        <f t="shared" si="4"/>
        <v>1069.6000589919734</v>
      </c>
    </row>
    <row r="30" spans="1:19" x14ac:dyDescent="0.25">
      <c r="A30" s="25"/>
      <c r="B30" s="27"/>
      <c r="C30" s="2" t="s">
        <v>16</v>
      </c>
      <c r="D30" s="15">
        <f>D29</f>
        <v>-45863.795107432845</v>
      </c>
      <c r="E30" s="15">
        <f>E29*E26</f>
        <v>761.9493174683729</v>
      </c>
      <c r="F30" s="15">
        <f t="shared" ref="F30:R30" si="5">F29*F26</f>
        <v>775.37877937042731</v>
      </c>
      <c r="G30" s="15">
        <f t="shared" si="5"/>
        <v>786.64806178080732</v>
      </c>
      <c r="H30" s="15">
        <f t="shared" si="5"/>
        <v>795.90346628480791</v>
      </c>
      <c r="I30" s="15">
        <f t="shared" si="5"/>
        <v>803.28323603142587</v>
      </c>
      <c r="J30" s="15">
        <f t="shared" si="5"/>
        <v>808.79023110586911</v>
      </c>
      <c r="K30" s="15">
        <f t="shared" si="5"/>
        <v>812.80813782997825</v>
      </c>
      <c r="L30" s="15">
        <f t="shared" si="5"/>
        <v>781.54628637497899</v>
      </c>
      <c r="M30" s="15">
        <f t="shared" si="5"/>
        <v>751.48681382209509</v>
      </c>
      <c r="N30" s="15">
        <f t="shared" si="5"/>
        <v>722.58347482893748</v>
      </c>
      <c r="O30" s="15">
        <f t="shared" si="5"/>
        <v>694.79180272013241</v>
      </c>
      <c r="P30" s="15">
        <f t="shared" si="5"/>
        <v>668.0690410770502</v>
      </c>
      <c r="Q30" s="15">
        <f t="shared" si="5"/>
        <v>642.37407795870206</v>
      </c>
      <c r="R30" s="16">
        <f t="shared" si="5"/>
        <v>617.66738265259823</v>
      </c>
    </row>
    <row r="31" spans="1:19" ht="14.4" thickBot="1" x14ac:dyDescent="0.3">
      <c r="A31" s="25"/>
      <c r="B31" s="28"/>
      <c r="C31" s="20" t="s">
        <v>17</v>
      </c>
      <c r="D31" s="21">
        <f>D29+SUM(E30:R30)</f>
        <v>-35440.514998126659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5" customHeight="1" thickBot="1" x14ac:dyDescent="0.3">
      <c r="A32" s="25"/>
    </row>
    <row r="33" spans="1:18" ht="15" customHeight="1" x14ac:dyDescent="0.25">
      <c r="A33" s="25"/>
      <c r="B33" s="26" t="s">
        <v>20</v>
      </c>
      <c r="C33" s="8" t="s">
        <v>7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25">
      <c r="A34" s="25"/>
      <c r="B34" s="27"/>
      <c r="C34" s="2" t="s">
        <v>10</v>
      </c>
      <c r="E34" s="6">
        <v>0.04</v>
      </c>
      <c r="R34" s="12"/>
    </row>
    <row r="35" spans="1:18" x14ac:dyDescent="0.25">
      <c r="A35" s="25"/>
      <c r="B35" s="27"/>
      <c r="C35" s="2"/>
      <c r="D35" s="6"/>
      <c r="R35" s="12"/>
    </row>
    <row r="36" spans="1:18" x14ac:dyDescent="0.25">
      <c r="A36" s="25"/>
      <c r="B36" s="27"/>
      <c r="C36" s="2" t="s">
        <v>11</v>
      </c>
      <c r="D36" s="2">
        <v>2023</v>
      </c>
      <c r="E36" s="2">
        <v>2024</v>
      </c>
      <c r="F36" s="2">
        <v>2025</v>
      </c>
      <c r="G36" s="2">
        <v>2026</v>
      </c>
      <c r="H36" s="2">
        <v>2027</v>
      </c>
      <c r="I36" s="2">
        <v>2028</v>
      </c>
      <c r="J36" s="2">
        <v>2029</v>
      </c>
      <c r="K36" s="2">
        <v>2030</v>
      </c>
      <c r="L36" s="2">
        <v>2031</v>
      </c>
      <c r="M36" s="2">
        <v>2032</v>
      </c>
      <c r="N36" s="2">
        <v>2033</v>
      </c>
      <c r="O36" s="2">
        <v>2034</v>
      </c>
      <c r="P36" s="2">
        <v>2035</v>
      </c>
      <c r="Q36" s="2">
        <v>2036</v>
      </c>
      <c r="R36" s="13">
        <v>2037</v>
      </c>
    </row>
    <row r="37" spans="1:18" x14ac:dyDescent="0.25">
      <c r="A37" s="25"/>
      <c r="B37" s="27"/>
      <c r="C37" s="2"/>
      <c r="D37" s="1">
        <v>0</v>
      </c>
      <c r="E37" s="1">
        <v>1</v>
      </c>
      <c r="F37" s="1">
        <v>2</v>
      </c>
      <c r="G37" s="1">
        <v>3</v>
      </c>
      <c r="H37" s="1">
        <v>4</v>
      </c>
      <c r="I37" s="1">
        <v>5</v>
      </c>
      <c r="J37" s="1">
        <v>6</v>
      </c>
      <c r="K37" s="1">
        <v>7</v>
      </c>
      <c r="L37" s="1">
        <v>8</v>
      </c>
      <c r="M37" s="1">
        <v>9</v>
      </c>
      <c r="N37" s="1">
        <v>10</v>
      </c>
      <c r="O37" s="1">
        <v>11</v>
      </c>
      <c r="P37" s="1">
        <v>12</v>
      </c>
      <c r="Q37" s="1">
        <v>13</v>
      </c>
      <c r="R37" s="12">
        <v>14</v>
      </c>
    </row>
    <row r="38" spans="1:18" x14ac:dyDescent="0.25">
      <c r="A38" s="25"/>
      <c r="B38" s="27"/>
      <c r="C38" s="2" t="s">
        <v>12</v>
      </c>
      <c r="E38" s="1">
        <f t="shared" ref="E38:R38" si="6">1/(1+$D$5)^E37</f>
        <v>0.96153846153846145</v>
      </c>
      <c r="F38" s="1">
        <f t="shared" si="6"/>
        <v>0.92455621301775137</v>
      </c>
      <c r="G38" s="1">
        <f t="shared" si="6"/>
        <v>0.88899635867091487</v>
      </c>
      <c r="H38" s="1">
        <f t="shared" si="6"/>
        <v>0.85480419102972571</v>
      </c>
      <c r="I38" s="1">
        <f t="shared" si="6"/>
        <v>0.82192710675935154</v>
      </c>
      <c r="J38" s="1">
        <f t="shared" si="6"/>
        <v>0.79031452573014571</v>
      </c>
      <c r="K38" s="1">
        <f t="shared" si="6"/>
        <v>0.75991781320206331</v>
      </c>
      <c r="L38" s="1">
        <f t="shared" si="6"/>
        <v>0.73069020500198378</v>
      </c>
      <c r="M38" s="1">
        <f t="shared" si="6"/>
        <v>0.70258673557883045</v>
      </c>
      <c r="N38" s="1">
        <f t="shared" si="6"/>
        <v>0.67556416882579851</v>
      </c>
      <c r="O38" s="1">
        <f t="shared" si="6"/>
        <v>0.6495809315632679</v>
      </c>
      <c r="P38" s="1">
        <f t="shared" si="6"/>
        <v>0.62459704958006512</v>
      </c>
      <c r="Q38" s="1">
        <f t="shared" si="6"/>
        <v>0.600574086134678</v>
      </c>
      <c r="R38" s="12">
        <f t="shared" si="6"/>
        <v>0.57747508282180582</v>
      </c>
    </row>
    <row r="39" spans="1:18" x14ac:dyDescent="0.25">
      <c r="A39" s="25"/>
      <c r="B39" s="27"/>
      <c r="C39" s="2" t="s">
        <v>13</v>
      </c>
      <c r="D39" s="14">
        <v>-46610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25">
      <c r="A40" s="25"/>
      <c r="B40" s="27"/>
      <c r="C40" s="2" t="s">
        <v>14</v>
      </c>
      <c r="D40" s="17">
        <v>932.50740804728912</v>
      </c>
      <c r="E40" s="17">
        <v>990.28540504723424</v>
      </c>
      <c r="F40" s="17">
        <v>1048.0634020471578</v>
      </c>
      <c r="G40" s="17">
        <v>1105.8413990470965</v>
      </c>
      <c r="H40" s="17">
        <v>1163.6193960470291</v>
      </c>
      <c r="I40" s="17">
        <v>1221.3973930469676</v>
      </c>
      <c r="J40" s="17">
        <v>1278.9733690783683</v>
      </c>
      <c r="K40" s="17">
        <v>1336.751366078305</v>
      </c>
      <c r="L40" s="17">
        <v>1336.751366078305</v>
      </c>
      <c r="M40" s="17">
        <v>1336.751366078305</v>
      </c>
      <c r="N40" s="17">
        <v>1336.751366078305</v>
      </c>
      <c r="O40" s="17">
        <v>1336.751366078305</v>
      </c>
      <c r="P40" s="17">
        <v>1336.751366078305</v>
      </c>
      <c r="Q40" s="17">
        <v>1336.751366078305</v>
      </c>
      <c r="R40" s="18">
        <v>1336.751366078305</v>
      </c>
    </row>
    <row r="41" spans="1:18" x14ac:dyDescent="0.25">
      <c r="A41" s="25"/>
      <c r="B41" s="27"/>
      <c r="C41" s="2" t="s">
        <v>15</v>
      </c>
      <c r="D41" s="15">
        <f>D40+D39</f>
        <v>-45677.492591952709</v>
      </c>
      <c r="E41" s="15">
        <f t="shared" ref="E41:R41" si="7">E40+E39</f>
        <v>990.28540504723424</v>
      </c>
      <c r="F41" s="15">
        <f t="shared" si="7"/>
        <v>1048.0634020471578</v>
      </c>
      <c r="G41" s="15">
        <f t="shared" si="7"/>
        <v>1105.8413990470965</v>
      </c>
      <c r="H41" s="15">
        <f t="shared" si="7"/>
        <v>1163.6193960470291</v>
      </c>
      <c r="I41" s="15">
        <f t="shared" si="7"/>
        <v>1221.3973930469676</v>
      </c>
      <c r="J41" s="15">
        <f t="shared" si="7"/>
        <v>1278.9733690783683</v>
      </c>
      <c r="K41" s="15">
        <f t="shared" si="7"/>
        <v>1336.751366078305</v>
      </c>
      <c r="L41" s="15">
        <f t="shared" si="7"/>
        <v>1336.751366078305</v>
      </c>
      <c r="M41" s="15">
        <f t="shared" si="7"/>
        <v>1336.751366078305</v>
      </c>
      <c r="N41" s="15">
        <f t="shared" si="7"/>
        <v>1336.751366078305</v>
      </c>
      <c r="O41" s="15">
        <f t="shared" si="7"/>
        <v>1336.751366078305</v>
      </c>
      <c r="P41" s="15">
        <f t="shared" si="7"/>
        <v>1336.751366078305</v>
      </c>
      <c r="Q41" s="15">
        <f t="shared" si="7"/>
        <v>1336.751366078305</v>
      </c>
      <c r="R41" s="16">
        <f t="shared" si="7"/>
        <v>1336.751366078305</v>
      </c>
    </row>
    <row r="42" spans="1:18" x14ac:dyDescent="0.25">
      <c r="A42" s="25"/>
      <c r="B42" s="27"/>
      <c r="C42" s="2" t="s">
        <v>16</v>
      </c>
      <c r="D42" s="15">
        <f>D41</f>
        <v>-45677.492591952709</v>
      </c>
      <c r="E42" s="15">
        <f>E41*E38</f>
        <v>952.19750485310976</v>
      </c>
      <c r="F42" s="15">
        <f t="shared" ref="F42:R42" si="8">F41*F38</f>
        <v>968.99352999922121</v>
      </c>
      <c r="G42" s="15">
        <f t="shared" si="8"/>
        <v>983.08897702041884</v>
      </c>
      <c r="H42" s="15">
        <f t="shared" si="8"/>
        <v>994.66673650447876</v>
      </c>
      <c r="I42" s="15">
        <f t="shared" si="8"/>
        <v>1003.8996254705087</v>
      </c>
      <c r="J42" s="15">
        <f t="shared" si="8"/>
        <v>1010.7912316046572</v>
      </c>
      <c r="K42" s="15">
        <f t="shared" si="8"/>
        <v>1015.8211749050963</v>
      </c>
      <c r="L42" s="15">
        <f t="shared" si="8"/>
        <v>976.75112971643853</v>
      </c>
      <c r="M42" s="15">
        <f t="shared" si="8"/>
        <v>939.18377857349844</v>
      </c>
      <c r="N42" s="15">
        <f t="shared" si="8"/>
        <v>903.06132555144075</v>
      </c>
      <c r="O42" s="15">
        <f t="shared" si="8"/>
        <v>868.32819764561634</v>
      </c>
      <c r="P42" s="15">
        <f t="shared" si="8"/>
        <v>834.93095927463082</v>
      </c>
      <c r="Q42" s="15">
        <f t="shared" si="8"/>
        <v>802.81823007176035</v>
      </c>
      <c r="R42" s="16">
        <f t="shared" si="8"/>
        <v>771.94060583823125</v>
      </c>
    </row>
    <row r="43" spans="1:18" ht="14.4" thickBot="1" x14ac:dyDescent="0.3">
      <c r="A43" s="25"/>
      <c r="B43" s="28"/>
      <c r="C43" s="20" t="s">
        <v>17</v>
      </c>
      <c r="D43" s="21">
        <f>D41+SUM(E42:R42)</f>
        <v>-32651.019584923604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20611-483A-4B4C-BF49-D2DA257A1EB6}">
  <dimension ref="A1:S43"/>
  <sheetViews>
    <sheetView view="pageBreakPreview" topLeftCell="A9" zoomScale="70" zoomScaleNormal="70" zoomScaleSheetLayoutView="70" workbookViewId="0">
      <selection activeCell="D31" sqref="D31"/>
    </sheetView>
  </sheetViews>
  <sheetFormatPr defaultColWidth="8" defaultRowHeight="13.8" x14ac:dyDescent="0.25"/>
  <cols>
    <col min="1" max="1" width="8" style="1"/>
    <col min="2" max="2" width="10.109375" style="1" customWidth="1"/>
    <col min="3" max="3" width="21.6640625" style="1" customWidth="1"/>
    <col min="4" max="4" width="10.5546875" style="1" bestFit="1" customWidth="1"/>
    <col min="5" max="18" width="8.88671875" style="1" customWidth="1"/>
    <col min="19" max="16384" width="8" style="1"/>
  </cols>
  <sheetData>
    <row r="1" spans="1:19" x14ac:dyDescent="0.25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19" x14ac:dyDescent="0.25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 x14ac:dyDescent="0.25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19" x14ac:dyDescent="0.25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 x14ac:dyDescent="0.25">
      <c r="C5" s="2" t="s">
        <v>4</v>
      </c>
      <c r="D5" s="6">
        <v>0.04</v>
      </c>
    </row>
    <row r="6" spans="1:19" x14ac:dyDescent="0.25">
      <c r="D6" s="7" t="s">
        <v>5</v>
      </c>
    </row>
    <row r="8" spans="1:19" ht="14.4" thickBot="1" x14ac:dyDescent="0.3"/>
    <row r="9" spans="1:19" ht="15" customHeight="1" x14ac:dyDescent="0.25">
      <c r="A9" s="25"/>
      <c r="B9" s="26" t="s">
        <v>6</v>
      </c>
      <c r="C9" s="8" t="s">
        <v>22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 x14ac:dyDescent="0.25">
      <c r="A10" s="25"/>
      <c r="B10" s="27"/>
      <c r="C10" s="2" t="s">
        <v>10</v>
      </c>
      <c r="D10" s="11">
        <v>0.04</v>
      </c>
      <c r="R10" s="12"/>
    </row>
    <row r="11" spans="1:19" x14ac:dyDescent="0.25">
      <c r="A11" s="25"/>
      <c r="B11" s="27"/>
      <c r="C11" s="2"/>
      <c r="R11" s="12"/>
    </row>
    <row r="12" spans="1:19" x14ac:dyDescent="0.25">
      <c r="A12" s="25"/>
      <c r="B12" s="27"/>
      <c r="C12" s="2" t="s">
        <v>11</v>
      </c>
      <c r="D12" s="2">
        <v>2023</v>
      </c>
      <c r="E12" s="2">
        <v>2024</v>
      </c>
      <c r="F12" s="2">
        <v>2025</v>
      </c>
      <c r="G12" s="2">
        <v>2026</v>
      </c>
      <c r="H12" s="2">
        <v>2027</v>
      </c>
      <c r="I12" s="2">
        <v>2028</v>
      </c>
      <c r="J12" s="2">
        <v>2029</v>
      </c>
      <c r="K12" s="2">
        <v>2030</v>
      </c>
      <c r="L12" s="2">
        <v>2031</v>
      </c>
      <c r="M12" s="2">
        <v>2032</v>
      </c>
      <c r="N12" s="2">
        <v>2033</v>
      </c>
      <c r="O12" s="2">
        <v>2034</v>
      </c>
      <c r="P12" s="2">
        <v>2035</v>
      </c>
      <c r="Q12" s="2">
        <v>2036</v>
      </c>
      <c r="R12" s="13">
        <v>2037</v>
      </c>
    </row>
    <row r="13" spans="1:19" x14ac:dyDescent="0.25">
      <c r="A13" s="25"/>
      <c r="B13" s="27"/>
      <c r="C13" s="2"/>
      <c r="D13" s="1">
        <v>0</v>
      </c>
      <c r="E13" s="1">
        <v>1</v>
      </c>
      <c r="F13" s="1">
        <v>2</v>
      </c>
      <c r="G13" s="1">
        <v>3</v>
      </c>
      <c r="H13" s="1">
        <v>4</v>
      </c>
      <c r="I13" s="1">
        <v>5</v>
      </c>
      <c r="J13" s="1">
        <v>6</v>
      </c>
      <c r="K13" s="1">
        <v>7</v>
      </c>
      <c r="L13" s="1">
        <v>8</v>
      </c>
      <c r="M13" s="1">
        <v>9</v>
      </c>
      <c r="N13" s="1">
        <v>10</v>
      </c>
      <c r="O13" s="1">
        <v>11</v>
      </c>
      <c r="P13" s="1">
        <v>12</v>
      </c>
      <c r="Q13" s="1">
        <v>13</v>
      </c>
      <c r="R13" s="12">
        <v>14</v>
      </c>
    </row>
    <row r="14" spans="1:19" x14ac:dyDescent="0.25">
      <c r="A14" s="25"/>
      <c r="B14" s="27"/>
      <c r="C14" s="2" t="s">
        <v>12</v>
      </c>
      <c r="E14" s="1">
        <f>1/(1+$D$5)^E13</f>
        <v>0.96153846153846145</v>
      </c>
      <c r="F14" s="1">
        <f t="shared" ref="F14:R14" si="0">1/(1+$D$5)^F13</f>
        <v>0.92455621301775137</v>
      </c>
      <c r="G14" s="1">
        <f t="shared" si="0"/>
        <v>0.88899635867091487</v>
      </c>
      <c r="H14" s="1">
        <f t="shared" si="0"/>
        <v>0.85480419102972571</v>
      </c>
      <c r="I14" s="1">
        <f t="shared" si="0"/>
        <v>0.82192710675935154</v>
      </c>
      <c r="J14" s="1">
        <f t="shared" si="0"/>
        <v>0.79031452573014571</v>
      </c>
      <c r="K14" s="1">
        <f t="shared" si="0"/>
        <v>0.75991781320206331</v>
      </c>
      <c r="L14" s="1">
        <f t="shared" si="0"/>
        <v>0.73069020500198378</v>
      </c>
      <c r="M14" s="1">
        <f t="shared" si="0"/>
        <v>0.70258673557883045</v>
      </c>
      <c r="N14" s="1">
        <f t="shared" si="0"/>
        <v>0.67556416882579851</v>
      </c>
      <c r="O14" s="1">
        <f t="shared" si="0"/>
        <v>0.6495809315632679</v>
      </c>
      <c r="P14" s="1">
        <f t="shared" si="0"/>
        <v>0.62459704958006512</v>
      </c>
      <c r="Q14" s="1">
        <f t="shared" si="0"/>
        <v>0.600574086134678</v>
      </c>
      <c r="R14" s="12">
        <f t="shared" si="0"/>
        <v>0.57747508282180582</v>
      </c>
    </row>
    <row r="15" spans="1:19" x14ac:dyDescent="0.25">
      <c r="A15" s="25"/>
      <c r="B15" s="27"/>
      <c r="C15" s="2" t="s">
        <v>13</v>
      </c>
      <c r="D15" s="14">
        <v>5100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 x14ac:dyDescent="0.25">
      <c r="A16" s="25"/>
      <c r="B16" s="27"/>
      <c r="C16" s="2" t="s">
        <v>14</v>
      </c>
      <c r="D16" s="17">
        <v>494.95504325300345</v>
      </c>
      <c r="E16" s="17">
        <v>528.6267957093014</v>
      </c>
      <c r="F16" s="17">
        <v>562.29854816560464</v>
      </c>
      <c r="G16" s="17">
        <v>595.97030062190356</v>
      </c>
      <c r="H16" s="17">
        <v>629.64205307820316</v>
      </c>
      <c r="I16" s="17">
        <v>663.31380553451049</v>
      </c>
      <c r="J16" s="17">
        <v>696.86782459060919</v>
      </c>
      <c r="K16" s="17">
        <v>730.53957704691175</v>
      </c>
      <c r="L16" s="17">
        <v>730.53957704691175</v>
      </c>
      <c r="M16" s="17">
        <v>730.53957704691175</v>
      </c>
      <c r="N16" s="17">
        <v>730.53957704691175</v>
      </c>
      <c r="O16" s="17">
        <v>730.53957704691175</v>
      </c>
      <c r="P16" s="17">
        <v>730.53957704691175</v>
      </c>
      <c r="Q16" s="17">
        <v>730.53957704691175</v>
      </c>
      <c r="R16" s="18">
        <v>730.53957704691175</v>
      </c>
      <c r="S16" s="19"/>
    </row>
    <row r="17" spans="1:19" x14ac:dyDescent="0.25">
      <c r="A17" s="25"/>
      <c r="B17" s="27"/>
      <c r="C17" s="2" t="s">
        <v>15</v>
      </c>
      <c r="D17" s="15">
        <f>D16+D15</f>
        <v>5594.9550432530032</v>
      </c>
      <c r="E17" s="15">
        <f t="shared" ref="E17:R17" si="1">E16+E15</f>
        <v>528.6267957093014</v>
      </c>
      <c r="F17" s="15">
        <f t="shared" si="1"/>
        <v>562.29854816560464</v>
      </c>
      <c r="G17" s="15">
        <f t="shared" si="1"/>
        <v>595.97030062190356</v>
      </c>
      <c r="H17" s="15">
        <f t="shared" si="1"/>
        <v>629.64205307820316</v>
      </c>
      <c r="I17" s="15">
        <f t="shared" si="1"/>
        <v>663.31380553451049</v>
      </c>
      <c r="J17" s="15">
        <f t="shared" si="1"/>
        <v>696.86782459060919</v>
      </c>
      <c r="K17" s="15">
        <f t="shared" si="1"/>
        <v>730.53957704691175</v>
      </c>
      <c r="L17" s="15">
        <f t="shared" si="1"/>
        <v>730.53957704691175</v>
      </c>
      <c r="M17" s="15">
        <f t="shared" si="1"/>
        <v>730.53957704691175</v>
      </c>
      <c r="N17" s="15">
        <f t="shared" si="1"/>
        <v>730.53957704691175</v>
      </c>
      <c r="O17" s="15">
        <f t="shared" si="1"/>
        <v>730.53957704691175</v>
      </c>
      <c r="P17" s="15">
        <f t="shared" si="1"/>
        <v>730.53957704691175</v>
      </c>
      <c r="Q17" s="15">
        <f t="shared" si="1"/>
        <v>730.53957704691175</v>
      </c>
      <c r="R17" s="16">
        <f t="shared" si="1"/>
        <v>730.53957704691175</v>
      </c>
      <c r="S17" s="19"/>
    </row>
    <row r="18" spans="1:19" x14ac:dyDescent="0.25">
      <c r="A18" s="25"/>
      <c r="B18" s="27"/>
      <c r="C18" s="2" t="s">
        <v>16</v>
      </c>
      <c r="D18" s="15">
        <f>D17</f>
        <v>5594.9550432530032</v>
      </c>
      <c r="E18" s="15">
        <f>E17*E14</f>
        <v>508.29499587432821</v>
      </c>
      <c r="F18" s="15">
        <f t="shared" ref="F18:R18" si="2">F17*F14</f>
        <v>519.87661627737111</v>
      </c>
      <c r="G18" s="15">
        <f t="shared" si="2"/>
        <v>529.81542712888279</v>
      </c>
      <c r="H18" s="15">
        <f t="shared" si="2"/>
        <v>538.22066581980903</v>
      </c>
      <c r="I18" s="15">
        <f t="shared" si="2"/>
        <v>545.19559705651534</v>
      </c>
      <c r="J18" s="15">
        <f t="shared" si="2"/>
        <v>550.7447642879257</v>
      </c>
      <c r="K18" s="15">
        <f t="shared" si="2"/>
        <v>555.15003784704936</v>
      </c>
      <c r="L18" s="15">
        <f t="shared" si="2"/>
        <v>533.79811331447047</v>
      </c>
      <c r="M18" s="15">
        <f t="shared" si="2"/>
        <v>513.26741664852921</v>
      </c>
      <c r="N18" s="15">
        <f t="shared" si="2"/>
        <v>493.52636216204735</v>
      </c>
      <c r="O18" s="15">
        <f t="shared" si="2"/>
        <v>474.54457900196866</v>
      </c>
      <c r="P18" s="15">
        <f t="shared" si="2"/>
        <v>456.29286442496976</v>
      </c>
      <c r="Q18" s="15">
        <f t="shared" si="2"/>
        <v>438.74313887016319</v>
      </c>
      <c r="R18" s="16">
        <f t="shared" si="2"/>
        <v>421.86840275977238</v>
      </c>
      <c r="S18" s="19"/>
    </row>
    <row r="19" spans="1:19" ht="14.4" thickBot="1" x14ac:dyDescent="0.3">
      <c r="A19" s="25"/>
      <c r="B19" s="28"/>
      <c r="C19" s="20" t="s">
        <v>17</v>
      </c>
      <c r="D19" s="21">
        <f>D17+SUM(E18:R18)</f>
        <v>12674.294024726805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4.4" thickBot="1" x14ac:dyDescent="0.3">
      <c r="A20" s="25"/>
    </row>
    <row r="21" spans="1:19" ht="15" customHeight="1" x14ac:dyDescent="0.25">
      <c r="A21" s="25"/>
      <c r="B21" s="26" t="s">
        <v>18</v>
      </c>
      <c r="C21" s="8" t="s">
        <v>22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25">
      <c r="A22" s="25"/>
      <c r="B22" s="27"/>
      <c r="C22" s="2" t="s">
        <v>10</v>
      </c>
      <c r="E22" s="6">
        <v>0.04</v>
      </c>
      <c r="R22" s="12"/>
    </row>
    <row r="23" spans="1:19" x14ac:dyDescent="0.25">
      <c r="A23" s="25"/>
      <c r="B23" s="27"/>
      <c r="C23" s="2"/>
      <c r="D23" s="6"/>
      <c r="R23" s="12"/>
    </row>
    <row r="24" spans="1:19" x14ac:dyDescent="0.25">
      <c r="A24" s="25"/>
      <c r="B24" s="27"/>
      <c r="C24" s="2" t="s">
        <v>11</v>
      </c>
      <c r="D24" s="2">
        <v>2023</v>
      </c>
      <c r="E24" s="2">
        <v>2024</v>
      </c>
      <c r="F24" s="2">
        <v>2025</v>
      </c>
      <c r="G24" s="2">
        <v>2026</v>
      </c>
      <c r="H24" s="2">
        <v>2027</v>
      </c>
      <c r="I24" s="2">
        <v>2028</v>
      </c>
      <c r="J24" s="2">
        <v>2029</v>
      </c>
      <c r="K24" s="2">
        <v>2030</v>
      </c>
      <c r="L24" s="2">
        <v>2031</v>
      </c>
      <c r="M24" s="2">
        <v>2032</v>
      </c>
      <c r="N24" s="2">
        <v>2033</v>
      </c>
      <c r="O24" s="2">
        <v>2034</v>
      </c>
      <c r="P24" s="2">
        <v>2035</v>
      </c>
      <c r="Q24" s="2">
        <v>2036</v>
      </c>
      <c r="R24" s="13">
        <v>2037</v>
      </c>
    </row>
    <row r="25" spans="1:19" x14ac:dyDescent="0.25">
      <c r="A25" s="25"/>
      <c r="B25" s="27"/>
      <c r="C25" s="2"/>
      <c r="D25" s="1">
        <v>0</v>
      </c>
      <c r="E25" s="1">
        <v>1</v>
      </c>
      <c r="F25" s="1">
        <v>2</v>
      </c>
      <c r="G25" s="1">
        <v>3</v>
      </c>
      <c r="H25" s="1">
        <v>4</v>
      </c>
      <c r="I25" s="1">
        <v>5</v>
      </c>
      <c r="J25" s="1">
        <v>6</v>
      </c>
      <c r="K25" s="1">
        <v>7</v>
      </c>
      <c r="L25" s="1">
        <v>8</v>
      </c>
      <c r="M25" s="1">
        <v>9</v>
      </c>
      <c r="N25" s="1">
        <v>10</v>
      </c>
      <c r="O25" s="1">
        <v>11</v>
      </c>
      <c r="P25" s="1">
        <v>12</v>
      </c>
      <c r="Q25" s="1">
        <v>13</v>
      </c>
      <c r="R25" s="12">
        <v>14</v>
      </c>
    </row>
    <row r="26" spans="1:19" x14ac:dyDescent="0.25">
      <c r="A26" s="25"/>
      <c r="B26" s="27"/>
      <c r="C26" s="2" t="s">
        <v>12</v>
      </c>
      <c r="E26" s="1">
        <f>1/(1+$D$5)^E25</f>
        <v>0.96153846153846145</v>
      </c>
      <c r="F26" s="1">
        <f t="shared" ref="F26:R26" si="3">1/(1+$D$5)^F25</f>
        <v>0.92455621301775137</v>
      </c>
      <c r="G26" s="1">
        <f t="shared" si="3"/>
        <v>0.88899635867091487</v>
      </c>
      <c r="H26" s="1">
        <f t="shared" si="3"/>
        <v>0.85480419102972571</v>
      </c>
      <c r="I26" s="1">
        <f t="shared" si="3"/>
        <v>0.82192710675935154</v>
      </c>
      <c r="J26" s="1">
        <f t="shared" si="3"/>
        <v>0.79031452573014571</v>
      </c>
      <c r="K26" s="1">
        <f t="shared" si="3"/>
        <v>0.75991781320206331</v>
      </c>
      <c r="L26" s="1">
        <f t="shared" si="3"/>
        <v>0.73069020500198378</v>
      </c>
      <c r="M26" s="1">
        <f t="shared" si="3"/>
        <v>0.70258673557883045</v>
      </c>
      <c r="N26" s="1">
        <f t="shared" si="3"/>
        <v>0.67556416882579851</v>
      </c>
      <c r="O26" s="1">
        <f t="shared" si="3"/>
        <v>0.6495809315632679</v>
      </c>
      <c r="P26" s="1">
        <f t="shared" si="3"/>
        <v>0.62459704958006512</v>
      </c>
      <c r="Q26" s="1">
        <f t="shared" si="3"/>
        <v>0.600574086134678</v>
      </c>
      <c r="R26" s="12">
        <f t="shared" si="3"/>
        <v>0.57747508282180582</v>
      </c>
    </row>
    <row r="27" spans="1:19" x14ac:dyDescent="0.25">
      <c r="A27" s="25"/>
      <c r="B27" s="27"/>
      <c r="C27" s="2" t="s">
        <v>13</v>
      </c>
      <c r="D27" s="14">
        <v>5100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25">
      <c r="A28" s="25"/>
      <c r="B28" s="27"/>
      <c r="C28" s="2" t="s">
        <v>14</v>
      </c>
      <c r="D28" s="17">
        <v>790.63627207857314</v>
      </c>
      <c r="E28" s="17">
        <v>844.51107600865396</v>
      </c>
      <c r="F28" s="17">
        <v>898.38587993873819</v>
      </c>
      <c r="G28" s="17">
        <v>952.26068386882196</v>
      </c>
      <c r="H28" s="17">
        <v>1006.1354877989019</v>
      </c>
      <c r="I28" s="17">
        <v>1060.0102917289837</v>
      </c>
      <c r="J28" s="17">
        <v>1113.6967222187504</v>
      </c>
      <c r="K28" s="17">
        <v>1167.5715261488376</v>
      </c>
      <c r="L28" s="17">
        <v>1167.5715261488376</v>
      </c>
      <c r="M28" s="17">
        <v>1167.5715261488376</v>
      </c>
      <c r="N28" s="17">
        <v>1167.5715261488376</v>
      </c>
      <c r="O28" s="17">
        <v>1167.5715261488376</v>
      </c>
      <c r="P28" s="17">
        <v>1167.5715261488376</v>
      </c>
      <c r="Q28" s="17">
        <v>1167.5715261488376</v>
      </c>
      <c r="R28" s="18">
        <v>1167.5715261488376</v>
      </c>
    </row>
    <row r="29" spans="1:19" x14ac:dyDescent="0.25">
      <c r="A29" s="25"/>
      <c r="B29" s="27"/>
      <c r="C29" s="2" t="s">
        <v>15</v>
      </c>
      <c r="D29" s="15">
        <f>D28+D27</f>
        <v>5890.6362720785728</v>
      </c>
      <c r="E29" s="15">
        <f t="shared" ref="E29:R29" si="4">E28+E27</f>
        <v>844.51107600865396</v>
      </c>
      <c r="F29" s="15">
        <f t="shared" si="4"/>
        <v>898.38587993873819</v>
      </c>
      <c r="G29" s="15">
        <f t="shared" si="4"/>
        <v>952.26068386882196</v>
      </c>
      <c r="H29" s="15">
        <f t="shared" si="4"/>
        <v>1006.1354877989019</v>
      </c>
      <c r="I29" s="15">
        <f t="shared" si="4"/>
        <v>1060.0102917289837</v>
      </c>
      <c r="J29" s="15">
        <f t="shared" si="4"/>
        <v>1113.6967222187504</v>
      </c>
      <c r="K29" s="15">
        <f t="shared" si="4"/>
        <v>1167.5715261488376</v>
      </c>
      <c r="L29" s="15">
        <f t="shared" si="4"/>
        <v>1167.5715261488376</v>
      </c>
      <c r="M29" s="15">
        <f t="shared" si="4"/>
        <v>1167.5715261488376</v>
      </c>
      <c r="N29" s="15">
        <f t="shared" si="4"/>
        <v>1167.5715261488376</v>
      </c>
      <c r="O29" s="15">
        <f t="shared" si="4"/>
        <v>1167.5715261488376</v>
      </c>
      <c r="P29" s="15">
        <f t="shared" si="4"/>
        <v>1167.5715261488376</v>
      </c>
      <c r="Q29" s="15">
        <f t="shared" si="4"/>
        <v>1167.5715261488376</v>
      </c>
      <c r="R29" s="16">
        <f t="shared" si="4"/>
        <v>1167.5715261488376</v>
      </c>
    </row>
    <row r="30" spans="1:19" x14ac:dyDescent="0.25">
      <c r="A30" s="25"/>
      <c r="B30" s="27"/>
      <c r="C30" s="2" t="s">
        <v>16</v>
      </c>
      <c r="D30" s="15">
        <f>D29</f>
        <v>5890.6362720785728</v>
      </c>
      <c r="E30" s="15">
        <f>E29*E26</f>
        <v>812.02988077755185</v>
      </c>
      <c r="F30" s="15">
        <f t="shared" ref="F30:R30" si="5">F29*F26</f>
        <v>830.60824698478007</v>
      </c>
      <c r="G30" s="15">
        <f t="shared" si="5"/>
        <v>846.55628046485788</v>
      </c>
      <c r="H30" s="15">
        <f t="shared" si="5"/>
        <v>860.04883171423876</v>
      </c>
      <c r="I30" s="15">
        <f t="shared" si="5"/>
        <v>871.2511922159398</v>
      </c>
      <c r="J30" s="15">
        <f t="shared" si="5"/>
        <v>880.17069682752958</v>
      </c>
      <c r="K30" s="15">
        <f t="shared" si="5"/>
        <v>887.25840090802035</v>
      </c>
      <c r="L30" s="15">
        <f t="shared" si="5"/>
        <v>853.13307779617321</v>
      </c>
      <c r="M30" s="15">
        <f t="shared" si="5"/>
        <v>820.32026711170488</v>
      </c>
      <c r="N30" s="15">
        <f t="shared" si="5"/>
        <v>788.76948760740856</v>
      </c>
      <c r="O30" s="15">
        <f t="shared" si="5"/>
        <v>758.43219962250839</v>
      </c>
      <c r="P30" s="15">
        <f t="shared" si="5"/>
        <v>729.26173040625781</v>
      </c>
      <c r="Q30" s="15">
        <f t="shared" si="5"/>
        <v>701.21320231370942</v>
      </c>
      <c r="R30" s="16">
        <f t="shared" si="5"/>
        <v>674.24346376318226</v>
      </c>
    </row>
    <row r="31" spans="1:19" ht="14.4" thickBot="1" x14ac:dyDescent="0.3">
      <c r="A31" s="25"/>
      <c r="B31" s="28"/>
      <c r="C31" s="20" t="s">
        <v>17</v>
      </c>
      <c r="D31" s="21">
        <f>D29+SUM(E30:R30)</f>
        <v>17203.933230592433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4.4" thickBot="1" x14ac:dyDescent="0.3">
      <c r="A32" s="25"/>
    </row>
    <row r="33" spans="1:18" x14ac:dyDescent="0.25">
      <c r="A33" s="25"/>
      <c r="B33" s="26" t="s">
        <v>20</v>
      </c>
      <c r="C33" s="8" t="s">
        <v>22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25">
      <c r="A34" s="25"/>
      <c r="B34" s="27"/>
      <c r="C34" s="2" t="s">
        <v>10</v>
      </c>
      <c r="E34" s="6">
        <v>0.04</v>
      </c>
      <c r="R34" s="12"/>
    </row>
    <row r="35" spans="1:18" x14ac:dyDescent="0.25">
      <c r="A35" s="25"/>
      <c r="B35" s="27"/>
      <c r="C35" s="2"/>
      <c r="D35" s="6"/>
      <c r="R35" s="12"/>
    </row>
    <row r="36" spans="1:18" x14ac:dyDescent="0.25">
      <c r="A36" s="25"/>
      <c r="B36" s="27"/>
      <c r="C36" s="2" t="s">
        <v>11</v>
      </c>
      <c r="D36" s="2">
        <v>2023</v>
      </c>
      <c r="E36" s="2">
        <v>2024</v>
      </c>
      <c r="F36" s="2">
        <v>2025</v>
      </c>
      <c r="G36" s="2">
        <v>2026</v>
      </c>
      <c r="H36" s="2">
        <v>2027</v>
      </c>
      <c r="I36" s="2">
        <v>2028</v>
      </c>
      <c r="J36" s="2">
        <v>2029</v>
      </c>
      <c r="K36" s="2">
        <v>2030</v>
      </c>
      <c r="L36" s="2">
        <v>2031</v>
      </c>
      <c r="M36" s="2">
        <v>2032</v>
      </c>
      <c r="N36" s="2">
        <v>2033</v>
      </c>
      <c r="O36" s="2">
        <v>2034</v>
      </c>
      <c r="P36" s="2">
        <v>2035</v>
      </c>
      <c r="Q36" s="2">
        <v>2036</v>
      </c>
      <c r="R36" s="13">
        <v>2037</v>
      </c>
    </row>
    <row r="37" spans="1:18" x14ac:dyDescent="0.25">
      <c r="A37" s="25"/>
      <c r="B37" s="27"/>
      <c r="C37" s="2"/>
      <c r="D37" s="1">
        <v>0</v>
      </c>
      <c r="E37" s="1">
        <v>1</v>
      </c>
      <c r="F37" s="1">
        <v>2</v>
      </c>
      <c r="G37" s="1">
        <v>3</v>
      </c>
      <c r="H37" s="1">
        <v>4</v>
      </c>
      <c r="I37" s="1">
        <v>5</v>
      </c>
      <c r="J37" s="1">
        <v>6</v>
      </c>
      <c r="K37" s="1">
        <v>7</v>
      </c>
      <c r="L37" s="1">
        <v>8</v>
      </c>
      <c r="M37" s="1">
        <v>9</v>
      </c>
      <c r="N37" s="1">
        <v>10</v>
      </c>
      <c r="O37" s="1">
        <v>11</v>
      </c>
      <c r="P37" s="1">
        <v>12</v>
      </c>
      <c r="Q37" s="1">
        <v>13</v>
      </c>
      <c r="R37" s="12">
        <v>14</v>
      </c>
    </row>
    <row r="38" spans="1:18" x14ac:dyDescent="0.25">
      <c r="A38" s="25"/>
      <c r="B38" s="27"/>
      <c r="C38" s="2" t="s">
        <v>12</v>
      </c>
      <c r="E38" s="1">
        <f>1/(1+$D$5)^E37</f>
        <v>0.96153846153846145</v>
      </c>
      <c r="F38" s="1">
        <f t="shared" ref="F38:R38" si="6">1/(1+$D$5)^F37</f>
        <v>0.92455621301775137</v>
      </c>
      <c r="G38" s="1">
        <f t="shared" si="6"/>
        <v>0.88899635867091487</v>
      </c>
      <c r="H38" s="1">
        <f t="shared" si="6"/>
        <v>0.85480419102972571</v>
      </c>
      <c r="I38" s="1">
        <f t="shared" si="6"/>
        <v>0.82192710675935154</v>
      </c>
      <c r="J38" s="1">
        <f t="shared" si="6"/>
        <v>0.79031452573014571</v>
      </c>
      <c r="K38" s="1">
        <f t="shared" si="6"/>
        <v>0.75991781320206331</v>
      </c>
      <c r="L38" s="1">
        <f t="shared" si="6"/>
        <v>0.73069020500198378</v>
      </c>
      <c r="M38" s="1">
        <f t="shared" si="6"/>
        <v>0.70258673557883045</v>
      </c>
      <c r="N38" s="1">
        <f t="shared" si="6"/>
        <v>0.67556416882579851</v>
      </c>
      <c r="O38" s="1">
        <f t="shared" si="6"/>
        <v>0.6495809315632679</v>
      </c>
      <c r="P38" s="1">
        <f t="shared" si="6"/>
        <v>0.62459704958006512</v>
      </c>
      <c r="Q38" s="1">
        <f t="shared" si="6"/>
        <v>0.600574086134678</v>
      </c>
      <c r="R38" s="12">
        <f t="shared" si="6"/>
        <v>0.57747508282180582</v>
      </c>
    </row>
    <row r="39" spans="1:18" x14ac:dyDescent="0.25">
      <c r="A39" s="25"/>
      <c r="B39" s="27"/>
      <c r="C39" s="2" t="s">
        <v>13</v>
      </c>
      <c r="D39" s="14">
        <v>5100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25">
      <c r="A40" s="25"/>
      <c r="B40" s="27"/>
      <c r="C40" s="2" t="s">
        <v>14</v>
      </c>
      <c r="D40" s="17">
        <v>987.36097961962867</v>
      </c>
      <c r="E40" s="17">
        <v>1054.7044845322243</v>
      </c>
      <c r="F40" s="17">
        <v>1122.0479894448313</v>
      </c>
      <c r="G40" s="17">
        <v>1189.3914943574291</v>
      </c>
      <c r="H40" s="17">
        <v>1256.7349992700283</v>
      </c>
      <c r="I40" s="17">
        <v>1324.078504182643</v>
      </c>
      <c r="J40" s="17">
        <v>1391.1865422948404</v>
      </c>
      <c r="K40" s="17">
        <v>1458.5300472074455</v>
      </c>
      <c r="L40" s="17">
        <v>1458.5300472074455</v>
      </c>
      <c r="M40" s="17">
        <v>1458.5300472074455</v>
      </c>
      <c r="N40" s="17">
        <v>1458.5300472074455</v>
      </c>
      <c r="O40" s="17">
        <v>1458.5300472074455</v>
      </c>
      <c r="P40" s="17">
        <v>1458.5300472074455</v>
      </c>
      <c r="Q40" s="17">
        <v>1458.5300472074455</v>
      </c>
      <c r="R40" s="18">
        <v>1458.5300472074455</v>
      </c>
    </row>
    <row r="41" spans="1:18" x14ac:dyDescent="0.25">
      <c r="A41" s="25"/>
      <c r="B41" s="27"/>
      <c r="C41" s="2" t="s">
        <v>15</v>
      </c>
      <c r="D41" s="15">
        <f>D40+D39</f>
        <v>6087.3609796196288</v>
      </c>
      <c r="E41" s="15">
        <f t="shared" ref="E41:R41" si="7">E40+E39</f>
        <v>1054.7044845322243</v>
      </c>
      <c r="F41" s="15">
        <f t="shared" si="7"/>
        <v>1122.0479894448313</v>
      </c>
      <c r="G41" s="15">
        <f t="shared" si="7"/>
        <v>1189.3914943574291</v>
      </c>
      <c r="H41" s="15">
        <f t="shared" si="7"/>
        <v>1256.7349992700283</v>
      </c>
      <c r="I41" s="15">
        <f t="shared" si="7"/>
        <v>1324.078504182643</v>
      </c>
      <c r="J41" s="15">
        <f t="shared" si="7"/>
        <v>1391.1865422948404</v>
      </c>
      <c r="K41" s="15">
        <f t="shared" si="7"/>
        <v>1458.5300472074455</v>
      </c>
      <c r="L41" s="15">
        <f t="shared" si="7"/>
        <v>1458.5300472074455</v>
      </c>
      <c r="M41" s="15">
        <f t="shared" si="7"/>
        <v>1458.5300472074455</v>
      </c>
      <c r="N41" s="15">
        <f t="shared" si="7"/>
        <v>1458.5300472074455</v>
      </c>
      <c r="O41" s="15">
        <f t="shared" si="7"/>
        <v>1458.5300472074455</v>
      </c>
      <c r="P41" s="15">
        <f t="shared" si="7"/>
        <v>1458.5300472074455</v>
      </c>
      <c r="Q41" s="15">
        <f t="shared" si="7"/>
        <v>1458.5300472074455</v>
      </c>
      <c r="R41" s="16">
        <f t="shared" si="7"/>
        <v>1458.5300472074455</v>
      </c>
    </row>
    <row r="42" spans="1:18" x14ac:dyDescent="0.25">
      <c r="A42" s="25"/>
      <c r="B42" s="27"/>
      <c r="C42" s="2" t="s">
        <v>16</v>
      </c>
      <c r="D42" s="15">
        <f>D41</f>
        <v>6087.3609796196288</v>
      </c>
      <c r="E42" s="15">
        <f>E41*E38</f>
        <v>1014.138927434831</v>
      </c>
      <c r="F42" s="15">
        <f t="shared" ref="F42:R42" si="8">F41*F38</f>
        <v>1037.396439945295</v>
      </c>
      <c r="G42" s="15">
        <f t="shared" si="8"/>
        <v>1057.3647075179124</v>
      </c>
      <c r="H42" s="15">
        <f t="shared" si="8"/>
        <v>1074.2623443897594</v>
      </c>
      <c r="I42" s="15">
        <f t="shared" si="8"/>
        <v>1088.2960140650896</v>
      </c>
      <c r="J42" s="15">
        <f t="shared" si="8"/>
        <v>1099.4749323759081</v>
      </c>
      <c r="K42" s="15">
        <f t="shared" si="8"/>
        <v>1108.3629639633841</v>
      </c>
      <c r="L42" s="15">
        <f t="shared" si="8"/>
        <v>1065.7336191955615</v>
      </c>
      <c r="M42" s="15">
        <f t="shared" si="8"/>
        <v>1024.7438646111166</v>
      </c>
      <c r="N42" s="15">
        <f t="shared" si="8"/>
        <v>985.33063904915059</v>
      </c>
      <c r="O42" s="15">
        <f t="shared" si="8"/>
        <v>947.43330677802953</v>
      </c>
      <c r="P42" s="15">
        <f t="shared" si="8"/>
        <v>910.99356420964352</v>
      </c>
      <c r="Q42" s="15">
        <f t="shared" si="8"/>
        <v>875.95535020158036</v>
      </c>
      <c r="R42" s="16">
        <f t="shared" si="8"/>
        <v>842.26475980921191</v>
      </c>
    </row>
    <row r="43" spans="1:18" ht="14.4" thickBot="1" x14ac:dyDescent="0.3">
      <c r="A43" s="25"/>
      <c r="B43" s="28"/>
      <c r="C43" s="20" t="s">
        <v>17</v>
      </c>
      <c r="D43" s="21">
        <f>D41+SUM(E42:R42)</f>
        <v>20219.112413166105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79BD5-1314-4775-BCEB-15AD27288419}">
  <dimension ref="A1:S43"/>
  <sheetViews>
    <sheetView view="pageBreakPreview" zoomScale="70" zoomScaleNormal="70" zoomScaleSheetLayoutView="70" workbookViewId="0">
      <selection activeCell="D31" sqref="D31"/>
    </sheetView>
  </sheetViews>
  <sheetFormatPr defaultColWidth="8" defaultRowHeight="13.8" x14ac:dyDescent="0.25"/>
  <cols>
    <col min="1" max="1" width="8" style="1"/>
    <col min="2" max="2" width="10.109375" style="1" customWidth="1"/>
    <col min="3" max="3" width="21.6640625" style="1" customWidth="1"/>
    <col min="4" max="4" width="10.5546875" style="1" bestFit="1" customWidth="1"/>
    <col min="5" max="18" width="8.88671875" style="1" customWidth="1"/>
    <col min="19" max="16384" width="8" style="1"/>
  </cols>
  <sheetData>
    <row r="1" spans="1:19" x14ac:dyDescent="0.25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13">
        <v>2037</v>
      </c>
    </row>
    <row r="2" spans="1:19" x14ac:dyDescent="0.25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 x14ac:dyDescent="0.25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19" x14ac:dyDescent="0.25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 x14ac:dyDescent="0.25">
      <c r="C5" s="2" t="s">
        <v>4</v>
      </c>
      <c r="D5" s="6">
        <v>0.04</v>
      </c>
    </row>
    <row r="6" spans="1:19" x14ac:dyDescent="0.25">
      <c r="D6" s="7" t="s">
        <v>5</v>
      </c>
    </row>
    <row r="8" spans="1:19" ht="14.4" thickBot="1" x14ac:dyDescent="0.3"/>
    <row r="9" spans="1:19" ht="15" customHeight="1" x14ac:dyDescent="0.25">
      <c r="A9" s="25"/>
      <c r="B9" s="26" t="s">
        <v>6</v>
      </c>
      <c r="C9" s="8" t="s">
        <v>22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 x14ac:dyDescent="0.25">
      <c r="A10" s="25"/>
      <c r="B10" s="27"/>
      <c r="C10" s="2" t="s">
        <v>10</v>
      </c>
      <c r="D10" s="11">
        <v>0.04</v>
      </c>
      <c r="R10" s="12"/>
    </row>
    <row r="11" spans="1:19" x14ac:dyDescent="0.25">
      <c r="A11" s="25"/>
      <c r="B11" s="27"/>
      <c r="C11" s="2"/>
      <c r="R11" s="12"/>
    </row>
    <row r="12" spans="1:19" x14ac:dyDescent="0.25">
      <c r="A12" s="25"/>
      <c r="B12" s="27"/>
      <c r="C12" s="2" t="s">
        <v>11</v>
      </c>
      <c r="D12" s="2">
        <v>2023</v>
      </c>
      <c r="E12" s="2">
        <v>2024</v>
      </c>
      <c r="F12" s="2">
        <v>2025</v>
      </c>
      <c r="G12" s="2">
        <v>2026</v>
      </c>
      <c r="H12" s="2">
        <v>2027</v>
      </c>
      <c r="I12" s="2">
        <v>2028</v>
      </c>
      <c r="J12" s="2">
        <v>2029</v>
      </c>
      <c r="K12" s="2">
        <v>2030</v>
      </c>
      <c r="L12" s="2">
        <v>2031</v>
      </c>
      <c r="M12" s="2">
        <v>2032</v>
      </c>
      <c r="N12" s="2">
        <v>2033</v>
      </c>
      <c r="O12" s="2">
        <v>2034</v>
      </c>
      <c r="P12" s="2">
        <v>2035</v>
      </c>
      <c r="Q12" s="2">
        <v>2036</v>
      </c>
      <c r="R12" s="13">
        <v>2037</v>
      </c>
    </row>
    <row r="13" spans="1:19" x14ac:dyDescent="0.25">
      <c r="A13" s="25"/>
      <c r="B13" s="27"/>
      <c r="C13" s="2"/>
      <c r="D13" s="1">
        <v>0</v>
      </c>
      <c r="E13" s="1">
        <v>1</v>
      </c>
      <c r="F13" s="1">
        <v>2</v>
      </c>
      <c r="G13" s="1">
        <v>3</v>
      </c>
      <c r="H13" s="1">
        <v>4</v>
      </c>
      <c r="I13" s="1">
        <v>5</v>
      </c>
      <c r="J13" s="1">
        <v>6</v>
      </c>
      <c r="K13" s="1">
        <v>7</v>
      </c>
      <c r="L13" s="1">
        <v>8</v>
      </c>
      <c r="M13" s="1">
        <v>9</v>
      </c>
      <c r="N13" s="1">
        <v>10</v>
      </c>
      <c r="O13" s="1">
        <v>11</v>
      </c>
      <c r="P13" s="1">
        <v>12</v>
      </c>
      <c r="Q13" s="1">
        <v>13</v>
      </c>
      <c r="R13" s="12">
        <v>14</v>
      </c>
    </row>
    <row r="14" spans="1:19" x14ac:dyDescent="0.25">
      <c r="A14" s="25"/>
      <c r="B14" s="27"/>
      <c r="C14" s="2" t="s">
        <v>12</v>
      </c>
      <c r="E14" s="1">
        <f>1/(1+$D$5)^E13</f>
        <v>0.96153846153846145</v>
      </c>
      <c r="F14" s="1">
        <f t="shared" ref="F14:R14" si="0">1/(1+$D$5)^F13</f>
        <v>0.92455621301775137</v>
      </c>
      <c r="G14" s="1">
        <f t="shared" si="0"/>
        <v>0.88899635867091487</v>
      </c>
      <c r="H14" s="1">
        <f t="shared" si="0"/>
        <v>0.85480419102972571</v>
      </c>
      <c r="I14" s="1">
        <f t="shared" si="0"/>
        <v>0.82192710675935154</v>
      </c>
      <c r="J14" s="1">
        <f t="shared" si="0"/>
        <v>0.79031452573014571</v>
      </c>
      <c r="K14" s="1">
        <f t="shared" si="0"/>
        <v>0.75991781320206331</v>
      </c>
      <c r="L14" s="1">
        <f t="shared" si="0"/>
        <v>0.73069020500198378</v>
      </c>
      <c r="M14" s="1">
        <f t="shared" si="0"/>
        <v>0.70258673557883045</v>
      </c>
      <c r="N14" s="1">
        <f t="shared" si="0"/>
        <v>0.67556416882579851</v>
      </c>
      <c r="O14" s="1">
        <f t="shared" si="0"/>
        <v>0.6495809315632679</v>
      </c>
      <c r="P14" s="1">
        <f t="shared" si="0"/>
        <v>0.62459704958006512</v>
      </c>
      <c r="Q14" s="1">
        <f t="shared" si="0"/>
        <v>0.600574086134678</v>
      </c>
      <c r="R14" s="12">
        <f t="shared" si="0"/>
        <v>0.57747508282180582</v>
      </c>
    </row>
    <row r="15" spans="1:19" x14ac:dyDescent="0.25">
      <c r="A15" s="25"/>
      <c r="B15" s="27"/>
      <c r="C15" s="2" t="s">
        <v>13</v>
      </c>
      <c r="D15" s="14">
        <v>-46610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 x14ac:dyDescent="0.25">
      <c r="A16" s="25"/>
      <c r="B16" s="27"/>
      <c r="C16" s="2" t="s">
        <v>14</v>
      </c>
      <c r="D16" s="17">
        <v>494.95504325300345</v>
      </c>
      <c r="E16" s="17">
        <v>528.6267957093014</v>
      </c>
      <c r="F16" s="17">
        <v>562.29854816560464</v>
      </c>
      <c r="G16" s="17">
        <v>595.97030062190356</v>
      </c>
      <c r="H16" s="17">
        <v>629.64205307820316</v>
      </c>
      <c r="I16" s="17">
        <v>663.31380553451049</v>
      </c>
      <c r="J16" s="17">
        <v>696.86782459060919</v>
      </c>
      <c r="K16" s="17">
        <v>730.53957704691175</v>
      </c>
      <c r="L16" s="17">
        <v>730.53957704691175</v>
      </c>
      <c r="M16" s="17">
        <v>730.53957704691175</v>
      </c>
      <c r="N16" s="17">
        <v>730.53957704691175</v>
      </c>
      <c r="O16" s="17">
        <v>730.53957704691175</v>
      </c>
      <c r="P16" s="17">
        <v>730.53957704691175</v>
      </c>
      <c r="Q16" s="17">
        <v>730.53957704691175</v>
      </c>
      <c r="R16" s="18">
        <v>730.53957704691175</v>
      </c>
      <c r="S16" s="19"/>
    </row>
    <row r="17" spans="1:19" x14ac:dyDescent="0.25">
      <c r="A17" s="25"/>
      <c r="B17" s="27"/>
      <c r="C17" s="2" t="s">
        <v>15</v>
      </c>
      <c r="D17" s="15">
        <f>D16+D15</f>
        <v>-46115.044956746999</v>
      </c>
      <c r="E17" s="15">
        <f t="shared" ref="E17:R17" si="1">E16+E15</f>
        <v>528.6267957093014</v>
      </c>
      <c r="F17" s="15">
        <f t="shared" si="1"/>
        <v>562.29854816560464</v>
      </c>
      <c r="G17" s="15">
        <f t="shared" si="1"/>
        <v>595.97030062190356</v>
      </c>
      <c r="H17" s="15">
        <f t="shared" si="1"/>
        <v>629.64205307820316</v>
      </c>
      <c r="I17" s="15">
        <f t="shared" si="1"/>
        <v>663.31380553451049</v>
      </c>
      <c r="J17" s="15">
        <f t="shared" si="1"/>
        <v>696.86782459060919</v>
      </c>
      <c r="K17" s="15">
        <f t="shared" si="1"/>
        <v>730.53957704691175</v>
      </c>
      <c r="L17" s="15">
        <f t="shared" si="1"/>
        <v>730.53957704691175</v>
      </c>
      <c r="M17" s="15">
        <f t="shared" si="1"/>
        <v>730.53957704691175</v>
      </c>
      <c r="N17" s="15">
        <f t="shared" si="1"/>
        <v>730.53957704691175</v>
      </c>
      <c r="O17" s="15">
        <f t="shared" si="1"/>
        <v>730.53957704691175</v>
      </c>
      <c r="P17" s="15">
        <f t="shared" si="1"/>
        <v>730.53957704691175</v>
      </c>
      <c r="Q17" s="15">
        <f t="shared" si="1"/>
        <v>730.53957704691175</v>
      </c>
      <c r="R17" s="16">
        <f t="shared" si="1"/>
        <v>730.53957704691175</v>
      </c>
      <c r="S17" s="19"/>
    </row>
    <row r="18" spans="1:19" x14ac:dyDescent="0.25">
      <c r="A18" s="25"/>
      <c r="B18" s="27"/>
      <c r="C18" s="2" t="s">
        <v>16</v>
      </c>
      <c r="D18" s="15">
        <f>D17</f>
        <v>-46115.044956746999</v>
      </c>
      <c r="E18" s="15">
        <f>E17*E14</f>
        <v>508.29499587432821</v>
      </c>
      <c r="F18" s="15">
        <f t="shared" ref="F18:R18" si="2">F17*F14</f>
        <v>519.87661627737111</v>
      </c>
      <c r="G18" s="15">
        <f t="shared" si="2"/>
        <v>529.81542712888279</v>
      </c>
      <c r="H18" s="15">
        <f t="shared" si="2"/>
        <v>538.22066581980903</v>
      </c>
      <c r="I18" s="15">
        <f t="shared" si="2"/>
        <v>545.19559705651534</v>
      </c>
      <c r="J18" s="15">
        <f t="shared" si="2"/>
        <v>550.7447642879257</v>
      </c>
      <c r="K18" s="15">
        <f t="shared" si="2"/>
        <v>555.15003784704936</v>
      </c>
      <c r="L18" s="15">
        <f t="shared" si="2"/>
        <v>533.79811331447047</v>
      </c>
      <c r="M18" s="15">
        <f t="shared" si="2"/>
        <v>513.26741664852921</v>
      </c>
      <c r="N18" s="15">
        <f t="shared" si="2"/>
        <v>493.52636216204735</v>
      </c>
      <c r="O18" s="15">
        <f t="shared" si="2"/>
        <v>474.54457900196866</v>
      </c>
      <c r="P18" s="15">
        <f t="shared" si="2"/>
        <v>456.29286442496976</v>
      </c>
      <c r="Q18" s="15">
        <f t="shared" si="2"/>
        <v>438.74313887016319</v>
      </c>
      <c r="R18" s="16">
        <f t="shared" si="2"/>
        <v>421.86840275977238</v>
      </c>
      <c r="S18" s="19"/>
    </row>
    <row r="19" spans="1:19" ht="14.4" thickBot="1" x14ac:dyDescent="0.3">
      <c r="A19" s="25"/>
      <c r="B19" s="28"/>
      <c r="C19" s="20" t="s">
        <v>17</v>
      </c>
      <c r="D19" s="21">
        <f>D17+SUM(E18:R18)</f>
        <v>-39035.705975273195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4.4" thickBot="1" x14ac:dyDescent="0.3">
      <c r="A20" s="25"/>
    </row>
    <row r="21" spans="1:19" ht="15" customHeight="1" x14ac:dyDescent="0.25">
      <c r="A21" s="25"/>
      <c r="B21" s="26" t="s">
        <v>18</v>
      </c>
      <c r="C21" s="8" t="s">
        <v>22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25">
      <c r="A22" s="25"/>
      <c r="B22" s="27"/>
      <c r="C22" s="2" t="s">
        <v>10</v>
      </c>
      <c r="E22" s="6">
        <v>0.04</v>
      </c>
      <c r="R22" s="12"/>
    </row>
    <row r="23" spans="1:19" x14ac:dyDescent="0.25">
      <c r="A23" s="25"/>
      <c r="B23" s="27"/>
      <c r="C23" s="2"/>
      <c r="D23" s="6"/>
      <c r="R23" s="12"/>
    </row>
    <row r="24" spans="1:19" x14ac:dyDescent="0.25">
      <c r="A24" s="25"/>
      <c r="B24" s="27"/>
      <c r="C24" s="2" t="s">
        <v>11</v>
      </c>
      <c r="D24" s="2">
        <v>2023</v>
      </c>
      <c r="E24" s="2">
        <v>2024</v>
      </c>
      <c r="F24" s="2">
        <v>2025</v>
      </c>
      <c r="G24" s="2">
        <v>2026</v>
      </c>
      <c r="H24" s="2">
        <v>2027</v>
      </c>
      <c r="I24" s="2">
        <v>2028</v>
      </c>
      <c r="J24" s="2">
        <v>2029</v>
      </c>
      <c r="K24" s="2">
        <v>2030</v>
      </c>
      <c r="L24" s="2">
        <v>2031</v>
      </c>
      <c r="M24" s="2">
        <v>2032</v>
      </c>
      <c r="N24" s="2">
        <v>2033</v>
      </c>
      <c r="O24" s="2">
        <v>2034</v>
      </c>
      <c r="P24" s="2">
        <v>2035</v>
      </c>
      <c r="Q24" s="2">
        <v>2036</v>
      </c>
      <c r="R24" s="13">
        <v>2037</v>
      </c>
    </row>
    <row r="25" spans="1:19" x14ac:dyDescent="0.25">
      <c r="A25" s="25"/>
      <c r="B25" s="27"/>
      <c r="C25" s="2"/>
      <c r="D25" s="1">
        <v>0</v>
      </c>
      <c r="E25" s="1">
        <v>1</v>
      </c>
      <c r="F25" s="1">
        <v>2</v>
      </c>
      <c r="G25" s="1">
        <v>3</v>
      </c>
      <c r="H25" s="1">
        <v>4</v>
      </c>
      <c r="I25" s="1">
        <v>5</v>
      </c>
      <c r="J25" s="1">
        <v>6</v>
      </c>
      <c r="K25" s="1">
        <v>7</v>
      </c>
      <c r="L25" s="1">
        <v>8</v>
      </c>
      <c r="M25" s="1">
        <v>9</v>
      </c>
      <c r="N25" s="1">
        <v>10</v>
      </c>
      <c r="O25" s="1">
        <v>11</v>
      </c>
      <c r="P25" s="1">
        <v>12</v>
      </c>
      <c r="Q25" s="1">
        <v>13</v>
      </c>
      <c r="R25" s="12">
        <v>14</v>
      </c>
    </row>
    <row r="26" spans="1:19" x14ac:dyDescent="0.25">
      <c r="A26" s="25"/>
      <c r="B26" s="27"/>
      <c r="C26" s="2" t="s">
        <v>12</v>
      </c>
      <c r="E26" s="1">
        <f>1/(1+$D$5)^E25</f>
        <v>0.96153846153846145</v>
      </c>
      <c r="F26" s="1">
        <f t="shared" ref="F26:R26" si="3">1/(1+$D$5)^F25</f>
        <v>0.92455621301775137</v>
      </c>
      <c r="G26" s="1">
        <f t="shared" si="3"/>
        <v>0.88899635867091487</v>
      </c>
      <c r="H26" s="1">
        <f t="shared" si="3"/>
        <v>0.85480419102972571</v>
      </c>
      <c r="I26" s="1">
        <f t="shared" si="3"/>
        <v>0.82192710675935154</v>
      </c>
      <c r="J26" s="1">
        <f t="shared" si="3"/>
        <v>0.79031452573014571</v>
      </c>
      <c r="K26" s="1">
        <f t="shared" si="3"/>
        <v>0.75991781320206331</v>
      </c>
      <c r="L26" s="1">
        <f t="shared" si="3"/>
        <v>0.73069020500198378</v>
      </c>
      <c r="M26" s="1">
        <f t="shared" si="3"/>
        <v>0.70258673557883045</v>
      </c>
      <c r="N26" s="1">
        <f t="shared" si="3"/>
        <v>0.67556416882579851</v>
      </c>
      <c r="O26" s="1">
        <f t="shared" si="3"/>
        <v>0.6495809315632679</v>
      </c>
      <c r="P26" s="1">
        <f t="shared" si="3"/>
        <v>0.62459704958006512</v>
      </c>
      <c r="Q26" s="1">
        <f t="shared" si="3"/>
        <v>0.600574086134678</v>
      </c>
      <c r="R26" s="12">
        <f t="shared" si="3"/>
        <v>0.57747508282180582</v>
      </c>
    </row>
    <row r="27" spans="1:19" x14ac:dyDescent="0.25">
      <c r="A27" s="25"/>
      <c r="B27" s="27"/>
      <c r="C27" s="2" t="s">
        <v>13</v>
      </c>
      <c r="D27" s="14">
        <v>-46610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25">
      <c r="A28" s="25"/>
      <c r="B28" s="27"/>
      <c r="C28" s="2" t="s">
        <v>14</v>
      </c>
      <c r="D28" s="17">
        <v>790.63627207857314</v>
      </c>
      <c r="E28" s="17">
        <v>844.51107600865396</v>
      </c>
      <c r="F28" s="17">
        <v>898.38587993873819</v>
      </c>
      <c r="G28" s="17">
        <v>952.26068386882196</v>
      </c>
      <c r="H28" s="17">
        <v>1006.1354877989019</v>
      </c>
      <c r="I28" s="17">
        <v>1060.0102917289837</v>
      </c>
      <c r="J28" s="17">
        <v>1113.6967222187504</v>
      </c>
      <c r="K28" s="17">
        <v>1167.5715261488376</v>
      </c>
      <c r="L28" s="17">
        <v>1167.5715261488376</v>
      </c>
      <c r="M28" s="17">
        <v>1167.5715261488376</v>
      </c>
      <c r="N28" s="17">
        <v>1167.5715261488376</v>
      </c>
      <c r="O28" s="17">
        <v>1167.5715261488376</v>
      </c>
      <c r="P28" s="17">
        <v>1167.5715261488376</v>
      </c>
      <c r="Q28" s="17">
        <v>1167.5715261488376</v>
      </c>
      <c r="R28" s="18">
        <v>1167.5715261488376</v>
      </c>
    </row>
    <row r="29" spans="1:19" x14ac:dyDescent="0.25">
      <c r="A29" s="25"/>
      <c r="B29" s="27"/>
      <c r="C29" s="2" t="s">
        <v>15</v>
      </c>
      <c r="D29" s="15">
        <f>D28+D27</f>
        <v>-45819.363727921424</v>
      </c>
      <c r="E29" s="15">
        <f t="shared" ref="E29:R29" si="4">E28+E27</f>
        <v>844.51107600865396</v>
      </c>
      <c r="F29" s="15">
        <f t="shared" si="4"/>
        <v>898.38587993873819</v>
      </c>
      <c r="G29" s="15">
        <f t="shared" si="4"/>
        <v>952.26068386882196</v>
      </c>
      <c r="H29" s="15">
        <f t="shared" si="4"/>
        <v>1006.1354877989019</v>
      </c>
      <c r="I29" s="15">
        <f t="shared" si="4"/>
        <v>1060.0102917289837</v>
      </c>
      <c r="J29" s="15">
        <f t="shared" si="4"/>
        <v>1113.6967222187504</v>
      </c>
      <c r="K29" s="15">
        <f t="shared" si="4"/>
        <v>1167.5715261488376</v>
      </c>
      <c r="L29" s="15">
        <f t="shared" si="4"/>
        <v>1167.5715261488376</v>
      </c>
      <c r="M29" s="15">
        <f t="shared" si="4"/>
        <v>1167.5715261488376</v>
      </c>
      <c r="N29" s="15">
        <f t="shared" si="4"/>
        <v>1167.5715261488376</v>
      </c>
      <c r="O29" s="15">
        <f t="shared" si="4"/>
        <v>1167.5715261488376</v>
      </c>
      <c r="P29" s="15">
        <f t="shared" si="4"/>
        <v>1167.5715261488376</v>
      </c>
      <c r="Q29" s="15">
        <f t="shared" si="4"/>
        <v>1167.5715261488376</v>
      </c>
      <c r="R29" s="16">
        <f t="shared" si="4"/>
        <v>1167.5715261488376</v>
      </c>
    </row>
    <row r="30" spans="1:19" x14ac:dyDescent="0.25">
      <c r="A30" s="25"/>
      <c r="B30" s="27"/>
      <c r="C30" s="2" t="s">
        <v>16</v>
      </c>
      <c r="D30" s="15">
        <f>D29</f>
        <v>-45819.363727921424</v>
      </c>
      <c r="E30" s="15">
        <f>E29*E26</f>
        <v>812.02988077755185</v>
      </c>
      <c r="F30" s="15">
        <f t="shared" ref="F30:R30" si="5">F29*F26</f>
        <v>830.60824698478007</v>
      </c>
      <c r="G30" s="15">
        <f t="shared" si="5"/>
        <v>846.55628046485788</v>
      </c>
      <c r="H30" s="15">
        <f t="shared" si="5"/>
        <v>860.04883171423876</v>
      </c>
      <c r="I30" s="15">
        <f t="shared" si="5"/>
        <v>871.2511922159398</v>
      </c>
      <c r="J30" s="15">
        <f t="shared" si="5"/>
        <v>880.17069682752958</v>
      </c>
      <c r="K30" s="15">
        <f t="shared" si="5"/>
        <v>887.25840090802035</v>
      </c>
      <c r="L30" s="15">
        <f t="shared" si="5"/>
        <v>853.13307779617321</v>
      </c>
      <c r="M30" s="15">
        <f t="shared" si="5"/>
        <v>820.32026711170488</v>
      </c>
      <c r="N30" s="15">
        <f t="shared" si="5"/>
        <v>788.76948760740856</v>
      </c>
      <c r="O30" s="15">
        <f t="shared" si="5"/>
        <v>758.43219962250839</v>
      </c>
      <c r="P30" s="15">
        <f t="shared" si="5"/>
        <v>729.26173040625781</v>
      </c>
      <c r="Q30" s="15">
        <f t="shared" si="5"/>
        <v>701.21320231370942</v>
      </c>
      <c r="R30" s="16">
        <f t="shared" si="5"/>
        <v>674.24346376318226</v>
      </c>
    </row>
    <row r="31" spans="1:19" ht="14.4" thickBot="1" x14ac:dyDescent="0.3">
      <c r="A31" s="25"/>
      <c r="B31" s="28"/>
      <c r="C31" s="20" t="s">
        <v>17</v>
      </c>
      <c r="D31" s="21">
        <f>D29+SUM(E30:R30)</f>
        <v>-34506.066769407567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4.4" thickBot="1" x14ac:dyDescent="0.3">
      <c r="A32" s="25"/>
    </row>
    <row r="33" spans="1:18" x14ac:dyDescent="0.25">
      <c r="A33" s="25"/>
      <c r="B33" s="26" t="s">
        <v>20</v>
      </c>
      <c r="C33" s="8" t="s">
        <v>22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25">
      <c r="A34" s="25"/>
      <c r="B34" s="27"/>
      <c r="C34" s="2" t="s">
        <v>10</v>
      </c>
      <c r="E34" s="6">
        <v>0.04</v>
      </c>
      <c r="R34" s="12"/>
    </row>
    <row r="35" spans="1:18" x14ac:dyDescent="0.25">
      <c r="A35" s="25"/>
      <c r="B35" s="27"/>
      <c r="C35" s="2"/>
      <c r="D35" s="6"/>
      <c r="R35" s="12"/>
    </row>
    <row r="36" spans="1:18" x14ac:dyDescent="0.25">
      <c r="A36" s="25"/>
      <c r="B36" s="27"/>
      <c r="C36" s="2" t="s">
        <v>11</v>
      </c>
      <c r="D36" s="2">
        <v>2023</v>
      </c>
      <c r="E36" s="2">
        <v>2024</v>
      </c>
      <c r="F36" s="2">
        <v>2025</v>
      </c>
      <c r="G36" s="2">
        <v>2026</v>
      </c>
      <c r="H36" s="2">
        <v>2027</v>
      </c>
      <c r="I36" s="2">
        <v>2028</v>
      </c>
      <c r="J36" s="2">
        <v>2029</v>
      </c>
      <c r="K36" s="2">
        <v>2030</v>
      </c>
      <c r="L36" s="2">
        <v>2031</v>
      </c>
      <c r="M36" s="2">
        <v>2032</v>
      </c>
      <c r="N36" s="2">
        <v>2033</v>
      </c>
      <c r="O36" s="2">
        <v>2034</v>
      </c>
      <c r="P36" s="2">
        <v>2035</v>
      </c>
      <c r="Q36" s="2">
        <v>2036</v>
      </c>
      <c r="R36" s="13">
        <v>2037</v>
      </c>
    </row>
    <row r="37" spans="1:18" x14ac:dyDescent="0.25">
      <c r="A37" s="25"/>
      <c r="B37" s="27"/>
      <c r="C37" s="2"/>
      <c r="D37" s="1">
        <v>0</v>
      </c>
      <c r="E37" s="1">
        <v>1</v>
      </c>
      <c r="F37" s="1">
        <v>2</v>
      </c>
      <c r="G37" s="1">
        <v>3</v>
      </c>
      <c r="H37" s="1">
        <v>4</v>
      </c>
      <c r="I37" s="1">
        <v>5</v>
      </c>
      <c r="J37" s="1">
        <v>6</v>
      </c>
      <c r="K37" s="1">
        <v>7</v>
      </c>
      <c r="L37" s="1">
        <v>8</v>
      </c>
      <c r="M37" s="1">
        <v>9</v>
      </c>
      <c r="N37" s="1">
        <v>10</v>
      </c>
      <c r="O37" s="1">
        <v>11</v>
      </c>
      <c r="P37" s="1">
        <v>12</v>
      </c>
      <c r="Q37" s="1">
        <v>13</v>
      </c>
      <c r="R37" s="12">
        <v>14</v>
      </c>
    </row>
    <row r="38" spans="1:18" x14ac:dyDescent="0.25">
      <c r="A38" s="25"/>
      <c r="B38" s="27"/>
      <c r="C38" s="2" t="s">
        <v>12</v>
      </c>
      <c r="E38" s="1">
        <f>1/(1+$D$5)^E37</f>
        <v>0.96153846153846145</v>
      </c>
      <c r="F38" s="1">
        <f t="shared" ref="F38:R38" si="6">1/(1+$D$5)^F37</f>
        <v>0.92455621301775137</v>
      </c>
      <c r="G38" s="1">
        <f t="shared" si="6"/>
        <v>0.88899635867091487</v>
      </c>
      <c r="H38" s="1">
        <f t="shared" si="6"/>
        <v>0.85480419102972571</v>
      </c>
      <c r="I38" s="1">
        <f t="shared" si="6"/>
        <v>0.82192710675935154</v>
      </c>
      <c r="J38" s="1">
        <f t="shared" si="6"/>
        <v>0.79031452573014571</v>
      </c>
      <c r="K38" s="1">
        <f t="shared" si="6"/>
        <v>0.75991781320206331</v>
      </c>
      <c r="L38" s="1">
        <f t="shared" si="6"/>
        <v>0.73069020500198378</v>
      </c>
      <c r="M38" s="1">
        <f t="shared" si="6"/>
        <v>0.70258673557883045</v>
      </c>
      <c r="N38" s="1">
        <f t="shared" si="6"/>
        <v>0.67556416882579851</v>
      </c>
      <c r="O38" s="1">
        <f t="shared" si="6"/>
        <v>0.6495809315632679</v>
      </c>
      <c r="P38" s="1">
        <f t="shared" si="6"/>
        <v>0.62459704958006512</v>
      </c>
      <c r="Q38" s="1">
        <f t="shared" si="6"/>
        <v>0.600574086134678</v>
      </c>
      <c r="R38" s="12">
        <f t="shared" si="6"/>
        <v>0.57747508282180582</v>
      </c>
    </row>
    <row r="39" spans="1:18" x14ac:dyDescent="0.25">
      <c r="A39" s="25"/>
      <c r="B39" s="27"/>
      <c r="C39" s="2" t="s">
        <v>13</v>
      </c>
      <c r="D39" s="14">
        <v>-46610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25">
      <c r="A40" s="25"/>
      <c r="B40" s="27"/>
      <c r="C40" s="2" t="s">
        <v>14</v>
      </c>
      <c r="D40" s="17">
        <v>987.36097961962867</v>
      </c>
      <c r="E40" s="17">
        <v>1054.7044845322243</v>
      </c>
      <c r="F40" s="17">
        <v>1122.0479894448313</v>
      </c>
      <c r="G40" s="17">
        <v>1189.3914943574291</v>
      </c>
      <c r="H40" s="17">
        <v>1256.7349992700283</v>
      </c>
      <c r="I40" s="17">
        <v>1324.078504182643</v>
      </c>
      <c r="J40" s="17">
        <v>1391.1865422948404</v>
      </c>
      <c r="K40" s="17">
        <v>1458.5300472074455</v>
      </c>
      <c r="L40" s="17">
        <v>1458.5300472074455</v>
      </c>
      <c r="M40" s="17">
        <v>1458.5300472074455</v>
      </c>
      <c r="N40" s="17">
        <v>1458.5300472074455</v>
      </c>
      <c r="O40" s="17">
        <v>1458.5300472074455</v>
      </c>
      <c r="P40" s="17">
        <v>1458.5300472074455</v>
      </c>
      <c r="Q40" s="17">
        <v>1458.5300472074455</v>
      </c>
      <c r="R40" s="18">
        <v>1458.5300472074455</v>
      </c>
    </row>
    <row r="41" spans="1:18" x14ac:dyDescent="0.25">
      <c r="A41" s="25"/>
      <c r="B41" s="27"/>
      <c r="C41" s="2" t="s">
        <v>15</v>
      </c>
      <c r="D41" s="15">
        <f>D40+D39</f>
        <v>-45622.639020380375</v>
      </c>
      <c r="E41" s="15">
        <f t="shared" ref="E41:R41" si="7">E40+E39</f>
        <v>1054.7044845322243</v>
      </c>
      <c r="F41" s="15">
        <f t="shared" si="7"/>
        <v>1122.0479894448313</v>
      </c>
      <c r="G41" s="15">
        <f t="shared" si="7"/>
        <v>1189.3914943574291</v>
      </c>
      <c r="H41" s="15">
        <f t="shared" si="7"/>
        <v>1256.7349992700283</v>
      </c>
      <c r="I41" s="15">
        <f t="shared" si="7"/>
        <v>1324.078504182643</v>
      </c>
      <c r="J41" s="15">
        <f t="shared" si="7"/>
        <v>1391.1865422948404</v>
      </c>
      <c r="K41" s="15">
        <f t="shared" si="7"/>
        <v>1458.5300472074455</v>
      </c>
      <c r="L41" s="15">
        <f t="shared" si="7"/>
        <v>1458.5300472074455</v>
      </c>
      <c r="M41" s="15">
        <f t="shared" si="7"/>
        <v>1458.5300472074455</v>
      </c>
      <c r="N41" s="15">
        <f t="shared" si="7"/>
        <v>1458.5300472074455</v>
      </c>
      <c r="O41" s="15">
        <f t="shared" si="7"/>
        <v>1458.5300472074455</v>
      </c>
      <c r="P41" s="15">
        <f t="shared" si="7"/>
        <v>1458.5300472074455</v>
      </c>
      <c r="Q41" s="15">
        <f t="shared" si="7"/>
        <v>1458.5300472074455</v>
      </c>
      <c r="R41" s="16">
        <f t="shared" si="7"/>
        <v>1458.5300472074455</v>
      </c>
    </row>
    <row r="42" spans="1:18" x14ac:dyDescent="0.25">
      <c r="A42" s="25"/>
      <c r="B42" s="27"/>
      <c r="C42" s="2" t="s">
        <v>16</v>
      </c>
      <c r="D42" s="15">
        <f>D41</f>
        <v>-45622.639020380375</v>
      </c>
      <c r="E42" s="15">
        <f>E41*E38</f>
        <v>1014.138927434831</v>
      </c>
      <c r="F42" s="15">
        <f t="shared" ref="F42:R42" si="8">F41*F38</f>
        <v>1037.396439945295</v>
      </c>
      <c r="G42" s="15">
        <f t="shared" si="8"/>
        <v>1057.3647075179124</v>
      </c>
      <c r="H42" s="15">
        <f t="shared" si="8"/>
        <v>1074.2623443897594</v>
      </c>
      <c r="I42" s="15">
        <f t="shared" si="8"/>
        <v>1088.2960140650896</v>
      </c>
      <c r="J42" s="15">
        <f t="shared" si="8"/>
        <v>1099.4749323759081</v>
      </c>
      <c r="K42" s="15">
        <f t="shared" si="8"/>
        <v>1108.3629639633841</v>
      </c>
      <c r="L42" s="15">
        <f t="shared" si="8"/>
        <v>1065.7336191955615</v>
      </c>
      <c r="M42" s="15">
        <f t="shared" si="8"/>
        <v>1024.7438646111166</v>
      </c>
      <c r="N42" s="15">
        <f t="shared" si="8"/>
        <v>985.33063904915059</v>
      </c>
      <c r="O42" s="15">
        <f t="shared" si="8"/>
        <v>947.43330677802953</v>
      </c>
      <c r="P42" s="15">
        <f t="shared" si="8"/>
        <v>910.99356420964352</v>
      </c>
      <c r="Q42" s="15">
        <f t="shared" si="8"/>
        <v>875.95535020158036</v>
      </c>
      <c r="R42" s="16">
        <f t="shared" si="8"/>
        <v>842.26475980921191</v>
      </c>
    </row>
    <row r="43" spans="1:18" ht="14.4" thickBot="1" x14ac:dyDescent="0.3">
      <c r="A43" s="25"/>
      <c r="B43" s="28"/>
      <c r="C43" s="20" t="s">
        <v>17</v>
      </c>
      <c r="D43" s="21">
        <f>D41+SUM(E42:R42)</f>
        <v>-31490.887586833902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licant xmlns="c813d627-6812-41ba-b21c-8d274ce88239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8" ma:contentTypeDescription="Create a new document." ma:contentTypeScope="" ma:versionID="d38a0185a0202014d620fb48140057b2">
  <xsd:schema xmlns:xsd="http://www.w3.org/2001/XMLSchema" xmlns:xs="http://www.w3.org/2001/XMLSchema" xmlns:p="http://schemas.microsoft.com/office/2006/metadata/properties" xmlns:ns2="c813d627-6812-41ba-b21c-8d274ce88239" xmlns:ns3="e0893123-66fa-4b19-a433-47924ff5ec26" targetNamespace="http://schemas.microsoft.com/office/2006/metadata/properties" ma:root="true" ma:fieldsID="2c017d18e218596e49f5b8a979b2f4d5" ns2:_="" ns3:_=""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31A99C-2ADE-4446-BE06-C06AFFC4AC92}">
  <ds:schemaRefs>
    <ds:schemaRef ds:uri="http://schemas.microsoft.com/office/2006/metadata/properties"/>
    <ds:schemaRef ds:uri="http://schemas.microsoft.com/office/infopath/2007/PartnerControls"/>
    <ds:schemaRef ds:uri="c813d627-6812-41ba-b21c-8d274ce88239"/>
  </ds:schemaRefs>
</ds:datastoreItem>
</file>

<file path=customXml/itemProps2.xml><?xml version="1.0" encoding="utf-8"?>
<ds:datastoreItem xmlns:ds="http://schemas.openxmlformats.org/officeDocument/2006/customXml" ds:itemID="{45467F01-BFBF-40CA-95C4-B5D01A219A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1B0AD2-027F-4B02-BFA6-E81034F199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Toronto - Low Cost</vt:lpstr>
      <vt:lpstr>Toronto - High Cost</vt:lpstr>
      <vt:lpstr>Ottawa - Low Cost</vt:lpstr>
      <vt:lpstr>Ottawa - High Cost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Octavian Ghiricociu</dc:creator>
  <cp:keywords/>
  <dc:description/>
  <cp:lastModifiedBy>Batul Rahimtoola</cp:lastModifiedBy>
  <cp:revision/>
  <dcterms:created xsi:type="dcterms:W3CDTF">2023-05-26T16:40:26Z</dcterms:created>
  <dcterms:modified xsi:type="dcterms:W3CDTF">2023-09-21T12:52:45Z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2023-05-26T16:40:27Z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4cfd0f99-8740-4381-b26f-8eb0ea3fc237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-765383965</vt:i4>
  </property>
  <property fmtid="{D5CDD505-2E9C-101B-9397-08002B2CF9AE}" pid="10" name="_NewReviewCycle">
    <vt:lpwstr/>
  </property>
  <property fmtid="{D5CDD505-2E9C-101B-9397-08002B2CF9AE}" pid="11" name="_EmailSubject">
    <vt:lpwstr>Bobcaygeon ED28 IRs</vt:lpwstr>
  </property>
  <property fmtid="{D5CDD505-2E9C-101B-9397-08002B2CF9AE}" pid="12" name="_AuthorEmail">
    <vt:lpwstr>Haris.Ginis@enbridge.com</vt:lpwstr>
  </property>
  <property fmtid="{D5CDD505-2E9C-101B-9397-08002B2CF9AE}" pid="13" name="_AuthorEmailDisplayName">
    <vt:lpwstr>Haris Ginis</vt:lpwstr>
  </property>
  <property fmtid="{D5CDD505-2E9C-101B-9397-08002B2CF9AE}" pid="14" name="ContentTypeId">
    <vt:lpwstr>0x010100B03FF908193E414D9892E49E70D7829E</vt:lpwstr>
  </property>
  <property fmtid="{D5CDD505-2E9C-101B-9397-08002B2CF9AE}" pid="15" name="_PreviousAdHocReviewCycleID">
    <vt:i4>1952423760</vt:i4>
  </property>
  <property fmtid="{D5CDD505-2E9C-101B-9397-08002B2CF9AE}" pid="16" name="_ReviewingToolsShownOnce">
    <vt:lpwstr/>
  </property>
</Properties>
</file>