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4 EDR Application\0. Applications and Adjudication Process\C. Interrogatories_ICM\5. Regulatory Review\"/>
    </mc:Choice>
  </mc:AlternateContent>
  <xr:revisionPtr revIDLastSave="0" documentId="13_ncr:1_{919FDB62-117D-4158-A210-5DB2B5B45597}" xr6:coauthVersionLast="47" xr6:coauthVersionMax="47" xr10:uidLastSave="{00000000-0000-0000-0000-000000000000}"/>
  <bookViews>
    <workbookView xWindow="-120" yWindow="-120" windowWidth="29040" windowHeight="15840" xr2:uid="{5DDF3D64-CD8F-4059-8733-F51338F3C427}"/>
  </bookViews>
  <sheets>
    <sheet name="Final with IT breakdow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'[1]Reconciliation-INP'!#REF!</definedName>
    <definedName name="\b">#REF!</definedName>
    <definedName name="\P">#REF!</definedName>
    <definedName name="__123Graph_D" hidden="1">'[2]Acct. Worksheet'!#REF!</definedName>
    <definedName name="__123Graph_E" hidden="1">'[2]Acct. Worksheet'!#REF!</definedName>
    <definedName name="__FDS_HYPERLINK_TOGGLE_STATE__" hidden="1">"ON"</definedName>
    <definedName name="__Key1" hidden="1">'[3]Acct. Worksheet'!#REF!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0" hidden="1">'Final with IT breakdown'!$B$3:$R$44</definedName>
    <definedName name="_Key1" hidden="1">'[4]Acct. Worksheet'!#REF!</definedName>
    <definedName name="_Key2" hidden="1">'[4]Acct. Worksheet'!#REF!</definedName>
    <definedName name="_Order1" hidden="1">255</definedName>
    <definedName name="_Order2" hidden="1">0</definedName>
    <definedName name="_Sort" hidden="1">'[4]Acct. Worksheet'!#REF!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[5]!AccountTypes[Name]</definedName>
    <definedName name="Actual">'[6]F2-1-EMT'!$AB$12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'[7]Work Units'!$B$2:$R$48,'[7]Work Units'!$B$51:$R$86</definedName>
    <definedName name="AllPages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Sum98">[9]SUM2001!$A$6:$K$45,[9]SUM2001!$A$46:$K$79,[9]SUM2001!$A$80:$K$135</definedName>
    <definedName name="AltCFStart">'[10]Project List'!$AW$11</definedName>
    <definedName name="amort">[11]CTC_CON!$C$1287:$AC$1307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'[12]7. Email Consolidation'!$B$71</definedName>
    <definedName name="APPENDIX">#REF!</definedName>
    <definedName name="area1">[13]CALC1!$AH$1:$AO$50,[13]CALC1!$CB$1:$CH$23,[13]CALC1!$AR$1:$AW$47,[13]CALC1!$AZ$1:$BH$51,[13]CALC1!$BK$1:$BS$49,[13]CALC1!$BV$1:$BY$33</definedName>
    <definedName name="area2">[13]CALC1!$CB$1:$CH$23,[13]CALC1!$S$1:$Z$33</definedName>
    <definedName name="AS2DocOpenMode" hidden="1">"AS2DocumentEdit"</definedName>
    <definedName name="AS2HasNoAutoHeaderFooter" hidden="1">" "</definedName>
    <definedName name="Avg_Burdened_Rate_of_Email_Users">'[12]7. Email Consolidation'!$B$70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[14]Sheet3!$A$9:$J$160</definedName>
    <definedName name="BridgeYear">'[15]LDC Info'!$E$26</definedName>
    <definedName name="CAPITAL">#REF!</definedName>
    <definedName name="CASHFLOW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[5]!ConfigurableFieldMetaData[CustomFieldName]</definedName>
    <definedName name="CFStart">'[10]Project List'!$AP$11</definedName>
    <definedName name="CIQWBGuid" hidden="1">"2de395d8-5f10-4a3a-843c-d290bc7f8287"</definedName>
    <definedName name="Crystal_1_1_WEBI_DataGrid" hidden="1">[16]summary!#REF!</definedName>
    <definedName name="Crystal_1_1_WEBI_HHeading" hidden="1">[16]summary!#REF!</definedName>
    <definedName name="Crystal_1_1_WEBI_Table" hidden="1">[16]summary!#REF!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tid">#REF!</definedName>
    <definedName name="dividend">[11]CTC_CON!$C$235:$E$275</definedName>
    <definedName name="e" hidden="1">#REF!</definedName>
    <definedName name="EB">'[17]LDC Info'!$E$16</definedName>
    <definedName name="EBNUMBER">'[15]LDC Info'!$E$16</definedName>
    <definedName name="ee" hidden="1">#REF!</definedName>
    <definedName name="Essbase_Ret">#REF!</definedName>
    <definedName name="etet" hidden="1">#REF!</definedName>
    <definedName name="ExchangeRate">#REF!</definedName>
    <definedName name="FDHDF" hidden="1">'[18]Acct. Worksheet'!#REF!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 [0]!nVariables, 1)</definedName>
    <definedName name="ForecastSubTotalMatch">OFFSET(ForecastSubTotalRecordMatch, 1, 0, nVariables, 1)</definedName>
    <definedName name="formRange" localSheetId="0">OFFSET(sPic, 1, 1, [0]!nVariables, [0]!Years+1)</definedName>
    <definedName name="formRange">OFFSET(sPic, 1, 1, nVariables, Years+1)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'[2]Acct.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'[18]Acct. Worksheet'!#REF!</definedName>
    <definedName name="Graph" hidden="1">'[2]Acct. Worksheet'!#REF!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'[18]Acct. Worksheet'!#REF!</definedName>
    <definedName name="HLJKGJKL" hidden="1">'[18]Acct. Worksheet'!#REF!</definedName>
    <definedName name="HOEPDec">[19]Hoep!$E$14</definedName>
    <definedName name="HOEPFeb">[19]Hoep!$E$4</definedName>
    <definedName name="HOEPJan">[19]Hoep!$E$3</definedName>
    <definedName name="HOEPJul">[19]Hoep!$E$9</definedName>
    <definedName name="HOEPJun">[19]Hoep!$E$8</definedName>
    <definedName name="HOEPMar">[19]Hoep!$E$5</definedName>
    <definedName name="HOEPMay">[19]Hoep!$E$7</definedName>
    <definedName name="HOEPNov">[19]Hoep!$E$13</definedName>
    <definedName name="HOEPOct">[19]Hoep!$E$12</definedName>
    <definedName name="HOEPSep">[19]Hoep!$E$11</definedName>
    <definedName name="INCOME">#REF!</definedName>
    <definedName name="Internal_Resource_Burdened_Rate_Yearly">[12]Variables!$D$3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'[2]Acct. Worksheet'!#REF!</definedName>
    <definedName name="m" hidden="1">{#N/A,#N/A,FALSE,"Aging Summary";#N/A,#N/A,FALSE,"Ratio Analysis";#N/A,#N/A,FALSE,"Test 120 Day Accts";#N/A,#N/A,FALSE,"Tickmarks"}</definedName>
    <definedName name="Main">'[20]Data V. Lists'!$G$3:$G$6</definedName>
    <definedName name="Max">'[6]F2-1-EMT'!$AB$11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'[6]F2-1-EMT'!$AB$10</definedName>
    <definedName name="Mississauga">#REF!</definedName>
    <definedName name="Mississauga___St._Catherines">#REF!</definedName>
    <definedName name="mmm">#REF!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COUNTA([5]CFOrder!$A:$A)-1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ages2000b">[8]List99!$A$373:$F$427,[8]List99!$A$430:$F$488,[8]List99!$A$491:$F$549,[8]List99!$A$551:$F$608,[8]List99!$A$610:$F$667,[8]List99!$A$669:$F$720,[8]List99!$A$724:$F$779</definedName>
    <definedName name="PagesAll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>[11]CTC_CON!$C$235:$E$275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Scenario">[5]!ScenarioMappingRecord[ScenarioName]</definedName>
    <definedName name="ScoreFunctions">OFFSET([5]CFOrder!$A$1, 1, 0, nOfScoreFunctions, 1)</definedName>
    <definedName name="SCriteria">'[5]Report Filter'!$C$17</definedName>
    <definedName name="sFunction">'[10]Project List'!$AX$11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>'[10]Project List'!$X$11</definedName>
    <definedName name="sub_table">#REF!</definedName>
    <definedName name="TableReportAll">[21]SUM96!$A$203:$K$299,[21]SUM96!$A$300:$K$342,[21]SUM96!$A$343:$K$390</definedName>
    <definedName name="Target">'[6]F2-1-EMT'!$AB$13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'[15]LDC Info'!$E$24</definedName>
    <definedName name="TM1REBUILDOPTION">1</definedName>
    <definedName name="Total_Email_Users_to_Migrate">'[12]7. Email Consolidation'!$B$69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OLVERC" localSheetId="0">[22]!VOLVERC</definedName>
    <definedName name="VOLVERC">[22]!VOLVERC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'[23]Daily Data'!#REF!</definedName>
    <definedName name="Working_Version">"Retrieve_1"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 localSheetId="0">OFFSET(YearlyFinancialRecordMatch, 1, 0, [0]!nVariables, 1)</definedName>
    <definedName name="YearlyFinancialMatch">OFFSET(YearlyFinancialRecordMatch, 1, 0, nVariables, 1)</definedName>
    <definedName name="yearNom">INDEX(#REF!, MATCH("ForecastColumnHeaders",#REF!, 0))</definedName>
    <definedName name="Years">'[10]Project List'!$J$4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1" l="1"/>
  <c r="K43" i="1"/>
  <c r="H43" i="1"/>
  <c r="E43" i="1"/>
  <c r="R43" i="1" s="1"/>
  <c r="Q42" i="1"/>
  <c r="N42" i="1"/>
  <c r="H42" i="1"/>
  <c r="E42" i="1"/>
  <c r="Q41" i="1"/>
  <c r="N41" i="1"/>
  <c r="K41" i="1"/>
  <c r="H41" i="1"/>
  <c r="E41" i="1"/>
  <c r="R41" i="1" s="1"/>
  <c r="Q40" i="1"/>
  <c r="N40" i="1"/>
  <c r="K40" i="1"/>
  <c r="H40" i="1"/>
  <c r="E40" i="1"/>
  <c r="Q39" i="1"/>
  <c r="N39" i="1"/>
  <c r="K39" i="1"/>
  <c r="H39" i="1"/>
  <c r="E39" i="1"/>
  <c r="Q38" i="1"/>
  <c r="N38" i="1"/>
  <c r="K38" i="1"/>
  <c r="H38" i="1"/>
  <c r="E38" i="1"/>
  <c r="N37" i="1"/>
  <c r="K37" i="1"/>
  <c r="H37" i="1"/>
  <c r="E37" i="1"/>
  <c r="R37" i="1" s="1"/>
  <c r="Q36" i="1"/>
  <c r="N36" i="1"/>
  <c r="H36" i="1"/>
  <c r="E36" i="1"/>
  <c r="R36" i="1" s="1"/>
  <c r="Q35" i="1"/>
  <c r="N35" i="1"/>
  <c r="K35" i="1"/>
  <c r="H35" i="1"/>
  <c r="E35" i="1"/>
  <c r="R35" i="1" s="1"/>
  <c r="Q34" i="1"/>
  <c r="N34" i="1"/>
  <c r="K34" i="1"/>
  <c r="E34" i="1"/>
  <c r="Q33" i="1"/>
  <c r="N33" i="1"/>
  <c r="K33" i="1"/>
  <c r="H33" i="1"/>
  <c r="R33" i="1" s="1"/>
  <c r="Q32" i="1"/>
  <c r="N32" i="1"/>
  <c r="K32" i="1"/>
  <c r="H32" i="1"/>
  <c r="E32" i="1"/>
  <c r="R32" i="1" s="1"/>
  <c r="Q31" i="1"/>
  <c r="R31" i="1" s="1"/>
  <c r="N31" i="1"/>
  <c r="K31" i="1"/>
  <c r="H31" i="1"/>
  <c r="E31" i="1"/>
  <c r="Q30" i="1"/>
  <c r="N30" i="1"/>
  <c r="K30" i="1"/>
  <c r="H30" i="1"/>
  <c r="E30" i="1"/>
  <c r="R30" i="1" s="1"/>
  <c r="Q29" i="1"/>
  <c r="N29" i="1"/>
  <c r="K29" i="1"/>
  <c r="H29" i="1"/>
  <c r="E29" i="1"/>
  <c r="Q28" i="1"/>
  <c r="N28" i="1"/>
  <c r="K28" i="1"/>
  <c r="H28" i="1"/>
  <c r="E28" i="1"/>
  <c r="R28" i="1" s="1"/>
  <c r="Q27" i="1"/>
  <c r="N27" i="1"/>
  <c r="K27" i="1"/>
  <c r="H27" i="1"/>
  <c r="E27" i="1"/>
  <c r="Q26" i="1"/>
  <c r="N26" i="1"/>
  <c r="K26" i="1"/>
  <c r="E26" i="1"/>
  <c r="R26" i="1" s="1"/>
  <c r="Q25" i="1"/>
  <c r="N25" i="1"/>
  <c r="K25" i="1"/>
  <c r="H25" i="1"/>
  <c r="E25" i="1"/>
  <c r="Q24" i="1"/>
  <c r="N24" i="1"/>
  <c r="K24" i="1"/>
  <c r="H24" i="1"/>
  <c r="E24" i="1"/>
  <c r="Q23" i="1"/>
  <c r="N23" i="1"/>
  <c r="K23" i="1"/>
  <c r="H23" i="1"/>
  <c r="E23" i="1"/>
  <c r="Q22" i="1"/>
  <c r="N22" i="1"/>
  <c r="K22" i="1"/>
  <c r="H22" i="1"/>
  <c r="E22" i="1"/>
  <c r="R22" i="1" s="1"/>
  <c r="P21" i="1"/>
  <c r="O21" i="1"/>
  <c r="M21" i="1"/>
  <c r="L21" i="1"/>
  <c r="J21" i="1"/>
  <c r="I21" i="1"/>
  <c r="G21" i="1"/>
  <c r="F21" i="1"/>
  <c r="D21" i="1"/>
  <c r="C21" i="1"/>
  <c r="Q20" i="1"/>
  <c r="N20" i="1"/>
  <c r="H20" i="1"/>
  <c r="E20" i="1"/>
  <c r="Q19" i="1"/>
  <c r="N19" i="1"/>
  <c r="H19" i="1"/>
  <c r="E19" i="1"/>
  <c r="R19" i="1" s="1"/>
  <c r="Q18" i="1"/>
  <c r="N18" i="1"/>
  <c r="H18" i="1"/>
  <c r="E18" i="1"/>
  <c r="R18" i="1" s="1"/>
  <c r="Q17" i="1"/>
  <c r="N17" i="1"/>
  <c r="H17" i="1"/>
  <c r="E17" i="1"/>
  <c r="Q16" i="1"/>
  <c r="N16" i="1"/>
  <c r="H16" i="1"/>
  <c r="E16" i="1"/>
  <c r="Q15" i="1"/>
  <c r="N15" i="1"/>
  <c r="H15" i="1"/>
  <c r="E15" i="1"/>
  <c r="R15" i="1" s="1"/>
  <c r="Q14" i="1"/>
  <c r="Q12" i="1" s="1"/>
  <c r="N14" i="1"/>
  <c r="H14" i="1"/>
  <c r="E14" i="1"/>
  <c r="Q13" i="1"/>
  <c r="N13" i="1"/>
  <c r="H13" i="1"/>
  <c r="E13" i="1"/>
  <c r="R13" i="1" s="1"/>
  <c r="P12" i="1"/>
  <c r="O12" i="1"/>
  <c r="M12" i="1"/>
  <c r="L12" i="1"/>
  <c r="K12" i="1"/>
  <c r="J12" i="1"/>
  <c r="I12" i="1"/>
  <c r="G12" i="1"/>
  <c r="F12" i="1"/>
  <c r="D12" i="1"/>
  <c r="C12" i="1"/>
  <c r="Q11" i="1"/>
  <c r="Q10" i="1" s="1"/>
  <c r="N11" i="1"/>
  <c r="N10" i="1" s="1"/>
  <c r="K11" i="1"/>
  <c r="K10" i="1" s="1"/>
  <c r="H11" i="1"/>
  <c r="H10" i="1" s="1"/>
  <c r="E11" i="1"/>
  <c r="E10" i="1" s="1"/>
  <c r="R10" i="1" s="1"/>
  <c r="P10" i="1"/>
  <c r="O10" i="1"/>
  <c r="M10" i="1"/>
  <c r="L10" i="1"/>
  <c r="J10" i="1"/>
  <c r="I10" i="1"/>
  <c r="G10" i="1"/>
  <c r="F10" i="1"/>
  <c r="D10" i="1"/>
  <c r="C10" i="1"/>
  <c r="Q9" i="1"/>
  <c r="N9" i="1"/>
  <c r="K9" i="1"/>
  <c r="H9" i="1"/>
  <c r="E9" i="1"/>
  <c r="Q8" i="1"/>
  <c r="N8" i="1"/>
  <c r="K8" i="1"/>
  <c r="H8" i="1"/>
  <c r="E8" i="1"/>
  <c r="R8" i="1" s="1"/>
  <c r="Q7" i="1"/>
  <c r="N7" i="1"/>
  <c r="K7" i="1"/>
  <c r="H7" i="1"/>
  <c r="E7" i="1"/>
  <c r="Q6" i="1"/>
  <c r="N6" i="1"/>
  <c r="K6" i="1"/>
  <c r="H6" i="1"/>
  <c r="E6" i="1"/>
  <c r="R6" i="1" s="1"/>
  <c r="Q5" i="1"/>
  <c r="N5" i="1"/>
  <c r="K5" i="1"/>
  <c r="K4" i="1" s="1"/>
  <c r="H5" i="1"/>
  <c r="R5" i="1" s="1"/>
  <c r="E5" i="1"/>
  <c r="P4" i="1"/>
  <c r="O4" i="1"/>
  <c r="M4" i="1"/>
  <c r="L4" i="1"/>
  <c r="J4" i="1"/>
  <c r="J44" i="1" s="1"/>
  <c r="I4" i="1"/>
  <c r="I44" i="1" s="1"/>
  <c r="G4" i="1"/>
  <c r="G44" i="1" s="1"/>
  <c r="F4" i="1"/>
  <c r="F44" i="1" s="1"/>
  <c r="D4" i="1"/>
  <c r="C4" i="1"/>
  <c r="H21" i="1" l="1"/>
  <c r="R39" i="1"/>
  <c r="K44" i="1"/>
  <c r="D44" i="1"/>
  <c r="N4" i="1"/>
  <c r="K21" i="1"/>
  <c r="R29" i="1"/>
  <c r="R42" i="1"/>
  <c r="N21" i="1"/>
  <c r="R25" i="1"/>
  <c r="L44" i="1"/>
  <c r="R16" i="1"/>
  <c r="O44" i="1"/>
  <c r="E12" i="1"/>
  <c r="R17" i="1"/>
  <c r="P44" i="1"/>
  <c r="R7" i="1"/>
  <c r="H12" i="1"/>
  <c r="R20" i="1"/>
  <c r="R24" i="1"/>
  <c r="R34" i="1"/>
  <c r="C44" i="1"/>
  <c r="Q4" i="1"/>
  <c r="R27" i="1"/>
  <c r="R40" i="1"/>
  <c r="R38" i="1"/>
  <c r="M44" i="1"/>
  <c r="R9" i="1"/>
  <c r="R23" i="1"/>
  <c r="E21" i="1"/>
  <c r="Q21" i="1"/>
  <c r="H4" i="1"/>
  <c r="R11" i="1"/>
  <c r="N12" i="1"/>
  <c r="R14" i="1"/>
  <c r="E4" i="1"/>
  <c r="R12" i="1" l="1"/>
  <c r="H44" i="1"/>
  <c r="Q44" i="1"/>
  <c r="E44" i="1"/>
  <c r="R4" i="1"/>
  <c r="R44" i="1" s="1"/>
  <c r="N44" i="1"/>
  <c r="R21" i="1"/>
</calcChain>
</file>

<file path=xl/sharedStrings.xml><?xml version="1.0" encoding="utf-8"?>
<sst xmlns="http://schemas.openxmlformats.org/spreadsheetml/2006/main" count="58" uniqueCount="48">
  <si>
    <t>Total Variance</t>
  </si>
  <si>
    <t>Grouping</t>
  </si>
  <si>
    <t>DSP</t>
  </si>
  <si>
    <t xml:space="preserve">  Actual</t>
  </si>
  <si>
    <t xml:space="preserve">
 Variance</t>
  </si>
  <si>
    <t>Forecast</t>
  </si>
  <si>
    <t>Budget</t>
  </si>
  <si>
    <t>Underground Asset Renewal</t>
  </si>
  <si>
    <t>Cable Remediation –Replacement</t>
  </si>
  <si>
    <t>Cable Remediation – Injection</t>
  </si>
  <si>
    <t>Switchgear Replacement</t>
  </si>
  <si>
    <t>Alectra Initiated Near term projects (Underground)</t>
  </si>
  <si>
    <t>Civil Structures</t>
  </si>
  <si>
    <t>Lines Capacity</t>
  </si>
  <si>
    <t>Capacity (Lines)</t>
  </si>
  <si>
    <t>Information Technology</t>
  </si>
  <si>
    <t>Implementation of Customer Experience applications and Processes</t>
  </si>
  <si>
    <t>Business process and application optimization</t>
  </si>
  <si>
    <t xml:space="preserve">Operational technology </t>
  </si>
  <si>
    <t>Enhancements to Utility investment portfolio planning system (Copperleaf)</t>
  </si>
  <si>
    <t xml:space="preserve">IT Client Computing, Server and Network </t>
  </si>
  <si>
    <t>Enhancements to security/data platforms and network architecture for Grid Modernization</t>
  </si>
  <si>
    <t>Workforce Management System</t>
  </si>
  <si>
    <t>Security cost increases</t>
  </si>
  <si>
    <t>Other</t>
  </si>
  <si>
    <t>Overhead Asset Renewal</t>
  </si>
  <si>
    <t>Customer Connections</t>
  </si>
  <si>
    <t>Reactive Capital</t>
  </si>
  <si>
    <t>Road Authority</t>
  </si>
  <si>
    <t>Network Metering</t>
  </si>
  <si>
    <t>Fleet Renewal</t>
  </si>
  <si>
    <t>Transformer Renewal</t>
  </si>
  <si>
    <t>Substation Renewal</t>
  </si>
  <si>
    <t>System Control, Comm'ns &amp; Performance</t>
  </si>
  <si>
    <t>Rear Lot Conversion</t>
  </si>
  <si>
    <t>Capacity (Stations)</t>
  </si>
  <si>
    <t>SCADA and Automation</t>
  </si>
  <si>
    <t>Facilities Management</t>
  </si>
  <si>
    <t>Safety &amp; Security</t>
  </si>
  <si>
    <t>Customer Initiated Dist Sys Projects</t>
  </si>
  <si>
    <t>Connection &amp; Cost Recovery Agreements</t>
  </si>
  <si>
    <t>Other System Renewal</t>
  </si>
  <si>
    <t>Tools, Shop and garage Equipment</t>
  </si>
  <si>
    <t>Other General Plant</t>
  </si>
  <si>
    <t>Distributed Energy Resources (DER)</t>
  </si>
  <si>
    <t>Transmitter Related Upgrades</t>
  </si>
  <si>
    <t>Transit Projects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</si>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</sst>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;\(0.0\)"/>
    <numFmt numFmtId="165" formatCode="_(* #,##0_);_(* \(#,##0\);_(* &quot;-&quot;??_);_(@_)"/>
    <numFmt numFmtId="166" formatCode="#0.0,,;\ \(#0.0,,\);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164" fontId="2" fillId="0" borderId="0" xfId="1" applyNumberFormat="1" applyFont="1"/>
    <xf numFmtId="165" fontId="5" fillId="0" borderId="0" xfId="1" applyNumberFormat="1" applyFont="1"/>
    <xf numFmtId="166" fontId="2" fillId="0" borderId="0" xfId="1" applyNumberFormat="1" applyFont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left" indent="1"/>
    </xf>
    <xf numFmtId="164" fontId="2" fillId="0" borderId="1" xfId="1" applyNumberFormat="1" applyFont="1" applyBorder="1"/>
    <xf numFmtId="0" fontId="3" fillId="2" borderId="1" xfId="1" applyFont="1" applyFill="1" applyBorder="1" applyAlignment="1">
      <alignment horizontal="left"/>
    </xf>
    <xf numFmtId="164" fontId="3" fillId="2" borderId="1" xfId="1" applyNumberFormat="1" applyFont="1" applyFill="1" applyBorder="1"/>
    <xf numFmtId="0" fontId="4" fillId="3" borderId="1" xfId="1" applyFont="1" applyFill="1" applyBorder="1" applyAlignment="1">
      <alignment horizontal="left"/>
    </xf>
    <xf numFmtId="164" fontId="4" fillId="3" borderId="1" xfId="1" applyNumberFormat="1" applyFont="1" applyFill="1" applyBorder="1"/>
  </cellXfs>
  <cellStyles count="2">
    <cellStyle name="Normal" xfId="0" builtinId="0"/>
    <cellStyle name="Normal 2" xfId="1" xr:uid="{274F713C-6277-4214-A572-836A30D04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owerStream%20Capital%20Budget/2018%20ICM/Project%20List_2017-03-28h12m46s30%20-%20Actuals%20&amp;%20Scenarios%20Revised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rger%20Integration%20Team\Merger%202015\Merger%20Integration%20Business%20Case\Subcommittees\IT\IT%20-%202016-2020%20Transition%20Costs%20-%20v3%20May%2015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USERS/POONJA/FORECAST/96FRC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/henry.xu/AppData/Local/Microsoft/Windows/Temporary%20Internet%20Files/Content.Outlook/TG6UIA7K/Chapter2_Appendices_DSP%20Capex%20Table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/nyeates/AppData/Local/Microsoft/Windows/Temporary%20Internet%20Files/Content.IE5/4ZTLLAQC/HOBNI_2015_Chapter_2_Appendices_20140423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$/ramar/My%20Documents/BY%20APPLICATION/EXCEL/RATES/2004/2004%20Budget%20rev.%20before%204_1_04%20Adj/2004%20Det%20Bud%20Calend%20BEFORE4_1%20Adj.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sites/AssetManagement/CapitalReporting/2021/2021%20ME%20File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POONJA/EXCEL/CAPACITY/RPCAP96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Engineering/Capital%20Projects%20-%20Manager/KPI's/2014/WIP/2.%20Daily%20Project%20Spending%20Costing%20-%20Februar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owerStream%20Capital%20Budget/Year%202016/2016%20Monthly%20Reporting%20&amp;%20Forecasts/2016%20Forecasts/Q3%20Forecast/Project%20List_2016-10-11h10m27s06%20-%20for%20Q3%20forecas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R%20&amp;%20OE\Strategy%20Management\PowerStream%20-%20Corporate%20Balanced%20Scorecard\2016%20BSC\2016%20BSC%20MASTER%20-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2000/Proj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New/System%202001/Proje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New/System%202002/Project%20Summary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  <sheetName val="Salary Table"/>
      <sheetName val="Project List"/>
      <sheetName val="List for Summary"/>
      <sheetName val="Reference"/>
      <sheetName val="Control Sheet"/>
      <sheetName val="Sheet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Capex"/>
      <sheetName val="Table 2 - PS Capex"/>
      <sheetName val="Table 4 - PS Elig Projects"/>
      <sheetName val="Summary from DSP filing"/>
      <sheetName val="Bus Case Alectra"/>
      <sheetName val="Report Filter"/>
      <sheetName val="Project List"/>
      <sheetName val="Actuals"/>
      <sheetName val="Project By Stage"/>
      <sheetName val="Sorting"/>
      <sheetName val="ExpenditureAttributeRecord"/>
      <sheetName val="CFOrder"/>
      <sheetName val="ConfigurableFieldRecord"/>
      <sheetName val="Help"/>
      <sheetName val="ForecastSummary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ProjectStages"/>
      <sheetName val="ChartMetaData"/>
      <sheetName val="StageColors"/>
      <sheetName val="AlternativeAttributeRecord"/>
      <sheetName val="ScenarioMappingRecord"/>
      <sheetName val="MonthlyFinancialRecord"/>
      <sheetName val="formHelp"/>
      <sheetName val="ScoringFunctions"/>
      <sheetName val="InvestmentComments"/>
      <sheetName val="Constraints"/>
      <sheetName val="Program Red'n"/>
      <sheetName val="pivot 2"/>
      <sheetName val="PIVOT ICM"/>
      <sheetName val="Yr over Yr"/>
      <sheetName val="2019 &amp; 2020"/>
      <sheetName val="ICM per March 6th"/>
      <sheetName val="Sheet1"/>
      <sheetName val="2016 August Budget"/>
      <sheetName val="2015 Insight"/>
      <sheetName val="New Connection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>
            <v>5</v>
          </cell>
        </row>
        <row r="11">
          <cell r="X11" t="str">
            <v>2016 - Revised 2018 for ICM $2.9M adjustment</v>
          </cell>
          <cell r="AP11" t="str">
            <v>Is this Project a Program</v>
          </cell>
          <cell r="AW11">
            <v>0</v>
          </cell>
          <cell r="AX11" t="str">
            <v>2016 - Revised 2018 for ICM $2.9M adjustment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A17" t="str">
            <v>Project Code</v>
          </cell>
        </row>
      </sheetData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  <sheetName val="Control Sheet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Comments"/>
      <sheetName val="Variables"/>
      <sheetName val="Proposed Timelines"/>
      <sheetName val="Resources By Business Area"/>
      <sheetName val="IT Transition Costs Summary"/>
      <sheetName val="IT Transition By Project-Total"/>
      <sheetName val="IT Transition by Proj by Yr"/>
      <sheetName val="CAPEX by Project by Year-IT"/>
      <sheetName val="CAPEX by Project by Year-ENG"/>
      <sheetName val="IT Transition by Project &amp; Yr"/>
      <sheetName val="CAPEX by Type-Total"/>
      <sheetName val="CAPEX by Type-IT"/>
      <sheetName val="CAPEX by Type-ENG"/>
      <sheetName val="CAPEX by Type-Detail-IT"/>
      <sheetName val="CAPEX by Type-Detail-ENG"/>
      <sheetName val="Total CIS"/>
      <sheetName val="Total ERP"/>
      <sheetName val="Total IT Infrastructure"/>
      <sheetName val="Total ENG &amp; OT"/>
      <sheetName val="Ongoing OPEX by Proj &amp; Yr-IT"/>
      <sheetName val="Ongoing OPEX by Type-IT &amp; ENG"/>
      <sheetName val="Ongoing OPEX by Type-Total-IT"/>
      <sheetName val="Ongoing OPEX by Type-Total-ENG"/>
      <sheetName val="Ongoing OPEX by Proj &amp; Yr-ENG"/>
      <sheetName val="Ongoing OPEX by Type-Detail-IT"/>
      <sheetName val="Ongoing OPEX by Type-Detail-ENG"/>
      <sheetName val="1-Time OPEX by Project by Year"/>
      <sheetName val="1-Time OPEX by Type-Summary"/>
      <sheetName val="1-Time OPEX by Type-Detail"/>
      <sheetName val="1. CIS Consolidation Foundation"/>
      <sheetName val="2. CIS Consolidation Horizon"/>
      <sheetName val="2. CIS Horizon w-labour"/>
      <sheetName val="3. CIS Consolidation Enersource"/>
      <sheetName val="3. CIS Enersource w-labour"/>
      <sheetName val="4. ERP Consolidation Foundation"/>
      <sheetName val="5. ERP Consolidation Horizon"/>
      <sheetName val="6. ERP Consolidation Enersource"/>
      <sheetName val="7. Email Consolidation"/>
      <sheetName val="8. Telecommunications"/>
      <sheetName val="9. Phone System Consolidation"/>
      <sheetName val="10. IT Security Consolidation"/>
      <sheetName val="11. Data Centre Consolidation"/>
      <sheetName val="12. IT Service Desk"/>
      <sheetName val="13. Data Backup and Archiving "/>
      <sheetName val="14. Misc. Systems Consolidation"/>
      <sheetName val="15. CIS Consolidation HOBNI"/>
      <sheetName val="15. CIS HOB w-labour"/>
      <sheetName val="16. ERP Consolidation HOBNI"/>
      <sheetName val="E1. GIS-OMS Horizon"/>
      <sheetName val="E2. GIS-OMS Powerstream"/>
      <sheetName val="E3. SCADA Integration"/>
      <sheetName val="E4. OSI Soft Pi"/>
      <sheetName val="E5. Cascade CMMS"/>
      <sheetName val="E6. GIS-OMS HOBNI"/>
      <sheetName val="Opportunities"/>
    </sheetNames>
    <sheetDataSet>
      <sheetData sheetId="0"/>
      <sheetData sheetId="1">
        <row r="3">
          <cell r="D3">
            <v>140812</v>
          </cell>
        </row>
      </sheetData>
      <sheetData sheetId="2"/>
      <sheetData sheetId="3"/>
      <sheetData sheetId="4"/>
      <sheetData sheetId="5">
        <row r="19">
          <cell r="E19">
            <v>9379616</v>
          </cell>
        </row>
      </sheetData>
      <sheetData sheetId="6">
        <row r="5">
          <cell r="J5">
            <v>1305609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H2" t="str">
            <v>2016-01-01</v>
          </cell>
        </row>
      </sheetData>
      <sheetData sheetId="30">
        <row r="2">
          <cell r="G2" t="str">
            <v>2016-01-01</v>
          </cell>
        </row>
      </sheetData>
      <sheetData sheetId="31"/>
      <sheetData sheetId="32">
        <row r="2">
          <cell r="G2" t="str">
            <v>2017-01-01</v>
          </cell>
        </row>
      </sheetData>
      <sheetData sheetId="33"/>
      <sheetData sheetId="34">
        <row r="2">
          <cell r="G2" t="str">
            <v>2016-01-01</v>
          </cell>
        </row>
      </sheetData>
      <sheetData sheetId="35">
        <row r="2">
          <cell r="G2" t="str">
            <v>2016-01-01</v>
          </cell>
        </row>
      </sheetData>
      <sheetData sheetId="36">
        <row r="2">
          <cell r="G2" t="str">
            <v>2017-07-01</v>
          </cell>
        </row>
      </sheetData>
      <sheetData sheetId="37">
        <row r="2">
          <cell r="G2" t="str">
            <v>2016-01-01</v>
          </cell>
        </row>
        <row r="69">
          <cell r="B69">
            <v>990</v>
          </cell>
        </row>
        <row r="70">
          <cell r="B70">
            <v>80</v>
          </cell>
        </row>
        <row r="71">
          <cell r="B71">
            <v>14.35</v>
          </cell>
        </row>
      </sheetData>
      <sheetData sheetId="38">
        <row r="2">
          <cell r="G2" t="str">
            <v>2016-01-01</v>
          </cell>
        </row>
      </sheetData>
      <sheetData sheetId="39">
        <row r="2">
          <cell r="G2" t="str">
            <v>2016-01-01</v>
          </cell>
        </row>
      </sheetData>
      <sheetData sheetId="40">
        <row r="2">
          <cell r="G2" t="str">
            <v>2016-01-01</v>
          </cell>
        </row>
      </sheetData>
      <sheetData sheetId="41">
        <row r="2">
          <cell r="G2" t="str">
            <v>2016-01-01</v>
          </cell>
        </row>
      </sheetData>
      <sheetData sheetId="42">
        <row r="2">
          <cell r="G2" t="str">
            <v>2016-07-01</v>
          </cell>
        </row>
      </sheetData>
      <sheetData sheetId="43">
        <row r="2">
          <cell r="G2" t="str">
            <v>2016-01-01</v>
          </cell>
        </row>
      </sheetData>
      <sheetData sheetId="44">
        <row r="2">
          <cell r="G2" t="str">
            <v>2016-01-01</v>
          </cell>
        </row>
      </sheetData>
      <sheetData sheetId="45">
        <row r="2">
          <cell r="G2" t="str">
            <v>2016-01-01</v>
          </cell>
        </row>
      </sheetData>
      <sheetData sheetId="46"/>
      <sheetData sheetId="47">
        <row r="2">
          <cell r="G2" t="str">
            <v>2016-01-10</v>
          </cell>
        </row>
      </sheetData>
      <sheetData sheetId="48">
        <row r="2">
          <cell r="G2" t="str">
            <v>2016-01-01</v>
          </cell>
        </row>
      </sheetData>
      <sheetData sheetId="49">
        <row r="2">
          <cell r="G2" t="str">
            <v>2017-01-01</v>
          </cell>
        </row>
      </sheetData>
      <sheetData sheetId="50">
        <row r="2">
          <cell r="G2" t="str">
            <v>2016-01-01</v>
          </cell>
        </row>
      </sheetData>
      <sheetData sheetId="51">
        <row r="2">
          <cell r="G2" t="str">
            <v>2016-01-01</v>
          </cell>
        </row>
      </sheetData>
      <sheetData sheetId="52">
        <row r="2">
          <cell r="G2" t="str">
            <v>2017-01-01</v>
          </cell>
        </row>
      </sheetData>
      <sheetData sheetId="53">
        <row r="2">
          <cell r="G2" t="str">
            <v>2016-01-01</v>
          </cell>
        </row>
      </sheetData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24">
          <cell r="E24">
            <v>2018</v>
          </cell>
        </row>
        <row r="26">
          <cell r="E26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EB-2014-0083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  <sheetName val="A. IMO Notes"/>
      <sheetName val="Instruction"/>
      <sheetName val="Lookup Tables"/>
      <sheetName val="Unachieved HC Reductions -Mar"/>
      <sheetName val="Project Synergy FC"/>
      <sheetName val="2017 Budget"/>
      <sheetName val="2018 Fin. Plan"/>
      <sheetName val="Guelph Project Report"/>
      <sheetName val="Master Porject Alectra"/>
      <sheetName val="Master Project Guelph"/>
      <sheetName val="B. Preparation sheets &gt;&gt;&gt;"/>
      <sheetName val="Alectra Project Report"/>
      <sheetName val="TransCapex"/>
      <sheetName val="IT_TransOpex"/>
      <sheetName val="Q3ITSyn"/>
      <sheetName val="IT Syn&amp;Ongoing"/>
      <sheetName val="SYN O&amp;C, TRANS O"/>
      <sheetName val="Labour"/>
      <sheetName val="2017FP vs BC"/>
      <sheetName val="BC"/>
      <sheetName val="Data"/>
      <sheetName val="Charts"/>
      <sheetName val="C. Team Report &gt;&gt;&gt;"/>
      <sheetName val="Admin"/>
      <sheetName val="CR"/>
      <sheetName val="CS"/>
      <sheetName val="FIN"/>
      <sheetName val="IT"/>
      <sheetName val="OPS"/>
      <sheetName val="HR"/>
      <sheetName val="NS"/>
      <sheetName val="RL"/>
      <sheetName val="SC"/>
      <sheetName val="DB Table"/>
      <sheetName val="D. Report to Finance &gt;&gt;&gt;"/>
      <sheetName val="Yr 3 Update_2019FP"/>
      <sheetName val="2019Update_2019FP Comb"/>
      <sheetName val="Guelph 2019"/>
      <sheetName val="Shareholder reporting"/>
      <sheetName val="OpEx Synergy2018"/>
      <sheetName val="E. EC &amp; IC &gt;&gt;&gt;"/>
      <sheetName val="Fin Update"/>
      <sheetName val="Yr 2 Update_2017FP"/>
      <sheetName val="Yr 3 Update_2017FP"/>
      <sheetName val="Yr 2 Update_2017FP(Cum.)"/>
      <sheetName val="Yr 3 Update_2017FP(Cum.) (2)"/>
      <sheetName val="Yr 3 Update_2017FP(Cum.)"/>
      <sheetName val="5 Year Outlook"/>
      <sheetName val="Yr 1 Update_Org B.C"/>
      <sheetName val="Yr 2 Update_Org B.C (Cum.)"/>
      <sheetName val="Yr 3 Update_Org B.C (Cum.)"/>
      <sheetName val="Yr 5 Update_Org B.C "/>
      <sheetName val="R&amp;O Year 3"/>
      <sheetName val="R&amp;O 3 Year"/>
      <sheetName val="R&amp;O 5 Year"/>
      <sheetName val="R&amp;O"/>
      <sheetName val="Bus. Case"/>
      <sheetName val="Summary75%"/>
      <sheetName val="Summary75%_BC R&amp;O S1"/>
      <sheetName val="Summary75%_BC"/>
      <sheetName val="Summary75%_BC Int"/>
      <sheetName val="1.Syn CapEx"/>
      <sheetName val="2.Syn Opex"/>
      <sheetName val="3.Trans CapEx"/>
      <sheetName val="4.Trans Opex"/>
      <sheetName val="5.Preclose"/>
      <sheetName val="6.Priority"/>
      <sheetName val="6.Priority (2)"/>
      <sheetName val="F Supporting DOCS &gt;&gt;&gt;"/>
      <sheetName val="Q3 Forecast"/>
      <sheetName val="Target Bonus "/>
      <sheetName val=" Integration"/>
      <sheetName val="ERP update"/>
      <sheetName val="CIS update"/>
      <sheetName val="Capital | OMA rpt"/>
      <sheetName val="CIS OMA"/>
      <sheetName val="CIS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  <sheetName val="Team Report &gt;&gt;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Data V. Lists"/>
      <sheetName val=" Logic"/>
      <sheetName val="2019"/>
      <sheetName val="Payroll Accrual Template"/>
      <sheetName val="PY Actual"/>
      <sheetName val="PIVOT from Mapping"/>
      <sheetName val="Mapping"/>
      <sheetName val="2021 DATA"/>
      <sheetName val="Variance Commentary"/>
      <sheetName val="Report - Month End"/>
      <sheetName val="Report - Rate Zone"/>
      <sheetName val="Report for Regulatory"/>
      <sheetName val="Report - Operations"/>
      <sheetName val="Pivot for Operations"/>
      <sheetName val="Report-Prdn Meeting"/>
      <sheetName val="Report-GP"/>
      <sheetName val="PBI Tab"/>
      <sheetName val="Total Check"/>
      <sheetName val="Alectra Presentation"/>
      <sheetName val="Waterfall Graphs"/>
      <sheetName val="DEPT Report - GRE&amp;T"/>
      <sheetName val="Filing Requirements"/>
      <sheetName val="A.2.3 - CAPEX"/>
      <sheetName val="Forecast Commentary"/>
    </sheetNames>
    <sheetDataSet>
      <sheetData sheetId="0"/>
      <sheetData sheetId="1">
        <row r="3">
          <cell r="G3" t="str">
            <v>System Access</v>
          </cell>
        </row>
        <row r="4">
          <cell r="G4" t="str">
            <v>System Renewal</v>
          </cell>
        </row>
        <row r="5">
          <cell r="G5" t="str">
            <v>System Service</v>
          </cell>
        </row>
        <row r="6">
          <cell r="G6" t="str">
            <v>General Plant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Data"/>
      <sheetName val="Codes"/>
      <sheetName val="Sheet1"/>
      <sheetName val="Sheet2"/>
      <sheetName val="Sheet3"/>
      <sheetName val="Sheet4"/>
      <sheetName val="Code changes from Jan 21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 Budget Total (Inflated)"/>
      <sheetName val="Report Filter"/>
      <sheetName val="Sorting"/>
      <sheetName val="ExpenditureAttributeRecord"/>
      <sheetName val="CFOrder"/>
      <sheetName val="ConfigurableFieldRecord"/>
      <sheetName val="Help"/>
      <sheetName val="ImpactedRootAsset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ScenarioMetaData"/>
      <sheetName val="MonthlyFinancialRecord"/>
      <sheetName val="CFMetaData"/>
      <sheetName val="ScoringFunctions"/>
      <sheetName val="Comparison"/>
      <sheetName val="Capital"/>
      <sheetName val="Project List_2016-10-11h10m27s0"/>
      <sheetName val="List for Summary"/>
    </sheetNames>
    <sheetDataSet>
      <sheetData sheetId="0"/>
      <sheetData sheetId="1">
        <row r="17">
          <cell r="C17" t="str">
            <v>Including Loadings</v>
          </cell>
        </row>
      </sheetData>
      <sheetData sheetId="2"/>
      <sheetData sheetId="3"/>
      <sheetData sheetId="4">
        <row r="1">
          <cell r="A1" t="str">
            <v>Row Labels</v>
          </cell>
        </row>
        <row r="2">
          <cell r="A2" t="str">
            <v>(blank)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Corporate Scorecard - EMT"/>
      <sheetName val="2016 Corporate Scorecard - CORE"/>
      <sheetName val="Dashboard-EMT"/>
      <sheetName val="Dashboard-CORE"/>
      <sheetName val="CSF-2020"/>
      <sheetName val="Results-BSC"/>
      <sheetName val="Results-CSF"/>
      <sheetName val="Results-Merger Plans"/>
      <sheetName val="Targets"/>
      <sheetName val="Variables"/>
      <sheetName val="F2-1-EMT"/>
      <sheetName val="F2-1-CORE"/>
      <sheetName val="F4-1-EMT"/>
      <sheetName val="F4-2-CORE"/>
      <sheetName val="F4-3-CORE"/>
      <sheetName val="C1-1-EMT"/>
      <sheetName val="C1-2-EMT"/>
      <sheetName val="C4-1-CORE"/>
      <sheetName val="C5-1-EMT"/>
      <sheetName val="I1-1-EMT"/>
      <sheetName val="I2-1-CORE"/>
      <sheetName val="I2-2-CORE"/>
      <sheetName val="I4-1-EMT"/>
      <sheetName val="E1-1-EMT"/>
      <sheetName val="E2-1-EMT"/>
      <sheetName val="E2-2-CORE"/>
      <sheetName val="E3-1-EMT"/>
      <sheetName val="E3-2-EMT"/>
      <sheetName val="E3-3-EMT"/>
      <sheetName val="E4-1-EMT"/>
      <sheetName val="SCORE-EMT"/>
      <sheetName val="SCORE-CORE"/>
      <sheetName val="CSF-2020-2"/>
      <sheetName val="CSF-2020-3"/>
      <sheetName val="Dashboard-1-CORE"/>
      <sheetName val="Dashboard-2-CORE"/>
      <sheetName val="Dashboard-3-CORE"/>
      <sheetName val="Dashboard-1-EMT"/>
      <sheetName val="Dashboard-2-EMT"/>
      <sheetName val="Dashboard-3-EMT"/>
      <sheetName val="Dashboard-EMT YE"/>
      <sheetName val="Dashboard-CORE 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42370</v>
          </cell>
        </row>
      </sheetData>
      <sheetData sheetId="10">
        <row r="10">
          <cell r="AB10">
            <v>30.15</v>
          </cell>
        </row>
        <row r="11">
          <cell r="AB11">
            <v>36.85</v>
          </cell>
        </row>
        <row r="12">
          <cell r="AB12">
            <v>33.6</v>
          </cell>
        </row>
        <row r="13">
          <cell r="AB13">
            <v>29.3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90C0-38E1-4CD8-967A-645F4EAE300E}">
  <sheetPr>
    <pageSetUpPr fitToPage="1"/>
  </sheetPr>
  <dimension ref="B1:T51"/>
  <sheetViews>
    <sheetView showZeros="0" tabSelected="1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defaultRowHeight="14.25" x14ac:dyDescent="0.2"/>
  <cols>
    <col min="1" max="1" width="4.7109375" style="1" customWidth="1"/>
    <col min="2" max="2" width="48.42578125" style="1" bestFit="1" customWidth="1"/>
    <col min="3" max="17" width="11" style="1" customWidth="1"/>
    <col min="18" max="18" width="13.7109375" style="1" bestFit="1" customWidth="1"/>
    <col min="19" max="19" width="8.42578125" style="1" customWidth="1"/>
    <col min="20" max="20" width="15.28515625" style="1" bestFit="1" customWidth="1"/>
    <col min="21" max="22" width="16.85546875" style="1" bestFit="1" customWidth="1"/>
    <col min="23" max="23" width="19.7109375" style="1" bestFit="1" customWidth="1"/>
    <col min="24" max="25" width="22" style="1" bestFit="1" customWidth="1"/>
    <col min="26" max="26" width="20.140625" style="1" bestFit="1" customWidth="1"/>
    <col min="27" max="27" width="16.85546875" style="1" bestFit="1" customWidth="1"/>
    <col min="28" max="28" width="19.7109375" style="1" bestFit="1" customWidth="1"/>
    <col min="29" max="31" width="22" style="1" bestFit="1" customWidth="1"/>
    <col min="32" max="32" width="20.140625" style="1" bestFit="1" customWidth="1"/>
    <col min="33" max="34" width="19.7109375" style="1" bestFit="1" customWidth="1"/>
    <col min="35" max="37" width="22" style="1" bestFit="1" customWidth="1"/>
    <col min="38" max="38" width="20.140625" style="1" bestFit="1" customWidth="1"/>
    <col min="39" max="40" width="19.7109375" style="1" bestFit="1" customWidth="1"/>
    <col min="41" max="43" width="22" style="1" bestFit="1" customWidth="1"/>
    <col min="44" max="44" width="20.140625" style="1" bestFit="1" customWidth="1"/>
    <col min="45" max="16384" width="9.140625" style="1"/>
  </cols>
  <sheetData>
    <row r="1" spans="2:18" x14ac:dyDescent="0.2">
      <c r="J1" s="2"/>
    </row>
    <row r="2" spans="2:18" ht="15" x14ac:dyDescent="0.25">
      <c r="B2" s="5"/>
      <c r="C2" s="6">
        <v>2020</v>
      </c>
      <c r="D2" s="6"/>
      <c r="E2" s="6"/>
      <c r="F2" s="6">
        <v>2021</v>
      </c>
      <c r="G2" s="6"/>
      <c r="H2" s="6"/>
      <c r="I2" s="6">
        <v>2022</v>
      </c>
      <c r="J2" s="6"/>
      <c r="K2" s="6"/>
      <c r="L2" s="6">
        <v>2023</v>
      </c>
      <c r="M2" s="6"/>
      <c r="N2" s="6"/>
      <c r="O2" s="6">
        <v>2024</v>
      </c>
      <c r="P2" s="6"/>
      <c r="Q2" s="6"/>
      <c r="R2" s="7" t="s">
        <v>0</v>
      </c>
    </row>
    <row r="3" spans="2:18" ht="21.75" customHeight="1" x14ac:dyDescent="0.25">
      <c r="B3" s="8" t="s">
        <v>1</v>
      </c>
      <c r="C3" s="9" t="s">
        <v>2</v>
      </c>
      <c r="D3" s="9" t="s">
        <v>3</v>
      </c>
      <c r="E3" s="9" t="s">
        <v>4</v>
      </c>
      <c r="F3" s="9" t="s">
        <v>2</v>
      </c>
      <c r="G3" s="9" t="s">
        <v>3</v>
      </c>
      <c r="H3" s="9" t="s">
        <v>4</v>
      </c>
      <c r="I3" s="9" t="s">
        <v>2</v>
      </c>
      <c r="J3" s="9" t="s">
        <v>3</v>
      </c>
      <c r="K3" s="9" t="s">
        <v>4</v>
      </c>
      <c r="L3" s="9" t="s">
        <v>2</v>
      </c>
      <c r="M3" s="9" t="s">
        <v>5</v>
      </c>
      <c r="N3" s="9" t="s">
        <v>4</v>
      </c>
      <c r="O3" s="9" t="s">
        <v>2</v>
      </c>
      <c r="P3" s="9" t="s">
        <v>6</v>
      </c>
      <c r="Q3" s="9" t="s">
        <v>4</v>
      </c>
      <c r="R3" s="7"/>
    </row>
    <row r="4" spans="2:18" ht="15" x14ac:dyDescent="0.25">
      <c r="B4" s="14" t="s">
        <v>7</v>
      </c>
      <c r="C4" s="15">
        <f t="shared" ref="C4:Q4" si="0">SUM(C5:C9)</f>
        <v>61.099999999999994</v>
      </c>
      <c r="D4" s="15">
        <f t="shared" si="0"/>
        <v>61.5</v>
      </c>
      <c r="E4" s="15">
        <f t="shared" si="0"/>
        <v>0.39999999999999436</v>
      </c>
      <c r="F4" s="15">
        <f t="shared" si="0"/>
        <v>74.5</v>
      </c>
      <c r="G4" s="15">
        <f t="shared" si="0"/>
        <v>55.6</v>
      </c>
      <c r="H4" s="15">
        <f t="shared" si="0"/>
        <v>-18.900000000000002</v>
      </c>
      <c r="I4" s="15">
        <f t="shared" si="0"/>
        <v>82.200000000000017</v>
      </c>
      <c r="J4" s="15">
        <f t="shared" si="0"/>
        <v>46.900000000000013</v>
      </c>
      <c r="K4" s="15">
        <f t="shared" si="0"/>
        <v>-35.300000000000011</v>
      </c>
      <c r="L4" s="15">
        <f t="shared" si="0"/>
        <v>88.399999999999991</v>
      </c>
      <c r="M4" s="15">
        <f t="shared" si="0"/>
        <v>70.5</v>
      </c>
      <c r="N4" s="15">
        <f t="shared" si="0"/>
        <v>-17.900000000000002</v>
      </c>
      <c r="O4" s="15">
        <f t="shared" si="0"/>
        <v>95.5</v>
      </c>
      <c r="P4" s="15">
        <f t="shared" si="0"/>
        <v>76.100000000000009</v>
      </c>
      <c r="Q4" s="15">
        <f t="shared" si="0"/>
        <v>-19.400000000000002</v>
      </c>
      <c r="R4" s="15">
        <f t="shared" ref="R4:R43" si="1">E4+H4+K4+N4+Q4</f>
        <v>-91.100000000000023</v>
      </c>
    </row>
    <row r="5" spans="2:18" x14ac:dyDescent="0.2">
      <c r="B5" s="10" t="s">
        <v>8</v>
      </c>
      <c r="C5" s="11">
        <v>32.700000000000003</v>
      </c>
      <c r="D5" s="11">
        <v>35.4</v>
      </c>
      <c r="E5" s="11">
        <f>D5-C5</f>
        <v>2.6999999999999957</v>
      </c>
      <c r="F5" s="11">
        <v>44.2</v>
      </c>
      <c r="G5" s="11">
        <v>25.3</v>
      </c>
      <c r="H5" s="11">
        <f>G5-F5</f>
        <v>-18.900000000000002</v>
      </c>
      <c r="I5" s="11">
        <v>49.2</v>
      </c>
      <c r="J5" s="11">
        <v>20.100000000000001</v>
      </c>
      <c r="K5" s="11">
        <f>J5-I5</f>
        <v>-29.1</v>
      </c>
      <c r="L5" s="11">
        <v>52.7</v>
      </c>
      <c r="M5" s="11">
        <v>38.5</v>
      </c>
      <c r="N5" s="11">
        <f>M5-L5</f>
        <v>-14.200000000000003</v>
      </c>
      <c r="O5" s="11">
        <v>57.5</v>
      </c>
      <c r="P5" s="11">
        <v>36.9</v>
      </c>
      <c r="Q5" s="11">
        <f>P5-O5</f>
        <v>-20.6</v>
      </c>
      <c r="R5" s="11">
        <f t="shared" si="1"/>
        <v>-80.100000000000023</v>
      </c>
    </row>
    <row r="6" spans="2:18" x14ac:dyDescent="0.2">
      <c r="B6" s="10" t="s">
        <v>9</v>
      </c>
      <c r="C6" s="11">
        <v>15.3</v>
      </c>
      <c r="D6" s="11">
        <v>11.5</v>
      </c>
      <c r="E6" s="11">
        <f>D6-C6</f>
        <v>-3.8000000000000007</v>
      </c>
      <c r="F6" s="11">
        <v>16.899999999999999</v>
      </c>
      <c r="G6" s="11">
        <v>13.7</v>
      </c>
      <c r="H6" s="11">
        <f>G6-F6</f>
        <v>-3.1999999999999993</v>
      </c>
      <c r="I6" s="11">
        <v>19.100000000000001</v>
      </c>
      <c r="J6" s="11">
        <v>12.8</v>
      </c>
      <c r="K6" s="11">
        <f>J6-I6</f>
        <v>-6.3000000000000007</v>
      </c>
      <c r="L6" s="11">
        <v>21.5</v>
      </c>
      <c r="M6" s="11">
        <v>17</v>
      </c>
      <c r="N6" s="11">
        <f>M6-L6</f>
        <v>-4.5</v>
      </c>
      <c r="O6" s="11">
        <v>23.5</v>
      </c>
      <c r="P6" s="11">
        <v>23.8</v>
      </c>
      <c r="Q6" s="11">
        <f>P6-O6</f>
        <v>0.30000000000000071</v>
      </c>
      <c r="R6" s="11">
        <f t="shared" si="1"/>
        <v>-17.5</v>
      </c>
    </row>
    <row r="7" spans="2:18" x14ac:dyDescent="0.2">
      <c r="B7" s="10" t="s">
        <v>10</v>
      </c>
      <c r="C7" s="11">
        <v>7.4</v>
      </c>
      <c r="D7" s="11">
        <v>5.5</v>
      </c>
      <c r="E7" s="11">
        <f>D7-C7</f>
        <v>-1.9000000000000004</v>
      </c>
      <c r="F7" s="11">
        <v>7.6</v>
      </c>
      <c r="G7" s="11">
        <v>5.4</v>
      </c>
      <c r="H7" s="11">
        <f>G7-F7</f>
        <v>-2.1999999999999993</v>
      </c>
      <c r="I7" s="11">
        <v>7.9</v>
      </c>
      <c r="J7" s="11">
        <v>6.2</v>
      </c>
      <c r="K7" s="11">
        <f>J7-I7</f>
        <v>-1.7000000000000002</v>
      </c>
      <c r="L7" s="11">
        <v>8.1</v>
      </c>
      <c r="M7" s="11">
        <v>6.6</v>
      </c>
      <c r="N7" s="11">
        <f>M7-L7</f>
        <v>-1.5</v>
      </c>
      <c r="O7" s="11">
        <v>8.3000000000000007</v>
      </c>
      <c r="P7" s="11">
        <v>6.5</v>
      </c>
      <c r="Q7" s="11">
        <f>P7-O7</f>
        <v>-1.8000000000000007</v>
      </c>
      <c r="R7" s="11">
        <f t="shared" si="1"/>
        <v>-9.1000000000000014</v>
      </c>
    </row>
    <row r="8" spans="2:18" x14ac:dyDescent="0.2">
      <c r="B8" s="10" t="s">
        <v>11</v>
      </c>
      <c r="C8" s="11">
        <v>4.9000000000000004</v>
      </c>
      <c r="D8" s="11">
        <v>8</v>
      </c>
      <c r="E8" s="11">
        <f>D8-C8</f>
        <v>3.0999999999999996</v>
      </c>
      <c r="F8" s="11">
        <v>5</v>
      </c>
      <c r="G8" s="11">
        <v>10.1</v>
      </c>
      <c r="H8" s="11">
        <f>G8-F8</f>
        <v>5.0999999999999996</v>
      </c>
      <c r="I8" s="11">
        <v>5.2</v>
      </c>
      <c r="J8" s="11">
        <v>6.1</v>
      </c>
      <c r="K8" s="11">
        <f>J8-I8</f>
        <v>0.89999999999999947</v>
      </c>
      <c r="L8" s="11">
        <v>5.3</v>
      </c>
      <c r="M8" s="11">
        <v>6.3</v>
      </c>
      <c r="N8" s="11">
        <f>M8-L8</f>
        <v>1</v>
      </c>
      <c r="O8" s="11">
        <v>5.3</v>
      </c>
      <c r="P8" s="11">
        <v>6.7</v>
      </c>
      <c r="Q8" s="11">
        <f>P8-O8</f>
        <v>1.4000000000000004</v>
      </c>
      <c r="R8" s="11">
        <f t="shared" si="1"/>
        <v>11.499999999999998</v>
      </c>
    </row>
    <row r="9" spans="2:18" x14ac:dyDescent="0.2">
      <c r="B9" s="10" t="s">
        <v>12</v>
      </c>
      <c r="C9" s="11">
        <v>0.8</v>
      </c>
      <c r="D9" s="11">
        <v>1.1000000000000001</v>
      </c>
      <c r="E9" s="11">
        <f>D9-C9</f>
        <v>0.30000000000000004</v>
      </c>
      <c r="F9" s="11">
        <v>0.8</v>
      </c>
      <c r="G9" s="11">
        <v>1.1000000000000001</v>
      </c>
      <c r="H9" s="11">
        <f>G9-F9</f>
        <v>0.30000000000000004</v>
      </c>
      <c r="I9" s="11">
        <v>0.8</v>
      </c>
      <c r="J9" s="11">
        <v>1.7</v>
      </c>
      <c r="K9" s="11">
        <f>J9-I9</f>
        <v>0.89999999999999991</v>
      </c>
      <c r="L9" s="11">
        <v>0.8</v>
      </c>
      <c r="M9" s="11">
        <v>2.1</v>
      </c>
      <c r="N9" s="11">
        <f>M9-L9</f>
        <v>1.3</v>
      </c>
      <c r="O9" s="11">
        <v>0.9</v>
      </c>
      <c r="P9" s="11">
        <v>2.2000000000000002</v>
      </c>
      <c r="Q9" s="11">
        <f>P9-O9</f>
        <v>1.3000000000000003</v>
      </c>
      <c r="R9" s="11">
        <f t="shared" si="1"/>
        <v>4.0999999999999996</v>
      </c>
    </row>
    <row r="10" spans="2:18" ht="15" x14ac:dyDescent="0.25">
      <c r="B10" s="14" t="s">
        <v>13</v>
      </c>
      <c r="C10" s="15">
        <f t="shared" ref="C10:Q10" si="2">C11</f>
        <v>21.1</v>
      </c>
      <c r="D10" s="15">
        <f t="shared" si="2"/>
        <v>11.2</v>
      </c>
      <c r="E10" s="15">
        <f t="shared" si="2"/>
        <v>-9.9000000000000021</v>
      </c>
      <c r="F10" s="15">
        <f t="shared" si="2"/>
        <v>24</v>
      </c>
      <c r="G10" s="15">
        <f t="shared" si="2"/>
        <v>7</v>
      </c>
      <c r="H10" s="15">
        <f t="shared" si="2"/>
        <v>-17</v>
      </c>
      <c r="I10" s="15">
        <f t="shared" si="2"/>
        <v>23.9</v>
      </c>
      <c r="J10" s="15">
        <f t="shared" si="2"/>
        <v>8.9</v>
      </c>
      <c r="K10" s="15">
        <f t="shared" si="2"/>
        <v>-14.999999999999998</v>
      </c>
      <c r="L10" s="15">
        <f t="shared" si="2"/>
        <v>26.4</v>
      </c>
      <c r="M10" s="15">
        <f t="shared" si="2"/>
        <v>7.3</v>
      </c>
      <c r="N10" s="15">
        <f t="shared" si="2"/>
        <v>-19.099999999999998</v>
      </c>
      <c r="O10" s="15">
        <f t="shared" si="2"/>
        <v>14.8</v>
      </c>
      <c r="P10" s="15">
        <f t="shared" si="2"/>
        <v>4.9000000000000004</v>
      </c>
      <c r="Q10" s="15">
        <f t="shared" si="2"/>
        <v>-9.9</v>
      </c>
      <c r="R10" s="15">
        <f t="shared" si="1"/>
        <v>-70.900000000000006</v>
      </c>
    </row>
    <row r="11" spans="2:18" x14ac:dyDescent="0.2">
      <c r="B11" s="10" t="s">
        <v>14</v>
      </c>
      <c r="C11" s="11">
        <v>21.1</v>
      </c>
      <c r="D11" s="11">
        <v>11.2</v>
      </c>
      <c r="E11" s="11">
        <f>D11-C11</f>
        <v>-9.9000000000000021</v>
      </c>
      <c r="F11" s="11">
        <v>24</v>
      </c>
      <c r="G11" s="11">
        <v>7</v>
      </c>
      <c r="H11" s="11">
        <f>G11-F11</f>
        <v>-17</v>
      </c>
      <c r="I11" s="11">
        <v>23.9</v>
      </c>
      <c r="J11" s="11">
        <v>8.9</v>
      </c>
      <c r="K11" s="11">
        <f>J11-I11</f>
        <v>-14.999999999999998</v>
      </c>
      <c r="L11" s="11">
        <v>26.4</v>
      </c>
      <c r="M11" s="11">
        <v>7.3</v>
      </c>
      <c r="N11" s="11">
        <f>M11-L11</f>
        <v>-19.099999999999998</v>
      </c>
      <c r="O11" s="11">
        <v>14.8</v>
      </c>
      <c r="P11" s="11">
        <v>4.9000000000000004</v>
      </c>
      <c r="Q11" s="11">
        <f>P11-O11</f>
        <v>-9.9</v>
      </c>
      <c r="R11" s="11">
        <f t="shared" si="1"/>
        <v>-70.900000000000006</v>
      </c>
    </row>
    <row r="12" spans="2:18" ht="15" x14ac:dyDescent="0.25">
      <c r="B12" s="14" t="s">
        <v>15</v>
      </c>
      <c r="C12" s="15">
        <f t="shared" ref="C12:Q12" si="3">SUM(C13:C20)</f>
        <v>15.100526139999999</v>
      </c>
      <c r="D12" s="15">
        <f t="shared" si="3"/>
        <v>13.795606829999999</v>
      </c>
      <c r="E12" s="15">
        <f t="shared" si="3"/>
        <v>-1.3049193099999981</v>
      </c>
      <c r="F12" s="15">
        <f t="shared" si="3"/>
        <v>18.222921079999999</v>
      </c>
      <c r="G12" s="15">
        <f t="shared" si="3"/>
        <v>13.77394303</v>
      </c>
      <c r="H12" s="15">
        <f t="shared" si="3"/>
        <v>-4.4489780499999991</v>
      </c>
      <c r="I12" s="15">
        <f t="shared" si="3"/>
        <v>19.797052739999998</v>
      </c>
      <c r="J12" s="15">
        <f t="shared" si="3"/>
        <v>25.04222705714897</v>
      </c>
      <c r="K12" s="15">
        <f t="shared" si="3"/>
        <v>6.0001244076117644</v>
      </c>
      <c r="L12" s="15">
        <f t="shared" si="3"/>
        <v>12.316089550000003</v>
      </c>
      <c r="M12" s="15">
        <f t="shared" si="3"/>
        <v>22.782496467417854</v>
      </c>
      <c r="N12" s="15">
        <f t="shared" si="3"/>
        <v>10.466406917417851</v>
      </c>
      <c r="O12" s="15">
        <f t="shared" si="3"/>
        <v>8.4482112799999989</v>
      </c>
      <c r="P12" s="15">
        <f t="shared" si="3"/>
        <v>19.49400254</v>
      </c>
      <c r="Q12" s="15">
        <f t="shared" si="3"/>
        <v>11.045791260000003</v>
      </c>
      <c r="R12" s="15">
        <f t="shared" si="1"/>
        <v>21.758425225029619</v>
      </c>
    </row>
    <row r="13" spans="2:18" x14ac:dyDescent="0.2">
      <c r="B13" s="10" t="s">
        <v>16</v>
      </c>
      <c r="C13" s="11">
        <v>1.0000000000000001E-5</v>
      </c>
      <c r="D13" s="11">
        <v>2.0000000000000002E-5</v>
      </c>
      <c r="E13" s="11">
        <f t="shared" ref="E13:E20" si="4">D13-C13</f>
        <v>1.0000000000000001E-5</v>
      </c>
      <c r="F13" s="11">
        <v>1.0000000000000001E-5</v>
      </c>
      <c r="G13" s="11">
        <v>0.62754900000000002</v>
      </c>
      <c r="H13" s="11">
        <f t="shared" ref="H13:H20" si="5">G13-F13</f>
        <v>0.62753900000000007</v>
      </c>
      <c r="I13" s="11">
        <v>1.0000000000000001E-5</v>
      </c>
      <c r="J13" s="11">
        <v>4.7439475899999985</v>
      </c>
      <c r="K13" s="11">
        <v>4.7439475899999985</v>
      </c>
      <c r="L13" s="11">
        <v>1.0000000000000001E-5</v>
      </c>
      <c r="M13" s="11">
        <v>6.6077001942419074</v>
      </c>
      <c r="N13" s="11">
        <f t="shared" ref="N13:N20" si="6">M13-L13</f>
        <v>6.6076901942419077</v>
      </c>
      <c r="O13" s="11">
        <v>1.0000000000000001E-5</v>
      </c>
      <c r="P13" s="11">
        <v>1.8829468300000001</v>
      </c>
      <c r="Q13" s="11">
        <f t="shared" ref="Q13:Q20" si="7">P13-O13</f>
        <v>1.88293683</v>
      </c>
      <c r="R13" s="11">
        <f t="shared" si="1"/>
        <v>13.862123614241908</v>
      </c>
    </row>
    <row r="14" spans="2:18" x14ac:dyDescent="0.2">
      <c r="B14" s="10" t="s">
        <v>17</v>
      </c>
      <c r="C14" s="11">
        <v>10.53522476</v>
      </c>
      <c r="D14" s="11">
        <v>8.1974269800000013</v>
      </c>
      <c r="E14" s="11">
        <f t="shared" si="4"/>
        <v>-2.3377977799999989</v>
      </c>
      <c r="F14" s="11">
        <v>12.089759159999998</v>
      </c>
      <c r="G14" s="11">
        <v>7.1320916399999987</v>
      </c>
      <c r="H14" s="11">
        <f t="shared" si="5"/>
        <v>-4.9576675199999993</v>
      </c>
      <c r="I14" s="11">
        <v>12.742596679999998</v>
      </c>
      <c r="J14" s="11">
        <v>12.752037840807981</v>
      </c>
      <c r="K14" s="11">
        <v>9.4411608079839494E-3</v>
      </c>
      <c r="L14" s="11">
        <v>5.607272710000001</v>
      </c>
      <c r="M14" s="11">
        <v>9.32385817452389</v>
      </c>
      <c r="N14" s="11">
        <f t="shared" si="6"/>
        <v>3.7165854645238889</v>
      </c>
      <c r="O14" s="11">
        <v>5.8777120499999995</v>
      </c>
      <c r="P14" s="11">
        <v>10.140458990000003</v>
      </c>
      <c r="Q14" s="11">
        <f t="shared" si="7"/>
        <v>4.2627469400000031</v>
      </c>
      <c r="R14" s="11">
        <f t="shared" si="1"/>
        <v>0.69330826533187739</v>
      </c>
    </row>
    <row r="15" spans="2:18" x14ac:dyDescent="0.2">
      <c r="B15" s="10" t="s">
        <v>18</v>
      </c>
      <c r="C15" s="11">
        <v>0.6502753200000001</v>
      </c>
      <c r="D15" s="11">
        <v>0.75621791000000016</v>
      </c>
      <c r="E15" s="11">
        <f t="shared" si="4"/>
        <v>0.10594259000000006</v>
      </c>
      <c r="F15" s="11">
        <v>2.0477770900000003</v>
      </c>
      <c r="G15" s="11">
        <v>1.2533553200000001</v>
      </c>
      <c r="H15" s="11">
        <f t="shared" si="5"/>
        <v>-0.79442177000000025</v>
      </c>
      <c r="I15" s="11">
        <v>1.1825863600000002</v>
      </c>
      <c r="J15" s="11">
        <v>1.6095125912732455</v>
      </c>
      <c r="K15" s="11">
        <v>0.42692623127324553</v>
      </c>
      <c r="L15" s="11">
        <v>1.3214736900000001</v>
      </c>
      <c r="M15" s="11">
        <v>1.1973324942223496</v>
      </c>
      <c r="N15" s="11">
        <f t="shared" si="6"/>
        <v>-0.12414119577765059</v>
      </c>
      <c r="O15" s="11">
        <v>0.47625713000000003</v>
      </c>
      <c r="P15" s="11">
        <v>1.0838185600000001</v>
      </c>
      <c r="Q15" s="11">
        <f t="shared" si="7"/>
        <v>0.60756143000000007</v>
      </c>
      <c r="R15" s="11">
        <f t="shared" si="1"/>
        <v>0.22186728549559481</v>
      </c>
    </row>
    <row r="16" spans="2:18" x14ac:dyDescent="0.2">
      <c r="B16" s="10" t="s">
        <v>19</v>
      </c>
      <c r="C16" s="11">
        <v>0.54110796000000005</v>
      </c>
      <c r="D16" s="11">
        <v>0.43746155999999997</v>
      </c>
      <c r="E16" s="11">
        <f t="shared" si="4"/>
        <v>-0.10364640000000008</v>
      </c>
      <c r="F16" s="11">
        <v>0.5995270800000001</v>
      </c>
      <c r="G16" s="11">
        <v>1.7662150599999999</v>
      </c>
      <c r="H16" s="11">
        <f t="shared" si="5"/>
        <v>1.1666879799999998</v>
      </c>
      <c r="I16" s="11">
        <v>0.1605</v>
      </c>
      <c r="J16" s="11">
        <v>2.1739382699999998</v>
      </c>
      <c r="K16" s="11">
        <v>2.01343827</v>
      </c>
      <c r="L16" s="11">
        <v>0.1605</v>
      </c>
      <c r="M16" s="11">
        <v>1.6</v>
      </c>
      <c r="N16" s="11">
        <f t="shared" si="6"/>
        <v>1.4395</v>
      </c>
      <c r="O16" s="11">
        <v>0.10699992000000001</v>
      </c>
      <c r="P16" s="11">
        <v>0.56692374999999995</v>
      </c>
      <c r="Q16" s="11">
        <f t="shared" si="7"/>
        <v>0.45992382999999992</v>
      </c>
      <c r="R16" s="11">
        <f t="shared" si="1"/>
        <v>4.9759036800000001</v>
      </c>
    </row>
    <row r="17" spans="2:20" x14ac:dyDescent="0.2">
      <c r="B17" s="10" t="s">
        <v>20</v>
      </c>
      <c r="C17" s="11">
        <v>2.3946979599999998</v>
      </c>
      <c r="D17" s="11">
        <v>3.6688669900000002</v>
      </c>
      <c r="E17" s="11">
        <f t="shared" si="4"/>
        <v>1.2741690300000004</v>
      </c>
      <c r="F17" s="11">
        <v>2.3616469200000001</v>
      </c>
      <c r="G17" s="11">
        <v>2.2664201800000003</v>
      </c>
      <c r="H17" s="11">
        <f t="shared" si="5"/>
        <v>-9.5226739999999754E-2</v>
      </c>
      <c r="I17" s="11">
        <v>2.91435808</v>
      </c>
      <c r="J17" s="11">
        <v>3.150559915067745</v>
      </c>
      <c r="K17" s="11">
        <v>0.23620183506774484</v>
      </c>
      <c r="L17" s="11">
        <v>1.89111903</v>
      </c>
      <c r="M17" s="11">
        <v>1.2551282500000001</v>
      </c>
      <c r="N17" s="11">
        <f t="shared" si="6"/>
        <v>-0.63599077999999998</v>
      </c>
      <c r="O17" s="11">
        <v>1.08791317</v>
      </c>
      <c r="P17" s="11">
        <v>1.58976768</v>
      </c>
      <c r="Q17" s="11">
        <f t="shared" si="7"/>
        <v>0.50185451000000003</v>
      </c>
      <c r="R17" s="11">
        <f t="shared" si="1"/>
        <v>1.2810078550677455</v>
      </c>
    </row>
    <row r="18" spans="2:20" x14ac:dyDescent="0.2">
      <c r="B18" s="10" t="s">
        <v>21</v>
      </c>
      <c r="C18" s="11">
        <v>0.34690547999999999</v>
      </c>
      <c r="D18" s="11">
        <v>1.0000000000000001E-5</v>
      </c>
      <c r="E18" s="11">
        <f t="shared" si="4"/>
        <v>-0.34689547999999998</v>
      </c>
      <c r="F18" s="11">
        <v>0.35392404</v>
      </c>
      <c r="G18" s="11">
        <v>0.13806450000000001</v>
      </c>
      <c r="H18" s="11">
        <f t="shared" si="5"/>
        <v>-0.21585953999999999</v>
      </c>
      <c r="I18" s="11">
        <v>1.0000000000000001E-5</v>
      </c>
      <c r="J18" s="11">
        <v>0.51836181999999997</v>
      </c>
      <c r="K18" s="11">
        <v>0.51836181999999997</v>
      </c>
      <c r="L18" s="11">
        <v>9.8264840000000006E-2</v>
      </c>
      <c r="M18" s="11">
        <v>1.0321333544297058</v>
      </c>
      <c r="N18" s="11">
        <f t="shared" si="6"/>
        <v>0.93386851442970575</v>
      </c>
      <c r="O18" s="11">
        <v>1.0000000000000001E-5</v>
      </c>
      <c r="P18" s="11">
        <v>0.26828214999999994</v>
      </c>
      <c r="Q18" s="11">
        <f t="shared" si="7"/>
        <v>0.26827214999999993</v>
      </c>
      <c r="R18" s="11">
        <f t="shared" si="1"/>
        <v>1.1577474644297057</v>
      </c>
    </row>
    <row r="19" spans="2:20" x14ac:dyDescent="0.2">
      <c r="B19" s="10" t="s">
        <v>22</v>
      </c>
      <c r="C19" s="11">
        <v>1.0000000000000001E-5</v>
      </c>
      <c r="D19" s="11">
        <v>2.0000000000000002E-5</v>
      </c>
      <c r="E19" s="11">
        <f t="shared" si="4"/>
        <v>1.0000000000000001E-5</v>
      </c>
      <c r="F19" s="11">
        <v>1.0000000000000001E-5</v>
      </c>
      <c r="G19" s="11">
        <v>2.0000000000000002E-5</v>
      </c>
      <c r="H19" s="11">
        <f t="shared" si="5"/>
        <v>1.0000000000000001E-5</v>
      </c>
      <c r="I19" s="11">
        <v>2.35</v>
      </c>
      <c r="J19" s="11">
        <v>9.3859029999999996E-2</v>
      </c>
      <c r="K19" s="11">
        <v>-2.2561409700000001</v>
      </c>
      <c r="L19" s="11">
        <v>2.3500000000000005</v>
      </c>
      <c r="M19" s="11">
        <v>0.8</v>
      </c>
      <c r="N19" s="11">
        <f t="shared" si="6"/>
        <v>-1.5500000000000005</v>
      </c>
      <c r="O19" s="11">
        <v>1.0000000000000001E-5</v>
      </c>
      <c r="P19" s="11">
        <v>2.26706136</v>
      </c>
      <c r="Q19" s="11">
        <f t="shared" si="7"/>
        <v>2.26705136</v>
      </c>
      <c r="R19" s="11">
        <f t="shared" si="1"/>
        <v>-1.5390696100000003</v>
      </c>
    </row>
    <row r="20" spans="2:20" x14ac:dyDescent="0.2">
      <c r="B20" s="10" t="s">
        <v>23</v>
      </c>
      <c r="C20" s="11">
        <v>0.6322946599999999</v>
      </c>
      <c r="D20" s="11">
        <v>0.73558339000000017</v>
      </c>
      <c r="E20" s="11">
        <f t="shared" si="4"/>
        <v>0.10328873000000027</v>
      </c>
      <c r="F20" s="11">
        <v>0.77026679000000009</v>
      </c>
      <c r="G20" s="11">
        <v>0.59022733000000005</v>
      </c>
      <c r="H20" s="11">
        <f t="shared" si="5"/>
        <v>-0.18003946000000004</v>
      </c>
      <c r="I20" s="11">
        <v>0.44699161999999998</v>
      </c>
      <c r="J20" s="11">
        <v>1.0000000000000001E-5</v>
      </c>
      <c r="K20" s="11">
        <v>0.3079484704627915</v>
      </c>
      <c r="L20" s="11">
        <v>0.88744928000000001</v>
      </c>
      <c r="M20" s="11">
        <v>0.96634399999999998</v>
      </c>
      <c r="N20" s="11">
        <f t="shared" si="6"/>
        <v>7.8894719999999974E-2</v>
      </c>
      <c r="O20" s="11">
        <v>0.8992990099999999</v>
      </c>
      <c r="P20" s="11">
        <v>1.6947432199999999</v>
      </c>
      <c r="Q20" s="11">
        <f t="shared" si="7"/>
        <v>0.79544420999999998</v>
      </c>
      <c r="R20" s="11">
        <f t="shared" si="1"/>
        <v>1.1055366704627918</v>
      </c>
    </row>
    <row r="21" spans="2:20" ht="15" x14ac:dyDescent="0.25">
      <c r="B21" s="14" t="s">
        <v>24</v>
      </c>
      <c r="C21" s="15">
        <f t="shared" ref="C21:Q21" si="8">SUM(C22:C43)</f>
        <v>185.70010000000002</v>
      </c>
      <c r="D21" s="15">
        <f t="shared" si="8"/>
        <v>169.7003</v>
      </c>
      <c r="E21" s="15">
        <f t="shared" si="8"/>
        <v>-15.999700000000015</v>
      </c>
      <c r="F21" s="15">
        <f t="shared" si="8"/>
        <v>163.50009999999997</v>
      </c>
      <c r="G21" s="15">
        <f t="shared" si="8"/>
        <v>185.50020000000004</v>
      </c>
      <c r="H21" s="15">
        <f t="shared" si="8"/>
        <v>22.000300000000006</v>
      </c>
      <c r="I21" s="15">
        <f t="shared" si="8"/>
        <v>162.40030000000002</v>
      </c>
      <c r="J21" s="15">
        <f t="shared" si="8"/>
        <v>160.00030000000001</v>
      </c>
      <c r="K21" s="15">
        <f t="shared" si="8"/>
        <v>-2.3998000000000026</v>
      </c>
      <c r="L21" s="15">
        <f t="shared" si="8"/>
        <v>168.7002</v>
      </c>
      <c r="M21" s="15">
        <f t="shared" si="8"/>
        <v>180.90000000299992</v>
      </c>
      <c r="N21" s="15">
        <f t="shared" si="8"/>
        <v>12.199800003000004</v>
      </c>
      <c r="O21" s="15">
        <f t="shared" si="8"/>
        <v>190.60030000000006</v>
      </c>
      <c r="P21" s="15">
        <f t="shared" si="8"/>
        <v>184.90050000000005</v>
      </c>
      <c r="Q21" s="15">
        <f t="shared" si="8"/>
        <v>-5.6995999999999887</v>
      </c>
      <c r="R21" s="15">
        <f t="shared" si="1"/>
        <v>10.101000003000003</v>
      </c>
    </row>
    <row r="22" spans="2:20" x14ac:dyDescent="0.2">
      <c r="B22" s="10" t="s">
        <v>25</v>
      </c>
      <c r="C22" s="11">
        <v>34.300000000000004</v>
      </c>
      <c r="D22" s="11">
        <v>32.799999999999997</v>
      </c>
      <c r="E22" s="11">
        <f t="shared" ref="E22:E32" si="9">D22-C22</f>
        <v>-1.5000000000000071</v>
      </c>
      <c r="F22" s="11">
        <v>34.700000000000003</v>
      </c>
      <c r="G22" s="11">
        <v>39.700000000000003</v>
      </c>
      <c r="H22" s="11">
        <f>G22-F22</f>
        <v>5</v>
      </c>
      <c r="I22" s="11">
        <v>39.4</v>
      </c>
      <c r="J22" s="11">
        <v>38.700000000000003</v>
      </c>
      <c r="K22" s="11">
        <f t="shared" ref="K22:K35" si="10">J22-I22</f>
        <v>-0.69999999999999574</v>
      </c>
      <c r="L22" s="11">
        <v>30.9</v>
      </c>
      <c r="M22" s="11">
        <v>43.6</v>
      </c>
      <c r="N22" s="11">
        <f t="shared" ref="N22:N43" si="11">M22-L22</f>
        <v>12.700000000000003</v>
      </c>
      <c r="O22" s="11">
        <v>37.6</v>
      </c>
      <c r="P22" s="11">
        <v>48.300000000000004</v>
      </c>
      <c r="Q22" s="11">
        <f t="shared" ref="Q22:Q36" si="12">P22-O22</f>
        <v>10.700000000000003</v>
      </c>
      <c r="R22" s="11">
        <f t="shared" si="1"/>
        <v>26.200000000000003</v>
      </c>
    </row>
    <row r="23" spans="2:20" x14ac:dyDescent="0.2">
      <c r="B23" s="10" t="s">
        <v>26</v>
      </c>
      <c r="C23" s="11">
        <v>29.200000000000003</v>
      </c>
      <c r="D23" s="11">
        <v>25.9</v>
      </c>
      <c r="E23" s="11">
        <f t="shared" si="9"/>
        <v>-3.3000000000000043</v>
      </c>
      <c r="F23" s="11">
        <v>30.6</v>
      </c>
      <c r="G23" s="11">
        <v>27.6</v>
      </c>
      <c r="H23" s="11">
        <f>G23-F23</f>
        <v>-3</v>
      </c>
      <c r="I23" s="11">
        <v>32.200000000000003</v>
      </c>
      <c r="J23" s="11">
        <v>24.9</v>
      </c>
      <c r="K23" s="11">
        <f t="shared" si="10"/>
        <v>-7.3000000000000043</v>
      </c>
      <c r="L23" s="11">
        <v>33.6</v>
      </c>
      <c r="M23" s="11">
        <v>28.8</v>
      </c>
      <c r="N23" s="11">
        <f t="shared" si="11"/>
        <v>-4.8000000000000007</v>
      </c>
      <c r="O23" s="11">
        <v>34.799999999999997</v>
      </c>
      <c r="P23" s="11">
        <v>31.3</v>
      </c>
      <c r="Q23" s="11">
        <f t="shared" si="12"/>
        <v>-3.4999999999999964</v>
      </c>
      <c r="R23" s="11">
        <f t="shared" si="1"/>
        <v>-21.900000000000006</v>
      </c>
    </row>
    <row r="24" spans="2:20" x14ac:dyDescent="0.2">
      <c r="B24" s="10" t="s">
        <v>27</v>
      </c>
      <c r="C24" s="11">
        <v>18.900000000000002</v>
      </c>
      <c r="D24" s="11">
        <v>22.5</v>
      </c>
      <c r="E24" s="11">
        <f t="shared" si="9"/>
        <v>3.5999999999999979</v>
      </c>
      <c r="F24" s="11">
        <v>19.2</v>
      </c>
      <c r="G24" s="11">
        <v>26.900000000000002</v>
      </c>
      <c r="H24" s="11">
        <f>G24-F24</f>
        <v>7.7000000000000028</v>
      </c>
      <c r="I24" s="11">
        <v>19.600000000000001</v>
      </c>
      <c r="J24" s="11">
        <v>34.299999999999997</v>
      </c>
      <c r="K24" s="11">
        <f t="shared" si="10"/>
        <v>14.699999999999996</v>
      </c>
      <c r="L24" s="11">
        <v>20</v>
      </c>
      <c r="M24" s="11">
        <v>31.1</v>
      </c>
      <c r="N24" s="11">
        <f t="shared" si="11"/>
        <v>11.100000000000001</v>
      </c>
      <c r="O24" s="11">
        <v>20.399999999999999</v>
      </c>
      <c r="P24" s="11">
        <v>23.6</v>
      </c>
      <c r="Q24" s="11">
        <f t="shared" si="12"/>
        <v>3.2000000000000028</v>
      </c>
      <c r="R24" s="11">
        <f t="shared" si="1"/>
        <v>40.299999999999997</v>
      </c>
    </row>
    <row r="25" spans="2:20" x14ac:dyDescent="0.2">
      <c r="B25" s="10" t="s">
        <v>28</v>
      </c>
      <c r="C25" s="11">
        <v>19.700000000000003</v>
      </c>
      <c r="D25" s="11">
        <v>12</v>
      </c>
      <c r="E25" s="11">
        <f t="shared" si="9"/>
        <v>-7.7000000000000028</v>
      </c>
      <c r="F25" s="11">
        <v>17.3</v>
      </c>
      <c r="G25" s="11">
        <v>14.2</v>
      </c>
      <c r="H25" s="11">
        <f>G25-F25</f>
        <v>-3.1000000000000014</v>
      </c>
      <c r="I25" s="11">
        <v>18.2</v>
      </c>
      <c r="J25" s="11">
        <v>5.8</v>
      </c>
      <c r="K25" s="11">
        <f t="shared" si="10"/>
        <v>-12.399999999999999</v>
      </c>
      <c r="L25" s="11">
        <v>19.2</v>
      </c>
      <c r="M25" s="11">
        <v>8.4</v>
      </c>
      <c r="N25" s="11">
        <f t="shared" si="11"/>
        <v>-10.799999999999999</v>
      </c>
      <c r="O25" s="11">
        <v>20.3</v>
      </c>
      <c r="P25" s="11">
        <v>14.4</v>
      </c>
      <c r="Q25" s="11">
        <f t="shared" si="12"/>
        <v>-5.9</v>
      </c>
      <c r="R25" s="11">
        <f t="shared" si="1"/>
        <v>-39.9</v>
      </c>
    </row>
    <row r="26" spans="2:20" x14ac:dyDescent="0.2">
      <c r="B26" s="10" t="s">
        <v>29</v>
      </c>
      <c r="C26" s="11">
        <v>14.8</v>
      </c>
      <c r="D26" s="11">
        <v>17</v>
      </c>
      <c r="E26" s="11">
        <f t="shared" si="9"/>
        <v>2.1999999999999993</v>
      </c>
      <c r="F26" s="11">
        <v>14.3</v>
      </c>
      <c r="G26" s="11">
        <v>14.3</v>
      </c>
      <c r="H26" s="11">
        <v>1E-4</v>
      </c>
      <c r="I26" s="11">
        <v>10.199999999999999</v>
      </c>
      <c r="J26" s="11">
        <v>14</v>
      </c>
      <c r="K26" s="11">
        <f t="shared" si="10"/>
        <v>3.8000000000000007</v>
      </c>
      <c r="L26" s="11">
        <v>11.6</v>
      </c>
      <c r="M26" s="11">
        <v>13.8</v>
      </c>
      <c r="N26" s="11">
        <f t="shared" si="11"/>
        <v>2.2000000000000011</v>
      </c>
      <c r="O26" s="11">
        <v>12.2</v>
      </c>
      <c r="P26" s="11">
        <v>11.8</v>
      </c>
      <c r="Q26" s="11">
        <f t="shared" si="12"/>
        <v>-0.39999999999999858</v>
      </c>
      <c r="R26" s="11">
        <f t="shared" si="1"/>
        <v>7.8001000000000023</v>
      </c>
      <c r="T26" s="3"/>
    </row>
    <row r="27" spans="2:20" x14ac:dyDescent="0.2">
      <c r="B27" s="10" t="s">
        <v>30</v>
      </c>
      <c r="C27" s="11">
        <v>8.9</v>
      </c>
      <c r="D27" s="11">
        <v>8.1</v>
      </c>
      <c r="E27" s="11">
        <f t="shared" si="9"/>
        <v>-0.80000000000000071</v>
      </c>
      <c r="F27" s="11">
        <v>9.5</v>
      </c>
      <c r="G27" s="11">
        <v>6.6</v>
      </c>
      <c r="H27" s="11">
        <f t="shared" ref="H27:H33" si="13">G27-F27</f>
        <v>-2.9000000000000004</v>
      </c>
      <c r="I27" s="11">
        <v>9.9</v>
      </c>
      <c r="J27" s="11">
        <v>4</v>
      </c>
      <c r="K27" s="11">
        <f t="shared" si="10"/>
        <v>-5.9</v>
      </c>
      <c r="L27" s="11">
        <v>10.3</v>
      </c>
      <c r="M27" s="11">
        <v>5.8</v>
      </c>
      <c r="N27" s="11">
        <f t="shared" si="11"/>
        <v>-4.5000000000000009</v>
      </c>
      <c r="O27" s="11">
        <v>10.199999999999999</v>
      </c>
      <c r="P27" s="11">
        <v>9.3000000000000007</v>
      </c>
      <c r="Q27" s="11">
        <f t="shared" si="12"/>
        <v>-0.89999999999999858</v>
      </c>
      <c r="R27" s="11">
        <f t="shared" si="1"/>
        <v>-15</v>
      </c>
      <c r="T27" s="3"/>
    </row>
    <row r="28" spans="2:20" x14ac:dyDescent="0.2">
      <c r="B28" s="10" t="s">
        <v>31</v>
      </c>
      <c r="C28" s="11">
        <v>5.5</v>
      </c>
      <c r="D28" s="11">
        <v>5.8</v>
      </c>
      <c r="E28" s="11">
        <f t="shared" si="9"/>
        <v>0.29999999999999982</v>
      </c>
      <c r="F28" s="11">
        <v>6.3</v>
      </c>
      <c r="G28" s="11">
        <v>6.9</v>
      </c>
      <c r="H28" s="11">
        <f t="shared" si="13"/>
        <v>0.60000000000000053</v>
      </c>
      <c r="I28" s="11">
        <v>7</v>
      </c>
      <c r="J28" s="11">
        <v>6.7</v>
      </c>
      <c r="K28" s="11">
        <f t="shared" si="10"/>
        <v>-0.29999999999999982</v>
      </c>
      <c r="L28" s="11">
        <v>7.4</v>
      </c>
      <c r="M28" s="11">
        <v>9.1999999999999993</v>
      </c>
      <c r="N28" s="11">
        <f t="shared" si="11"/>
        <v>1.7999999999999989</v>
      </c>
      <c r="O28" s="11">
        <v>7.8</v>
      </c>
      <c r="P28" s="11">
        <v>9.1999999999999993</v>
      </c>
      <c r="Q28" s="11">
        <f t="shared" si="12"/>
        <v>1.3999999999999995</v>
      </c>
      <c r="R28" s="11">
        <f t="shared" si="1"/>
        <v>3.7999999999999989</v>
      </c>
    </row>
    <row r="29" spans="2:20" x14ac:dyDescent="0.2">
      <c r="B29" s="10" t="s">
        <v>32</v>
      </c>
      <c r="C29" s="11">
        <v>12.8</v>
      </c>
      <c r="D29" s="11">
        <v>10.5</v>
      </c>
      <c r="E29" s="11">
        <f t="shared" si="9"/>
        <v>-2.3000000000000007</v>
      </c>
      <c r="F29" s="11">
        <v>4.4000000000000004</v>
      </c>
      <c r="G29" s="11">
        <v>7.3</v>
      </c>
      <c r="H29" s="11">
        <f t="shared" si="13"/>
        <v>2.8999999999999995</v>
      </c>
      <c r="I29" s="11">
        <v>2.8</v>
      </c>
      <c r="J29" s="11">
        <v>6.5</v>
      </c>
      <c r="K29" s="11">
        <f t="shared" si="10"/>
        <v>3.7</v>
      </c>
      <c r="L29" s="11">
        <v>3.2</v>
      </c>
      <c r="M29" s="11">
        <v>7</v>
      </c>
      <c r="N29" s="11">
        <f t="shared" si="11"/>
        <v>3.8</v>
      </c>
      <c r="O29" s="11">
        <v>5.5</v>
      </c>
      <c r="P29" s="11">
        <v>5.7</v>
      </c>
      <c r="Q29" s="11">
        <f t="shared" si="12"/>
        <v>0.20000000000000018</v>
      </c>
      <c r="R29" s="11">
        <f t="shared" si="1"/>
        <v>8.2999999999999972</v>
      </c>
    </row>
    <row r="30" spans="2:20" x14ac:dyDescent="0.2">
      <c r="B30" s="10" t="s">
        <v>33</v>
      </c>
      <c r="C30" s="11">
        <v>6.6</v>
      </c>
      <c r="D30" s="11">
        <v>5.5</v>
      </c>
      <c r="E30" s="11">
        <f t="shared" si="9"/>
        <v>-1.0999999999999996</v>
      </c>
      <c r="F30" s="11">
        <v>5.8</v>
      </c>
      <c r="G30" s="11">
        <v>4.2</v>
      </c>
      <c r="H30" s="11">
        <f t="shared" si="13"/>
        <v>-1.5999999999999996</v>
      </c>
      <c r="I30" s="11">
        <v>4.7</v>
      </c>
      <c r="J30" s="11">
        <v>4.4000000000000004</v>
      </c>
      <c r="K30" s="11">
        <f t="shared" si="10"/>
        <v>-0.29999999999999982</v>
      </c>
      <c r="L30" s="11">
        <v>4.0999999999999996</v>
      </c>
      <c r="M30" s="11">
        <v>3.2</v>
      </c>
      <c r="N30" s="11">
        <f t="shared" si="11"/>
        <v>-0.89999999999999947</v>
      </c>
      <c r="O30" s="11">
        <v>2.8</v>
      </c>
      <c r="P30" s="11">
        <v>4.7</v>
      </c>
      <c r="Q30" s="11">
        <f t="shared" si="12"/>
        <v>1.9000000000000004</v>
      </c>
      <c r="R30" s="11">
        <f t="shared" si="1"/>
        <v>-1.9999999999999982</v>
      </c>
    </row>
    <row r="31" spans="2:20" x14ac:dyDescent="0.2">
      <c r="B31" s="10" t="s">
        <v>34</v>
      </c>
      <c r="C31" s="11">
        <v>4.8</v>
      </c>
      <c r="D31" s="11">
        <v>2.4</v>
      </c>
      <c r="E31" s="11">
        <f t="shared" si="9"/>
        <v>-2.4</v>
      </c>
      <c r="F31" s="11">
        <v>1.2</v>
      </c>
      <c r="G31" s="11">
        <v>0.1</v>
      </c>
      <c r="H31" s="11">
        <f t="shared" si="13"/>
        <v>-1.0999999999999999</v>
      </c>
      <c r="I31" s="11">
        <v>1.2</v>
      </c>
      <c r="J31" s="11">
        <v>1</v>
      </c>
      <c r="K31" s="11">
        <f t="shared" si="10"/>
        <v>-0.19999999999999996</v>
      </c>
      <c r="L31" s="11">
        <v>4.2</v>
      </c>
      <c r="M31" s="11">
        <v>0.2</v>
      </c>
      <c r="N31" s="11">
        <f t="shared" si="11"/>
        <v>-4</v>
      </c>
      <c r="O31" s="11">
        <v>8.5</v>
      </c>
      <c r="P31" s="11">
        <v>1E-4</v>
      </c>
      <c r="Q31" s="11">
        <f t="shared" si="12"/>
        <v>-8.4999000000000002</v>
      </c>
      <c r="R31" s="11">
        <f t="shared" si="1"/>
        <v>-16.1999</v>
      </c>
    </row>
    <row r="32" spans="2:20" x14ac:dyDescent="0.2">
      <c r="B32" s="10" t="s">
        <v>35</v>
      </c>
      <c r="C32" s="11">
        <v>0.8</v>
      </c>
      <c r="D32" s="11">
        <v>0.7</v>
      </c>
      <c r="E32" s="11">
        <f t="shared" si="9"/>
        <v>-0.10000000000000009</v>
      </c>
      <c r="F32" s="11">
        <v>0.8</v>
      </c>
      <c r="G32" s="11">
        <v>5.3</v>
      </c>
      <c r="H32" s="11">
        <f t="shared" si="13"/>
        <v>4.5</v>
      </c>
      <c r="I32" s="11">
        <v>0.8</v>
      </c>
      <c r="J32" s="11">
        <v>0.1</v>
      </c>
      <c r="K32" s="11">
        <f t="shared" si="10"/>
        <v>-0.70000000000000007</v>
      </c>
      <c r="L32" s="11">
        <v>5.2</v>
      </c>
      <c r="M32" s="11">
        <v>0.3</v>
      </c>
      <c r="N32" s="11">
        <f t="shared" si="11"/>
        <v>-4.9000000000000004</v>
      </c>
      <c r="O32" s="11">
        <v>12</v>
      </c>
      <c r="P32" s="11">
        <v>1.5</v>
      </c>
      <c r="Q32" s="11">
        <f t="shared" si="12"/>
        <v>-10.5</v>
      </c>
      <c r="R32" s="11">
        <f t="shared" si="1"/>
        <v>-11.7</v>
      </c>
    </row>
    <row r="33" spans="2:18" x14ac:dyDescent="0.2">
      <c r="B33" s="10" t="s">
        <v>36</v>
      </c>
      <c r="C33" s="11">
        <v>3.4</v>
      </c>
      <c r="D33" s="11">
        <v>3.4</v>
      </c>
      <c r="E33" s="11">
        <v>1E-4</v>
      </c>
      <c r="F33" s="11">
        <v>3.6</v>
      </c>
      <c r="G33" s="11">
        <v>9</v>
      </c>
      <c r="H33" s="11">
        <f t="shared" si="13"/>
        <v>5.4</v>
      </c>
      <c r="I33" s="11">
        <v>3.7</v>
      </c>
      <c r="J33" s="11">
        <v>8.6999999999999993</v>
      </c>
      <c r="K33" s="11">
        <f t="shared" si="10"/>
        <v>4.9999999999999991</v>
      </c>
      <c r="L33" s="11">
        <v>3.8</v>
      </c>
      <c r="M33" s="11">
        <v>8.1999999999999993</v>
      </c>
      <c r="N33" s="11">
        <f t="shared" si="11"/>
        <v>4.3999999999999995</v>
      </c>
      <c r="O33" s="11">
        <v>4.7</v>
      </c>
      <c r="P33" s="11">
        <v>7.3</v>
      </c>
      <c r="Q33" s="11">
        <f t="shared" si="12"/>
        <v>2.5999999999999996</v>
      </c>
      <c r="R33" s="11">
        <f t="shared" si="1"/>
        <v>17.400099999999995</v>
      </c>
    </row>
    <row r="34" spans="2:18" x14ac:dyDescent="0.2">
      <c r="B34" s="10" t="s">
        <v>37</v>
      </c>
      <c r="C34" s="11">
        <v>4.2</v>
      </c>
      <c r="D34" s="11">
        <v>7.4</v>
      </c>
      <c r="E34" s="11">
        <f t="shared" ref="E34:E43" si="14">D34-C34</f>
        <v>3.2</v>
      </c>
      <c r="F34" s="11">
        <v>2.6</v>
      </c>
      <c r="G34" s="11">
        <v>2.6</v>
      </c>
      <c r="H34" s="11">
        <v>1E-4</v>
      </c>
      <c r="I34" s="11">
        <v>2.9</v>
      </c>
      <c r="J34" s="11">
        <v>3.9</v>
      </c>
      <c r="K34" s="11">
        <f t="shared" si="10"/>
        <v>1</v>
      </c>
      <c r="L34" s="11">
        <v>4.5999999999999996</v>
      </c>
      <c r="M34" s="11">
        <v>4.5</v>
      </c>
      <c r="N34" s="11">
        <f t="shared" si="11"/>
        <v>-9.9999999999999645E-2</v>
      </c>
      <c r="O34" s="11">
        <v>3.5</v>
      </c>
      <c r="P34" s="11">
        <v>5.9</v>
      </c>
      <c r="Q34" s="11">
        <f t="shared" si="12"/>
        <v>2.4000000000000004</v>
      </c>
      <c r="R34" s="11">
        <f t="shared" si="1"/>
        <v>6.5001000000000015</v>
      </c>
    </row>
    <row r="35" spans="2:18" x14ac:dyDescent="0.2">
      <c r="B35" s="10" t="s">
        <v>38</v>
      </c>
      <c r="C35" s="11">
        <v>5.4</v>
      </c>
      <c r="D35" s="11">
        <v>5.6</v>
      </c>
      <c r="E35" s="11">
        <f t="shared" si="14"/>
        <v>0.19999999999999929</v>
      </c>
      <c r="F35" s="11">
        <v>2</v>
      </c>
      <c r="G35" s="11">
        <v>2.6</v>
      </c>
      <c r="H35" s="11">
        <f t="shared" ref="H35:H43" si="15">G35-F35</f>
        <v>0.60000000000000009</v>
      </c>
      <c r="I35" s="11">
        <v>2</v>
      </c>
      <c r="J35" s="11">
        <v>1.9</v>
      </c>
      <c r="K35" s="11">
        <f t="shared" si="10"/>
        <v>-0.10000000000000009</v>
      </c>
      <c r="L35" s="11">
        <v>2</v>
      </c>
      <c r="M35" s="11">
        <v>0.5</v>
      </c>
      <c r="N35" s="11">
        <f t="shared" si="11"/>
        <v>-1.5</v>
      </c>
      <c r="O35" s="11">
        <v>2</v>
      </c>
      <c r="P35" s="11">
        <v>0.5</v>
      </c>
      <c r="Q35" s="11">
        <f t="shared" si="12"/>
        <v>-1.5</v>
      </c>
      <c r="R35" s="11">
        <f t="shared" si="1"/>
        <v>-2.3000000000000007</v>
      </c>
    </row>
    <row r="36" spans="2:18" x14ac:dyDescent="0.2">
      <c r="B36" s="10" t="s">
        <v>39</v>
      </c>
      <c r="C36" s="11">
        <v>2.2999999999999998</v>
      </c>
      <c r="D36" s="11">
        <v>7.9</v>
      </c>
      <c r="E36" s="11">
        <f t="shared" si="14"/>
        <v>5.6000000000000005</v>
      </c>
      <c r="F36" s="11">
        <v>2.5</v>
      </c>
      <c r="G36" s="11">
        <v>11.8</v>
      </c>
      <c r="H36" s="11">
        <f t="shared" si="15"/>
        <v>9.3000000000000007</v>
      </c>
      <c r="I36" s="11">
        <v>2.6</v>
      </c>
      <c r="J36" s="11">
        <v>2.6</v>
      </c>
      <c r="K36" s="11">
        <v>1E-4</v>
      </c>
      <c r="L36" s="11">
        <v>2.8</v>
      </c>
      <c r="M36" s="11">
        <v>14.2</v>
      </c>
      <c r="N36" s="11">
        <f t="shared" si="11"/>
        <v>11.399999999999999</v>
      </c>
      <c r="O36" s="11">
        <v>2.9</v>
      </c>
      <c r="P36" s="11">
        <v>8.8000000000000007</v>
      </c>
      <c r="Q36" s="11">
        <f t="shared" si="12"/>
        <v>5.9</v>
      </c>
      <c r="R36" s="11">
        <f t="shared" si="1"/>
        <v>32.200099999999999</v>
      </c>
    </row>
    <row r="37" spans="2:18" x14ac:dyDescent="0.2">
      <c r="B37" s="10" t="s">
        <v>40</v>
      </c>
      <c r="C37" s="11">
        <v>8.6999999999999993</v>
      </c>
      <c r="D37" s="11">
        <v>1E-4</v>
      </c>
      <c r="E37" s="11">
        <f t="shared" si="14"/>
        <v>-8.6998999999999995</v>
      </c>
      <c r="F37" s="11">
        <v>1.6</v>
      </c>
      <c r="G37" s="11">
        <v>5.5</v>
      </c>
      <c r="H37" s="11">
        <f t="shared" si="15"/>
        <v>3.9</v>
      </c>
      <c r="I37" s="11">
        <v>1E-4</v>
      </c>
      <c r="J37" s="11">
        <v>0.7</v>
      </c>
      <c r="K37" s="11">
        <f>J37-I37</f>
        <v>0.69989999999999997</v>
      </c>
      <c r="L37" s="11">
        <v>0.5</v>
      </c>
      <c r="M37" s="11">
        <v>1.0000000000000001E-9</v>
      </c>
      <c r="N37" s="11">
        <f t="shared" si="11"/>
        <v>-0.49999999899999997</v>
      </c>
      <c r="O37" s="11">
        <v>1E-4</v>
      </c>
      <c r="P37" s="11">
        <v>1E-4</v>
      </c>
      <c r="Q37" s="11">
        <v>1E-4</v>
      </c>
      <c r="R37" s="11">
        <f t="shared" si="1"/>
        <v>-4.5998999989999998</v>
      </c>
    </row>
    <row r="38" spans="2:18" x14ac:dyDescent="0.2">
      <c r="B38" s="10" t="s">
        <v>41</v>
      </c>
      <c r="C38" s="11">
        <v>1.7</v>
      </c>
      <c r="D38" s="11">
        <v>1E-4</v>
      </c>
      <c r="E38" s="11">
        <f t="shared" si="14"/>
        <v>-1.6999</v>
      </c>
      <c r="F38" s="11">
        <v>1.7</v>
      </c>
      <c r="G38" s="11">
        <v>1E-4</v>
      </c>
      <c r="H38" s="11">
        <f t="shared" si="15"/>
        <v>-1.6999</v>
      </c>
      <c r="I38" s="11">
        <v>1.8</v>
      </c>
      <c r="J38" s="11">
        <v>1E-4</v>
      </c>
      <c r="K38" s="11">
        <f>J38-I38</f>
        <v>-1.7999000000000001</v>
      </c>
      <c r="L38" s="11">
        <v>1.9</v>
      </c>
      <c r="M38" s="11">
        <v>1.0000000000000001E-9</v>
      </c>
      <c r="N38" s="11">
        <f t="shared" si="11"/>
        <v>-1.8999999989999998</v>
      </c>
      <c r="O38" s="11">
        <v>1.9</v>
      </c>
      <c r="P38" s="11">
        <v>1E-4</v>
      </c>
      <c r="Q38" s="11">
        <f>P38-O38</f>
        <v>-1.8998999999999999</v>
      </c>
      <c r="R38" s="11">
        <f t="shared" si="1"/>
        <v>-8.9995999990000008</v>
      </c>
    </row>
    <row r="39" spans="2:18" x14ac:dyDescent="0.2">
      <c r="B39" s="10" t="s">
        <v>42</v>
      </c>
      <c r="C39" s="11">
        <v>1.3</v>
      </c>
      <c r="D39" s="11">
        <v>1.5</v>
      </c>
      <c r="E39" s="11">
        <f t="shared" si="14"/>
        <v>0.19999999999999996</v>
      </c>
      <c r="F39" s="11">
        <v>1.3</v>
      </c>
      <c r="G39" s="11">
        <v>1.1000000000000001</v>
      </c>
      <c r="H39" s="11">
        <f t="shared" si="15"/>
        <v>-0.19999999999999996</v>
      </c>
      <c r="I39" s="11">
        <v>1.3</v>
      </c>
      <c r="J39" s="11">
        <v>1.4</v>
      </c>
      <c r="K39" s="11">
        <f>J39-I39</f>
        <v>9.9999999999999867E-2</v>
      </c>
      <c r="L39" s="11">
        <v>1.3</v>
      </c>
      <c r="M39" s="11">
        <v>1.6</v>
      </c>
      <c r="N39" s="11">
        <f t="shared" si="11"/>
        <v>0.30000000000000004</v>
      </c>
      <c r="O39" s="11">
        <v>1.3</v>
      </c>
      <c r="P39" s="11">
        <v>2.1</v>
      </c>
      <c r="Q39" s="11">
        <f>P39-O39</f>
        <v>0.8</v>
      </c>
      <c r="R39" s="11">
        <f t="shared" si="1"/>
        <v>1.2</v>
      </c>
    </row>
    <row r="40" spans="2:18" x14ac:dyDescent="0.2">
      <c r="B40" s="10" t="s">
        <v>43</v>
      </c>
      <c r="C40" s="11">
        <v>1.1000000000000001</v>
      </c>
      <c r="D40" s="11">
        <v>1E-4</v>
      </c>
      <c r="E40" s="11">
        <f t="shared" si="14"/>
        <v>-1.0999000000000001</v>
      </c>
      <c r="F40" s="11">
        <v>1.2</v>
      </c>
      <c r="G40" s="11">
        <v>1E-4</v>
      </c>
      <c r="H40" s="11">
        <f t="shared" si="15"/>
        <v>-1.1999</v>
      </c>
      <c r="I40" s="11">
        <v>1.2</v>
      </c>
      <c r="J40" s="11">
        <v>1E-4</v>
      </c>
      <c r="K40" s="11">
        <f>J40-I40</f>
        <v>-1.1999</v>
      </c>
      <c r="L40" s="11">
        <v>1.2</v>
      </c>
      <c r="M40" s="11">
        <v>1.0000000000000001E-9</v>
      </c>
      <c r="N40" s="11">
        <f t="shared" si="11"/>
        <v>-1.1999999989999999</v>
      </c>
      <c r="O40" s="11">
        <v>1.3</v>
      </c>
      <c r="P40" s="11">
        <v>1E-4</v>
      </c>
      <c r="Q40" s="11">
        <f>P40-O40</f>
        <v>-1.2999000000000001</v>
      </c>
      <c r="R40" s="11">
        <f t="shared" si="1"/>
        <v>-5.999599999</v>
      </c>
    </row>
    <row r="41" spans="2:18" x14ac:dyDescent="0.2">
      <c r="B41" s="10" t="s">
        <v>44</v>
      </c>
      <c r="C41" s="11">
        <v>0.7</v>
      </c>
      <c r="D41" s="11">
        <v>0.4</v>
      </c>
      <c r="E41" s="11">
        <f t="shared" si="14"/>
        <v>-0.29999999999999993</v>
      </c>
      <c r="F41" s="11">
        <v>0.7</v>
      </c>
      <c r="G41" s="11">
        <v>0.3</v>
      </c>
      <c r="H41" s="11">
        <f t="shared" si="15"/>
        <v>-0.39999999999999997</v>
      </c>
      <c r="I41" s="11">
        <v>0.9</v>
      </c>
      <c r="J41" s="11">
        <v>0.3</v>
      </c>
      <c r="K41" s="11">
        <f>J41-I41</f>
        <v>-0.60000000000000009</v>
      </c>
      <c r="L41" s="11">
        <v>0.9</v>
      </c>
      <c r="M41" s="11">
        <v>0.4</v>
      </c>
      <c r="N41" s="11">
        <f t="shared" si="11"/>
        <v>-0.5</v>
      </c>
      <c r="O41" s="11">
        <v>0.9</v>
      </c>
      <c r="P41" s="11">
        <v>0.1</v>
      </c>
      <c r="Q41" s="11">
        <f>P41-O41</f>
        <v>-0.8</v>
      </c>
      <c r="R41" s="11">
        <f t="shared" si="1"/>
        <v>-2.6</v>
      </c>
    </row>
    <row r="42" spans="2:18" x14ac:dyDescent="0.2">
      <c r="B42" s="10" t="s">
        <v>45</v>
      </c>
      <c r="C42" s="11">
        <v>0.6</v>
      </c>
      <c r="D42" s="11">
        <v>-0.2</v>
      </c>
      <c r="E42" s="11">
        <f t="shared" si="14"/>
        <v>-0.8</v>
      </c>
      <c r="F42" s="11">
        <v>2.2000000000000002</v>
      </c>
      <c r="G42" s="11">
        <v>0.2</v>
      </c>
      <c r="H42" s="11">
        <f t="shared" si="15"/>
        <v>-2</v>
      </c>
      <c r="I42" s="11">
        <v>1E-4</v>
      </c>
      <c r="J42" s="11">
        <v>1E-4</v>
      </c>
      <c r="K42" s="11">
        <v>1E-4</v>
      </c>
      <c r="L42" s="11">
        <v>1E-4</v>
      </c>
      <c r="M42" s="11">
        <v>0.6</v>
      </c>
      <c r="N42" s="11">
        <f t="shared" si="11"/>
        <v>0.59989999999999999</v>
      </c>
      <c r="O42" s="11">
        <v>1E-4</v>
      </c>
      <c r="P42" s="11">
        <v>0.4</v>
      </c>
      <c r="Q42" s="11">
        <f>P42-O42</f>
        <v>0.39990000000000003</v>
      </c>
      <c r="R42" s="11">
        <f t="shared" si="1"/>
        <v>-1.8000999999999996</v>
      </c>
    </row>
    <row r="43" spans="2:18" x14ac:dyDescent="0.2">
      <c r="B43" s="10" t="s">
        <v>46</v>
      </c>
      <c r="C43" s="11">
        <v>1E-4</v>
      </c>
      <c r="D43" s="11">
        <v>0.5</v>
      </c>
      <c r="E43" s="11">
        <f t="shared" si="14"/>
        <v>0.49990000000000001</v>
      </c>
      <c r="F43" s="11">
        <v>1E-4</v>
      </c>
      <c r="G43" s="11">
        <v>-0.7</v>
      </c>
      <c r="H43" s="11">
        <f t="shared" si="15"/>
        <v>-0.70009999999999994</v>
      </c>
      <c r="I43" s="11">
        <v>1E-4</v>
      </c>
      <c r="J43" s="11">
        <v>0.1</v>
      </c>
      <c r="K43" s="11">
        <f>J43-I43</f>
        <v>9.9900000000000003E-2</v>
      </c>
      <c r="L43" s="11">
        <v>1E-4</v>
      </c>
      <c r="M43" s="11">
        <v>-0.5</v>
      </c>
      <c r="N43" s="11">
        <f t="shared" si="11"/>
        <v>-0.50009999999999999</v>
      </c>
      <c r="O43" s="11">
        <v>1E-4</v>
      </c>
      <c r="P43" s="11">
        <v>1E-4</v>
      </c>
      <c r="Q43" s="11">
        <v>1E-4</v>
      </c>
      <c r="R43" s="11">
        <f t="shared" si="1"/>
        <v>-0.60029999999999994</v>
      </c>
    </row>
    <row r="44" spans="2:18" ht="15" x14ac:dyDescent="0.25">
      <c r="B44" s="12" t="s">
        <v>47</v>
      </c>
      <c r="C44" s="13">
        <f t="shared" ref="C44:R44" si="16">C4+C10+C12+C21</f>
        <v>283.00062614000001</v>
      </c>
      <c r="D44" s="13">
        <f t="shared" si="16"/>
        <v>256.19590683000001</v>
      </c>
      <c r="E44" s="13">
        <f t="shared" si="16"/>
        <v>-26.804619310000021</v>
      </c>
      <c r="F44" s="13">
        <f t="shared" si="16"/>
        <v>280.22302107999997</v>
      </c>
      <c r="G44" s="13">
        <f t="shared" si="16"/>
        <v>261.87414303000003</v>
      </c>
      <c r="H44" s="13">
        <f t="shared" si="16"/>
        <v>-18.34867805</v>
      </c>
      <c r="I44" s="13">
        <f t="shared" si="16"/>
        <v>288.29735274000006</v>
      </c>
      <c r="J44" s="13">
        <f t="shared" si="16"/>
        <v>240.842527057149</v>
      </c>
      <c r="K44" s="13">
        <f t="shared" si="16"/>
        <v>-46.699675592388246</v>
      </c>
      <c r="L44" s="13">
        <f t="shared" si="16"/>
        <v>295.81628954999996</v>
      </c>
      <c r="M44" s="13">
        <f t="shared" si="16"/>
        <v>281.4824964704178</v>
      </c>
      <c r="N44" s="13">
        <f t="shared" si="16"/>
        <v>-14.333793079582147</v>
      </c>
      <c r="O44" s="13">
        <f t="shared" si="16"/>
        <v>309.34851128000003</v>
      </c>
      <c r="P44" s="13">
        <f t="shared" si="16"/>
        <v>285.39450254000008</v>
      </c>
      <c r="Q44" s="13">
        <f t="shared" si="16"/>
        <v>-23.953808739999992</v>
      </c>
      <c r="R44" s="13">
        <f t="shared" si="16"/>
        <v>-130.14057477197042</v>
      </c>
    </row>
    <row r="45" spans="2:18" x14ac:dyDescent="0.2">
      <c r="D45" s="4"/>
      <c r="G45" s="4"/>
      <c r="J45" s="4"/>
      <c r="M45" s="4"/>
      <c r="P45" s="4"/>
    </row>
    <row r="46" spans="2:18" x14ac:dyDescent="0.2">
      <c r="E46" s="4"/>
    </row>
    <row r="47" spans="2:18" x14ac:dyDescent="0.2">
      <c r="C47" s="4"/>
      <c r="D47" s="4"/>
      <c r="F47" s="4"/>
      <c r="G47" s="4"/>
      <c r="I47" s="4"/>
      <c r="J47" s="4"/>
      <c r="L47" s="4"/>
      <c r="M47" s="4"/>
      <c r="O47" s="4"/>
      <c r="P47" s="4"/>
    </row>
    <row r="48" spans="2:18" x14ac:dyDescent="0.2">
      <c r="C48" s="4"/>
      <c r="D48" s="4"/>
      <c r="F48" s="4"/>
      <c r="G48" s="4"/>
      <c r="I48" s="4"/>
      <c r="J48" s="4"/>
      <c r="L48" s="4"/>
      <c r="M48" s="4"/>
      <c r="O48" s="4"/>
      <c r="P48" s="4"/>
    </row>
    <row r="49" spans="3:16" x14ac:dyDescent="0.2">
      <c r="C49" s="4"/>
      <c r="D49" s="4"/>
      <c r="F49" s="4"/>
      <c r="G49" s="4"/>
      <c r="I49" s="4"/>
      <c r="J49" s="4"/>
      <c r="L49" s="4"/>
      <c r="M49" s="4"/>
      <c r="O49" s="4"/>
      <c r="P49" s="4"/>
    </row>
    <row r="50" spans="3:16" x14ac:dyDescent="0.2">
      <c r="C50" s="4"/>
      <c r="D50" s="4"/>
      <c r="F50" s="4"/>
      <c r="G50" s="4"/>
      <c r="I50" s="4"/>
      <c r="J50" s="4"/>
      <c r="L50" s="4"/>
      <c r="M50" s="4"/>
      <c r="O50" s="4"/>
      <c r="P50" s="4"/>
    </row>
    <row r="51" spans="3:16" x14ac:dyDescent="0.2">
      <c r="C51" s="4"/>
      <c r="D51" s="4"/>
      <c r="F51" s="4"/>
      <c r="G51" s="4"/>
      <c r="I51" s="4"/>
      <c r="J51" s="4"/>
      <c r="L51" s="4"/>
      <c r="M51" s="4"/>
      <c r="O51" s="4"/>
      <c r="P51" s="4"/>
    </row>
  </sheetData>
  <mergeCells count="6">
    <mergeCell ref="R2:R3"/>
    <mergeCell ref="C2:E2"/>
    <mergeCell ref="F2:H2"/>
    <mergeCell ref="I2:K2"/>
    <mergeCell ref="L2:N2"/>
    <mergeCell ref="O2:Q2"/>
  </mergeCells>
  <pageMargins left="0.25" right="0.25" top="0.75" bottom="0.75" header="0.3" footer="0.3"/>
  <pageSetup scale="57" orientation="landscape" r:id="rId1"/>
  <ignoredErrors>
    <ignoredError sqref="C7:Q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with IT breakdown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Li</dc:creator>
  <cp:lastModifiedBy>Natalie Yeates</cp:lastModifiedBy>
  <cp:lastPrinted>2023-09-28T17:42:00Z</cp:lastPrinted>
  <dcterms:created xsi:type="dcterms:W3CDTF">2023-09-27T23:46:00Z</dcterms:created>
  <dcterms:modified xsi:type="dcterms:W3CDTF">2023-09-28T17:42:04Z</dcterms:modified>
</cp:coreProperties>
</file>