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Facilities Applications\2023 Panhandle Reinforcement\1 Update (2024 ISD)\Evidence\Updated Interrogatories\SEC\"/>
    </mc:Choice>
  </mc:AlternateContent>
  <xr:revisionPtr revIDLastSave="0" documentId="13_ncr:1_{8391B1D9-3EAA-4194-9A58-1992B4A7269F}" xr6:coauthVersionLast="47" xr6:coauthVersionMax="47" xr10:uidLastSave="{00000000-0000-0000-0000-000000000000}"/>
  <bookViews>
    <workbookView xWindow="-120" yWindow="-120" windowWidth="29040" windowHeight="15840" xr2:uid="{E44C47EB-E553-41C6-A43F-07254DB26369}"/>
  </bookViews>
  <sheets>
    <sheet name="Exhibit E T1 S7" sheetId="1" r:id="rId1"/>
  </sheets>
  <definedNames>
    <definedName name="_Key1" hidden="1">#REF!</definedName>
    <definedName name="_Order1" hidden="1">255</definedName>
    <definedName name="_Sort" hidden="1">#REF!</definedName>
    <definedName name="_xlnm.Print_Area" localSheetId="0">'Exhibit E T1 S7'!$A$1:$J$44</definedName>
    <definedName name="PrintSelection">1</definedName>
    <definedName name="srn.First._.Report.2" hidden="1">{"Test1",#N/A,FALSE,"Test 1"}</definedName>
    <definedName name="wrn.First._.Report." hidden="1">{"Test1",#N/A,FALSE,"Test 1"}</definedName>
    <definedName name="wrn.h3T1S1." hidden="1">{#N/A,#N/A,FALSE,"H3 Tab 1"}</definedName>
    <definedName name="wrn.H3T1S2." hidden="1">{#N/A,#N/A,FALSE,"H3 Tab 1"}</definedName>
    <definedName name="wrn.H3T2S3." hidden="1">{#N/A,#N/A,FALSE,"H3 Tab 2";#N/A,#N/A,FALSE,"H3 Tab 2"}</definedName>
    <definedName name="wrn.PCC." hidden="1">{"INPUTS",#N/A,TRUE,"PCC";"RESULTS1",#N/A,TRUE,"PCC";"RESULTS2",#N/A,TRUE,"PCC"}</definedName>
    <definedName name="wrn.Rate._.Base." hidden="1">{"Rate Base",#N/A,FALSE,"Sheet1"}</definedName>
    <definedName name="wrn.RevProof." hidden="1">{#N/A,#N/A,FALSE,"RevProof"}</definedName>
    <definedName name="wrn.SUMMARY." hidden="1">{#N/A,#N/A,FALSE,"Data Entry";"CUST_ADD",#N/A,FALSE,"Calculations";"Calculations",#N/A,FALSE,"Calculations";#N/A,#N/A,FALSE,"NPV";"INPUTS",#N/A,FALSE,"PCC";"RESULTS1",#N/A,FALSE,"PCC";"RESULTS2",#N/A,FALSE,"PCC";#N/A,#N/A,FALSE,"Stage1"}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3" i="1" l="1"/>
  <c r="C32" i="1"/>
  <c r="A32" i="1"/>
  <c r="C31" i="1"/>
  <c r="A31" i="1"/>
  <c r="A30" i="1"/>
  <c r="A29" i="1"/>
  <c r="A28" i="1"/>
  <c r="A27" i="1"/>
  <c r="A26" i="1"/>
  <c r="J32" i="1" s="1"/>
  <c r="A25" i="1"/>
  <c r="A24" i="1"/>
  <c r="A23" i="1"/>
  <c r="A22" i="1"/>
  <c r="A21" i="1"/>
  <c r="A20" i="1"/>
  <c r="A19" i="1"/>
  <c r="A18" i="1"/>
  <c r="A17" i="1"/>
  <c r="J31" i="1" s="1"/>
  <c r="A16" i="1"/>
  <c r="A15" i="1"/>
  <c r="A14" i="1"/>
  <c r="A13" i="1"/>
  <c r="A12" i="1"/>
  <c r="A11" i="1"/>
  <c r="J17" i="1" l="1"/>
  <c r="J13" i="1"/>
  <c r="J21" i="1"/>
  <c r="F26" i="1"/>
  <c r="F32" i="1" s="1"/>
  <c r="F17" i="1" l="1"/>
  <c r="F31" i="1" s="1"/>
  <c r="F33" i="1" s="1"/>
  <c r="F21" i="1"/>
  <c r="H11" i="1"/>
  <c r="E13" i="1" s="1"/>
  <c r="F28" i="1"/>
  <c r="G13" i="1" l="1"/>
  <c r="H13" i="1"/>
  <c r="F13" i="1"/>
</calcChain>
</file>

<file path=xl/sharedStrings.xml><?xml version="1.0" encoding="utf-8"?>
<sst xmlns="http://schemas.openxmlformats.org/spreadsheetml/2006/main" count="42" uniqueCount="36">
  <si>
    <t>Panhandle Regional Expansion Project</t>
  </si>
  <si>
    <t xml:space="preserve">Economic Benefits from Infrastructure Spending </t>
  </si>
  <si>
    <t>Figures in $ Millions</t>
  </si>
  <si>
    <t>Line No</t>
  </si>
  <si>
    <t>Description</t>
  </si>
  <si>
    <t>Note</t>
  </si>
  <si>
    <t>Capex Spend Out of Country</t>
  </si>
  <si>
    <t>Capex Spend within Ontario</t>
  </si>
  <si>
    <t>Capex Spend within Canada Excluding Ontario</t>
  </si>
  <si>
    <t>Capex Total</t>
  </si>
  <si>
    <t>(a)</t>
  </si>
  <si>
    <t>(b)</t>
  </si>
  <si>
    <t>(c)</t>
  </si>
  <si>
    <t>(d)=
sum (a-c)</t>
  </si>
  <si>
    <t>Proposed Facilities</t>
  </si>
  <si>
    <t>% of Total Spend</t>
  </si>
  <si>
    <t xml:space="preserve">GDP </t>
  </si>
  <si>
    <t>GDP Factor</t>
  </si>
  <si>
    <t>*</t>
  </si>
  <si>
    <t>GDP Impact $ Millions</t>
  </si>
  <si>
    <t>Employment (Jobs)</t>
  </si>
  <si>
    <t>Jobs Factor</t>
  </si>
  <si>
    <t>Jobs Created</t>
  </si>
  <si>
    <t>Taxes Paid by Union Gas</t>
  </si>
  <si>
    <t>Property Tax</t>
  </si>
  <si>
    <t>Source: NPV DCF</t>
  </si>
  <si>
    <t>Provincial Income Tax</t>
  </si>
  <si>
    <t>Total Provincial Taxes</t>
  </si>
  <si>
    <t>Federal Income Tax</t>
  </si>
  <si>
    <t>Total Taxes Paid</t>
  </si>
  <si>
    <t>Total Value to Ontario</t>
  </si>
  <si>
    <t>NPV Total Value to Ontario</t>
  </si>
  <si>
    <t>Notes:</t>
  </si>
  <si>
    <t>* The Economic Benefits of Public Infrastructure Spending in Ontario, Prepared for Ministry of Economic</t>
  </si>
  <si>
    <t>Development and Growth, Ministry of Finance, Ministry of Infrastructure. Prepared by The Centre For</t>
  </si>
  <si>
    <t>Spatial Economics, March 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</si>
</sst>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#,##0_);\(#,##0\);&quot;-  &quot;;&quot; &quot;@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0.00%_);\-0.00%_);&quot;-  &quot;;&quot; &quot;@"/>
    <numFmt numFmtId="168" formatCode="0.0%_);\-0.0%_);&quot;-  &quot;;&quot; &quot;@"/>
    <numFmt numFmtId="169" formatCode="#,##0.00_);\(#,##0.00\);&quot;-  &quot;;&quot; &quot;@"/>
    <numFmt numFmtId="170" formatCode="#,##0.0_);\(#,##0.0\);&quot;-  &quot;;&quot; &quot;@"/>
    <numFmt numFmtId="171" formatCode="_-* #,##0_-;\-* #,##0_-;_-* &quot;-&quot;??_-;_-@_-"/>
    <numFmt numFmtId="172" formatCode="#,##0.0000_);\(#,##0.0000\);&quot;-  &quot;;&quot; &quot;@"/>
    <numFmt numFmtId="173" formatCode="#,##0.000_);\(#,##0.000\);&quot;-  &quot;;&quot; &quot;@"/>
  </numFmts>
  <fonts count="10">
    <font>
      <sz val="12"/>
      <name val="Arial MT"/>
    </font>
    <font>
      <sz val="12"/>
      <name val="Arial MT"/>
    </font>
    <font>
      <b/>
      <sz val="10"/>
      <name val="Arial"/>
      <family val="2"/>
    </font>
    <font>
      <b/>
      <sz val="12"/>
      <name val="Arial MT"/>
    </font>
    <font>
      <sz val="8"/>
      <name val="Times New Roman"/>
      <family val="1"/>
    </font>
    <font>
      <u/>
      <sz val="12"/>
      <color theme="10"/>
      <name val="Arial MT"/>
    </font>
    <font>
      <sz val="11"/>
      <color rgb="FF1F497D"/>
      <name val="Calibri"/>
      <family val="2"/>
    </font>
    <font>
      <strike/>
      <sz val="12"/>
      <name val="Arial MT"/>
    </font>
    <font>
      <u/>
      <sz val="12"/>
      <name val="Arial MT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164" fontId="0" fillId="0" borderId="0" applyFont="0" applyFill="0" applyBorder="0" applyProtection="0"/>
    <xf numFmtId="164" fontId="4" fillId="0" borderId="0" applyFont="0" applyFill="0" applyBorder="0" applyProtection="0"/>
    <xf numFmtId="165" fontId="1" fillId="0" borderId="0" applyFont="0" applyFill="0" applyBorder="0" applyAlignment="0" applyProtection="0"/>
    <xf numFmtId="167" fontId="4" fillId="0" borderId="0" applyFont="0" applyFill="0" applyBorder="0" applyProtection="0"/>
    <xf numFmtId="164" fontId="5" fillId="0" borderId="0" applyNumberFormat="0" applyFill="0" applyBorder="0" applyAlignment="0" applyProtection="0"/>
    <xf numFmtId="164" fontId="1" fillId="0" borderId="0" applyFont="0" applyFill="0" applyBorder="0" applyProtection="0"/>
    <xf numFmtId="172" fontId="9" fillId="0" borderId="0" applyFont="0" applyFill="0" applyBorder="0" applyProtection="0"/>
  </cellStyleXfs>
  <cellXfs count="31">
    <xf numFmtId="164" fontId="0" fillId="0" borderId="0" xfId="0"/>
    <xf numFmtId="164" fontId="0" fillId="0" borderId="0" xfId="0" applyAlignment="1">
      <alignment horizontal="center"/>
    </xf>
    <xf numFmtId="164" fontId="2" fillId="0" borderId="0" xfId="5" applyFont="1" applyFill="1" applyAlignment="1">
      <alignment horizontal="right"/>
    </xf>
    <xf numFmtId="164" fontId="0" fillId="0" borderId="0" xfId="0" applyAlignment="1">
      <alignment horizontal="centerContinuous"/>
    </xf>
    <xf numFmtId="164" fontId="0" fillId="0" borderId="0" xfId="0" applyFont="1" applyFill="1" applyAlignment="1">
      <alignment horizontal="centerContinuous"/>
    </xf>
    <xf numFmtId="164" fontId="0" fillId="0" borderId="0" xfId="0" applyAlignment="1">
      <alignment horizontal="center" wrapText="1"/>
    </xf>
    <xf numFmtId="164" fontId="0" fillId="0" borderId="0" xfId="0" applyAlignment="1">
      <alignment wrapText="1"/>
    </xf>
    <xf numFmtId="164" fontId="3" fillId="0" borderId="0" xfId="0" applyFont="1"/>
    <xf numFmtId="166" fontId="0" fillId="0" borderId="0" xfId="2" applyNumberFormat="1" applyFont="1" applyFill="1" applyAlignment="1">
      <alignment horizontal="left" indent="2"/>
    </xf>
    <xf numFmtId="168" fontId="0" fillId="0" borderId="0" xfId="3" applyNumberFormat="1" applyFont="1"/>
    <xf numFmtId="164" fontId="5" fillId="0" borderId="0" xfId="4"/>
    <xf numFmtId="9" fontId="0" fillId="0" borderId="0" xfId="0" applyNumberFormat="1"/>
    <xf numFmtId="164" fontId="0" fillId="0" borderId="0" xfId="0" applyFill="1"/>
    <xf numFmtId="164" fontId="6" fillId="0" borderId="0" xfId="0" applyFont="1" applyAlignment="1">
      <alignment vertical="center"/>
    </xf>
    <xf numFmtId="164" fontId="0" fillId="0" borderId="0" xfId="0" applyAlignment="1">
      <alignment horizontal="left" indent="1"/>
    </xf>
    <xf numFmtId="164" fontId="7" fillId="0" borderId="0" xfId="0" applyFont="1" applyAlignment="1">
      <alignment horizontal="left"/>
    </xf>
    <xf numFmtId="169" fontId="0" fillId="0" borderId="0" xfId="0" applyNumberFormat="1"/>
    <xf numFmtId="169" fontId="0" fillId="0" borderId="0" xfId="0" applyNumberFormat="1" applyFill="1"/>
    <xf numFmtId="164" fontId="7" fillId="0" borderId="0" xfId="0" applyFont="1" applyFill="1"/>
    <xf numFmtId="166" fontId="0" fillId="0" borderId="0" xfId="2" applyNumberFormat="1" applyFont="1"/>
    <xf numFmtId="170" fontId="0" fillId="0" borderId="0" xfId="0" applyNumberFormat="1"/>
    <xf numFmtId="170" fontId="0" fillId="0" borderId="0" xfId="0" applyNumberFormat="1" applyFill="1"/>
    <xf numFmtId="171" fontId="0" fillId="0" borderId="0" xfId="1" applyNumberFormat="1" applyFont="1"/>
    <xf numFmtId="164" fontId="7" fillId="0" borderId="0" xfId="0" applyFont="1"/>
    <xf numFmtId="164" fontId="0" fillId="0" borderId="0" xfId="0" applyAlignment="1">
      <alignment horizontal="left"/>
    </xf>
    <xf numFmtId="166" fontId="0" fillId="0" borderId="1" xfId="2" applyNumberFormat="1" applyFont="1" applyFill="1" applyBorder="1" applyAlignment="1">
      <alignment horizontal="left" indent="2"/>
    </xf>
    <xf numFmtId="166" fontId="0" fillId="0" borderId="0" xfId="2" applyNumberFormat="1" applyFont="1" applyAlignment="1">
      <alignment horizontal="left" indent="2"/>
    </xf>
    <xf numFmtId="164" fontId="0" fillId="0" borderId="0" xfId="0" applyAlignment="1">
      <alignment horizontal="left" indent="2"/>
    </xf>
    <xf numFmtId="166" fontId="0" fillId="0" borderId="1" xfId="2" applyNumberFormat="1" applyFont="1" applyBorder="1" applyAlignment="1">
      <alignment horizontal="left" indent="2"/>
    </xf>
    <xf numFmtId="164" fontId="8" fillId="0" borderId="0" xfId="0" applyFont="1"/>
    <xf numFmtId="173" fontId="0" fillId="0" borderId="0" xfId="0" applyNumberFormat="1"/>
  </cellXfs>
  <cellStyles count="7">
    <cellStyle name="Comma" xfId="1" builtinId="3"/>
    <cellStyle name="Currency" xfId="2" builtinId="4"/>
    <cellStyle name="Factor" xfId="6" xr:uid="{1FD5497E-95A1-45C8-BBB0-CEE435E0111D}"/>
    <cellStyle name="Hyperlink" xfId="4" builtinId="8"/>
    <cellStyle name="Normal" xfId="0" builtinId="0"/>
    <cellStyle name="Normal 2 3" xfId="5" xr:uid="{4C2848F8-180F-4528-B448-0C840A62FFE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E4573-DA9A-4E51-B887-7CF00C535DE3}">
  <sheetPr codeName="Sheet18">
    <tabColor theme="9" tint="-0.249977111117893"/>
  </sheetPr>
  <dimension ref="A1:O40"/>
  <sheetViews>
    <sheetView tabSelected="1" workbookViewId="0"/>
  </sheetViews>
  <sheetFormatPr defaultColWidth="8.77734375" defaultRowHeight="15"/>
  <cols>
    <col min="1" max="1" width="5.109375" style="1" customWidth="1"/>
    <col min="2" max="2" width="3.33203125" customWidth="1"/>
    <col min="3" max="3" width="23.6640625" customWidth="1"/>
    <col min="4" max="4" width="8.21875" hidden="1" customWidth="1"/>
    <col min="5" max="5" width="9.44140625" customWidth="1"/>
    <col min="6" max="6" width="11.21875" bestFit="1" customWidth="1"/>
    <col min="7" max="7" width="8.6640625" customWidth="1"/>
    <col min="8" max="8" width="12" customWidth="1"/>
    <col min="9" max="9" width="2.21875" customWidth="1"/>
    <col min="10" max="10" width="23.21875" customWidth="1"/>
    <col min="11" max="11" width="8.77734375" customWidth="1"/>
    <col min="12" max="12" width="10.44140625" bestFit="1" customWidth="1"/>
    <col min="13" max="13" width="11.44140625" bestFit="1" customWidth="1"/>
    <col min="14" max="14" width="9.44140625" bestFit="1" customWidth="1"/>
    <col min="15" max="15" width="11.44140625" bestFit="1" customWidth="1"/>
  </cols>
  <sheetData>
    <row r="1" spans="1:15">
      <c r="J1" s="2"/>
    </row>
    <row r="2" spans="1:15">
      <c r="C2" s="3"/>
      <c r="D2" s="3"/>
      <c r="E2" s="3"/>
      <c r="F2" s="3"/>
      <c r="G2" s="3"/>
      <c r="H2" s="3"/>
      <c r="J2" s="2"/>
    </row>
    <row r="3" spans="1:15">
      <c r="C3" s="4" t="s">
        <v>0</v>
      </c>
      <c r="D3" s="4"/>
      <c r="E3" s="4"/>
      <c r="F3" s="4"/>
      <c r="G3" s="4"/>
      <c r="H3" s="4"/>
      <c r="J3" s="2"/>
    </row>
    <row r="4" spans="1:15">
      <c r="C4" s="3" t="s">
        <v>1</v>
      </c>
      <c r="D4" s="3"/>
      <c r="E4" s="3"/>
      <c r="F4" s="3"/>
      <c r="G4" s="3"/>
      <c r="H4" s="3"/>
      <c r="J4" s="2"/>
    </row>
    <row r="5" spans="1:15">
      <c r="E5" t="s">
        <v>2</v>
      </c>
      <c r="J5" s="2"/>
    </row>
    <row r="6" spans="1:15">
      <c r="J6" s="2"/>
    </row>
    <row r="7" spans="1:15">
      <c r="J7" s="2"/>
    </row>
    <row r="8" spans="1:15">
      <c r="J8" s="2"/>
    </row>
    <row r="9" spans="1:15" s="6" customFormat="1" ht="90">
      <c r="A9" s="5" t="s">
        <v>3</v>
      </c>
      <c r="C9" s="6" t="s">
        <v>4</v>
      </c>
      <c r="D9" s="6" t="s">
        <v>5</v>
      </c>
      <c r="E9" s="5" t="s">
        <v>6</v>
      </c>
      <c r="F9" s="5" t="s">
        <v>7</v>
      </c>
      <c r="G9" s="5" t="s">
        <v>8</v>
      </c>
      <c r="H9" s="5" t="s">
        <v>9</v>
      </c>
    </row>
    <row r="10" spans="1:15" s="6" customFormat="1" ht="30.75">
      <c r="A10" s="5"/>
      <c r="E10" s="5" t="s">
        <v>10</v>
      </c>
      <c r="F10" s="5" t="s">
        <v>11</v>
      </c>
      <c r="G10" s="5" t="s">
        <v>12</v>
      </c>
      <c r="H10" s="5" t="s">
        <v>13</v>
      </c>
      <c r="O10" s="7"/>
    </row>
    <row r="11" spans="1:15">
      <c r="A11" s="1">
        <f>ROW(B11)-ROW($B$10)</f>
        <v>1</v>
      </c>
      <c r="C11" t="s">
        <v>14</v>
      </c>
      <c r="E11" s="8">
        <v>46.610284</v>
      </c>
      <c r="F11" s="8">
        <v>232.491488</v>
      </c>
      <c r="G11" s="8">
        <v>10.144646</v>
      </c>
      <c r="H11" s="8">
        <f>SUM(E11:G11)</f>
        <v>289.24641800000001</v>
      </c>
      <c r="J11" s="8"/>
      <c r="O11" s="30"/>
    </row>
    <row r="12" spans="1:15">
      <c r="A12" s="1">
        <f t="shared" ref="A12:A22" si="0">ROW(B12)-ROW($B$10)</f>
        <v>2</v>
      </c>
      <c r="L12" s="9"/>
      <c r="M12" s="9"/>
      <c r="N12" s="9"/>
      <c r="O12" s="10"/>
    </row>
    <row r="13" spans="1:15">
      <c r="A13" s="1">
        <f t="shared" si="0"/>
        <v>3</v>
      </c>
      <c r="C13" t="s">
        <v>15</v>
      </c>
      <c r="E13" s="11">
        <f>E11/$H$11</f>
        <v>0.1611438590053689</v>
      </c>
      <c r="F13" s="11">
        <f>F11/$H$11</f>
        <v>0.80378346465815176</v>
      </c>
      <c r="G13" s="11">
        <f>G11/$H$11</f>
        <v>3.50726763364793E-2</v>
      </c>
      <c r="H13" s="11">
        <f>H11/$H$11</f>
        <v>1</v>
      </c>
      <c r="I13" s="11"/>
      <c r="J13" t="str">
        <f>"Line " &amp;A11 &amp;" /Total Line " &amp;A11 &amp;" Col (d)"</f>
        <v>Line 1 /Total Line 1 Col (d)</v>
      </c>
      <c r="M13" s="12"/>
    </row>
    <row r="14" spans="1:15">
      <c r="A14" s="1">
        <f t="shared" si="0"/>
        <v>4</v>
      </c>
      <c r="E14" s="11"/>
      <c r="F14" s="11"/>
      <c r="G14" s="11"/>
      <c r="M14" s="12"/>
      <c r="O14" s="13"/>
    </row>
    <row r="15" spans="1:15">
      <c r="A15" s="1">
        <f t="shared" si="0"/>
        <v>5</v>
      </c>
      <c r="C15" t="s">
        <v>16</v>
      </c>
      <c r="M15" s="12"/>
      <c r="O15" s="13"/>
    </row>
    <row r="16" spans="1:15">
      <c r="A16" s="1">
        <f t="shared" si="0"/>
        <v>6</v>
      </c>
      <c r="C16" s="14" t="s">
        <v>17</v>
      </c>
      <c r="D16" s="15" t="s">
        <v>10</v>
      </c>
      <c r="E16" s="16"/>
      <c r="F16" s="17">
        <v>0.91</v>
      </c>
      <c r="G16" s="16" t="s">
        <v>18</v>
      </c>
      <c r="M16" s="18"/>
      <c r="O16" s="13"/>
    </row>
    <row r="17" spans="1:15">
      <c r="A17" s="1">
        <f t="shared" si="0"/>
        <v>7</v>
      </c>
      <c r="C17" s="14" t="s">
        <v>19</v>
      </c>
      <c r="D17" s="15"/>
      <c r="F17" s="19">
        <f>F16*F11</f>
        <v>211.56725408</v>
      </c>
      <c r="G17" s="19"/>
      <c r="J17" t="str">
        <f>"Line " &amp;A11 &amp;"  * Line "  &amp;A16</f>
        <v>Line 1  * Line 6</v>
      </c>
      <c r="M17" s="12"/>
      <c r="O17" s="13"/>
    </row>
    <row r="18" spans="1:15">
      <c r="A18" s="1">
        <f t="shared" si="0"/>
        <v>8</v>
      </c>
      <c r="D18" s="15"/>
      <c r="M18" s="12"/>
    </row>
    <row r="19" spans="1:15">
      <c r="A19" s="1">
        <f t="shared" si="0"/>
        <v>9</v>
      </c>
      <c r="C19" t="s">
        <v>20</v>
      </c>
      <c r="D19" s="15"/>
      <c r="M19" s="12"/>
    </row>
    <row r="20" spans="1:15">
      <c r="A20" s="1">
        <f t="shared" si="0"/>
        <v>10</v>
      </c>
      <c r="C20" s="14" t="s">
        <v>21</v>
      </c>
      <c r="D20" s="15" t="s">
        <v>11</v>
      </c>
      <c r="E20" s="20"/>
      <c r="F20" s="21">
        <v>4.7</v>
      </c>
      <c r="G20" s="20" t="s">
        <v>18</v>
      </c>
      <c r="M20" s="18"/>
    </row>
    <row r="21" spans="1:15">
      <c r="A21" s="1">
        <f t="shared" si="0"/>
        <v>11</v>
      </c>
      <c r="C21" s="14" t="s">
        <v>22</v>
      </c>
      <c r="D21" s="15"/>
      <c r="F21" s="22">
        <f>F20*F11</f>
        <v>1092.7099936</v>
      </c>
      <c r="G21" s="22"/>
      <c r="J21" t="str">
        <f>"Line " &amp;A11 &amp;"  * Line "  &amp;A20</f>
        <v>Line 1  * Line 10</v>
      </c>
    </row>
    <row r="22" spans="1:15">
      <c r="A22" s="1">
        <f t="shared" si="0"/>
        <v>12</v>
      </c>
      <c r="D22" s="23"/>
    </row>
    <row r="23" spans="1:15">
      <c r="A23" s="1">
        <f>ROW(B23)-ROW($B$10)</f>
        <v>13</v>
      </c>
      <c r="C23" t="s">
        <v>23</v>
      </c>
      <c r="D23" s="15" t="s">
        <v>12</v>
      </c>
    </row>
    <row r="24" spans="1:15">
      <c r="A24" s="1">
        <f>ROW(B24)-ROW($B$10)</f>
        <v>14</v>
      </c>
      <c r="C24" t="s">
        <v>24</v>
      </c>
      <c r="D24" s="24"/>
      <c r="F24" s="8">
        <v>17</v>
      </c>
      <c r="J24" t="s">
        <v>25</v>
      </c>
    </row>
    <row r="25" spans="1:15">
      <c r="A25" s="1">
        <f>ROW(B25)-ROW($B$10)</f>
        <v>15</v>
      </c>
      <c r="C25" t="s">
        <v>26</v>
      </c>
      <c r="F25" s="8">
        <v>28</v>
      </c>
      <c r="J25" t="s">
        <v>25</v>
      </c>
    </row>
    <row r="26" spans="1:15">
      <c r="A26" s="1">
        <f t="shared" ref="A26:A33" si="1">ROW(B26)-ROW($B$10)</f>
        <v>16</v>
      </c>
      <c r="C26" s="14" t="s">
        <v>27</v>
      </c>
      <c r="F26" s="8">
        <f>F25+F24</f>
        <v>45</v>
      </c>
    </row>
    <row r="27" spans="1:15">
      <c r="A27" s="1">
        <f t="shared" si="1"/>
        <v>17</v>
      </c>
      <c r="C27" t="s">
        <v>28</v>
      </c>
      <c r="F27" s="8">
        <v>22</v>
      </c>
      <c r="J27" t="s">
        <v>25</v>
      </c>
    </row>
    <row r="28" spans="1:15" ht="15.75" thickBot="1">
      <c r="A28" s="1">
        <f t="shared" si="1"/>
        <v>18</v>
      </c>
      <c r="C28" s="14" t="s">
        <v>29</v>
      </c>
      <c r="F28" s="25">
        <f>F27+F26</f>
        <v>67</v>
      </c>
    </row>
    <row r="29" spans="1:15" ht="15.75" thickTop="1">
      <c r="A29" s="1">
        <f t="shared" si="1"/>
        <v>19</v>
      </c>
      <c r="F29" s="26"/>
    </row>
    <row r="30" spans="1:15">
      <c r="A30" s="1">
        <f t="shared" si="1"/>
        <v>20</v>
      </c>
      <c r="C30" s="14" t="s">
        <v>30</v>
      </c>
      <c r="F30" s="26"/>
    </row>
    <row r="31" spans="1:15">
      <c r="A31" s="1">
        <f t="shared" si="1"/>
        <v>21</v>
      </c>
      <c r="C31" s="27" t="str">
        <f>C17</f>
        <v>GDP Impact $ Millions</v>
      </c>
      <c r="F31" s="26">
        <f>F17</f>
        <v>211.56725408</v>
      </c>
      <c r="J31" t="str">
        <f>"Line " &amp;A17</f>
        <v>Line 7</v>
      </c>
    </row>
    <row r="32" spans="1:15">
      <c r="A32" s="1">
        <f t="shared" si="1"/>
        <v>22</v>
      </c>
      <c r="C32" s="27" t="str">
        <f>C26</f>
        <v>Total Provincial Taxes</v>
      </c>
      <c r="F32" s="26">
        <f>F26</f>
        <v>45</v>
      </c>
      <c r="J32" t="str">
        <f>"Line " &amp;A26</f>
        <v>Line 16</v>
      </c>
    </row>
    <row r="33" spans="1:6" ht="15.75" thickBot="1">
      <c r="A33" s="1">
        <f t="shared" si="1"/>
        <v>23</v>
      </c>
      <c r="C33" s="14" t="s">
        <v>31</v>
      </c>
      <c r="F33" s="28">
        <f>F32+F31</f>
        <v>256.56725408</v>
      </c>
    </row>
    <row r="34" spans="1:6" ht="15.75" thickTop="1">
      <c r="A34"/>
    </row>
    <row r="37" spans="1:6">
      <c r="C37" s="29" t="s">
        <v>32</v>
      </c>
    </row>
    <row r="38" spans="1:6">
      <c r="C38" t="s">
        <v>33</v>
      </c>
    </row>
    <row r="39" spans="1:6">
      <c r="C39" t="s">
        <v>34</v>
      </c>
    </row>
    <row r="40" spans="1:6">
      <c r="C40" t="s">
        <v>35</v>
      </c>
    </row>
  </sheetData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D52D82E93B6F4F966156660E7AE412" ma:contentTypeVersion="7" ma:contentTypeDescription="Create a new document." ma:contentTypeScope="" ma:versionID="8adc7008b43ef1e284cfeb3df4dc3a37">
  <xsd:schema xmlns:xsd="http://www.w3.org/2001/XMLSchema" xmlns:xs="http://www.w3.org/2001/XMLSchema" xmlns:p="http://schemas.microsoft.com/office/2006/metadata/properties" xmlns:ns2="6d574152-70e6-4575-8cf6-71c10cc12bf8" xmlns:ns3="2073fb39-1bba-4799-b9c4-00fe73d2e794" targetNamespace="http://schemas.microsoft.com/office/2006/metadata/properties" ma:root="true" ma:fieldsID="6648bfe13176640996115759cff20d23" ns2:_="" ns3:_="">
    <xsd:import namespace="6d574152-70e6-4575-8cf6-71c10cc12bf8"/>
    <xsd:import namespace="2073fb39-1bba-4799-b9c4-00fe73d2e7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ttachment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Interveno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574152-70e6-4575-8cf6-71c10cc12b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ttachment" ma:index="10" nillable="true" ma:displayName="Attachment" ma:internalName="Attachment">
      <xsd:simpleType>
        <xsd:restriction base="dms:Text">
          <xsd:maxLength value="255"/>
        </xsd:restriction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Intervenors" ma:index="14" nillable="true" ma:displayName="Intervenors" ma:internalName="Intervenor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73fb39-1bba-4799-b9c4-00fe73d2e79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 xmlns="6d574152-70e6-4575-8cf6-71c10cc12bf8">Attachment 4</Attachment>
    <Intervenors xmlns="6d574152-70e6-4575-8cf6-71c10cc12bf8">SEC</Intervenors>
  </documentManagement>
</p:properties>
</file>

<file path=customXml/itemProps1.xml><?xml version="1.0" encoding="utf-8"?>
<ds:datastoreItem xmlns:ds="http://schemas.openxmlformats.org/officeDocument/2006/customXml" ds:itemID="{814AA82A-D37B-44D5-B1D7-CF18B53F441B}"/>
</file>

<file path=customXml/itemProps2.xml><?xml version="1.0" encoding="utf-8"?>
<ds:datastoreItem xmlns:ds="http://schemas.openxmlformats.org/officeDocument/2006/customXml" ds:itemID="{9E8AF032-E088-430F-BBAE-140EFB1CF158}"/>
</file>

<file path=customXml/itemProps3.xml><?xml version="1.0" encoding="utf-8"?>
<ds:datastoreItem xmlns:ds="http://schemas.openxmlformats.org/officeDocument/2006/customXml" ds:itemID="{F94306BF-37B2-48F4-AFB0-A9CB244AF6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Exhibit E T1 S7</vt:lpstr>
      <vt:lpstr>'Exhibit E T1 S7'!Print_Area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Szymanski</dc:creator>
  <cp:lastModifiedBy>Rich Szymanski</cp:lastModifiedBy>
  <cp:lastPrinted>2023-05-05T18:08:23Z</cp:lastPrinted>
  <dcterms:created xsi:type="dcterms:W3CDTF">2022-05-03T14:16:21Z</dcterms:created>
  <dcterms:modified xsi:type="dcterms:W3CDTF">2023-09-14T15:18:09Z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2022-05-03T14:37:35Z</vt:lpwstr>
  </property>
  <property fmtid="{D5CDD505-2E9C-101B-9397-08002B2CF9AE}" pid="4" name="MSIP_Label_b1a6f161-e42b-4c47-8f69-f6a81e023e2d_Method">
    <vt:lpwstr>Privileged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446da8eb-a8e7-492a-8626-0bea443311f3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0x010100A8D52D82E93B6F4F966156660E7AE412</vt:lpwstr>
  </property>
</Properties>
</file>