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acilities Applications\2023 Panhandle Reinforcement\1 Update (2024 ISD)\Evidence\Updated Interrogatories\SEC\"/>
    </mc:Choice>
  </mc:AlternateContent>
  <xr:revisionPtr revIDLastSave="0" documentId="13_ncr:1_{205EA11F-9C4B-4965-980A-C52EFF4513AB}" xr6:coauthVersionLast="47" xr6:coauthVersionMax="47" xr10:uidLastSave="{00000000-0000-0000-0000-000000000000}"/>
  <bookViews>
    <workbookView xWindow="-120" yWindow="-120" windowWidth="29040" windowHeight="15840" xr2:uid="{7C976EF0-815F-4500-A4C0-B3C7E68AB2A4}"/>
  </bookViews>
  <sheets>
    <sheet name="Exhibit I.ED.8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'Exhibit I.ED.8'!$E$1:$AV$36</definedName>
    <definedName name="_xlnm.Print_Titles" localSheetId="0">'Exhibit I.ED.8'!$E:$H,'Exhibit I.ED.8'!$1:$9</definedName>
    <definedName name="PrintSelection">1</definedName>
    <definedName name="srn.First._.Report.2" hidden="1">{"Test1",#N/A,FALSE,"Test 1"}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Rate._.Base." hidden="1">{"Rate Base",#N/A,FALSE,"Sheet1"}</definedName>
    <definedName name="wrn.RevProof." hidden="1">{#N/A,#N/A,FALSE,"RevProof"}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0" i="1" l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E31" i="1" s="1"/>
  <c r="AD30" i="1"/>
  <c r="AC30" i="1"/>
  <c r="AB30" i="1"/>
  <c r="AA30" i="1"/>
  <c r="AA31" i="1" s="1"/>
  <c r="Z30" i="1"/>
  <c r="Y30" i="1"/>
  <c r="X30" i="1"/>
  <c r="W30" i="1"/>
  <c r="V30" i="1"/>
  <c r="U30" i="1"/>
  <c r="T30" i="1"/>
  <c r="S30" i="1"/>
  <c r="S31" i="1" s="1"/>
  <c r="R30" i="1"/>
  <c r="Q30" i="1"/>
  <c r="P30" i="1"/>
  <c r="O30" i="1"/>
  <c r="N30" i="1"/>
  <c r="M30" i="1"/>
  <c r="L30" i="1"/>
  <c r="K30" i="1"/>
  <c r="J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G31" i="1" s="1"/>
  <c r="AF29" i="1"/>
  <c r="AE29" i="1"/>
  <c r="AD29" i="1"/>
  <c r="AD31" i="1" s="1"/>
  <c r="AC29" i="1"/>
  <c r="AB29" i="1"/>
  <c r="AA29" i="1"/>
  <c r="Z29" i="1"/>
  <c r="Y29" i="1"/>
  <c r="X29" i="1"/>
  <c r="W29" i="1"/>
  <c r="V29" i="1"/>
  <c r="V31" i="1" s="1"/>
  <c r="U29" i="1"/>
  <c r="T29" i="1"/>
  <c r="S29" i="1"/>
  <c r="R29" i="1"/>
  <c r="Q29" i="1"/>
  <c r="P29" i="1"/>
  <c r="O29" i="1"/>
  <c r="N29" i="1"/>
  <c r="M29" i="1"/>
  <c r="L29" i="1"/>
  <c r="K29" i="1"/>
  <c r="J29" i="1"/>
  <c r="AG28" i="1"/>
  <c r="AF28" i="1"/>
  <c r="AE28" i="1"/>
  <c r="AD28" i="1"/>
  <c r="AC28" i="1"/>
  <c r="AB28" i="1"/>
  <c r="AA28" i="1"/>
  <c r="Z28" i="1"/>
  <c r="Y28" i="1"/>
  <c r="Y31" i="1" s="1"/>
  <c r="X28" i="1"/>
  <c r="X31" i="1" s="1"/>
  <c r="W28" i="1"/>
  <c r="V28" i="1"/>
  <c r="U28" i="1"/>
  <c r="U31" i="1" s="1"/>
  <c r="T28" i="1"/>
  <c r="S28" i="1"/>
  <c r="R28" i="1"/>
  <c r="Q28" i="1"/>
  <c r="Q31" i="1" s="1"/>
  <c r="P28" i="1"/>
  <c r="P31" i="1" s="1"/>
  <c r="O28" i="1"/>
  <c r="N28" i="1"/>
  <c r="M28" i="1"/>
  <c r="M31" i="1" s="1"/>
  <c r="L28" i="1"/>
  <c r="K28" i="1"/>
  <c r="J28" i="1"/>
  <c r="I30" i="1"/>
  <c r="I29" i="1"/>
  <c r="I28" i="1"/>
  <c r="AF31" i="1"/>
  <c r="AC31" i="1"/>
  <c r="AB31" i="1"/>
  <c r="W31" i="1"/>
  <c r="T31" i="1"/>
  <c r="O31" i="1"/>
  <c r="N31" i="1"/>
  <c r="L31" i="1"/>
  <c r="K31" i="1"/>
  <c r="AV22" i="1"/>
  <c r="AL22" i="1"/>
  <c r="P22" i="1"/>
  <c r="AT22" i="1"/>
  <c r="AS22" i="1"/>
  <c r="AR22" i="1"/>
  <c r="AP22" i="1"/>
  <c r="AO22" i="1"/>
  <c r="AN22" i="1"/>
  <c r="AK22" i="1"/>
  <c r="AJ22" i="1"/>
  <c r="AG22" i="1"/>
  <c r="AF22" i="1"/>
  <c r="AD22" i="1"/>
  <c r="AC22" i="1"/>
  <c r="AB22" i="1"/>
  <c r="Z22" i="1"/>
  <c r="Y22" i="1"/>
  <c r="X22" i="1"/>
  <c r="V22" i="1"/>
  <c r="U22" i="1"/>
  <c r="T22" i="1"/>
  <c r="R22" i="1"/>
  <c r="Q22" i="1"/>
  <c r="N22" i="1"/>
  <c r="M22" i="1"/>
  <c r="L22" i="1"/>
  <c r="I22" i="1"/>
  <c r="AQ17" i="1"/>
  <c r="AQ28" i="1" s="1"/>
  <c r="AI17" i="1"/>
  <c r="AI28" i="1" s="1"/>
  <c r="AV17" i="1"/>
  <c r="AV28" i="1" s="1"/>
  <c r="AV31" i="1" s="1"/>
  <c r="AU17" i="1"/>
  <c r="AU28" i="1" s="1"/>
  <c r="AU31" i="1" s="1"/>
  <c r="AT17" i="1"/>
  <c r="AT28" i="1" s="1"/>
  <c r="AS17" i="1"/>
  <c r="AS28" i="1" s="1"/>
  <c r="AS31" i="1" s="1"/>
  <c r="AR17" i="1"/>
  <c r="AR28" i="1" s="1"/>
  <c r="AR31" i="1" s="1"/>
  <c r="AP17" i="1"/>
  <c r="AP28" i="1" s="1"/>
  <c r="AO17" i="1"/>
  <c r="AO28" i="1" s="1"/>
  <c r="AO31" i="1" s="1"/>
  <c r="AN17" i="1"/>
  <c r="AN28" i="1" s="1"/>
  <c r="AN31" i="1" s="1"/>
  <c r="AM17" i="1"/>
  <c r="AM28" i="1" s="1"/>
  <c r="AL17" i="1"/>
  <c r="AL28" i="1" s="1"/>
  <c r="AL31" i="1" s="1"/>
  <c r="AK17" i="1"/>
  <c r="AK28" i="1" s="1"/>
  <c r="AK31" i="1" s="1"/>
  <c r="AJ17" i="1"/>
  <c r="AJ28" i="1" s="1"/>
  <c r="AJ31" i="1" s="1"/>
  <c r="AH17" i="1"/>
  <c r="AH2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I31" i="1" l="1"/>
  <c r="AQ31" i="1"/>
  <c r="AT31" i="1"/>
  <c r="AM31" i="1"/>
  <c r="I31" i="1"/>
  <c r="O22" i="1"/>
  <c r="G14" i="1"/>
  <c r="G17" i="1" s="1"/>
  <c r="G21" i="1"/>
  <c r="W22" i="1"/>
  <c r="G20" i="1"/>
  <c r="G22" i="1" s="1"/>
  <c r="AH22" i="1"/>
  <c r="K22" i="1"/>
  <c r="S22" i="1"/>
  <c r="AA22" i="1"/>
  <c r="AI22" i="1"/>
  <c r="AQ22" i="1"/>
  <c r="G25" i="1"/>
  <c r="AE22" i="1"/>
  <c r="J31" i="1"/>
  <c r="R31" i="1"/>
  <c r="Z31" i="1"/>
  <c r="AH31" i="1"/>
  <c r="AP31" i="1"/>
  <c r="AU22" i="1"/>
  <c r="G16" i="1"/>
  <c r="G29" i="1"/>
  <c r="AM22" i="1"/>
  <c r="G15" i="1"/>
  <c r="G12" i="1"/>
  <c r="J22" i="1"/>
  <c r="G28" i="1"/>
  <c r="G30" i="1"/>
  <c r="G35" i="1" l="1"/>
  <c r="G31" i="1"/>
  <c r="G34" i="1" s="1"/>
</calcChain>
</file>

<file path=xl/sharedStrings.xml><?xml version="1.0" encoding="utf-8"?>
<sst xmlns="http://schemas.openxmlformats.org/spreadsheetml/2006/main" count="27" uniqueCount="26">
  <si>
    <t>Panhandle Regional Expansion Project</t>
  </si>
  <si>
    <t>DCF Analysis</t>
  </si>
  <si>
    <t>InService Date: Nov-01-2024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</si>
  <si>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</si>
  <si>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</si>
  <si>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</si>
  <si>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</si>
  <si>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</si>
  <si>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</si>
  <si>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</si>
  <si>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</si>
  <si>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</si>
  <si>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</si>
  <si>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</si>
  <si>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</si>
  <si>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</si>
  <si>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</si>
  <si>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</si>
  <si>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 xml:space="preserve">   PV of Operating Cash Flow</t>
  </si>
  <si>
    <t xml:space="preserve">   PV of Capital</t>
  </si>
  <si>
    <t xml:space="preserve">   PV of CCA Tax Shield</t>
  </si>
  <si>
    <t>Total NPV by Year</t>
  </si>
  <si>
    <t>Project NPV</t>
  </si>
  <si>
    <t>Project PI</t>
  </si>
  <si>
    <t>Mid Period DiscFactor@5.85% Project Year</t>
  </si>
  <si>
    <t>Begin of Period Disc Factor@ 5.85% Project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</si>
</sst>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&quot;-  &quot;;&quot; &quot;@"/>
    <numFmt numFmtId="165" formatCode="_(* #,##0_);_(* \(#,##0\);_(* &quot;-&quot;??_);_(@_)"/>
    <numFmt numFmtId="166" formatCode="#,##0.00_);\(#,##0.00\);&quot;-  &quot;;&quot; &quot;@"/>
    <numFmt numFmtId="167" formatCode="#,##0.0000_);\(#,##0.0000\);&quot;-  &quot;;&quot; &quot;@"/>
  </numFmts>
  <fonts count="10">
    <font>
      <sz val="10"/>
      <color theme="1"/>
      <name val="Arial"/>
      <family val="2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Protection="0"/>
    <xf numFmtId="164" fontId="9" fillId="0" borderId="0" applyFont="0" applyFill="0" applyBorder="0" applyProtection="0"/>
  </cellStyleXfs>
  <cellXfs count="48">
    <xf numFmtId="0" fontId="0" fillId="0" borderId="0" xfId="0"/>
    <xf numFmtId="164" fontId="2" fillId="0" borderId="0" xfId="1" applyFont="1"/>
    <xf numFmtId="164" fontId="3" fillId="0" borderId="0" xfId="1" applyFont="1" applyAlignment="1" applyProtection="1">
      <alignment horizontal="left"/>
    </xf>
    <xf numFmtId="164" fontId="2" fillId="0" borderId="0" xfId="1" applyFont="1" applyAlignment="1" applyProtection="1">
      <alignment horizontal="left"/>
    </xf>
    <xf numFmtId="164" fontId="2" fillId="0" borderId="0" xfId="1" applyFont="1" applyProtection="1"/>
    <xf numFmtId="164" fontId="2" fillId="0" borderId="0" xfId="1" applyFont="1" applyAlignment="1">
      <alignment horizontal="center"/>
    </xf>
    <xf numFmtId="164" fontId="4" fillId="0" borderId="0" xfId="1" applyFont="1" applyFill="1" applyAlignment="1">
      <alignment horizontal="right"/>
    </xf>
    <xf numFmtId="164" fontId="4" fillId="0" borderId="0" xfId="1" applyFont="1" applyAlignment="1">
      <alignment horizontal="right"/>
    </xf>
    <xf numFmtId="164" fontId="1" fillId="0" borderId="0" xfId="1"/>
    <xf numFmtId="164" fontId="1" fillId="0" borderId="0" xfId="1" applyBorder="1"/>
    <xf numFmtId="164" fontId="4" fillId="0" borderId="0" xfId="1" applyFont="1" applyAlignment="1" applyProtection="1">
      <alignment horizontal="left"/>
    </xf>
    <xf numFmtId="164" fontId="4" fillId="0" borderId="0" xfId="1" applyFont="1"/>
    <xf numFmtId="164" fontId="3" fillId="0" borderId="0" xfId="1" applyFont="1"/>
    <xf numFmtId="164" fontId="5" fillId="0" borderId="0" xfId="1" applyFont="1" applyFill="1" applyAlignment="1" applyProtection="1">
      <alignment horizontal="left"/>
    </xf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2" fillId="0" borderId="0" xfId="1" applyFont="1" applyFill="1"/>
    <xf numFmtId="164" fontId="6" fillId="0" borderId="0" xfId="1" applyFont="1" applyAlignment="1" applyProtection="1">
      <alignment horizontal="center"/>
    </xf>
    <xf numFmtId="164" fontId="3" fillId="0" borderId="0" xfId="1" applyFont="1" applyProtection="1"/>
    <xf numFmtId="164" fontId="4" fillId="0" borderId="0" xfId="1" applyFont="1" applyProtection="1"/>
    <xf numFmtId="164" fontId="3" fillId="0" borderId="0" xfId="1" applyFont="1" applyAlignment="1" applyProtection="1">
      <alignment horizontal="center"/>
    </xf>
    <xf numFmtId="1" fontId="3" fillId="2" borderId="0" xfId="1" applyNumberFormat="1" applyFont="1" applyFill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164" fontId="4" fillId="0" borderId="0" xfId="1" applyFont="1" applyFill="1" applyProtection="1"/>
    <xf numFmtId="164" fontId="4" fillId="0" borderId="0" xfId="1" applyFont="1" applyFill="1" applyAlignment="1" applyProtection="1">
      <alignment horizontal="center"/>
    </xf>
    <xf numFmtId="164" fontId="3" fillId="0" borderId="0" xfId="1" applyFont="1" applyAlignment="1">
      <alignment horizont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/>
    <xf numFmtId="165" fontId="2" fillId="0" borderId="0" xfId="1" applyNumberFormat="1" applyFont="1" applyFill="1" applyBorder="1"/>
    <xf numFmtId="164" fontId="2" fillId="0" borderId="0" xfId="1" applyFont="1" applyAlignment="1" applyProtection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5" fontId="7" fillId="0" borderId="0" xfId="1" applyNumberFormat="1" applyFont="1" applyFill="1" applyAlignment="1">
      <alignment vertical="center"/>
    </xf>
    <xf numFmtId="165" fontId="7" fillId="0" borderId="0" xfId="1" applyNumberFormat="1" applyFont="1" applyFill="1"/>
    <xf numFmtId="165" fontId="7" fillId="0" borderId="0" xfId="1" applyNumberFormat="1" applyFont="1" applyFill="1" applyBorder="1"/>
    <xf numFmtId="37" fontId="2" fillId="0" borderId="0" xfId="1" applyNumberFormat="1" applyFont="1" applyAlignment="1" applyProtection="1">
      <alignment vertical="center"/>
    </xf>
    <xf numFmtId="37" fontId="2" fillId="0" borderId="0" xfId="1" applyNumberFormat="1" applyFont="1" applyProtection="1"/>
    <xf numFmtId="37" fontId="2" fillId="0" borderId="0" xfId="1" applyNumberFormat="1" applyFont="1" applyBorder="1" applyProtection="1"/>
    <xf numFmtId="165" fontId="2" fillId="0" borderId="0" xfId="1" applyNumberFormat="1" applyFont="1" applyFill="1" applyBorder="1" applyAlignment="1">
      <alignment vertical="center"/>
    </xf>
    <xf numFmtId="164" fontId="1" fillId="0" borderId="0" xfId="1" applyFont="1" applyBorder="1"/>
    <xf numFmtId="164" fontId="1" fillId="0" borderId="0" xfId="1" applyFont="1"/>
    <xf numFmtId="165" fontId="2" fillId="0" borderId="0" xfId="1" applyNumberFormat="1" applyFont="1" applyFill="1" applyBorder="1" applyAlignment="1">
      <alignment horizontal="center"/>
    </xf>
    <xf numFmtId="164" fontId="2" fillId="0" borderId="0" xfId="1" applyFont="1" applyAlignment="1" applyProtection="1">
      <alignment horizontal="center"/>
    </xf>
    <xf numFmtId="165" fontId="8" fillId="0" borderId="0" xfId="1" applyNumberFormat="1" applyFont="1" applyFill="1"/>
    <xf numFmtId="164" fontId="4" fillId="0" borderId="0" xfId="2" applyFont="1" applyBorder="1" applyAlignment="1" applyProtection="1">
      <alignment horizontal="center" vertical="center"/>
    </xf>
    <xf numFmtId="166" fontId="4" fillId="0" borderId="0" xfId="1" applyNumberFormat="1" applyFont="1" applyAlignment="1" applyProtection="1">
      <alignment horizontal="center"/>
    </xf>
    <xf numFmtId="164" fontId="4" fillId="0" borderId="0" xfId="1" applyFont="1" applyAlignment="1" applyProtection="1">
      <alignment horizontal="center"/>
    </xf>
    <xf numFmtId="167" fontId="2" fillId="0" borderId="0" xfId="1" applyNumberFormat="1" applyFont="1"/>
  </cellXfs>
  <cellStyles count="3">
    <cellStyle name="Comma 2 2" xfId="2" xr:uid="{BA89213F-3835-4510-8B17-E277A0673B3B}"/>
    <cellStyle name="Normal" xfId="0" builtinId="0"/>
    <cellStyle name="Normal 2 3" xfId="1" xr:uid="{2E6B5907-2EAD-40DC-BB5F-F664F47178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2FB-9F2C-4871-873D-5F04C9EF3085}">
  <sheetPr>
    <tabColor theme="9" tint="-0.249977111117893"/>
  </sheetPr>
  <dimension ref="A1:XFC39"/>
  <sheetViews>
    <sheetView tabSelected="1" workbookViewId="0"/>
  </sheetViews>
  <sheetFormatPr defaultColWidth="0" defaultRowHeight="15"/>
  <cols>
    <col min="1" max="3" width="2.28515625" style="1" customWidth="1"/>
    <col min="4" max="4" width="3.5703125" style="1" customWidth="1"/>
    <col min="5" max="5" width="27.5703125" style="1" customWidth="1"/>
    <col min="6" max="6" width="2.42578125" style="1" customWidth="1"/>
    <col min="7" max="7" width="12.42578125" style="5" customWidth="1"/>
    <col min="8" max="8" width="3" style="1" customWidth="1"/>
    <col min="9" max="48" width="11.28515625" style="1" customWidth="1"/>
    <col min="49" max="50" width="4.7109375" style="9" hidden="1"/>
    <col min="51" max="57" width="3.7109375" style="9" hidden="1"/>
    <col min="58" max="16383" width="12.7109375" style="9" hidden="1"/>
    <col min="16384" max="16384" width="3.7109375" style="9" hidden="1"/>
  </cols>
  <sheetData>
    <row r="1" spans="1:16383">
      <c r="B1" s="2"/>
      <c r="C1" s="3"/>
      <c r="D1" s="4"/>
      <c r="E1" s="4"/>
      <c r="F1" s="4"/>
      <c r="R1" s="6"/>
      <c r="S1" s="6"/>
      <c r="AB1" s="7"/>
      <c r="AC1" s="7"/>
      <c r="AG1" s="8"/>
      <c r="AH1" s="8"/>
      <c r="AI1" s="8"/>
      <c r="AJ1" s="8"/>
      <c r="AL1" s="7"/>
      <c r="AM1" s="7"/>
      <c r="AO1" s="8"/>
      <c r="AP1" s="8"/>
      <c r="AQ1" s="8"/>
      <c r="AR1" s="8"/>
      <c r="AS1" s="8"/>
      <c r="AT1" s="8"/>
      <c r="AV1" s="7"/>
    </row>
    <row r="2" spans="1:16383">
      <c r="A2" s="10"/>
      <c r="C2" s="3"/>
      <c r="D2" s="4"/>
      <c r="E2" s="4"/>
      <c r="F2" s="4"/>
      <c r="R2" s="6"/>
      <c r="S2" s="6"/>
      <c r="AB2" s="7"/>
      <c r="AC2" s="7"/>
      <c r="AG2" s="8"/>
      <c r="AH2" s="8"/>
      <c r="AI2" s="8"/>
      <c r="AJ2" s="8"/>
      <c r="AL2" s="7"/>
      <c r="AM2" s="7"/>
      <c r="AO2" s="8"/>
      <c r="AP2" s="8"/>
      <c r="AQ2" s="8"/>
      <c r="AR2" s="8"/>
      <c r="AS2" s="8"/>
      <c r="AT2" s="8"/>
      <c r="AV2" s="7"/>
    </row>
    <row r="3" spans="1:16383">
      <c r="A3" s="11"/>
      <c r="B3" s="11"/>
      <c r="E3" s="4"/>
      <c r="R3" s="6"/>
      <c r="S3" s="6"/>
      <c r="AB3" s="7"/>
      <c r="AC3" s="7"/>
      <c r="AG3" s="8"/>
      <c r="AH3" s="8"/>
      <c r="AI3" s="8"/>
      <c r="AJ3" s="8"/>
      <c r="AL3" s="7"/>
      <c r="AM3" s="7"/>
      <c r="AO3" s="8"/>
      <c r="AP3" s="8"/>
      <c r="AQ3" s="8"/>
      <c r="AR3" s="8"/>
      <c r="AS3" s="8"/>
      <c r="AT3" s="8"/>
      <c r="AV3" s="7"/>
    </row>
    <row r="4" spans="1:16383" ht="15.75">
      <c r="A4" s="11"/>
      <c r="B4" s="12"/>
      <c r="E4" s="13" t="s">
        <v>0</v>
      </c>
      <c r="G4" s="1"/>
      <c r="R4" s="6"/>
      <c r="S4" s="6"/>
      <c r="AB4" s="7"/>
      <c r="AC4" s="7"/>
      <c r="AG4" s="8"/>
      <c r="AH4" s="8"/>
      <c r="AI4" s="8"/>
      <c r="AJ4" s="8"/>
      <c r="AL4" s="7"/>
      <c r="AM4" s="7"/>
      <c r="AO4" s="8"/>
      <c r="AP4" s="8"/>
      <c r="AQ4" s="8"/>
      <c r="AR4" s="8"/>
      <c r="AS4" s="8"/>
      <c r="AT4" s="8"/>
      <c r="AV4" s="7"/>
    </row>
    <row r="5" spans="1:16383" ht="15.75">
      <c r="D5" s="14"/>
      <c r="E5" s="13" t="s">
        <v>1</v>
      </c>
      <c r="F5" s="14"/>
      <c r="G5" s="15"/>
      <c r="H5" s="14"/>
      <c r="I5" s="14"/>
      <c r="J5" s="14"/>
      <c r="R5" s="6"/>
      <c r="S5" s="6"/>
      <c r="W5" s="14"/>
      <c r="X5" s="14"/>
      <c r="Y5" s="14"/>
      <c r="Z5" s="14"/>
      <c r="AB5" s="7"/>
      <c r="AC5" s="7"/>
      <c r="AD5" s="14"/>
      <c r="AE5" s="14"/>
      <c r="AG5" s="8"/>
      <c r="AH5" s="8"/>
      <c r="AI5" s="8"/>
      <c r="AJ5" s="8"/>
      <c r="AL5" s="7"/>
      <c r="AM5" s="7"/>
      <c r="AO5" s="8"/>
      <c r="AP5" s="8"/>
      <c r="AQ5" s="8"/>
      <c r="AR5" s="8"/>
      <c r="AS5" s="8"/>
      <c r="AT5" s="8"/>
      <c r="AV5" s="7"/>
    </row>
    <row r="6" spans="1:16383" ht="15.75">
      <c r="B6" s="16"/>
      <c r="C6" s="16"/>
      <c r="D6" s="14"/>
      <c r="E6" s="13" t="s">
        <v>2</v>
      </c>
      <c r="F6" s="14"/>
      <c r="G6" s="15"/>
      <c r="H6" s="14"/>
      <c r="I6" s="14"/>
      <c r="J6" s="14"/>
      <c r="R6" s="6"/>
      <c r="S6" s="6"/>
      <c r="W6" s="14"/>
      <c r="X6" s="14"/>
      <c r="Y6" s="14"/>
      <c r="Z6" s="14"/>
      <c r="AB6" s="6"/>
      <c r="AC6" s="6"/>
      <c r="AD6" s="14"/>
      <c r="AE6" s="14"/>
      <c r="AG6" s="8"/>
      <c r="AH6" s="8"/>
      <c r="AI6" s="8"/>
      <c r="AJ6" s="8"/>
      <c r="AL6" s="6"/>
      <c r="AM6" s="6"/>
      <c r="AO6" s="8"/>
      <c r="AP6" s="8"/>
      <c r="AQ6" s="8"/>
      <c r="AR6" s="8"/>
      <c r="AS6" s="8"/>
      <c r="AT6" s="8"/>
      <c r="AV6" s="6"/>
    </row>
    <row r="7" spans="1:16383" ht="15.75">
      <c r="B7" s="16"/>
      <c r="C7" s="16"/>
      <c r="D7" s="14"/>
      <c r="E7" s="13"/>
      <c r="F7" s="14"/>
      <c r="G7" s="15"/>
      <c r="H7" s="14"/>
      <c r="I7" s="14"/>
      <c r="J7" s="14"/>
      <c r="S7" s="6"/>
      <c r="W7" s="14"/>
      <c r="X7" s="14"/>
      <c r="Y7" s="14"/>
      <c r="Z7" s="14"/>
      <c r="AB7" s="14"/>
      <c r="AD7" s="14"/>
      <c r="AE7" s="14"/>
      <c r="AG7" s="8"/>
      <c r="AH7" s="8"/>
      <c r="AI7" s="8"/>
      <c r="AJ7" s="8"/>
      <c r="AL7" s="8"/>
      <c r="AM7" s="8"/>
      <c r="AO7" s="8"/>
      <c r="AP7" s="8"/>
      <c r="AQ7" s="8"/>
      <c r="AR7" s="8"/>
      <c r="AS7" s="8"/>
      <c r="AT7" s="8"/>
      <c r="AV7" s="8"/>
    </row>
    <row r="8" spans="1:16383" ht="15.75">
      <c r="G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16383">
      <c r="A9" s="11"/>
      <c r="B9" s="11"/>
      <c r="C9" s="11"/>
      <c r="D9" s="11"/>
      <c r="E9" s="18" t="s">
        <v>3</v>
      </c>
      <c r="F9" s="19"/>
      <c r="G9" s="20" t="s">
        <v>4</v>
      </c>
      <c r="H9" s="19"/>
      <c r="I9" s="21">
        <v>1</v>
      </c>
      <c r="J9" s="21">
        <v>2</v>
      </c>
      <c r="K9" s="21">
        <v>3</v>
      </c>
      <c r="L9" s="21">
        <v>4</v>
      </c>
      <c r="M9" s="21">
        <v>5</v>
      </c>
      <c r="N9" s="21">
        <v>6</v>
      </c>
      <c r="O9" s="21">
        <v>7</v>
      </c>
      <c r="P9" s="21">
        <v>8</v>
      </c>
      <c r="Q9" s="21">
        <v>9</v>
      </c>
      <c r="R9" s="21">
        <v>10</v>
      </c>
      <c r="S9" s="21">
        <v>11</v>
      </c>
      <c r="T9" s="21">
        <v>12</v>
      </c>
      <c r="U9" s="21">
        <v>13</v>
      </c>
      <c r="V9" s="21">
        <v>14</v>
      </c>
      <c r="W9" s="21">
        <v>15</v>
      </c>
      <c r="X9" s="21">
        <v>16</v>
      </c>
      <c r="Y9" s="21">
        <v>17</v>
      </c>
      <c r="Z9" s="21">
        <v>18</v>
      </c>
      <c r="AA9" s="21">
        <v>19</v>
      </c>
      <c r="AB9" s="21">
        <v>20</v>
      </c>
      <c r="AC9" s="21">
        <v>21</v>
      </c>
      <c r="AD9" s="21">
        <v>22</v>
      </c>
      <c r="AE9" s="21">
        <v>23</v>
      </c>
      <c r="AF9" s="21">
        <v>24</v>
      </c>
      <c r="AG9" s="21">
        <v>25</v>
      </c>
      <c r="AH9" s="21">
        <v>26</v>
      </c>
      <c r="AI9" s="21">
        <v>27</v>
      </c>
      <c r="AJ9" s="21">
        <v>28</v>
      </c>
      <c r="AK9" s="21">
        <v>29</v>
      </c>
      <c r="AL9" s="21">
        <v>30</v>
      </c>
      <c r="AM9" s="21">
        <v>31</v>
      </c>
      <c r="AN9" s="21">
        <v>32</v>
      </c>
      <c r="AO9" s="21">
        <v>33</v>
      </c>
      <c r="AP9" s="21">
        <v>34</v>
      </c>
      <c r="AQ9" s="21">
        <v>35</v>
      </c>
      <c r="AR9" s="21">
        <v>36</v>
      </c>
      <c r="AS9" s="21">
        <v>37</v>
      </c>
      <c r="AT9" s="21">
        <v>38</v>
      </c>
      <c r="AU9" s="21">
        <v>39</v>
      </c>
      <c r="AV9" s="21">
        <v>40</v>
      </c>
      <c r="AW9" s="22"/>
      <c r="AX9" s="22"/>
      <c r="AY9" s="22"/>
    </row>
    <row r="10" spans="1:16383">
      <c r="E10" s="23"/>
      <c r="F10" s="4"/>
      <c r="G10" s="24"/>
    </row>
    <row r="11" spans="1:16383">
      <c r="E11" s="12" t="s">
        <v>5</v>
      </c>
      <c r="G11" s="25"/>
    </row>
    <row r="12" spans="1:16383">
      <c r="E12" s="4" t="s">
        <v>6</v>
      </c>
      <c r="F12" s="4"/>
      <c r="G12" s="26">
        <f>SUM(I12:AV12)</f>
        <v>356523.93435451697</v>
      </c>
      <c r="H12" s="4"/>
      <c r="I12" s="27">
        <v>3571.5773490557981</v>
      </c>
      <c r="J12" s="27">
        <v>6144.1611723506785</v>
      </c>
      <c r="K12" s="27">
        <v>6945.1812741813928</v>
      </c>
      <c r="L12" s="27">
        <v>7743.4778898831064</v>
      </c>
      <c r="M12" s="27">
        <v>8538.3640591168187</v>
      </c>
      <c r="N12" s="27">
        <v>9203.8292308207147</v>
      </c>
      <c r="O12" s="27">
        <v>9246.3924523267142</v>
      </c>
      <c r="P12" s="27">
        <v>9246.3924523267142</v>
      </c>
      <c r="Q12" s="27">
        <v>9246.3924523267142</v>
      </c>
      <c r="R12" s="27">
        <v>9246.3924523267142</v>
      </c>
      <c r="S12" s="27">
        <v>9246.3924523267142</v>
      </c>
      <c r="T12" s="27">
        <v>9246.3924523267142</v>
      </c>
      <c r="U12" s="27">
        <v>9246.3924523267142</v>
      </c>
      <c r="V12" s="27">
        <v>9246.3924523267142</v>
      </c>
      <c r="W12" s="27">
        <v>9246.3924523267142</v>
      </c>
      <c r="X12" s="27">
        <v>9246.3924523267142</v>
      </c>
      <c r="Y12" s="27">
        <v>9246.3924523267142</v>
      </c>
      <c r="Z12" s="27">
        <v>9246.3924523267142</v>
      </c>
      <c r="AA12" s="27">
        <v>9246.3924523267142</v>
      </c>
      <c r="AB12" s="27">
        <v>9246.3924523267142</v>
      </c>
      <c r="AC12" s="27">
        <v>9246.3924523267142</v>
      </c>
      <c r="AD12" s="27">
        <v>9246.3924523267142</v>
      </c>
      <c r="AE12" s="27">
        <v>9246.3924523267142</v>
      </c>
      <c r="AF12" s="27">
        <v>9246.3924523267142</v>
      </c>
      <c r="AG12" s="27">
        <v>9246.3924523267142</v>
      </c>
      <c r="AH12" s="27">
        <v>9246.3924523267142</v>
      </c>
      <c r="AI12" s="27">
        <v>9246.3924523267142</v>
      </c>
      <c r="AJ12" s="27">
        <v>9246.3924523267142</v>
      </c>
      <c r="AK12" s="27">
        <v>9246.3924523267142</v>
      </c>
      <c r="AL12" s="27">
        <v>9246.3924523267142</v>
      </c>
      <c r="AM12" s="27">
        <v>9246.3924523267142</v>
      </c>
      <c r="AN12" s="27">
        <v>9246.3924523267142</v>
      </c>
      <c r="AO12" s="27">
        <v>9246.3924523267142</v>
      </c>
      <c r="AP12" s="27">
        <v>9246.3924523267142</v>
      </c>
      <c r="AQ12" s="27">
        <v>9246.3924523267142</v>
      </c>
      <c r="AR12" s="27">
        <v>9246.3924523267142</v>
      </c>
      <c r="AS12" s="27">
        <v>9246.3924523267142</v>
      </c>
      <c r="AT12" s="27">
        <v>9246.3924523267142</v>
      </c>
      <c r="AU12" s="27">
        <v>9246.3924523267142</v>
      </c>
      <c r="AV12" s="27">
        <v>9246.3924523267142</v>
      </c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  <c r="XFC12" s="28"/>
    </row>
    <row r="13" spans="1:16383">
      <c r="E13" s="4" t="s">
        <v>7</v>
      </c>
      <c r="F13" s="4"/>
      <c r="G13" s="29"/>
      <c r="H13" s="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  <c r="XFC13" s="28"/>
    </row>
    <row r="14" spans="1:16383">
      <c r="E14" s="4" t="s">
        <v>8</v>
      </c>
      <c r="F14" s="4"/>
      <c r="G14" s="26">
        <f t="shared" ref="G14:G16" si="0">SUM(I14:AV14)</f>
        <v>-5060</v>
      </c>
      <c r="H14" s="4"/>
      <c r="I14" s="27">
        <v>-126.5</v>
      </c>
      <c r="J14" s="27">
        <v>-126.5</v>
      </c>
      <c r="K14" s="27">
        <v>-126.5</v>
      </c>
      <c r="L14" s="27">
        <v>-126.5</v>
      </c>
      <c r="M14" s="27">
        <v>-126.5</v>
      </c>
      <c r="N14" s="27">
        <v>-126.5</v>
      </c>
      <c r="O14" s="27">
        <v>-126.5</v>
      </c>
      <c r="P14" s="27">
        <v>-126.5</v>
      </c>
      <c r="Q14" s="27">
        <v>-126.5</v>
      </c>
      <c r="R14" s="27">
        <v>-126.5</v>
      </c>
      <c r="S14" s="27">
        <v>-126.5</v>
      </c>
      <c r="T14" s="27">
        <v>-126.5</v>
      </c>
      <c r="U14" s="27">
        <v>-126.5</v>
      </c>
      <c r="V14" s="27">
        <v>-126.5</v>
      </c>
      <c r="W14" s="27">
        <v>-126.5</v>
      </c>
      <c r="X14" s="27">
        <v>-126.5</v>
      </c>
      <c r="Y14" s="27">
        <v>-126.5</v>
      </c>
      <c r="Z14" s="27">
        <v>-126.5</v>
      </c>
      <c r="AA14" s="27">
        <v>-126.5</v>
      </c>
      <c r="AB14" s="27">
        <v>-126.5</v>
      </c>
      <c r="AC14" s="27">
        <v>-126.5</v>
      </c>
      <c r="AD14" s="27">
        <v>-126.5</v>
      </c>
      <c r="AE14" s="27">
        <v>-126.5</v>
      </c>
      <c r="AF14" s="27">
        <v>-126.5</v>
      </c>
      <c r="AG14" s="27">
        <v>-126.5</v>
      </c>
      <c r="AH14" s="27">
        <v>-126.5</v>
      </c>
      <c r="AI14" s="27">
        <v>-126.5</v>
      </c>
      <c r="AJ14" s="27">
        <v>-126.5</v>
      </c>
      <c r="AK14" s="27">
        <v>-126.5</v>
      </c>
      <c r="AL14" s="27">
        <v>-126.5</v>
      </c>
      <c r="AM14" s="27">
        <v>-126.5</v>
      </c>
      <c r="AN14" s="27">
        <v>-126.5</v>
      </c>
      <c r="AO14" s="27">
        <v>-126.5</v>
      </c>
      <c r="AP14" s="27">
        <v>-126.5</v>
      </c>
      <c r="AQ14" s="27">
        <v>-126.5</v>
      </c>
      <c r="AR14" s="27">
        <v>-126.5</v>
      </c>
      <c r="AS14" s="27">
        <v>-126.5</v>
      </c>
      <c r="AT14" s="27">
        <v>-126.5</v>
      </c>
      <c r="AU14" s="27">
        <v>-126.5</v>
      </c>
      <c r="AV14" s="27">
        <v>-126.5</v>
      </c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</row>
    <row r="15" spans="1:16383">
      <c r="E15" s="4" t="s">
        <v>9</v>
      </c>
      <c r="F15" s="4"/>
      <c r="G15" s="26">
        <f t="shared" si="0"/>
        <v>-34200</v>
      </c>
      <c r="H15" s="4"/>
      <c r="I15" s="27">
        <v>-855</v>
      </c>
      <c r="J15" s="27">
        <v>-855</v>
      </c>
      <c r="K15" s="27">
        <v>-855</v>
      </c>
      <c r="L15" s="27">
        <v>-855</v>
      </c>
      <c r="M15" s="27">
        <v>-855</v>
      </c>
      <c r="N15" s="27">
        <v>-855</v>
      </c>
      <c r="O15" s="27">
        <v>-855</v>
      </c>
      <c r="P15" s="27">
        <v>-855</v>
      </c>
      <c r="Q15" s="27">
        <v>-855</v>
      </c>
      <c r="R15" s="27">
        <v>-855</v>
      </c>
      <c r="S15" s="27">
        <v>-855</v>
      </c>
      <c r="T15" s="27">
        <v>-855</v>
      </c>
      <c r="U15" s="27">
        <v>-855</v>
      </c>
      <c r="V15" s="27">
        <v>-855</v>
      </c>
      <c r="W15" s="27">
        <v>-855</v>
      </c>
      <c r="X15" s="27">
        <v>-855</v>
      </c>
      <c r="Y15" s="27">
        <v>-855</v>
      </c>
      <c r="Z15" s="27">
        <v>-855</v>
      </c>
      <c r="AA15" s="27">
        <v>-855</v>
      </c>
      <c r="AB15" s="27">
        <v>-855</v>
      </c>
      <c r="AC15" s="27">
        <v>-855</v>
      </c>
      <c r="AD15" s="27">
        <v>-855</v>
      </c>
      <c r="AE15" s="27">
        <v>-855</v>
      </c>
      <c r="AF15" s="27">
        <v>-855</v>
      </c>
      <c r="AG15" s="27">
        <v>-855</v>
      </c>
      <c r="AH15" s="27">
        <v>-855</v>
      </c>
      <c r="AI15" s="27">
        <v>-855</v>
      </c>
      <c r="AJ15" s="27">
        <v>-855</v>
      </c>
      <c r="AK15" s="27">
        <v>-855</v>
      </c>
      <c r="AL15" s="27">
        <v>-855</v>
      </c>
      <c r="AM15" s="27">
        <v>-855</v>
      </c>
      <c r="AN15" s="27">
        <v>-855</v>
      </c>
      <c r="AO15" s="27">
        <v>-855</v>
      </c>
      <c r="AP15" s="27">
        <v>-855</v>
      </c>
      <c r="AQ15" s="27">
        <v>-855</v>
      </c>
      <c r="AR15" s="27">
        <v>-855</v>
      </c>
      <c r="AS15" s="27">
        <v>-855</v>
      </c>
      <c r="AT15" s="27">
        <v>-855</v>
      </c>
      <c r="AU15" s="27">
        <v>-855</v>
      </c>
      <c r="AV15" s="27">
        <v>-855</v>
      </c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</row>
    <row r="16" spans="1:16383">
      <c r="E16" s="4" t="s">
        <v>10</v>
      </c>
      <c r="F16" s="4"/>
      <c r="G16" s="26">
        <f t="shared" si="0"/>
        <v>-80856.991158946941</v>
      </c>
      <c r="H16" s="4"/>
      <c r="I16" s="27">
        <v>1855.5548175002141</v>
      </c>
      <c r="J16" s="27">
        <v>-692.07908067292919</v>
      </c>
      <c r="K16" s="27">
        <v>-1580.3755376580684</v>
      </c>
      <c r="L16" s="27">
        <v>-1791.9241408190237</v>
      </c>
      <c r="M16" s="27">
        <v>-2002.5689756659572</v>
      </c>
      <c r="N16" s="27">
        <v>-2178.9172461674893</v>
      </c>
      <c r="O16" s="27">
        <v>-2190.196499866579</v>
      </c>
      <c r="P16" s="27">
        <v>-2190.196499866579</v>
      </c>
      <c r="Q16" s="27">
        <v>-2190.1964998665794</v>
      </c>
      <c r="R16" s="27">
        <v>-2190.196499866579</v>
      </c>
      <c r="S16" s="27">
        <v>-2190.1964998665794</v>
      </c>
      <c r="T16" s="27">
        <v>-2190.1964998665794</v>
      </c>
      <c r="U16" s="27">
        <v>-2190.1964998665794</v>
      </c>
      <c r="V16" s="27">
        <v>-2190.1964998665794</v>
      </c>
      <c r="W16" s="27">
        <v>-2190.1964998665794</v>
      </c>
      <c r="X16" s="27">
        <v>-2190.1964998665794</v>
      </c>
      <c r="Y16" s="27">
        <v>-2190.1964998665794</v>
      </c>
      <c r="Z16" s="27">
        <v>-2190.1964998665794</v>
      </c>
      <c r="AA16" s="27">
        <v>-2190.196499866579</v>
      </c>
      <c r="AB16" s="27">
        <v>-2190.1964998665794</v>
      </c>
      <c r="AC16" s="27">
        <v>-2190.1964998665794</v>
      </c>
      <c r="AD16" s="27">
        <v>-2190.196499866579</v>
      </c>
      <c r="AE16" s="27">
        <v>-2190.1964998665794</v>
      </c>
      <c r="AF16" s="27">
        <v>-2190.1964998665794</v>
      </c>
      <c r="AG16" s="27">
        <v>-2190.1964998665794</v>
      </c>
      <c r="AH16" s="27">
        <v>-2190.1964998665794</v>
      </c>
      <c r="AI16" s="27">
        <v>-2190.1964998665794</v>
      </c>
      <c r="AJ16" s="27">
        <v>-2190.1964998665794</v>
      </c>
      <c r="AK16" s="27">
        <v>-2190.1964998665794</v>
      </c>
      <c r="AL16" s="27">
        <v>-2190.1964998665794</v>
      </c>
      <c r="AM16" s="27">
        <v>-2190.1964998665794</v>
      </c>
      <c r="AN16" s="27">
        <v>-2190.1964998665794</v>
      </c>
      <c r="AO16" s="27">
        <v>-2190.196499866579</v>
      </c>
      <c r="AP16" s="27">
        <v>-2190.1964998665794</v>
      </c>
      <c r="AQ16" s="27">
        <v>-2190.1964998665794</v>
      </c>
      <c r="AR16" s="27">
        <v>-2190.1964998665794</v>
      </c>
      <c r="AS16" s="27">
        <v>-2190.1964998665794</v>
      </c>
      <c r="AT16" s="27">
        <v>-2190.1964998665794</v>
      </c>
      <c r="AU16" s="27">
        <v>-2190.1964998665794</v>
      </c>
      <c r="AV16" s="27">
        <v>-2190.1964998665794</v>
      </c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  <c r="XEP16" s="28"/>
      <c r="XEQ16" s="28"/>
      <c r="XER16" s="28"/>
      <c r="XES16" s="28"/>
      <c r="XET16" s="28"/>
      <c r="XEU16" s="28"/>
      <c r="XEV16" s="28"/>
      <c r="XEW16" s="28"/>
      <c r="XEX16" s="28"/>
      <c r="XEY16" s="28"/>
      <c r="XEZ16" s="28"/>
      <c r="XFA16" s="28"/>
      <c r="XFB16" s="28"/>
      <c r="XFC16" s="28"/>
    </row>
    <row r="17" spans="1:16383">
      <c r="E17" s="4" t="s">
        <v>11</v>
      </c>
      <c r="F17" s="4"/>
      <c r="G17" s="30">
        <f>SUM(G14:G16)</f>
        <v>-120116.99115894694</v>
      </c>
      <c r="H17" s="4"/>
      <c r="I17" s="31">
        <f>SUM(I12:I16)</f>
        <v>4445.6321665560117</v>
      </c>
      <c r="J17" s="31">
        <f t="shared" ref="J17:AV17" si="1">SUM(J12:J16)</f>
        <v>4470.5820916777493</v>
      </c>
      <c r="K17" s="31">
        <f t="shared" si="1"/>
        <v>4383.3057365233244</v>
      </c>
      <c r="L17" s="31">
        <f t="shared" si="1"/>
        <v>4970.0537490640827</v>
      </c>
      <c r="M17" s="31">
        <f t="shared" si="1"/>
        <v>5554.2950834508611</v>
      </c>
      <c r="N17" s="31">
        <f t="shared" si="1"/>
        <v>6043.4119846532249</v>
      </c>
      <c r="O17" s="31">
        <f t="shared" si="1"/>
        <v>6074.6959524601352</v>
      </c>
      <c r="P17" s="31">
        <f t="shared" si="1"/>
        <v>6074.6959524601352</v>
      </c>
      <c r="Q17" s="31">
        <f t="shared" si="1"/>
        <v>6074.6959524601352</v>
      </c>
      <c r="R17" s="31">
        <f t="shared" si="1"/>
        <v>6074.6959524601352</v>
      </c>
      <c r="S17" s="31">
        <f t="shared" si="1"/>
        <v>6074.6959524601352</v>
      </c>
      <c r="T17" s="31">
        <f t="shared" si="1"/>
        <v>6074.6959524601352</v>
      </c>
      <c r="U17" s="31">
        <f t="shared" si="1"/>
        <v>6074.6959524601352</v>
      </c>
      <c r="V17" s="31">
        <f t="shared" si="1"/>
        <v>6074.6959524601352</v>
      </c>
      <c r="W17" s="31">
        <f t="shared" si="1"/>
        <v>6074.6959524601352</v>
      </c>
      <c r="X17" s="31">
        <f t="shared" si="1"/>
        <v>6074.6959524601352</v>
      </c>
      <c r="Y17" s="31">
        <f t="shared" si="1"/>
        <v>6074.6959524601352</v>
      </c>
      <c r="Z17" s="31">
        <f t="shared" si="1"/>
        <v>6074.6959524601352</v>
      </c>
      <c r="AA17" s="31">
        <f t="shared" si="1"/>
        <v>6074.6959524601352</v>
      </c>
      <c r="AB17" s="31">
        <f t="shared" si="1"/>
        <v>6074.6959524601352</v>
      </c>
      <c r="AC17" s="31">
        <f t="shared" si="1"/>
        <v>6074.6959524601352</v>
      </c>
      <c r="AD17" s="31">
        <f t="shared" si="1"/>
        <v>6074.6959524601352</v>
      </c>
      <c r="AE17" s="31">
        <f t="shared" si="1"/>
        <v>6074.6959524601352</v>
      </c>
      <c r="AF17" s="31">
        <f t="shared" si="1"/>
        <v>6074.6959524601352</v>
      </c>
      <c r="AG17" s="31">
        <f t="shared" si="1"/>
        <v>6074.6959524601352</v>
      </c>
      <c r="AH17" s="31">
        <f t="shared" si="1"/>
        <v>6074.6959524601352</v>
      </c>
      <c r="AI17" s="31">
        <f t="shared" si="1"/>
        <v>6074.6959524601352</v>
      </c>
      <c r="AJ17" s="31">
        <f t="shared" si="1"/>
        <v>6074.6959524601352</v>
      </c>
      <c r="AK17" s="31">
        <f t="shared" si="1"/>
        <v>6074.6959524601352</v>
      </c>
      <c r="AL17" s="31">
        <f t="shared" si="1"/>
        <v>6074.6959524601352</v>
      </c>
      <c r="AM17" s="31">
        <f t="shared" si="1"/>
        <v>6074.6959524601352</v>
      </c>
      <c r="AN17" s="31">
        <f t="shared" si="1"/>
        <v>6074.6959524601352</v>
      </c>
      <c r="AO17" s="31">
        <f t="shared" si="1"/>
        <v>6074.6959524601352</v>
      </c>
      <c r="AP17" s="31">
        <f t="shared" si="1"/>
        <v>6074.6959524601352</v>
      </c>
      <c r="AQ17" s="31">
        <f t="shared" si="1"/>
        <v>6074.6959524601352</v>
      </c>
      <c r="AR17" s="31">
        <f t="shared" si="1"/>
        <v>6074.6959524601352</v>
      </c>
      <c r="AS17" s="31">
        <f t="shared" si="1"/>
        <v>6074.6959524601352</v>
      </c>
      <c r="AT17" s="31">
        <f t="shared" si="1"/>
        <v>6074.6959524601352</v>
      </c>
      <c r="AU17" s="31">
        <f t="shared" si="1"/>
        <v>6074.6959524601352</v>
      </c>
      <c r="AV17" s="31">
        <f t="shared" si="1"/>
        <v>6074.6959524601352</v>
      </c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</row>
    <row r="18" spans="1:16383" ht="17.25">
      <c r="E18" s="4"/>
      <c r="F18" s="4"/>
      <c r="G18" s="32"/>
      <c r="H18" s="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pans="1:16383">
      <c r="E19" s="18" t="s">
        <v>12</v>
      </c>
      <c r="F19" s="4"/>
      <c r="G19" s="35"/>
      <c r="H19" s="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</row>
    <row r="20" spans="1:16383">
      <c r="E20" s="4" t="s">
        <v>13</v>
      </c>
      <c r="F20" s="4"/>
      <c r="G20" s="26">
        <f t="shared" ref="G20:G21" si="2">SUM(I20:AV20)</f>
        <v>-289224.09043982578</v>
      </c>
      <c r="H20" s="4"/>
      <c r="I20" s="27">
        <v>-243661.7659670758</v>
      </c>
      <c r="J20" s="27">
        <v>-44893.764472749994</v>
      </c>
      <c r="K20" s="27">
        <v>-668.56000000000006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</row>
    <row r="21" spans="1:16383">
      <c r="E21" s="4" t="s">
        <v>14</v>
      </c>
      <c r="F21" s="4"/>
      <c r="G21" s="26">
        <f t="shared" si="2"/>
        <v>-6.3898691999999997</v>
      </c>
      <c r="H21" s="4"/>
      <c r="I21" s="27">
        <v>-6.3898691999999997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  <c r="XEC21" s="28"/>
      <c r="XED21" s="28"/>
      <c r="XEE21" s="28"/>
      <c r="XEF21" s="28"/>
      <c r="XEG21" s="28"/>
      <c r="XEH21" s="28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  <c r="XFC21" s="28"/>
    </row>
    <row r="22" spans="1:16383">
      <c r="E22" s="4" t="s">
        <v>15</v>
      </c>
      <c r="F22" s="4"/>
      <c r="G22" s="30">
        <f>SUM(G20:G21)</f>
        <v>-289230.48030902579</v>
      </c>
      <c r="H22" s="4"/>
      <c r="I22" s="31">
        <f>SUM(I20:I21)</f>
        <v>-243668.15583627581</v>
      </c>
      <c r="J22" s="31">
        <f t="shared" ref="J22:AV22" si="3">SUM(J20:J21)</f>
        <v>-44893.764472749994</v>
      </c>
      <c r="K22" s="31">
        <f t="shared" si="3"/>
        <v>-668.56000000000006</v>
      </c>
      <c r="L22" s="31">
        <f t="shared" si="3"/>
        <v>0</v>
      </c>
      <c r="M22" s="31">
        <f t="shared" si="3"/>
        <v>0</v>
      </c>
      <c r="N22" s="31">
        <f t="shared" si="3"/>
        <v>0</v>
      </c>
      <c r="O22" s="31">
        <f t="shared" si="3"/>
        <v>0</v>
      </c>
      <c r="P22" s="31">
        <f t="shared" si="3"/>
        <v>0</v>
      </c>
      <c r="Q22" s="31">
        <f t="shared" si="3"/>
        <v>0</v>
      </c>
      <c r="R22" s="31">
        <f t="shared" si="3"/>
        <v>0</v>
      </c>
      <c r="S22" s="31">
        <f t="shared" si="3"/>
        <v>0</v>
      </c>
      <c r="T22" s="31">
        <f t="shared" si="3"/>
        <v>0</v>
      </c>
      <c r="U22" s="31">
        <f t="shared" si="3"/>
        <v>0</v>
      </c>
      <c r="V22" s="31">
        <f t="shared" si="3"/>
        <v>0</v>
      </c>
      <c r="W22" s="31">
        <f t="shared" si="3"/>
        <v>0</v>
      </c>
      <c r="X22" s="31">
        <f t="shared" si="3"/>
        <v>0</v>
      </c>
      <c r="Y22" s="31">
        <f t="shared" si="3"/>
        <v>0</v>
      </c>
      <c r="Z22" s="31">
        <f t="shared" si="3"/>
        <v>0</v>
      </c>
      <c r="AA22" s="31">
        <f t="shared" si="3"/>
        <v>0</v>
      </c>
      <c r="AB22" s="31">
        <f t="shared" si="3"/>
        <v>0</v>
      </c>
      <c r="AC22" s="31">
        <f t="shared" si="3"/>
        <v>0</v>
      </c>
      <c r="AD22" s="31">
        <f t="shared" si="3"/>
        <v>0</v>
      </c>
      <c r="AE22" s="31">
        <f t="shared" si="3"/>
        <v>0</v>
      </c>
      <c r="AF22" s="31">
        <f t="shared" si="3"/>
        <v>0</v>
      </c>
      <c r="AG22" s="31">
        <f t="shared" si="3"/>
        <v>0</v>
      </c>
      <c r="AH22" s="31">
        <f t="shared" si="3"/>
        <v>0</v>
      </c>
      <c r="AI22" s="31">
        <f t="shared" si="3"/>
        <v>0</v>
      </c>
      <c r="AJ22" s="31">
        <f t="shared" si="3"/>
        <v>0</v>
      </c>
      <c r="AK22" s="31">
        <f t="shared" si="3"/>
        <v>0</v>
      </c>
      <c r="AL22" s="31">
        <f t="shared" si="3"/>
        <v>0</v>
      </c>
      <c r="AM22" s="31">
        <f t="shared" si="3"/>
        <v>0</v>
      </c>
      <c r="AN22" s="31">
        <f t="shared" si="3"/>
        <v>0</v>
      </c>
      <c r="AO22" s="31">
        <f t="shared" si="3"/>
        <v>0</v>
      </c>
      <c r="AP22" s="31">
        <f t="shared" si="3"/>
        <v>0</v>
      </c>
      <c r="AQ22" s="31">
        <f t="shared" si="3"/>
        <v>0</v>
      </c>
      <c r="AR22" s="31">
        <f t="shared" si="3"/>
        <v>0</v>
      </c>
      <c r="AS22" s="31">
        <f t="shared" si="3"/>
        <v>0</v>
      </c>
      <c r="AT22" s="31">
        <f t="shared" si="3"/>
        <v>0</v>
      </c>
      <c r="AU22" s="31">
        <f t="shared" si="3"/>
        <v>0</v>
      </c>
      <c r="AV22" s="31">
        <f t="shared" si="3"/>
        <v>0</v>
      </c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</row>
    <row r="23" spans="1:16383">
      <c r="E23" s="4"/>
      <c r="F23" s="4"/>
      <c r="G23" s="35"/>
      <c r="H23" s="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</row>
    <row r="24" spans="1:16383" ht="17.25">
      <c r="E24" s="18" t="s">
        <v>16</v>
      </c>
      <c r="F24" s="4"/>
      <c r="G24" s="32"/>
      <c r="H24" s="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</row>
    <row r="25" spans="1:16383">
      <c r="E25" s="4" t="s">
        <v>16</v>
      </c>
      <c r="F25" s="4"/>
      <c r="G25" s="31">
        <f>SUM(I25:AV25)</f>
        <v>71579.6436612291</v>
      </c>
      <c r="H25" s="4"/>
      <c r="I25" s="31">
        <v>4321.4137635460229</v>
      </c>
      <c r="J25" s="31">
        <v>8023.5847945002097</v>
      </c>
      <c r="K25" s="31">
        <v>6901.688271513347</v>
      </c>
      <c r="L25" s="31">
        <v>5933.5826359635485</v>
      </c>
      <c r="M25" s="31">
        <v>5126.7239591705893</v>
      </c>
      <c r="N25" s="31">
        <v>4451.4225631939953</v>
      </c>
      <c r="O25" s="31">
        <v>3883.7234395593846</v>
      </c>
      <c r="P25" s="31">
        <v>3404.2755011058634</v>
      </c>
      <c r="Q25" s="31">
        <v>2997.4256923821554</v>
      </c>
      <c r="R25" s="31">
        <v>2650.4930899793808</v>
      </c>
      <c r="S25" s="31">
        <v>2353.1870896724581</v>
      </c>
      <c r="T25" s="31">
        <v>2097.1409502879333</v>
      </c>
      <c r="U25" s="31">
        <v>1875.5377032586393</v>
      </c>
      <c r="V25" s="31">
        <v>1682.8100286171477</v>
      </c>
      <c r="W25" s="31">
        <v>1514.3993721261324</v>
      </c>
      <c r="X25" s="31">
        <v>1366.5625178725741</v>
      </c>
      <c r="Y25" s="31">
        <v>1236.2161827899483</v>
      </c>
      <c r="Z25" s="31">
        <v>1120.8120816817539</v>
      </c>
      <c r="AA25" s="31">
        <v>1018.2364173746084</v>
      </c>
      <c r="AB25" s="31">
        <v>926.72895581118019</v>
      </c>
      <c r="AC25" s="31">
        <v>844.81781034991116</v>
      </c>
      <c r="AD25" s="31">
        <v>771.26683139009197</v>
      </c>
      <c r="AE25" s="31">
        <v>705.0331151854333</v>
      </c>
      <c r="AF25" s="31">
        <v>645.23264014724703</v>
      </c>
      <c r="AG25" s="31">
        <v>591.11243471162481</v>
      </c>
      <c r="AH25" s="31">
        <v>542.0279976687176</v>
      </c>
      <c r="AI25" s="31">
        <v>497.42494549988044</v>
      </c>
      <c r="AJ25" s="31">
        <v>456.82406436018829</v>
      </c>
      <c r="AK25" s="31">
        <v>419.80910697695327</v>
      </c>
      <c r="AL25" s="31">
        <v>386.01680498833525</v>
      </c>
      <c r="AM25" s="31">
        <v>355.12867158411984</v>
      </c>
      <c r="AN25" s="31">
        <v>326.86425290553103</v>
      </c>
      <c r="AO25" s="31">
        <v>300.97555365124771</v>
      </c>
      <c r="AP25" s="31">
        <v>277.2424160343395</v>
      </c>
      <c r="AQ25" s="31">
        <v>255.46867428977674</v>
      </c>
      <c r="AR25" s="31">
        <v>235.4789414652717</v>
      </c>
      <c r="AS25" s="31">
        <v>217.11591293671469</v>
      </c>
      <c r="AT25" s="31">
        <v>200.23809333174623</v>
      </c>
      <c r="AU25" s="31">
        <v>184.71787140826652</v>
      </c>
      <c r="AV25" s="31">
        <v>480.88251193679133</v>
      </c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8"/>
      <c r="WUX25" s="28"/>
      <c r="WUY25" s="28"/>
      <c r="WUZ25" s="28"/>
      <c r="WVA25" s="28"/>
      <c r="WVB25" s="28"/>
      <c r="WVC25" s="28"/>
      <c r="WVD25" s="28"/>
      <c r="WVE25" s="28"/>
      <c r="WVF25" s="28"/>
      <c r="WVG25" s="28"/>
      <c r="WVH25" s="28"/>
      <c r="WVI25" s="28"/>
      <c r="WVJ25" s="28"/>
      <c r="WVK25" s="28"/>
      <c r="WVL25" s="28"/>
      <c r="WVM25" s="28"/>
      <c r="WVN25" s="28"/>
      <c r="WVO25" s="28"/>
      <c r="WVP25" s="28"/>
      <c r="WVQ25" s="28"/>
      <c r="WVR25" s="28"/>
      <c r="WVS25" s="28"/>
      <c r="WVT25" s="28"/>
      <c r="WVU25" s="28"/>
      <c r="WVV25" s="28"/>
      <c r="WVW25" s="28"/>
      <c r="WVX25" s="28"/>
      <c r="WVY25" s="28"/>
      <c r="WVZ25" s="28"/>
      <c r="WWA25" s="28"/>
      <c r="WWB25" s="28"/>
      <c r="WWC25" s="28"/>
      <c r="WWD25" s="28"/>
      <c r="WWE25" s="28"/>
      <c r="WWF25" s="28"/>
      <c r="WWG25" s="28"/>
      <c r="WWH25" s="28"/>
      <c r="WWI25" s="28"/>
      <c r="WWJ25" s="28"/>
      <c r="WWK25" s="28"/>
      <c r="WWL25" s="28"/>
      <c r="WWM25" s="28"/>
      <c r="WWN25" s="28"/>
      <c r="WWO25" s="28"/>
      <c r="WWP25" s="28"/>
      <c r="WWQ25" s="28"/>
      <c r="WWR25" s="28"/>
      <c r="WWS25" s="28"/>
      <c r="WWT25" s="28"/>
      <c r="WWU25" s="28"/>
      <c r="WWV25" s="28"/>
      <c r="WWW25" s="28"/>
      <c r="WWX25" s="28"/>
      <c r="WWY25" s="28"/>
      <c r="WWZ25" s="28"/>
      <c r="WXA25" s="28"/>
      <c r="WXB25" s="28"/>
      <c r="WXC25" s="28"/>
      <c r="WXD25" s="28"/>
      <c r="WXE25" s="28"/>
      <c r="WXF25" s="28"/>
      <c r="WXG25" s="28"/>
      <c r="WXH25" s="28"/>
      <c r="WXI25" s="28"/>
      <c r="WXJ25" s="28"/>
      <c r="WXK25" s="28"/>
      <c r="WXL25" s="28"/>
      <c r="WXM25" s="28"/>
      <c r="WXN25" s="28"/>
      <c r="WXO25" s="28"/>
      <c r="WXP25" s="28"/>
      <c r="WXQ25" s="28"/>
      <c r="WXR25" s="28"/>
      <c r="WXS25" s="28"/>
      <c r="WXT25" s="28"/>
      <c r="WXU25" s="28"/>
      <c r="WXV25" s="28"/>
      <c r="WXW25" s="28"/>
      <c r="WXX25" s="28"/>
      <c r="WXY25" s="28"/>
      <c r="WXZ25" s="28"/>
      <c r="WYA25" s="28"/>
      <c r="WYB25" s="28"/>
      <c r="WYC25" s="28"/>
      <c r="WYD25" s="28"/>
      <c r="WYE25" s="28"/>
      <c r="WYF25" s="28"/>
      <c r="WYG25" s="28"/>
      <c r="WYH25" s="28"/>
      <c r="WYI25" s="28"/>
      <c r="WYJ25" s="28"/>
      <c r="WYK25" s="28"/>
      <c r="WYL25" s="28"/>
      <c r="WYM25" s="28"/>
      <c r="WYN25" s="28"/>
      <c r="WYO25" s="28"/>
      <c r="WYP25" s="28"/>
      <c r="WYQ25" s="28"/>
      <c r="WYR25" s="28"/>
      <c r="WYS25" s="28"/>
      <c r="WYT25" s="28"/>
      <c r="WYU25" s="28"/>
      <c r="WYV25" s="28"/>
      <c r="WYW25" s="28"/>
      <c r="WYX25" s="28"/>
      <c r="WYY25" s="28"/>
      <c r="WYZ25" s="28"/>
      <c r="WZA25" s="28"/>
      <c r="WZB25" s="28"/>
      <c r="WZC25" s="28"/>
      <c r="WZD25" s="28"/>
      <c r="WZE25" s="28"/>
      <c r="WZF25" s="28"/>
      <c r="WZG25" s="28"/>
      <c r="WZH25" s="28"/>
      <c r="WZI25" s="28"/>
      <c r="WZJ25" s="28"/>
      <c r="WZK25" s="28"/>
      <c r="WZL25" s="28"/>
      <c r="WZM25" s="28"/>
      <c r="WZN25" s="28"/>
      <c r="WZO25" s="28"/>
      <c r="WZP25" s="28"/>
      <c r="WZQ25" s="28"/>
      <c r="WZR25" s="28"/>
      <c r="WZS25" s="28"/>
      <c r="WZT25" s="28"/>
      <c r="WZU25" s="28"/>
      <c r="WZV25" s="28"/>
      <c r="WZW25" s="28"/>
      <c r="WZX25" s="28"/>
      <c r="WZY25" s="28"/>
      <c r="WZZ25" s="28"/>
      <c r="XAA25" s="28"/>
      <c r="XAB25" s="28"/>
      <c r="XAC25" s="28"/>
      <c r="XAD25" s="28"/>
      <c r="XAE25" s="28"/>
      <c r="XAF25" s="28"/>
      <c r="XAG25" s="28"/>
      <c r="XAH25" s="28"/>
      <c r="XAI25" s="28"/>
      <c r="XAJ25" s="28"/>
      <c r="XAK25" s="28"/>
      <c r="XAL25" s="28"/>
      <c r="XAM25" s="28"/>
      <c r="XAN25" s="28"/>
      <c r="XAO25" s="28"/>
      <c r="XAP25" s="28"/>
      <c r="XAQ25" s="28"/>
      <c r="XAR25" s="28"/>
      <c r="XAS25" s="28"/>
      <c r="XAT25" s="28"/>
      <c r="XAU25" s="28"/>
      <c r="XAV25" s="28"/>
      <c r="XAW25" s="28"/>
      <c r="XAX25" s="28"/>
      <c r="XAY25" s="28"/>
      <c r="XAZ25" s="28"/>
      <c r="XBA25" s="28"/>
      <c r="XBB25" s="28"/>
      <c r="XBC25" s="28"/>
      <c r="XBD25" s="28"/>
      <c r="XBE25" s="28"/>
      <c r="XBF25" s="28"/>
      <c r="XBG25" s="28"/>
      <c r="XBH25" s="28"/>
      <c r="XBI25" s="28"/>
      <c r="XBJ25" s="28"/>
      <c r="XBK25" s="28"/>
      <c r="XBL25" s="28"/>
      <c r="XBM25" s="28"/>
      <c r="XBN25" s="28"/>
      <c r="XBO25" s="28"/>
      <c r="XBP25" s="28"/>
      <c r="XBQ25" s="28"/>
      <c r="XBR25" s="28"/>
      <c r="XBS25" s="28"/>
      <c r="XBT25" s="28"/>
      <c r="XBU25" s="28"/>
      <c r="XBV25" s="28"/>
      <c r="XBW25" s="28"/>
      <c r="XBX25" s="28"/>
      <c r="XBY25" s="28"/>
      <c r="XBZ25" s="28"/>
      <c r="XCA25" s="28"/>
      <c r="XCB25" s="28"/>
      <c r="XCC25" s="28"/>
      <c r="XCD25" s="28"/>
      <c r="XCE25" s="28"/>
      <c r="XCF25" s="28"/>
      <c r="XCG25" s="28"/>
      <c r="XCH25" s="28"/>
      <c r="XCI25" s="28"/>
      <c r="XCJ25" s="28"/>
      <c r="XCK25" s="28"/>
      <c r="XCL25" s="28"/>
      <c r="XCM25" s="28"/>
      <c r="XCN25" s="28"/>
      <c r="XCO25" s="28"/>
      <c r="XCP25" s="28"/>
      <c r="XCQ25" s="28"/>
      <c r="XCR25" s="28"/>
      <c r="XCS25" s="28"/>
      <c r="XCT25" s="28"/>
      <c r="XCU25" s="28"/>
      <c r="XCV25" s="28"/>
      <c r="XCW25" s="28"/>
      <c r="XCX25" s="28"/>
      <c r="XCY25" s="28"/>
      <c r="XCZ25" s="28"/>
      <c r="XDA25" s="28"/>
      <c r="XDB25" s="28"/>
      <c r="XDC25" s="28"/>
      <c r="XDD25" s="28"/>
      <c r="XDE25" s="28"/>
      <c r="XDF25" s="28"/>
      <c r="XDG25" s="28"/>
      <c r="XDH25" s="28"/>
      <c r="XDI25" s="28"/>
      <c r="XDJ25" s="28"/>
      <c r="XDK25" s="28"/>
      <c r="XDL25" s="28"/>
      <c r="XDM25" s="28"/>
      <c r="XDN25" s="28"/>
      <c r="XDO25" s="28"/>
      <c r="XDP25" s="28"/>
      <c r="XDQ25" s="28"/>
      <c r="XDR25" s="28"/>
      <c r="XDS25" s="28"/>
      <c r="XDT25" s="28"/>
      <c r="XDU25" s="28"/>
      <c r="XDV25" s="28"/>
      <c r="XDW25" s="28"/>
      <c r="XDX25" s="28"/>
      <c r="XDY25" s="28"/>
      <c r="XDZ25" s="28"/>
      <c r="XEA25" s="28"/>
      <c r="XEB25" s="28"/>
      <c r="XEC25" s="28"/>
      <c r="XED25" s="28"/>
      <c r="XEE25" s="28"/>
      <c r="XEF25" s="28"/>
      <c r="XEG25" s="28"/>
      <c r="XEH25" s="28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  <c r="XEV25" s="28"/>
      <c r="XEW25" s="28"/>
      <c r="XEX25" s="28"/>
      <c r="XEY25" s="28"/>
      <c r="XEZ25" s="28"/>
      <c r="XFA25" s="28"/>
      <c r="XFB25" s="28"/>
      <c r="XFC25" s="28"/>
    </row>
    <row r="26" spans="1:16383">
      <c r="E26" s="4"/>
      <c r="F26" s="4"/>
      <c r="G26" s="38"/>
      <c r="H26" s="4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28"/>
      <c r="WYW26" s="28"/>
      <c r="WYX26" s="28"/>
      <c r="WYY26" s="28"/>
      <c r="WYZ26" s="28"/>
      <c r="WZA26" s="28"/>
      <c r="WZB26" s="28"/>
      <c r="WZC26" s="28"/>
      <c r="WZD26" s="28"/>
      <c r="WZE26" s="28"/>
      <c r="WZF26" s="28"/>
      <c r="WZG26" s="28"/>
      <c r="WZH26" s="28"/>
      <c r="WZI26" s="28"/>
      <c r="WZJ26" s="28"/>
      <c r="WZK26" s="28"/>
      <c r="WZL26" s="28"/>
      <c r="WZM26" s="28"/>
      <c r="WZN26" s="28"/>
      <c r="WZO26" s="28"/>
      <c r="WZP26" s="28"/>
      <c r="WZQ26" s="28"/>
      <c r="WZR26" s="28"/>
      <c r="WZS26" s="28"/>
      <c r="WZT26" s="28"/>
      <c r="WZU26" s="28"/>
      <c r="WZV26" s="28"/>
      <c r="WZW26" s="28"/>
      <c r="WZX26" s="28"/>
      <c r="WZY26" s="28"/>
      <c r="WZZ26" s="28"/>
      <c r="XAA26" s="28"/>
      <c r="XAB26" s="28"/>
      <c r="XAC26" s="28"/>
      <c r="XAD26" s="28"/>
      <c r="XAE26" s="28"/>
      <c r="XAF26" s="28"/>
      <c r="XAG26" s="28"/>
      <c r="XAH26" s="28"/>
      <c r="XAI26" s="28"/>
      <c r="XAJ26" s="28"/>
      <c r="XAK26" s="28"/>
      <c r="XAL26" s="28"/>
      <c r="XAM26" s="28"/>
      <c r="XAN26" s="28"/>
      <c r="XAO26" s="28"/>
      <c r="XAP26" s="28"/>
      <c r="XAQ26" s="28"/>
      <c r="XAR26" s="28"/>
      <c r="XAS26" s="28"/>
      <c r="XAT26" s="28"/>
      <c r="XAU26" s="28"/>
      <c r="XAV26" s="28"/>
      <c r="XAW26" s="28"/>
      <c r="XAX26" s="28"/>
      <c r="XAY26" s="28"/>
      <c r="XAZ26" s="28"/>
      <c r="XBA26" s="28"/>
      <c r="XBB26" s="28"/>
      <c r="XBC26" s="28"/>
      <c r="XBD26" s="28"/>
      <c r="XBE26" s="28"/>
      <c r="XBF26" s="28"/>
      <c r="XBG26" s="28"/>
      <c r="XBH26" s="28"/>
      <c r="XBI26" s="28"/>
      <c r="XBJ26" s="28"/>
      <c r="XBK26" s="28"/>
      <c r="XBL26" s="28"/>
      <c r="XBM26" s="28"/>
      <c r="XBN26" s="28"/>
      <c r="XBO26" s="28"/>
      <c r="XBP26" s="28"/>
      <c r="XBQ26" s="28"/>
      <c r="XBR26" s="28"/>
      <c r="XBS26" s="28"/>
      <c r="XBT26" s="28"/>
      <c r="XBU26" s="28"/>
      <c r="XBV26" s="28"/>
      <c r="XBW26" s="28"/>
      <c r="XBX26" s="28"/>
      <c r="XBY26" s="28"/>
      <c r="XBZ26" s="28"/>
      <c r="XCA26" s="28"/>
      <c r="XCB26" s="28"/>
      <c r="XCC26" s="28"/>
      <c r="XCD26" s="28"/>
      <c r="XCE26" s="28"/>
      <c r="XCF26" s="28"/>
      <c r="XCG26" s="28"/>
      <c r="XCH26" s="28"/>
      <c r="XCI26" s="28"/>
      <c r="XCJ26" s="28"/>
      <c r="XCK26" s="28"/>
      <c r="XCL26" s="28"/>
      <c r="XCM26" s="28"/>
      <c r="XCN26" s="28"/>
      <c r="XCO26" s="28"/>
      <c r="XCP26" s="28"/>
      <c r="XCQ26" s="28"/>
      <c r="XCR26" s="28"/>
      <c r="XCS26" s="28"/>
      <c r="XCT26" s="28"/>
      <c r="XCU26" s="28"/>
      <c r="XCV26" s="28"/>
      <c r="XCW26" s="28"/>
      <c r="XCX26" s="28"/>
      <c r="XCY26" s="28"/>
      <c r="XCZ26" s="28"/>
      <c r="XDA26" s="28"/>
      <c r="XDB26" s="28"/>
      <c r="XDC26" s="28"/>
      <c r="XDD26" s="28"/>
      <c r="XDE26" s="28"/>
      <c r="XDF26" s="28"/>
      <c r="XDG26" s="28"/>
      <c r="XDH26" s="28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28"/>
      <c r="XDU26" s="28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  <c r="XET26" s="28"/>
      <c r="XEU26" s="28"/>
      <c r="XEV26" s="28"/>
      <c r="XEW26" s="28"/>
      <c r="XEX26" s="28"/>
      <c r="XEY26" s="28"/>
      <c r="XEZ26" s="28"/>
      <c r="XFA26" s="28"/>
      <c r="XFB26" s="28"/>
      <c r="XFC26" s="28"/>
    </row>
    <row r="27" spans="1:16383">
      <c r="E27" s="18" t="s">
        <v>17</v>
      </c>
      <c r="F27" s="4"/>
      <c r="G27" s="35"/>
      <c r="H27" s="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</row>
    <row r="28" spans="1:16383">
      <c r="E28" s="4" t="s">
        <v>18</v>
      </c>
      <c r="F28" s="4"/>
      <c r="G28" s="26">
        <f t="shared" ref="G28:G30" si="4">SUM(I28:AV28)</f>
        <v>89953.985970184571</v>
      </c>
      <c r="H28" s="4"/>
      <c r="I28" s="27">
        <f>I17*I38</f>
        <v>4321.3746312492985</v>
      </c>
      <c r="J28" s="27">
        <f t="shared" ref="J28:AV28" si="5">J17*J38</f>
        <v>4105.4579065536</v>
      </c>
      <c r="K28" s="27">
        <f t="shared" si="5"/>
        <v>3802.843307159631</v>
      </c>
      <c r="L28" s="27">
        <f t="shared" si="5"/>
        <v>4073.5860086713351</v>
      </c>
      <c r="M28" s="27">
        <f t="shared" si="5"/>
        <v>4300.1761399491743</v>
      </c>
      <c r="N28" s="27">
        <f t="shared" si="5"/>
        <v>4420.2683470506008</v>
      </c>
      <c r="O28" s="27">
        <f t="shared" si="5"/>
        <v>4197.5909738646124</v>
      </c>
      <c r="P28" s="27">
        <f t="shared" si="5"/>
        <v>3965.6031874016171</v>
      </c>
      <c r="Q28" s="27">
        <f t="shared" si="5"/>
        <v>3745.8531399911481</v>
      </c>
      <c r="R28" s="27">
        <f t="shared" si="5"/>
        <v>3538.8314973936208</v>
      </c>
      <c r="S28" s="27">
        <f t="shared" si="5"/>
        <v>3343.2512965456972</v>
      </c>
      <c r="T28" s="27">
        <f t="shared" si="5"/>
        <v>3158.4802045778906</v>
      </c>
      <c r="U28" s="27">
        <f t="shared" si="5"/>
        <v>2983.4560930111961</v>
      </c>
      <c r="V28" s="27">
        <f t="shared" si="5"/>
        <v>2818.5697619378325</v>
      </c>
      <c r="W28" s="27">
        <f t="shared" si="5"/>
        <v>2662.796185108959</v>
      </c>
      <c r="X28" s="27">
        <f t="shared" si="5"/>
        <v>2515.631728964534</v>
      </c>
      <c r="Y28" s="27">
        <f t="shared" si="5"/>
        <v>2376.2304410435768</v>
      </c>
      <c r="Z28" s="27">
        <f t="shared" si="5"/>
        <v>2244.9035815243997</v>
      </c>
      <c r="AA28" s="27">
        <f t="shared" si="5"/>
        <v>2120.834748724043</v>
      </c>
      <c r="AB28" s="27">
        <f t="shared" si="5"/>
        <v>2003.6228140992375</v>
      </c>
      <c r="AC28" s="27">
        <f t="shared" si="5"/>
        <v>1892.5940026967785</v>
      </c>
      <c r="AD28" s="27">
        <f t="shared" si="5"/>
        <v>1787.9962236152844</v>
      </c>
      <c r="AE28" s="27">
        <f t="shared" si="5"/>
        <v>1689.1792381816572</v>
      </c>
      <c r="AF28" s="27">
        <f t="shared" si="5"/>
        <v>1595.8235599259867</v>
      </c>
      <c r="AG28" s="27">
        <f t="shared" si="5"/>
        <v>1507.3925479511711</v>
      </c>
      <c r="AH28" s="27">
        <f t="shared" si="5"/>
        <v>1424.0836541815506</v>
      </c>
      <c r="AI28" s="27">
        <f t="shared" si="5"/>
        <v>1345.3789836386873</v>
      </c>
      <c r="AJ28" s="27">
        <f t="shared" si="5"/>
        <v>1271.0240752373047</v>
      </c>
      <c r="AK28" s="27">
        <f t="shared" si="5"/>
        <v>1200.5915111117306</v>
      </c>
      <c r="AL28" s="27">
        <f t="shared" si="5"/>
        <v>1134.238555608626</v>
      </c>
      <c r="AM28" s="27">
        <f t="shared" si="5"/>
        <v>1071.5527214063545</v>
      </c>
      <c r="AN28" s="27">
        <f t="shared" si="5"/>
        <v>1012.3313381259842</v>
      </c>
      <c r="AO28" s="27">
        <f t="shared" si="5"/>
        <v>956.2339806659578</v>
      </c>
      <c r="AP28" s="27">
        <f t="shared" si="5"/>
        <v>903.38590521110791</v>
      </c>
      <c r="AQ28" s="27">
        <f t="shared" si="5"/>
        <v>853.45857837610595</v>
      </c>
      <c r="AR28" s="27">
        <f t="shared" si="5"/>
        <v>806.29057947671799</v>
      </c>
      <c r="AS28" s="27">
        <f t="shared" si="5"/>
        <v>761.61077045560387</v>
      </c>
      <c r="AT28" s="27">
        <f t="shared" si="5"/>
        <v>719.51891398734449</v>
      </c>
      <c r="AU28" s="27">
        <f t="shared" si="5"/>
        <v>679.75334339853043</v>
      </c>
      <c r="AV28" s="27">
        <f t="shared" si="5"/>
        <v>642.18549211009019</v>
      </c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  <c r="XET28" s="28"/>
      <c r="XEU28" s="28"/>
      <c r="XEV28" s="28"/>
      <c r="XEW28" s="28"/>
      <c r="XEX28" s="28"/>
      <c r="XEY28" s="28"/>
      <c r="XEZ28" s="28"/>
      <c r="XFA28" s="28"/>
      <c r="XFB28" s="28"/>
      <c r="XFC28" s="28"/>
    </row>
    <row r="29" spans="1:16383">
      <c r="E29" s="4" t="s">
        <v>19</v>
      </c>
      <c r="F29" s="4"/>
      <c r="G29" s="26">
        <f t="shared" si="4"/>
        <v>-286677.48530505947</v>
      </c>
      <c r="H29" s="4"/>
      <c r="I29" s="27">
        <f>I22*I39</f>
        <v>-243668.15583627581</v>
      </c>
      <c r="J29" s="27">
        <f t="shared" ref="J29:AV29" si="6">J22*J39</f>
        <v>-42412.625859943313</v>
      </c>
      <c r="K29" s="27">
        <f t="shared" si="6"/>
        <v>-596.70360884032777</v>
      </c>
      <c r="L29" s="27">
        <f t="shared" si="6"/>
        <v>0</v>
      </c>
      <c r="M29" s="27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7">
        <f t="shared" si="6"/>
        <v>0</v>
      </c>
      <c r="R29" s="27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7">
        <f t="shared" si="6"/>
        <v>0</v>
      </c>
      <c r="W29" s="27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7">
        <f t="shared" si="6"/>
        <v>0</v>
      </c>
      <c r="AB29" s="27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7">
        <f t="shared" si="6"/>
        <v>0</v>
      </c>
      <c r="AG29" s="27">
        <f t="shared" si="6"/>
        <v>0</v>
      </c>
      <c r="AH29" s="27">
        <f t="shared" si="6"/>
        <v>0</v>
      </c>
      <c r="AI29" s="27">
        <f t="shared" si="6"/>
        <v>0</v>
      </c>
      <c r="AJ29" s="27">
        <f t="shared" si="6"/>
        <v>0</v>
      </c>
      <c r="AK29" s="27">
        <f t="shared" si="6"/>
        <v>0</v>
      </c>
      <c r="AL29" s="27">
        <f t="shared" si="6"/>
        <v>0</v>
      </c>
      <c r="AM29" s="27">
        <f t="shared" si="6"/>
        <v>0</v>
      </c>
      <c r="AN29" s="27">
        <f t="shared" si="6"/>
        <v>0</v>
      </c>
      <c r="AO29" s="27">
        <f t="shared" si="6"/>
        <v>0</v>
      </c>
      <c r="AP29" s="27">
        <f t="shared" si="6"/>
        <v>0</v>
      </c>
      <c r="AQ29" s="27">
        <f t="shared" si="6"/>
        <v>0</v>
      </c>
      <c r="AR29" s="27">
        <f t="shared" si="6"/>
        <v>0</v>
      </c>
      <c r="AS29" s="27">
        <f t="shared" si="6"/>
        <v>0</v>
      </c>
      <c r="AT29" s="27">
        <f t="shared" si="6"/>
        <v>0</v>
      </c>
      <c r="AU29" s="27">
        <f t="shared" si="6"/>
        <v>0</v>
      </c>
      <c r="AV29" s="27">
        <f t="shared" si="6"/>
        <v>0</v>
      </c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28"/>
      <c r="WYW29" s="28"/>
      <c r="WYX29" s="28"/>
      <c r="WYY29" s="28"/>
      <c r="WYZ29" s="28"/>
      <c r="WZA29" s="28"/>
      <c r="WZB29" s="28"/>
      <c r="WZC29" s="28"/>
      <c r="WZD29" s="28"/>
      <c r="WZE29" s="28"/>
      <c r="WZF29" s="28"/>
      <c r="WZG29" s="28"/>
      <c r="WZH29" s="28"/>
      <c r="WZI29" s="28"/>
      <c r="WZJ29" s="28"/>
      <c r="WZK29" s="28"/>
      <c r="WZL29" s="28"/>
      <c r="WZM29" s="28"/>
      <c r="WZN29" s="28"/>
      <c r="WZO29" s="28"/>
      <c r="WZP29" s="28"/>
      <c r="WZQ29" s="28"/>
      <c r="WZR29" s="28"/>
      <c r="WZS29" s="28"/>
      <c r="WZT29" s="28"/>
      <c r="WZU29" s="28"/>
      <c r="WZV29" s="28"/>
      <c r="WZW29" s="28"/>
      <c r="WZX29" s="28"/>
      <c r="WZY29" s="28"/>
      <c r="WZZ29" s="28"/>
      <c r="XAA29" s="28"/>
      <c r="XAB29" s="28"/>
      <c r="XAC29" s="28"/>
      <c r="XAD29" s="28"/>
      <c r="XAE29" s="28"/>
      <c r="XAF29" s="28"/>
      <c r="XAG29" s="28"/>
      <c r="XAH29" s="28"/>
      <c r="XAI29" s="28"/>
      <c r="XAJ29" s="28"/>
      <c r="XAK29" s="28"/>
      <c r="XAL29" s="28"/>
      <c r="XAM29" s="28"/>
      <c r="XAN29" s="28"/>
      <c r="XAO29" s="28"/>
      <c r="XAP29" s="28"/>
      <c r="XAQ29" s="28"/>
      <c r="XAR29" s="28"/>
      <c r="XAS29" s="28"/>
      <c r="XAT29" s="28"/>
      <c r="XAU29" s="28"/>
      <c r="XAV29" s="28"/>
      <c r="XAW29" s="28"/>
      <c r="XAX29" s="28"/>
      <c r="XAY29" s="28"/>
      <c r="XAZ29" s="28"/>
      <c r="XBA29" s="28"/>
      <c r="XBB29" s="28"/>
      <c r="XBC29" s="28"/>
      <c r="XBD29" s="28"/>
      <c r="XBE29" s="28"/>
      <c r="XBF29" s="28"/>
      <c r="XBG29" s="28"/>
      <c r="XBH29" s="28"/>
      <c r="XBI29" s="28"/>
      <c r="XBJ29" s="28"/>
      <c r="XBK29" s="28"/>
      <c r="XBL29" s="28"/>
      <c r="XBM29" s="28"/>
      <c r="XBN29" s="28"/>
      <c r="XBO29" s="28"/>
      <c r="XBP29" s="28"/>
      <c r="XBQ29" s="28"/>
      <c r="XBR29" s="28"/>
      <c r="XBS29" s="28"/>
      <c r="XBT29" s="28"/>
      <c r="XBU29" s="28"/>
      <c r="XBV29" s="28"/>
      <c r="XBW29" s="28"/>
      <c r="XBX29" s="28"/>
      <c r="XBY29" s="28"/>
      <c r="XBZ29" s="28"/>
      <c r="XCA29" s="28"/>
      <c r="XCB29" s="28"/>
      <c r="XCC29" s="28"/>
      <c r="XCD29" s="28"/>
      <c r="XCE29" s="28"/>
      <c r="XCF29" s="28"/>
      <c r="XCG29" s="28"/>
      <c r="XCH29" s="28"/>
      <c r="XCI29" s="28"/>
      <c r="XCJ29" s="28"/>
      <c r="XCK29" s="28"/>
      <c r="XCL29" s="28"/>
      <c r="XCM29" s="28"/>
      <c r="XCN29" s="28"/>
      <c r="XCO29" s="28"/>
      <c r="XCP29" s="28"/>
      <c r="XCQ29" s="28"/>
      <c r="XCR29" s="28"/>
      <c r="XCS29" s="28"/>
      <c r="XCT29" s="28"/>
      <c r="XCU29" s="28"/>
      <c r="XCV29" s="28"/>
      <c r="XCW29" s="28"/>
      <c r="XCX29" s="28"/>
      <c r="XCY29" s="28"/>
      <c r="XCZ29" s="28"/>
      <c r="XDA29" s="28"/>
      <c r="XDB29" s="28"/>
      <c r="XDC29" s="28"/>
      <c r="XDD29" s="28"/>
      <c r="XDE29" s="28"/>
      <c r="XDF29" s="28"/>
      <c r="XDG29" s="28"/>
      <c r="XDH29" s="28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28"/>
      <c r="XDU29" s="28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  <c r="XEV29" s="28"/>
      <c r="XEW29" s="28"/>
      <c r="XEX29" s="28"/>
      <c r="XEY29" s="28"/>
      <c r="XEZ29" s="28"/>
      <c r="XFA29" s="28"/>
      <c r="XFB29" s="28"/>
      <c r="XFC29" s="28"/>
    </row>
    <row r="30" spans="1:16383" s="39" customFormat="1">
      <c r="A30" s="1"/>
      <c r="B30" s="1"/>
      <c r="C30" s="1"/>
      <c r="D30" s="1"/>
      <c r="E30" s="4" t="s">
        <v>20</v>
      </c>
      <c r="F30" s="4"/>
      <c r="G30" s="26">
        <f t="shared" si="4"/>
        <v>46796.282019493534</v>
      </c>
      <c r="H30" s="4"/>
      <c r="I30" s="27">
        <f>I25*I38</f>
        <v>4200.628191735047</v>
      </c>
      <c r="J30" s="27">
        <f t="shared" ref="J30:AU30" si="7">J25*J38</f>
        <v>7368.2775437240671</v>
      </c>
      <c r="K30" s="27">
        <f t="shared" si="7"/>
        <v>5987.7272152692776</v>
      </c>
      <c r="L30" s="27">
        <f t="shared" si="7"/>
        <v>4863.3194785283667</v>
      </c>
      <c r="M30" s="27">
        <f t="shared" si="7"/>
        <v>3969.1474280898587</v>
      </c>
      <c r="N30" s="27">
        <f t="shared" si="7"/>
        <v>3255.8565104282429</v>
      </c>
      <c r="O30" s="27">
        <f t="shared" si="7"/>
        <v>2683.637598072507</v>
      </c>
      <c r="P30" s="27">
        <f t="shared" si="7"/>
        <v>2222.3343988947145</v>
      </c>
      <c r="Q30" s="27">
        <f t="shared" si="7"/>
        <v>1848.3092042084422</v>
      </c>
      <c r="R30" s="27">
        <f t="shared" si="7"/>
        <v>1544.0523285193556</v>
      </c>
      <c r="S30" s="27">
        <f t="shared" si="7"/>
        <v>1295.092931420862</v>
      </c>
      <c r="T30" s="27">
        <f t="shared" si="7"/>
        <v>1090.3884292367918</v>
      </c>
      <c r="U30" s="27">
        <f t="shared" si="7"/>
        <v>921.12995156458942</v>
      </c>
      <c r="V30" s="27">
        <f t="shared" si="7"/>
        <v>780.79915420707766</v>
      </c>
      <c r="W30" s="27">
        <f t="shared" si="7"/>
        <v>663.82530128043174</v>
      </c>
      <c r="X30" s="27">
        <f t="shared" si="7"/>
        <v>565.9160650141971</v>
      </c>
      <c r="Y30" s="27">
        <f t="shared" si="7"/>
        <v>483.56897995306593</v>
      </c>
      <c r="Z30" s="27">
        <f t="shared" si="7"/>
        <v>414.19604801195175</v>
      </c>
      <c r="AA30" s="27">
        <f t="shared" si="7"/>
        <v>355.49288281823999</v>
      </c>
      <c r="AB30" s="27">
        <f t="shared" si="7"/>
        <v>305.66390365556822</v>
      </c>
      <c r="AC30" s="27">
        <f t="shared" si="7"/>
        <v>263.20611496483929</v>
      </c>
      <c r="AD30" s="27">
        <f t="shared" si="7"/>
        <v>227.01089778274965</v>
      </c>
      <c r="AE30" s="27">
        <f t="shared" si="7"/>
        <v>196.04722766733173</v>
      </c>
      <c r="AF30" s="27">
        <f t="shared" si="7"/>
        <v>169.5027136894355</v>
      </c>
      <c r="AG30" s="27">
        <f t="shared" si="7"/>
        <v>146.68034187369045</v>
      </c>
      <c r="AH30" s="27">
        <f t="shared" si="7"/>
        <v>127.06697053309712</v>
      </c>
      <c r="AI30" s="27">
        <f t="shared" si="7"/>
        <v>110.16601865351554</v>
      </c>
      <c r="AJ30" s="27">
        <f t="shared" si="7"/>
        <v>95.582460174720282</v>
      </c>
      <c r="AK30" s="27">
        <f t="shared" si="7"/>
        <v>82.970284285554811</v>
      </c>
      <c r="AL30" s="27">
        <f t="shared" si="7"/>
        <v>72.075235823664755</v>
      </c>
      <c r="AM30" s="27">
        <f t="shared" si="7"/>
        <v>62.64331539610243</v>
      </c>
      <c r="AN30" s="27">
        <f t="shared" si="7"/>
        <v>54.471026882489525</v>
      </c>
      <c r="AO30" s="27">
        <f t="shared" si="7"/>
        <v>47.377359130956741</v>
      </c>
      <c r="AP30" s="27">
        <f t="shared" si="7"/>
        <v>41.229535261047289</v>
      </c>
      <c r="AQ30" s="27">
        <f t="shared" si="7"/>
        <v>35.891826238757275</v>
      </c>
      <c r="AR30" s="27">
        <f t="shared" si="7"/>
        <v>31.254972043778853</v>
      </c>
      <c r="AS30" s="27">
        <f t="shared" si="7"/>
        <v>27.22075623602797</v>
      </c>
      <c r="AT30" s="27">
        <f t="shared" si="7"/>
        <v>23.7172521193603</v>
      </c>
      <c r="AU30" s="27">
        <f t="shared" si="7"/>
        <v>20.669773706843475</v>
      </c>
      <c r="AV30" s="1">
        <f>(AV25+(1175*0.735))*AV38</f>
        <v>142.13439239690203</v>
      </c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  <c r="XEV30" s="28"/>
      <c r="XEW30" s="28"/>
      <c r="XEX30" s="28"/>
      <c r="XEY30" s="28"/>
      <c r="XEZ30" s="28"/>
      <c r="XFA30" s="28"/>
      <c r="XFB30" s="28"/>
      <c r="XFC30" s="28"/>
    </row>
    <row r="31" spans="1:16383" s="39" customFormat="1">
      <c r="A31" s="1"/>
      <c r="B31" s="1"/>
      <c r="C31" s="1"/>
      <c r="D31" s="1"/>
      <c r="E31" s="4" t="s">
        <v>21</v>
      </c>
      <c r="F31" s="4"/>
      <c r="G31" s="30">
        <f>SUM(G28:G30)</f>
        <v>-149927.21731538139</v>
      </c>
      <c r="H31" s="4"/>
      <c r="I31" s="31">
        <f>SUM(I28:I30)</f>
        <v>-235146.15301329148</v>
      </c>
      <c r="J31" s="31">
        <f t="shared" ref="J31:AV31" si="8">SUM(J28:J30)</f>
        <v>-30938.890409665644</v>
      </c>
      <c r="K31" s="31">
        <f t="shared" si="8"/>
        <v>9193.8669135885812</v>
      </c>
      <c r="L31" s="31">
        <f t="shared" si="8"/>
        <v>8936.9054871997014</v>
      </c>
      <c r="M31" s="31">
        <f t="shared" si="8"/>
        <v>8269.3235680390335</v>
      </c>
      <c r="N31" s="31">
        <f t="shared" si="8"/>
        <v>7676.1248574788442</v>
      </c>
      <c r="O31" s="31">
        <f t="shared" si="8"/>
        <v>6881.2285719371193</v>
      </c>
      <c r="P31" s="31">
        <f t="shared" si="8"/>
        <v>6187.9375862963316</v>
      </c>
      <c r="Q31" s="31">
        <f t="shared" si="8"/>
        <v>5594.1623441995907</v>
      </c>
      <c r="R31" s="31">
        <f t="shared" si="8"/>
        <v>5082.8838259129761</v>
      </c>
      <c r="S31" s="31">
        <f t="shared" si="8"/>
        <v>4638.3442279665596</v>
      </c>
      <c r="T31" s="31">
        <f t="shared" si="8"/>
        <v>4248.8686338146827</v>
      </c>
      <c r="U31" s="31">
        <f t="shared" si="8"/>
        <v>3904.5860445757853</v>
      </c>
      <c r="V31" s="31">
        <f t="shared" si="8"/>
        <v>3599.3689161449101</v>
      </c>
      <c r="W31" s="31">
        <f t="shared" si="8"/>
        <v>3326.6214863893906</v>
      </c>
      <c r="X31" s="31">
        <f t="shared" si="8"/>
        <v>3081.5477939787311</v>
      </c>
      <c r="Y31" s="31">
        <f t="shared" si="8"/>
        <v>2859.7994209966428</v>
      </c>
      <c r="Z31" s="31">
        <f t="shared" si="8"/>
        <v>2659.0996295363516</v>
      </c>
      <c r="AA31" s="31">
        <f t="shared" si="8"/>
        <v>2476.3276315422831</v>
      </c>
      <c r="AB31" s="31">
        <f t="shared" si="8"/>
        <v>2309.286717754806</v>
      </c>
      <c r="AC31" s="31">
        <f t="shared" si="8"/>
        <v>2155.8001176616176</v>
      </c>
      <c r="AD31" s="31">
        <f t="shared" si="8"/>
        <v>2015.0071213980341</v>
      </c>
      <c r="AE31" s="31">
        <f t="shared" si="8"/>
        <v>1885.2264658489889</v>
      </c>
      <c r="AF31" s="31">
        <f t="shared" si="8"/>
        <v>1765.3262736154222</v>
      </c>
      <c r="AG31" s="31">
        <f t="shared" si="8"/>
        <v>1654.0728898248615</v>
      </c>
      <c r="AH31" s="31">
        <f t="shared" si="8"/>
        <v>1551.1506247146478</v>
      </c>
      <c r="AI31" s="31">
        <f t="shared" si="8"/>
        <v>1455.5450022922028</v>
      </c>
      <c r="AJ31" s="31">
        <f t="shared" si="8"/>
        <v>1366.6065354120251</v>
      </c>
      <c r="AK31" s="31">
        <f t="shared" si="8"/>
        <v>1283.5617953972853</v>
      </c>
      <c r="AL31" s="31">
        <f t="shared" si="8"/>
        <v>1206.3137914322908</v>
      </c>
      <c r="AM31" s="31">
        <f t="shared" si="8"/>
        <v>1134.196036802457</v>
      </c>
      <c r="AN31" s="31">
        <f t="shared" si="8"/>
        <v>1066.8023650084738</v>
      </c>
      <c r="AO31" s="31">
        <f t="shared" si="8"/>
        <v>1003.6113397969145</v>
      </c>
      <c r="AP31" s="31">
        <f t="shared" si="8"/>
        <v>944.61544047215523</v>
      </c>
      <c r="AQ31" s="31">
        <f t="shared" si="8"/>
        <v>889.35040461486324</v>
      </c>
      <c r="AR31" s="31">
        <f t="shared" si="8"/>
        <v>837.54555152049682</v>
      </c>
      <c r="AS31" s="31">
        <f t="shared" si="8"/>
        <v>788.83152669163189</v>
      </c>
      <c r="AT31" s="31">
        <f t="shared" si="8"/>
        <v>743.23616610670479</v>
      </c>
      <c r="AU31" s="31">
        <f t="shared" si="8"/>
        <v>700.42311710537388</v>
      </c>
      <c r="AV31" s="31">
        <f t="shared" si="8"/>
        <v>784.31988450699225</v>
      </c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  <c r="XEV31" s="28"/>
      <c r="XEW31" s="28"/>
      <c r="XEX31" s="28"/>
      <c r="XEY31" s="28"/>
      <c r="XEZ31" s="28"/>
      <c r="XFA31" s="28"/>
      <c r="XFB31" s="28"/>
      <c r="XFC31" s="28"/>
    </row>
    <row r="32" spans="1:16383" s="39" customFormat="1">
      <c r="A32" s="1"/>
      <c r="B32" s="1"/>
      <c r="C32" s="1"/>
      <c r="D32" s="1"/>
      <c r="E32" s="40"/>
      <c r="F32" s="4"/>
      <c r="G32" s="41"/>
      <c r="H32" s="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</row>
    <row r="33" spans="5:48" ht="17.25">
      <c r="E33" s="4"/>
      <c r="F33" s="4"/>
      <c r="G33" s="42"/>
      <c r="H33" s="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5:48">
      <c r="E34" s="19" t="s">
        <v>22</v>
      </c>
      <c r="F34" s="4"/>
      <c r="G34" s="44">
        <f>G31</f>
        <v>-149927.21731538139</v>
      </c>
      <c r="H34" s="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</row>
    <row r="35" spans="5:48">
      <c r="E35" s="19" t="s">
        <v>23</v>
      </c>
      <c r="F35" s="4"/>
      <c r="G35" s="45">
        <f>(G28+G30) / -G29</f>
        <v>0.47701781618517863</v>
      </c>
      <c r="H35" s="4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6" spans="5:48">
      <c r="E36" s="19"/>
      <c r="F36" s="4"/>
      <c r="G36" s="46"/>
      <c r="H36" s="4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</row>
    <row r="38" spans="5:48">
      <c r="E38" s="1" t="s">
        <v>24</v>
      </c>
      <c r="I38" s="47">
        <v>0.97204952397063149</v>
      </c>
      <c r="J38" s="47">
        <v>0.91832737266946751</v>
      </c>
      <c r="K38" s="47">
        <v>0.86757427743927018</v>
      </c>
      <c r="L38" s="47">
        <v>0.81962614779335885</v>
      </c>
      <c r="M38" s="47">
        <v>0.77420736121162148</v>
      </c>
      <c r="N38" s="47">
        <v>0.73141933038414875</v>
      </c>
      <c r="O38" s="47">
        <v>0.69099606082583742</v>
      </c>
      <c r="P38" s="47">
        <v>0.65280685954259554</v>
      </c>
      <c r="Q38" s="47">
        <v>0.61663220172758593</v>
      </c>
      <c r="R38" s="47">
        <v>0.58255285944977409</v>
      </c>
      <c r="S38" s="47">
        <v>0.55035697633422209</v>
      </c>
      <c r="T38" s="47">
        <v>0.5199404594560435</v>
      </c>
      <c r="U38" s="47">
        <v>0.49112846410081701</v>
      </c>
      <c r="V38" s="47">
        <v>0.4639853227216032</v>
      </c>
      <c r="W38" s="47">
        <v>0.43834229827265309</v>
      </c>
      <c r="X38" s="47">
        <v>0.4141164839609382</v>
      </c>
      <c r="Y38" s="47">
        <v>0.39116862138281161</v>
      </c>
      <c r="Z38" s="47">
        <v>0.36954994934606672</v>
      </c>
      <c r="AA38" s="47">
        <v>0.3491260740161235</v>
      </c>
      <c r="AB38" s="47">
        <v>0.32983096269827444</v>
      </c>
      <c r="AC38" s="47">
        <v>0.31155370038401908</v>
      </c>
      <c r="AD38" s="47">
        <v>0.29433509719793965</v>
      </c>
      <c r="AE38" s="47">
        <v>0.2780681126102405</v>
      </c>
      <c r="AF38" s="47">
        <v>0.2627001536232787</v>
      </c>
      <c r="AG38" s="47">
        <v>0.24814287986556857</v>
      </c>
      <c r="AH38" s="47">
        <v>0.23442879533827929</v>
      </c>
      <c r="AI38" s="47">
        <v>0.22147264557229973</v>
      </c>
      <c r="AJ38" s="47">
        <v>0.20923254187274418</v>
      </c>
      <c r="AK38" s="47">
        <v>0.19763812386783147</v>
      </c>
      <c r="AL38" s="47">
        <v>0.18671527998850398</v>
      </c>
      <c r="AM38" s="47">
        <v>0.17639610768871422</v>
      </c>
      <c r="AN38" s="47">
        <v>0.16664724391942767</v>
      </c>
      <c r="AO38" s="47">
        <v>0.15741264882215239</v>
      </c>
      <c r="AP38" s="47">
        <v>0.14871294173089503</v>
      </c>
      <c r="AQ38" s="47">
        <v>0.1404940403692915</v>
      </c>
      <c r="AR38" s="47">
        <v>0.13272937210136185</v>
      </c>
      <c r="AS38" s="47">
        <v>0.12537430291423329</v>
      </c>
      <c r="AT38" s="47">
        <v>0.11844525546928043</v>
      </c>
      <c r="AU38" s="47">
        <v>0.11189915490720871</v>
      </c>
      <c r="AV38" s="47">
        <v>0.10571483694587502</v>
      </c>
    </row>
    <row r="39" spans="5:48">
      <c r="E39" s="1" t="s">
        <v>25</v>
      </c>
      <c r="I39" s="47">
        <v>1</v>
      </c>
      <c r="J39" s="47">
        <v>0.94473311289560702</v>
      </c>
      <c r="K39" s="47">
        <v>0.8925206546014236</v>
      </c>
      <c r="L39" s="47">
        <v>0.84319381634522783</v>
      </c>
      <c r="M39" s="47">
        <v>0.796469050310458</v>
      </c>
      <c r="N39" s="47">
        <v>0.75245068522480674</v>
      </c>
      <c r="O39" s="47">
        <v>0.71086507815286415</v>
      </c>
      <c r="P39" s="47">
        <v>0.67157777813213437</v>
      </c>
      <c r="Q39" s="47">
        <v>0.63436294810244276</v>
      </c>
      <c r="R39" s="47">
        <v>0.59930368266645517</v>
      </c>
      <c r="S39" s="47">
        <v>0.56618203369528119</v>
      </c>
      <c r="T39" s="47">
        <v>0.5348909151585084</v>
      </c>
      <c r="U39" s="47">
        <v>0.50525045482729491</v>
      </c>
      <c r="V39" s="47">
        <v>0.47732683498091161</v>
      </c>
      <c r="W39" s="47">
        <v>0.45094646668012439</v>
      </c>
      <c r="X39" s="47">
        <v>0.42602405921598901</v>
      </c>
      <c r="Y39" s="47">
        <v>0.40241634992522252</v>
      </c>
      <c r="Z39" s="47">
        <v>0.38017605094494333</v>
      </c>
      <c r="AA39" s="47">
        <v>0.35916490405757523</v>
      </c>
      <c r="AB39" s="47">
        <v>0.33931497785316506</v>
      </c>
      <c r="AC39" s="47">
        <v>0.32051216805434291</v>
      </c>
      <c r="AD39" s="47">
        <v>0.30279845824689927</v>
      </c>
      <c r="AE39" s="47">
        <v>0.28606373003958363</v>
      </c>
      <c r="AF39" s="47">
        <v>0.27025387816682445</v>
      </c>
      <c r="AG39" s="47">
        <v>0.25527802210318845</v>
      </c>
      <c r="AH39" s="47">
        <v>0.24116960047537872</v>
      </c>
      <c r="AI39" s="47">
        <v>0.22784090739289439</v>
      </c>
      <c r="AJ39" s="47">
        <v>0.21524884968624886</v>
      </c>
      <c r="AK39" s="47">
        <v>0.20332104382965854</v>
      </c>
      <c r="AL39" s="47">
        <v>0.19208412265437746</v>
      </c>
      <c r="AM39" s="47">
        <v>0.1814682311330916</v>
      </c>
      <c r="AN39" s="47">
        <v>0.17143904689002512</v>
      </c>
      <c r="AO39" s="47">
        <v>0.16193891868713911</v>
      </c>
      <c r="AP39" s="47">
        <v>0.15298905875024954</v>
      </c>
      <c r="AQ39" s="47">
        <v>0.14453382971209214</v>
      </c>
      <c r="AR39" s="47">
        <v>0.13654589486262839</v>
      </c>
      <c r="AS39" s="47">
        <v>0.12897933677504819</v>
      </c>
      <c r="AT39" s="47">
        <v>0.12185105033070212</v>
      </c>
      <c r="AU39" s="47">
        <v>0.11511672208852353</v>
      </c>
      <c r="AV39" s="47">
        <v>0.10875457920502932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7" fitToWidth="2" orientation="landscape" r:id="rId1"/>
  <colBreaks count="3" manualBreakCount="3">
    <brk id="18" max="38" man="1"/>
    <brk id="28" max="38" man="1"/>
    <brk id="3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>Attachment 2</Attachment>
    <Intervenors xmlns="6d574152-70e6-4575-8cf6-71c10cc12bf8">SEC</Intervenors>
  </documentManagement>
</p:properties>
</file>

<file path=customXml/itemProps1.xml><?xml version="1.0" encoding="utf-8"?>
<ds:datastoreItem xmlns:ds="http://schemas.openxmlformats.org/officeDocument/2006/customXml" ds:itemID="{2ADF320A-2022-419A-8D0F-EBB9F8649F35}"/>
</file>

<file path=customXml/itemProps2.xml><?xml version="1.0" encoding="utf-8"?>
<ds:datastoreItem xmlns:ds="http://schemas.openxmlformats.org/officeDocument/2006/customXml" ds:itemID="{358F028F-588D-49C7-8361-89BD2CF7EF80}"/>
</file>

<file path=customXml/itemProps3.xml><?xml version="1.0" encoding="utf-8"?>
<ds:datastoreItem xmlns:ds="http://schemas.openxmlformats.org/officeDocument/2006/customXml" ds:itemID="{5C0AFD69-4ACA-4B24-9FE3-5881FFD79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I.ED.8</vt:lpstr>
      <vt:lpstr>'Exhibit I.ED.8'!Print_Area</vt:lpstr>
      <vt:lpstr>'Exhibit I.ED.8'!Print_Titles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Rich Szymanski</cp:lastModifiedBy>
  <cp:lastPrinted>2023-09-11T14:48:18Z</cp:lastPrinted>
  <dcterms:created xsi:type="dcterms:W3CDTF">2023-09-11T14:23:35Z</dcterms:created>
  <dcterms:modified xsi:type="dcterms:W3CDTF">2023-09-14T15:18:15Z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2023-09-11T14:44:29Z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f004cd1b-f65e-4667-b49f-f997a82cc43f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0x010100A8D52D82E93B6F4F966156660E7AE412</vt:lpwstr>
  </property>
</Properties>
</file>