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24226"/>
  <mc:AlternateContent xmlns:mc="http://schemas.openxmlformats.org/markup-compatibility/2006">
    <mc:Choice Requires="x15">
      <x15ac:absPath xmlns:x15ac="http://schemas.microsoft.com/office/spreadsheetml/2010/11/ac" url="R:\Applications\2024 IRM Application\Interrogatories\"/>
    </mc:Choice>
  </mc:AlternateContent>
  <xr:revisionPtr revIDLastSave="0" documentId="13_ncr:1_{A6A1F7BE-F26B-40F6-88A1-33EF1FACE988}" xr6:coauthVersionLast="47" xr6:coauthVersionMax="47" xr10:uidLastSave="{00000000-0000-0000-0000-000000000000}"/>
  <bookViews>
    <workbookView xWindow="-120" yWindow="-120" windowWidth="29040" windowHeight="15840" tabRatio="874" firstSheet="2" activeTab="8"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2020-2022 Projects" sheetId="88" r:id="rId9"/>
    <sheet name="4.  2011-2014 LRAM" sheetId="46" r:id="rId10"/>
    <sheet name="5.  2015-2027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9">'4.  2011-2014 LRAM'!$A$1:$BA$564</definedName>
    <definedName name="_xlnm.Print_Area" localSheetId="10">'5.  2015-2027 LRAM'!$A:$AT</definedName>
    <definedName name="_xlnm.Print_Area" localSheetId="11">'6.  Carrying Charges'!$A$1:$X$164</definedName>
    <definedName name="_xlnm.Print_Area" localSheetId="12">'7.  Persistence Report'!$A$1:$BT$54</definedName>
    <definedName name="_xlnm.Print_Area" localSheetId="0">Contents!$A$1:$D$26</definedName>
    <definedName name="_xlnm.Print_Area" localSheetId="2">'LRAMVA Checklist Schematic'!$A$1:$H$30</definedName>
    <definedName name="_xlnm.Print_Titles" localSheetId="9">'4.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LRAM'!$B$1771</definedName>
    <definedName name="Table_5_k.__2025_Lost_Revenues_Work_Form">'5.  2015-2027 LRAM'!$B$1797</definedName>
    <definedName name="Table_5_l.__2026_Lost_Revenues_Work_Form">'5.  2015-2027 LRAM'!$B$1824</definedName>
    <definedName name="Table_5_m.__2027_Lost_Revenues_Work_Form">'5.  2015-2027 LRAM'!$B$1851</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1465" i="79" l="1"/>
  <c r="AF1465" i="79"/>
  <c r="R1465" i="79"/>
  <c r="D1465" i="79"/>
  <c r="AG1271" i="79"/>
  <c r="AF1271" i="79"/>
  <c r="R1271" i="79"/>
  <c r="D1271" i="79"/>
  <c r="AG1076" i="79"/>
  <c r="AF1076" i="79"/>
  <c r="R1076" i="79"/>
  <c r="D1076" i="79"/>
  <c r="Q45" i="88"/>
  <c r="P45" i="88"/>
  <c r="O45" i="88"/>
  <c r="N45" i="88"/>
  <c r="M45" i="88"/>
  <c r="L45" i="88"/>
  <c r="Q44" i="88"/>
  <c r="P44" i="88"/>
  <c r="O44" i="88"/>
  <c r="N44" i="88"/>
  <c r="M44" i="88"/>
  <c r="L44" i="88"/>
  <c r="R24" i="88"/>
  <c r="Q24" i="88"/>
  <c r="P24" i="88"/>
  <c r="O24" i="88"/>
  <c r="N24" i="88"/>
  <c r="M24" i="88"/>
  <c r="L46" i="88" l="1"/>
  <c r="R26" i="88"/>
  <c r="R28" i="88" s="1"/>
  <c r="Q26" i="88"/>
  <c r="Q28" i="88" s="1"/>
  <c r="P26" i="88"/>
  <c r="P28" i="88" s="1"/>
  <c r="O26" i="88"/>
  <c r="O28" i="88" s="1"/>
  <c r="N26" i="88"/>
  <c r="N28" i="88" s="1"/>
  <c r="M26" i="88"/>
  <c r="M28" i="88" s="1"/>
  <c r="S1465" i="79"/>
  <c r="T1465" i="79" s="1"/>
  <c r="U1465" i="79" s="1"/>
  <c r="V1465" i="79" s="1"/>
  <c r="W1465" i="79" s="1"/>
  <c r="X1465" i="79" s="1"/>
  <c r="Y1465" i="79" s="1"/>
  <c r="Z1465" i="79" s="1"/>
  <c r="AA1465" i="79" s="1"/>
  <c r="AB1465" i="79" s="1"/>
  <c r="AC1465" i="79" s="1"/>
  <c r="AD1465" i="79" s="1"/>
  <c r="D1082" i="79"/>
  <c r="R1082" i="79"/>
  <c r="N46" i="88" l="1"/>
  <c r="O46" i="88"/>
  <c r="M46" i="88"/>
  <c r="P46" i="88"/>
  <c r="P47" i="88" s="1"/>
  <c r="Q46" i="88"/>
  <c r="M48" i="88"/>
  <c r="O48" i="88"/>
  <c r="L47" i="88"/>
  <c r="N47" i="88"/>
  <c r="E1465" i="79"/>
  <c r="F1465" i="79" s="1"/>
  <c r="G1465" i="79" s="1"/>
  <c r="H1465" i="79" s="1"/>
  <c r="I1465" i="79" s="1"/>
  <c r="J1465" i="79" s="1"/>
  <c r="K1465" i="79" s="1"/>
  <c r="L1465" i="79" s="1"/>
  <c r="M1465" i="79" s="1"/>
  <c r="N1465" i="79" s="1"/>
  <c r="O1465" i="79" s="1"/>
  <c r="P1465" i="79" s="1"/>
  <c r="R92" i="43" l="1"/>
  <c r="AS1753" i="79"/>
  <c r="H206" i="47"/>
  <c r="H205" i="47"/>
  <c r="H204" i="47"/>
  <c r="H203" i="47"/>
  <c r="H202" i="47"/>
  <c r="H201" i="47"/>
  <c r="S1271" i="79" l="1"/>
  <c r="T1271" i="79" s="1"/>
  <c r="U1271" i="79" s="1"/>
  <c r="V1271" i="79" s="1"/>
  <c r="W1271" i="79" s="1"/>
  <c r="X1271" i="79" s="1"/>
  <c r="Y1271" i="79" s="1"/>
  <c r="Z1271" i="79" s="1"/>
  <c r="AA1271" i="79" s="1"/>
  <c r="AB1271" i="79" s="1"/>
  <c r="AC1271" i="79" s="1"/>
  <c r="AD1271" i="79" s="1"/>
  <c r="E1271" i="79"/>
  <c r="F1271" i="79" s="1"/>
  <c r="G1271" i="79" s="1"/>
  <c r="H1271" i="79" s="1"/>
  <c r="I1271" i="79" s="1"/>
  <c r="J1271" i="79" s="1"/>
  <c r="K1271" i="79" s="1"/>
  <c r="L1271" i="79" s="1"/>
  <c r="M1271" i="79" s="1"/>
  <c r="N1271" i="79" s="1"/>
  <c r="O1271" i="79" s="1"/>
  <c r="P1271" i="79" s="1"/>
  <c r="AN1083" i="79"/>
  <c r="AM1083" i="79"/>
  <c r="AL1083" i="79"/>
  <c r="AK1083" i="79"/>
  <c r="AJ1083" i="79"/>
  <c r="AI1083" i="79"/>
  <c r="AH1083" i="79"/>
  <c r="AG1083" i="79"/>
  <c r="AF1083" i="79"/>
  <c r="AE1083" i="79"/>
  <c r="Q1083" i="79"/>
  <c r="S1082" i="79"/>
  <c r="T1082" i="79" s="1"/>
  <c r="U1082" i="79" s="1"/>
  <c r="V1082" i="79" s="1"/>
  <c r="W1082" i="79" s="1"/>
  <c r="X1082" i="79" s="1"/>
  <c r="Y1082" i="79" s="1"/>
  <c r="Z1082" i="79" s="1"/>
  <c r="AA1082" i="79" s="1"/>
  <c r="AB1082" i="79" s="1"/>
  <c r="AC1082" i="79" s="1"/>
  <c r="AD1082" i="79" s="1"/>
  <c r="E1082" i="79"/>
  <c r="F1082" i="79" s="1"/>
  <c r="G1082" i="79" s="1"/>
  <c r="H1082" i="79" s="1"/>
  <c r="I1082" i="79" s="1"/>
  <c r="J1082" i="79" s="1"/>
  <c r="K1082" i="79" s="1"/>
  <c r="L1082" i="79" s="1"/>
  <c r="M1082" i="79" s="1"/>
  <c r="N1082" i="79" s="1"/>
  <c r="O1082" i="79" s="1"/>
  <c r="P1082" i="79" s="1"/>
  <c r="AN1080" i="79"/>
  <c r="AM1080" i="79"/>
  <c r="AL1080" i="79"/>
  <c r="AK1080" i="79"/>
  <c r="AJ1080" i="79"/>
  <c r="AI1080" i="79"/>
  <c r="AH1080" i="79"/>
  <c r="AG1080" i="79"/>
  <c r="AF1080" i="79"/>
  <c r="AE1080" i="79"/>
  <c r="Q1080" i="79"/>
  <c r="AN1077" i="79"/>
  <c r="AM1077" i="79"/>
  <c r="AL1077" i="79"/>
  <c r="AK1077" i="79"/>
  <c r="AJ1077" i="79"/>
  <c r="AI1077" i="79"/>
  <c r="AH1077" i="79"/>
  <c r="AG1077" i="79"/>
  <c r="AF1077" i="79"/>
  <c r="AE1077" i="79"/>
  <c r="Q1077" i="79"/>
  <c r="S1076" i="79"/>
  <c r="T1076" i="79" s="1"/>
  <c r="U1076" i="79" s="1"/>
  <c r="V1076" i="79" s="1"/>
  <c r="W1076" i="79" s="1"/>
  <c r="X1076" i="79" s="1"/>
  <c r="Y1076" i="79" s="1"/>
  <c r="Z1076" i="79" s="1"/>
  <c r="AA1076" i="79" s="1"/>
  <c r="AB1076" i="79" s="1"/>
  <c r="AC1076" i="79" s="1"/>
  <c r="AD1076" i="79" s="1"/>
  <c r="E1076" i="79"/>
  <c r="F1076" i="79" s="1"/>
  <c r="G1076" i="79" s="1"/>
  <c r="H1076" i="79" s="1"/>
  <c r="I1076" i="79" s="1"/>
  <c r="J1076" i="79" s="1"/>
  <c r="K1076" i="79" s="1"/>
  <c r="L1076" i="79" s="1"/>
  <c r="M1076" i="79" s="1"/>
  <c r="N1076" i="79" s="1"/>
  <c r="O1076" i="79" s="1"/>
  <c r="P1076" i="79" s="1"/>
  <c r="Q50" i="45"/>
  <c r="P50" i="45"/>
  <c r="Q51" i="45" s="1"/>
  <c r="G136" i="45" s="1"/>
  <c r="O50" i="45"/>
  <c r="O51" i="45" s="1"/>
  <c r="Q43" i="45"/>
  <c r="P43" i="45"/>
  <c r="Q44" i="45" s="1"/>
  <c r="O43" i="45"/>
  <c r="O44" i="45" s="1"/>
  <c r="O37" i="45"/>
  <c r="Q36" i="45"/>
  <c r="Q37" i="45" s="1"/>
  <c r="P36" i="45"/>
  <c r="O36" i="45"/>
  <c r="Q29" i="45"/>
  <c r="P29" i="45"/>
  <c r="Q30" i="45" s="1"/>
  <c r="O29" i="45"/>
  <c r="Q22" i="45"/>
  <c r="P22" i="45"/>
  <c r="Q23" i="45" s="1"/>
  <c r="O22" i="45"/>
  <c r="O23" i="45" s="1"/>
  <c r="Q17" i="45"/>
  <c r="P17" i="45"/>
  <c r="P37" i="45" s="1"/>
  <c r="O17"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M1760" i="79" s="1"/>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R1759" i="79" s="1"/>
  <c r="AQ1583" i="79"/>
  <c r="AP1583" i="79"/>
  <c r="AO1583" i="79"/>
  <c r="AN1583" i="79"/>
  <c r="AM1583" i="79"/>
  <c r="AL1583" i="79"/>
  <c r="AK1583" i="79"/>
  <c r="AJ1583" i="79"/>
  <c r="AJ1759" i="79" s="1"/>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R1760" i="79" s="1"/>
  <c r="AQ1577" i="79"/>
  <c r="AQ1760" i="79" s="1"/>
  <c r="AP1577" i="79"/>
  <c r="AP1760" i="79" s="1"/>
  <c r="AO1577" i="79"/>
  <c r="AO1759" i="79" s="1"/>
  <c r="AN1577" i="79"/>
  <c r="AN1759" i="79" s="1"/>
  <c r="AM1577" i="79"/>
  <c r="AM1759" i="79" s="1"/>
  <c r="AL1577" i="79"/>
  <c r="AL1760" i="79" s="1"/>
  <c r="AK1577" i="79"/>
  <c r="AK1760" i="79" s="1"/>
  <c r="AJ1577" i="79"/>
  <c r="AJ1760" i="79" s="1"/>
  <c r="AI1577" i="79"/>
  <c r="AI1760" i="79" s="1"/>
  <c r="AH1577" i="79"/>
  <c r="AH1760" i="79" s="1"/>
  <c r="AG1577" i="79"/>
  <c r="AG1759" i="79" s="1"/>
  <c r="AF1577" i="79"/>
  <c r="AF1759" i="79" s="1"/>
  <c r="AE1577" i="79"/>
  <c r="AE1759" i="79" s="1"/>
  <c r="AS1576" i="79"/>
  <c r="AS1573" i="79"/>
  <c r="AS1773" i="79"/>
  <c r="AS1799" i="79"/>
  <c r="AE1800" i="79"/>
  <c r="AF1800" i="79"/>
  <c r="AG1800" i="79"/>
  <c r="AH1800" i="79"/>
  <c r="AI1800" i="79"/>
  <c r="AJ1800" i="79"/>
  <c r="AK1800" i="79"/>
  <c r="AL1800" i="79"/>
  <c r="AM1800" i="79"/>
  <c r="AN1800" i="79"/>
  <c r="AO1800" i="79"/>
  <c r="AP1800" i="79"/>
  <c r="AQ1800" i="79"/>
  <c r="AR1800" i="79"/>
  <c r="AS1826" i="79"/>
  <c r="AE1827" i="79"/>
  <c r="AF1827" i="79"/>
  <c r="AG1827" i="79"/>
  <c r="AH1827" i="79"/>
  <c r="AI1827" i="79"/>
  <c r="AJ1827" i="79"/>
  <c r="AK1827" i="79"/>
  <c r="AL1827" i="79"/>
  <c r="AM1827" i="79"/>
  <c r="AN1827" i="79"/>
  <c r="AO1827" i="79"/>
  <c r="AP1827" i="79"/>
  <c r="AQ1827" i="79"/>
  <c r="AR1827" i="79"/>
  <c r="AS1853" i="79"/>
  <c r="AE1854" i="79"/>
  <c r="AF1854" i="79"/>
  <c r="AG1854" i="79"/>
  <c r="AH1854" i="79"/>
  <c r="AI1854" i="79"/>
  <c r="AJ1854" i="79"/>
  <c r="AK1854" i="79"/>
  <c r="AL1854" i="79"/>
  <c r="AM1854" i="79"/>
  <c r="AN1854" i="79"/>
  <c r="AO1854" i="79"/>
  <c r="AP1854" i="79"/>
  <c r="AQ1854" i="79"/>
  <c r="AR1854" i="79"/>
  <c r="Q122" i="45"/>
  <c r="Q113" i="45"/>
  <c r="Q106" i="45"/>
  <c r="Q99" i="45"/>
  <c r="Q92" i="45"/>
  <c r="Q85" i="45"/>
  <c r="Q78" i="45"/>
  <c r="Q71" i="45"/>
  <c r="Q64" i="45"/>
  <c r="Q5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P30" i="45" l="1"/>
  <c r="P44" i="45"/>
  <c r="O30" i="45"/>
  <c r="P23" i="45"/>
  <c r="P51" i="45"/>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D136" i="45"/>
  <c r="D29" i="45"/>
  <c r="E22" i="45"/>
  <c r="F22" i="45"/>
  <c r="G22" i="45"/>
  <c r="H22" i="45"/>
  <c r="I22" i="45"/>
  <c r="J22" i="45"/>
  <c r="K22" i="45"/>
  <c r="L22" i="45"/>
  <c r="M22" i="45"/>
  <c r="N22" i="45"/>
  <c r="C136"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73" i="79" l="1"/>
  <c r="AQ1573" i="79"/>
  <c r="AQ1799" i="79"/>
  <c r="AQ1853" i="79"/>
  <c r="AQ1826" i="79"/>
  <c r="AJ1799" i="79"/>
  <c r="AJ1773" i="79"/>
  <c r="AJ1573" i="79"/>
  <c r="AJ1826" i="79"/>
  <c r="AJ1853" i="79"/>
  <c r="AR1773" i="79"/>
  <c r="AR1799" i="79"/>
  <c r="AR1573" i="79"/>
  <c r="AR1826" i="79"/>
  <c r="AR1853" i="79"/>
  <c r="AI1773" i="79"/>
  <c r="AI1573" i="79"/>
  <c r="AI1799" i="79"/>
  <c r="AI1826" i="79"/>
  <c r="AI1853" i="79"/>
  <c r="AK1573" i="79"/>
  <c r="AK1799" i="79"/>
  <c r="AK1773" i="79"/>
  <c r="AK1826" i="79"/>
  <c r="AK1853" i="79"/>
  <c r="AL1379" i="79"/>
  <c r="AL1573" i="79"/>
  <c r="AL1773" i="79"/>
  <c r="AL1853" i="79"/>
  <c r="AL1799" i="79"/>
  <c r="AL1826" i="79"/>
  <c r="AE795" i="79"/>
  <c r="AE1573" i="79"/>
  <c r="AE1773" i="79"/>
  <c r="AE1799" i="79"/>
  <c r="AE1826" i="79"/>
  <c r="AE1853" i="79"/>
  <c r="AM1573" i="79"/>
  <c r="AM1773" i="79"/>
  <c r="AM1799" i="79"/>
  <c r="AM1853" i="79"/>
  <c r="AM1826" i="79"/>
  <c r="AF1773" i="79"/>
  <c r="AF1799" i="79"/>
  <c r="AF1826" i="79"/>
  <c r="AF1573" i="79"/>
  <c r="AF1853" i="79"/>
  <c r="AN225" i="79"/>
  <c r="AN1773" i="79"/>
  <c r="AN1573" i="79"/>
  <c r="AN1799" i="79"/>
  <c r="AN1826" i="79"/>
  <c r="AN1853" i="79"/>
  <c r="AG1573" i="79"/>
  <c r="AG1826" i="79"/>
  <c r="AG1773" i="79"/>
  <c r="AG1799" i="79"/>
  <c r="AG1853" i="79"/>
  <c r="AO1573" i="79"/>
  <c r="AO1773" i="79"/>
  <c r="AO1826" i="79"/>
  <c r="AO1799" i="79"/>
  <c r="AO1853" i="79"/>
  <c r="AH1773" i="79"/>
  <c r="AH1573" i="79"/>
  <c r="AH1799" i="79"/>
  <c r="AH1853" i="79"/>
  <c r="AH1826" i="79"/>
  <c r="AP605" i="79"/>
  <c r="AP1773" i="79"/>
  <c r="AP1573" i="79"/>
  <c r="AP1826" i="79"/>
  <c r="AP1799" i="79"/>
  <c r="AP1853"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E136" i="45"/>
  <c r="F136" i="45"/>
  <c r="O57" i="45"/>
  <c r="P57" i="45"/>
  <c r="Q58" i="45" s="1"/>
  <c r="H136" i="45" s="1"/>
  <c r="O64" i="45"/>
  <c r="P64" i="45"/>
  <c r="Q65" i="45" s="1"/>
  <c r="I136" i="45" s="1"/>
  <c r="O71" i="45"/>
  <c r="P71" i="45"/>
  <c r="Q72" i="45" s="1"/>
  <c r="J136" i="45" s="1"/>
  <c r="O78" i="45"/>
  <c r="P78" i="45"/>
  <c r="Q79" i="45" s="1"/>
  <c r="K136" i="45" s="1"/>
  <c r="O85" i="45"/>
  <c r="P86" i="45" s="1"/>
  <c r="P85" i="45"/>
  <c r="Q86" i="45" s="1"/>
  <c r="L136" i="45" s="1"/>
  <c r="O92" i="45"/>
  <c r="P92" i="45"/>
  <c r="Q93" i="45" s="1"/>
  <c r="M136" i="45" s="1"/>
  <c r="O99" i="45"/>
  <c r="P99" i="45"/>
  <c r="Q100" i="45" s="1"/>
  <c r="N136" i="45" s="1"/>
  <c r="O106" i="45"/>
  <c r="P106" i="45"/>
  <c r="Q107" i="45" s="1"/>
  <c r="O136" i="45" s="1"/>
  <c r="O113" i="45"/>
  <c r="P114" i="45" s="1"/>
  <c r="P113" i="45"/>
  <c r="Q114" i="45" s="1"/>
  <c r="P136" i="45" s="1"/>
  <c r="P135" i="45" l="1"/>
  <c r="C135" i="45"/>
  <c r="Q136" i="45"/>
  <c r="D135" i="45"/>
  <c r="P93" i="45"/>
  <c r="P65" i="45"/>
  <c r="L135"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8" i="45"/>
  <c r="Q135" i="45" l="1"/>
  <c r="I135" i="45"/>
  <c r="M135" i="45"/>
  <c r="K135" i="45"/>
  <c r="G135" i="45"/>
  <c r="J135" i="45"/>
  <c r="N135" i="45"/>
  <c r="O135" i="45"/>
  <c r="F135" i="45"/>
  <c r="E135" i="45"/>
  <c r="H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E1070" i="79" l="1"/>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R1080" i="79"/>
  <c r="AQ1080" i="79"/>
  <c r="AP1080" i="79"/>
  <c r="AO1080" i="79"/>
  <c r="AR1077" i="79"/>
  <c r="AQ1077" i="79"/>
  <c r="AP1077" i="79"/>
  <c r="AO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F783" i="79"/>
  <c r="AF784" i="79"/>
  <c r="AF785" i="79"/>
  <c r="AF786" i="79"/>
  <c r="AF787" i="79"/>
  <c r="AF788" i="79"/>
  <c r="AF781" i="79"/>
  <c r="AF789" i="79"/>
  <c r="AF782" i="79"/>
  <c r="AE787" i="79"/>
  <c r="AE786" i="79"/>
  <c r="AE785" i="79"/>
  <c r="AE784" i="79"/>
  <c r="AE788" i="79"/>
  <c r="AE783" i="79"/>
  <c r="AE782" i="79"/>
  <c r="AE789" i="79"/>
  <c r="AE781"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4" i="79" l="1"/>
  <c r="AO1574" i="79"/>
  <c r="AO1855" i="79"/>
  <c r="AO1801" i="79"/>
  <c r="AO1828" i="79"/>
  <c r="AP1574" i="79"/>
  <c r="AP1801" i="79"/>
  <c r="AP1774" i="79"/>
  <c r="AP1855" i="79"/>
  <c r="AP1828" i="79"/>
  <c r="AQ1774" i="79"/>
  <c r="AQ1574" i="79"/>
  <c r="AQ1801" i="79"/>
  <c r="AQ1828" i="79"/>
  <c r="AQ1855" i="79"/>
  <c r="AR1774" i="79"/>
  <c r="AR1574" i="79"/>
  <c r="AR1801" i="79"/>
  <c r="AR1828" i="79"/>
  <c r="AR1855" i="79"/>
  <c r="AM1574" i="79"/>
  <c r="AM1774" i="79"/>
  <c r="AM1801" i="79"/>
  <c r="AM1828" i="79"/>
  <c r="AM1855" i="79"/>
  <c r="AL1574" i="79"/>
  <c r="AL1801" i="79"/>
  <c r="AL1774" i="79"/>
  <c r="AL1855" i="79"/>
  <c r="AL1828" i="79"/>
  <c r="AN1574" i="79"/>
  <c r="AN1774" i="79"/>
  <c r="AN1801" i="79"/>
  <c r="AN1828" i="79"/>
  <c r="AN1855"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AW21" i="46"/>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N122" i="45"/>
  <c r="J122" i="45"/>
  <c r="M29" i="44"/>
  <c r="M33" i="44" s="1"/>
  <c r="O13" i="44"/>
  <c r="P28" i="44"/>
  <c r="N14" i="44"/>
  <c r="N18" i="44" s="1"/>
  <c r="M13" i="44"/>
  <c r="P122" i="45"/>
  <c r="K28" i="44"/>
  <c r="L14" i="44"/>
  <c r="L18" i="44" s="1"/>
  <c r="P14" i="44"/>
  <c r="P18" i="44" s="1"/>
  <c r="P29" i="44"/>
  <c r="P33" i="44" s="1"/>
  <c r="P43" i="44"/>
  <c r="L43" i="44"/>
  <c r="L42" i="44"/>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4" i="79" l="1"/>
  <c r="AG1574" i="79"/>
  <c r="AG1855" i="79"/>
  <c r="AG1801" i="79"/>
  <c r="AG1828" i="79"/>
  <c r="AI1774" i="79"/>
  <c r="AI1574" i="79"/>
  <c r="AI1801" i="79"/>
  <c r="AI1828" i="79"/>
  <c r="AI1855" i="79"/>
  <c r="AH1574" i="79"/>
  <c r="AH1774" i="79"/>
  <c r="AH1801" i="79"/>
  <c r="AH1855" i="79"/>
  <c r="AH1828" i="79"/>
  <c r="AJ1774" i="79"/>
  <c r="AJ1574" i="79"/>
  <c r="AJ1828" i="79"/>
  <c r="AJ1801" i="79"/>
  <c r="AJ1855" i="79"/>
  <c r="AK1574" i="79"/>
  <c r="AK1828" i="79"/>
  <c r="AK1855" i="79"/>
  <c r="AK1774" i="79"/>
  <c r="AK1801" i="79"/>
  <c r="AE1574" i="79"/>
  <c r="AE1738" i="79" s="1"/>
  <c r="AE1774" i="79"/>
  <c r="AE1801" i="79"/>
  <c r="AE1828" i="79"/>
  <c r="AE1855" i="79"/>
  <c r="AF1574" i="79"/>
  <c r="AF1738" i="79" s="1"/>
  <c r="AF1774" i="79"/>
  <c r="AF1801" i="79"/>
  <c r="AF1828" i="79"/>
  <c r="AF1855"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186" i="79"/>
  <c r="AF796" i="79"/>
  <c r="AF960" i="79" s="1"/>
  <c r="AF606" i="79"/>
  <c r="AF416" i="79"/>
  <c r="AF575" i="79" s="1"/>
  <c r="AF226" i="79"/>
  <c r="AF385" i="79" s="1"/>
  <c r="AF36" i="79"/>
  <c r="AF214" i="79" s="1"/>
  <c r="AE1380" i="79"/>
  <c r="AE1544" i="79" s="1"/>
  <c r="AE1186" i="79"/>
  <c r="AE796" i="79"/>
  <c r="AE960" i="79" s="1"/>
  <c r="AE606" i="79"/>
  <c r="AE416" i="79"/>
  <c r="AE575" i="79" s="1"/>
  <c r="AE226" i="79"/>
  <c r="AE385" i="79" s="1"/>
  <c r="AE36" i="79"/>
  <c r="AE214" i="79" s="1"/>
  <c r="AH1186" i="79"/>
  <c r="AH226" i="79"/>
  <c r="AH1380" i="79"/>
  <c r="AH416" i="79"/>
  <c r="AH796" i="79"/>
  <c r="AH960" i="79" s="1"/>
  <c r="AH36" i="79"/>
  <c r="AH606" i="79"/>
  <c r="AG1186" i="79"/>
  <c r="AG606" i="79"/>
  <c r="AG226" i="79"/>
  <c r="AG399" i="79" s="1"/>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I14" i="44"/>
  <c r="I18" i="44" s="1"/>
  <c r="AO430" i="46"/>
  <c r="F13" i="44"/>
  <c r="F43" i="44"/>
  <c r="F14" i="44"/>
  <c r="F18" i="44" s="1"/>
  <c r="AG960" i="79"/>
  <c r="AG765" i="79"/>
  <c r="AP430" i="46"/>
  <c r="G13" i="44"/>
  <c r="AP431" i="46"/>
  <c r="G14" i="44"/>
  <c r="G18" i="44" s="1"/>
  <c r="AP21" i="46"/>
  <c r="AM295" i="46"/>
  <c r="AS159" i="46"/>
  <c r="AP158" i="46"/>
  <c r="AO159" i="46"/>
  <c r="AS431" i="46"/>
  <c r="I43" i="44"/>
  <c r="E43" i="44"/>
  <c r="AN430" i="46"/>
  <c r="AS158" i="46"/>
  <c r="AO158" i="46"/>
  <c r="H43" i="44"/>
  <c r="AS21" i="46"/>
  <c r="AR159" i="46"/>
  <c r="AN159" i="46"/>
  <c r="AS295" i="46"/>
  <c r="AS424" i="46" s="1"/>
  <c r="AO295" i="46"/>
  <c r="AO424" i="46" s="1"/>
  <c r="AQ294" i="46"/>
  <c r="AR431" i="46"/>
  <c r="AN431" i="46"/>
  <c r="AN537" i="46" s="1"/>
  <c r="AQ430" i="46"/>
  <c r="AR294" i="46"/>
  <c r="AR430" i="46"/>
  <c r="AN158" i="46"/>
  <c r="D43" i="44"/>
  <c r="G43" i="44"/>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1" i="79" l="1"/>
  <c r="AH1761" i="79"/>
  <c r="AK1761" i="79"/>
  <c r="AG1761" i="79"/>
  <c r="AJ1761" i="79"/>
  <c r="D122" i="45"/>
  <c r="E122" i="45"/>
  <c r="F122" i="45"/>
  <c r="G122" i="45"/>
  <c r="H122" i="45"/>
  <c r="I122" i="45"/>
  <c r="C122" i="45"/>
  <c r="AE1805" i="79" l="1"/>
  <c r="AE1778" i="79"/>
  <c r="AE1832" i="79"/>
  <c r="AN1859" i="79"/>
  <c r="AI1832" i="79"/>
  <c r="AR1832" i="79"/>
  <c r="AG1778" i="79"/>
  <c r="AP1778" i="79"/>
  <c r="AG1832" i="79"/>
  <c r="AN1741" i="79"/>
  <c r="AR1741" i="79"/>
  <c r="AF1741" i="79"/>
  <c r="AH1832" i="79"/>
  <c r="AQ1832" i="79"/>
  <c r="AL1805" i="79"/>
  <c r="AO1778" i="79"/>
  <c r="AI1805" i="79"/>
  <c r="AL1859" i="79"/>
  <c r="AG1741" i="79"/>
  <c r="AK1741" i="79"/>
  <c r="AE1741" i="79"/>
  <c r="AE1753" i="79" s="1"/>
  <c r="AP1832" i="79"/>
  <c r="AK1805" i="79"/>
  <c r="AN1778" i="79"/>
  <c r="AO1832" i="79"/>
  <c r="AK1859" i="79"/>
  <c r="AN1832" i="79"/>
  <c r="AO1741" i="79"/>
  <c r="AM1741" i="79"/>
  <c r="AJ1805" i="79"/>
  <c r="AM1778" i="79"/>
  <c r="AK1778" i="79"/>
  <c r="AJ1859" i="79"/>
  <c r="AM1832" i="79"/>
  <c r="AH1805" i="79"/>
  <c r="AH1741" i="79"/>
  <c r="AL1741" i="79"/>
  <c r="AR1805" i="79"/>
  <c r="AI1859" i="79"/>
  <c r="AR1859" i="79"/>
  <c r="AG1805" i="79"/>
  <c r="AP1805" i="79"/>
  <c r="AP1741" i="79"/>
  <c r="AH1859" i="79"/>
  <c r="AL1832" i="79"/>
  <c r="AO1805" i="79"/>
  <c r="AJ1778" i="79"/>
  <c r="AE1859" i="79"/>
  <c r="AK1832" i="79"/>
  <c r="AN1805" i="79"/>
  <c r="AI1778" i="79"/>
  <c r="AQ1741" i="79"/>
  <c r="AJ1832" i="79"/>
  <c r="AH1778" i="79"/>
  <c r="AQ1778" i="79"/>
  <c r="AJ1741" i="79"/>
  <c r="AF1832" i="79"/>
  <c r="AP1859" i="79"/>
  <c r="AO1859" i="79"/>
  <c r="AF1778" i="79"/>
  <c r="AQ1805" i="79"/>
  <c r="AG1859" i="79"/>
  <c r="AF1859" i="79"/>
  <c r="AM1859" i="79"/>
  <c r="AF1805" i="79"/>
  <c r="AL1778" i="79"/>
  <c r="AQ1859" i="79"/>
  <c r="AI1741" i="79"/>
  <c r="AR1778" i="79"/>
  <c r="AM1805"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N17" i="45"/>
  <c r="M17" i="45"/>
  <c r="L17" i="45"/>
  <c r="U60" i="46"/>
  <c r="U57" i="46"/>
  <c r="AJ1750" i="79" l="1"/>
  <c r="AJ1752" i="79"/>
  <c r="AJ1751" i="79"/>
  <c r="AJ1753" i="79"/>
  <c r="AL1750" i="79"/>
  <c r="AL1751" i="79"/>
  <c r="AL1753" i="79"/>
  <c r="AL1752" i="79"/>
  <c r="AM1750" i="79"/>
  <c r="AM1751" i="79"/>
  <c r="AM1752" i="79"/>
  <c r="AM1753" i="79"/>
  <c r="AI1750" i="79"/>
  <c r="AI1753" i="79"/>
  <c r="AI1752" i="79"/>
  <c r="AI1751" i="79"/>
  <c r="AQ1750" i="79"/>
  <c r="AQ1753" i="79"/>
  <c r="AQ1751" i="79"/>
  <c r="AQ1752" i="79"/>
  <c r="AH1742" i="79"/>
  <c r="AH1750" i="79"/>
  <c r="AH1751" i="79"/>
  <c r="AH1752" i="79"/>
  <c r="AH1753" i="79"/>
  <c r="AO1750" i="79"/>
  <c r="AO1751" i="79"/>
  <c r="AO1752" i="79"/>
  <c r="AO1753" i="79"/>
  <c r="AK1750" i="79"/>
  <c r="AK1751" i="79"/>
  <c r="AK1752" i="79"/>
  <c r="AK1753" i="79"/>
  <c r="AF1750" i="79"/>
  <c r="AF1753" i="79"/>
  <c r="AF1752" i="79"/>
  <c r="AF1751" i="79"/>
  <c r="AP1750" i="79"/>
  <c r="AP1752" i="79"/>
  <c r="AP1753" i="79"/>
  <c r="AP1751" i="79"/>
  <c r="AG1750" i="79"/>
  <c r="AG1753" i="79"/>
  <c r="AG1752" i="79"/>
  <c r="AG1751" i="79"/>
  <c r="AR1750" i="79"/>
  <c r="AR1752" i="79"/>
  <c r="AR1753" i="79"/>
  <c r="AR1751" i="79"/>
  <c r="AN1750" i="79"/>
  <c r="AN1751" i="79"/>
  <c r="AN1753" i="79"/>
  <c r="AN1752" i="79"/>
  <c r="AE1743" i="79"/>
  <c r="AE1747" i="79"/>
  <c r="AE1752" i="79"/>
  <c r="AE1742" i="79"/>
  <c r="AE1746" i="79"/>
  <c r="AE1745" i="79"/>
  <c r="AE1751" i="79"/>
  <c r="AE1750" i="79"/>
  <c r="AE1744" i="79"/>
  <c r="AE1749" i="79"/>
  <c r="AE1748" i="79"/>
  <c r="AE1754" i="79"/>
  <c r="AF1742" i="79"/>
  <c r="AF1743" i="79"/>
  <c r="AF1744" i="79"/>
  <c r="AF1745" i="79"/>
  <c r="AF1747" i="79"/>
  <c r="AF1748" i="79"/>
  <c r="AF1746" i="79"/>
  <c r="AF1749" i="79"/>
  <c r="AF1754" i="79"/>
  <c r="AG1743" i="79"/>
  <c r="AG1744" i="79"/>
  <c r="AG1745" i="79"/>
  <c r="AG1742" i="79"/>
  <c r="AG1749" i="79"/>
  <c r="AG1754" i="79"/>
  <c r="AG1747" i="79"/>
  <c r="AG1746" i="79"/>
  <c r="AG1748" i="79"/>
  <c r="AI1813" i="79"/>
  <c r="AI1811" i="79"/>
  <c r="AI1807" i="79"/>
  <c r="AI1815" i="79"/>
  <c r="AI1808" i="79"/>
  <c r="AI1817" i="79"/>
  <c r="AI1816" i="79"/>
  <c r="AI1809" i="79"/>
  <c r="AI1812" i="79"/>
  <c r="AI1806" i="79"/>
  <c r="AI1810" i="79"/>
  <c r="AI1814" i="79"/>
  <c r="AJ1863" i="79"/>
  <c r="AJ1869" i="79"/>
  <c r="AJ1861" i="79"/>
  <c r="AJ1864" i="79"/>
  <c r="AJ1862" i="79"/>
  <c r="AJ1865" i="79"/>
  <c r="AJ1860" i="79"/>
  <c r="AJ1866" i="79"/>
  <c r="AJ1868" i="79"/>
  <c r="AJ1870" i="79"/>
  <c r="AJ1871" i="79"/>
  <c r="AJ1867" i="79"/>
  <c r="AO1813" i="79"/>
  <c r="AO1806" i="79"/>
  <c r="AO1817" i="79"/>
  <c r="AO1807" i="79"/>
  <c r="AO1812" i="79"/>
  <c r="AO1808" i="79"/>
  <c r="AO1816" i="79"/>
  <c r="AO1810" i="79"/>
  <c r="AO1815" i="79"/>
  <c r="AO1814" i="79"/>
  <c r="AO1811" i="79"/>
  <c r="AO1809" i="79"/>
  <c r="AR1844" i="79"/>
  <c r="AR1842" i="79"/>
  <c r="AR1834" i="79"/>
  <c r="AR1843" i="79"/>
  <c r="AR1838" i="79"/>
  <c r="AR1833" i="79"/>
  <c r="AR1837" i="79"/>
  <c r="AR1841" i="79"/>
  <c r="AR1840" i="79"/>
  <c r="AR1839" i="79"/>
  <c r="AR1835" i="79"/>
  <c r="AR1836" i="79"/>
  <c r="AH1813" i="79"/>
  <c r="AH1814" i="79"/>
  <c r="AH1807" i="79"/>
  <c r="AH1809" i="79"/>
  <c r="AH1817" i="79"/>
  <c r="AH1815" i="79"/>
  <c r="AH1808" i="79"/>
  <c r="AH1816" i="79"/>
  <c r="AH1810" i="79"/>
  <c r="AH1811" i="79"/>
  <c r="AH1812" i="79"/>
  <c r="M30" i="45"/>
  <c r="AF963" i="79" s="1"/>
  <c r="AF969" i="79" s="1"/>
  <c r="M23" i="45"/>
  <c r="AP1744" i="79"/>
  <c r="AP1745" i="79"/>
  <c r="AP1742" i="79"/>
  <c r="AP1743" i="79"/>
  <c r="AP1749" i="79"/>
  <c r="AP1747" i="79"/>
  <c r="AP1748" i="79"/>
  <c r="AP1754" i="79"/>
  <c r="AP1746" i="79"/>
  <c r="AQ1788" i="79"/>
  <c r="AQ1781" i="79"/>
  <c r="AQ1786" i="79"/>
  <c r="AQ1784" i="79"/>
  <c r="AQ1787" i="79"/>
  <c r="AQ1789" i="79"/>
  <c r="AQ1785" i="79"/>
  <c r="AQ1790" i="79"/>
  <c r="AQ1779" i="79"/>
  <c r="AQ1783" i="79"/>
  <c r="AQ1780" i="79"/>
  <c r="AQ1782" i="79"/>
  <c r="AN1835" i="79"/>
  <c r="AN1844" i="79"/>
  <c r="AN1838" i="79"/>
  <c r="AN1839" i="79"/>
  <c r="AN1834" i="79"/>
  <c r="AN1843" i="79"/>
  <c r="AN1833" i="79"/>
  <c r="AN1837" i="79"/>
  <c r="AN1840" i="79"/>
  <c r="AN1842" i="79"/>
  <c r="AN1841" i="79"/>
  <c r="AN1836" i="79"/>
  <c r="AE1860" i="79"/>
  <c r="AE1862" i="79"/>
  <c r="AE1861" i="79"/>
  <c r="AE1863" i="79"/>
  <c r="AE1871" i="79"/>
  <c r="AE1870" i="79"/>
  <c r="AE1867" i="79"/>
  <c r="AE1869" i="79"/>
  <c r="AE1868" i="79"/>
  <c r="AE1865" i="79"/>
  <c r="AE1866" i="79"/>
  <c r="AE1864" i="79"/>
  <c r="AI1837" i="79"/>
  <c r="AI1843" i="79"/>
  <c r="AI1833" i="79"/>
  <c r="AI1834" i="79"/>
  <c r="AI1838" i="79"/>
  <c r="AI1839" i="79"/>
  <c r="AI1840" i="79"/>
  <c r="AI1836" i="79"/>
  <c r="AI1844" i="79"/>
  <c r="AI1835" i="79"/>
  <c r="AI1841" i="79"/>
  <c r="AI1842" i="79"/>
  <c r="AP1813" i="79"/>
  <c r="AP1812" i="79"/>
  <c r="AP1817" i="79"/>
  <c r="AP1816" i="79"/>
  <c r="AP1806" i="79"/>
  <c r="AP1808" i="79"/>
  <c r="AP1810" i="79"/>
  <c r="AP1814" i="79"/>
  <c r="AP1807" i="79"/>
  <c r="AP1811" i="79"/>
  <c r="AP1815" i="79"/>
  <c r="AP1809" i="79"/>
  <c r="AE1809" i="79"/>
  <c r="AE1807" i="79"/>
  <c r="AE1813" i="79"/>
  <c r="AE1806" i="79"/>
  <c r="AE1808" i="79"/>
  <c r="AE1817" i="79"/>
  <c r="AE1816" i="79"/>
  <c r="AE1815" i="79"/>
  <c r="AE1814" i="79"/>
  <c r="AE1811" i="79"/>
  <c r="AE1812" i="79"/>
  <c r="AE1810" i="79"/>
  <c r="L23" i="45"/>
  <c r="L30" i="45"/>
  <c r="AF768" i="79" s="1"/>
  <c r="AF771" i="79" s="1"/>
  <c r="AM1742" i="79"/>
  <c r="AM1743" i="79"/>
  <c r="AM1745" i="79"/>
  <c r="AM1744" i="79"/>
  <c r="AM1749" i="79"/>
  <c r="AM1754" i="79"/>
  <c r="AM1746" i="79"/>
  <c r="AM1747" i="79"/>
  <c r="AM1748" i="79"/>
  <c r="AQ1833" i="79"/>
  <c r="AQ1837" i="79"/>
  <c r="AQ1844" i="79"/>
  <c r="AQ1842" i="79"/>
  <c r="AQ1839" i="79"/>
  <c r="AQ1843" i="79"/>
  <c r="AQ1835" i="79"/>
  <c r="AQ1838" i="79"/>
  <c r="AQ1834" i="79"/>
  <c r="AQ1841" i="79"/>
  <c r="AQ1840" i="79"/>
  <c r="AQ1836" i="79"/>
  <c r="AN1784" i="79"/>
  <c r="AN1783" i="79"/>
  <c r="AN1790" i="79"/>
  <c r="AN1787" i="79"/>
  <c r="AN1780" i="79"/>
  <c r="AN1789" i="79"/>
  <c r="AN1788" i="79"/>
  <c r="AN1786" i="79"/>
  <c r="AN1781" i="79"/>
  <c r="AN1779" i="79"/>
  <c r="AN1785" i="79"/>
  <c r="AN1782" i="79"/>
  <c r="AH1844" i="79"/>
  <c r="AH1841" i="79"/>
  <c r="AH1835" i="79"/>
  <c r="AH1842" i="79"/>
  <c r="AH1843" i="79"/>
  <c r="AH1834" i="79"/>
  <c r="AH1839" i="79"/>
  <c r="AH1840" i="79"/>
  <c r="AH1837" i="79"/>
  <c r="AH1836" i="79"/>
  <c r="AH1838" i="79"/>
  <c r="AM1813" i="79"/>
  <c r="AM1812" i="79"/>
  <c r="AM1807" i="79"/>
  <c r="AM1810" i="79"/>
  <c r="AM1811" i="79"/>
  <c r="AM1817" i="79"/>
  <c r="AM1815" i="79"/>
  <c r="AM1814" i="79"/>
  <c r="AM1816" i="79"/>
  <c r="AM1808" i="79"/>
  <c r="AM1806" i="79"/>
  <c r="AM1809" i="79"/>
  <c r="AJ1813" i="79"/>
  <c r="AJ1807" i="79"/>
  <c r="AJ1808" i="79"/>
  <c r="AJ1809" i="79"/>
  <c r="AJ1815" i="79"/>
  <c r="AJ1817" i="79"/>
  <c r="AJ1814" i="79"/>
  <c r="AJ1806" i="79"/>
  <c r="AJ1811" i="79"/>
  <c r="AJ1812" i="79"/>
  <c r="AJ1810" i="79"/>
  <c r="AJ1816" i="79"/>
  <c r="AG1868" i="79"/>
  <c r="AG1871" i="79"/>
  <c r="AG1870" i="79"/>
  <c r="AG1861" i="79"/>
  <c r="AG1866" i="79"/>
  <c r="AG1867" i="79"/>
  <c r="AG1865" i="79"/>
  <c r="AG1864" i="79"/>
  <c r="AG1869" i="79"/>
  <c r="AG1863" i="79"/>
  <c r="AG1862" i="79"/>
  <c r="AM1779" i="79"/>
  <c r="AM1780" i="79"/>
  <c r="AM1788" i="79"/>
  <c r="AM1783" i="79"/>
  <c r="AM1789" i="79"/>
  <c r="AM1787" i="79"/>
  <c r="AM1785" i="79"/>
  <c r="AM1786" i="79"/>
  <c r="AM1784" i="79"/>
  <c r="AM1781" i="79"/>
  <c r="AM1790" i="79"/>
  <c r="AM1782" i="79"/>
  <c r="AF1808" i="79"/>
  <c r="AF1806" i="79"/>
  <c r="AF1809" i="79"/>
  <c r="AF1807" i="79"/>
  <c r="AF1813" i="79"/>
  <c r="AF1817" i="79"/>
  <c r="AF1816" i="79"/>
  <c r="AF1812" i="79"/>
  <c r="AF1815" i="79"/>
  <c r="AF1814" i="79"/>
  <c r="AF1810" i="79"/>
  <c r="AF1811" i="79"/>
  <c r="AH1744" i="79"/>
  <c r="AH1745" i="79"/>
  <c r="AH1743" i="79"/>
  <c r="AH1748" i="79"/>
  <c r="AH1747" i="79"/>
  <c r="AH1746" i="79"/>
  <c r="AH1754" i="79"/>
  <c r="AH1749" i="79"/>
  <c r="AK1867" i="79"/>
  <c r="AK1868" i="79"/>
  <c r="AK1871" i="79"/>
  <c r="AK1865" i="79"/>
  <c r="AK1870" i="79"/>
  <c r="AK1860" i="79"/>
  <c r="AK1869" i="79"/>
  <c r="AK1866" i="79"/>
  <c r="AK1863" i="79"/>
  <c r="AK1862" i="79"/>
  <c r="AK1864" i="79"/>
  <c r="AK1861" i="79"/>
  <c r="AL1784" i="79"/>
  <c r="AL1790" i="79"/>
  <c r="AL1789" i="79"/>
  <c r="AL1786" i="79"/>
  <c r="AL1780" i="79"/>
  <c r="AL1785" i="79"/>
  <c r="AL1788" i="79"/>
  <c r="AL1781" i="79"/>
  <c r="AL1779" i="79"/>
  <c r="AL1787" i="79"/>
  <c r="AL1783" i="79"/>
  <c r="AL1782" i="79"/>
  <c r="AE1779" i="79"/>
  <c r="AE1780" i="79"/>
  <c r="AE1782" i="79"/>
  <c r="AE1781" i="79"/>
  <c r="AE1790" i="79"/>
  <c r="AE1789" i="79"/>
  <c r="AE1788" i="79"/>
  <c r="AE1785" i="79"/>
  <c r="AE1786" i="79"/>
  <c r="AE1787" i="79"/>
  <c r="AE1784" i="79"/>
  <c r="AE1783" i="79"/>
  <c r="AJ1781" i="79"/>
  <c r="AJ1789" i="79"/>
  <c r="AJ1782" i="79"/>
  <c r="AJ1787" i="79"/>
  <c r="AJ1784" i="79"/>
  <c r="AJ1785" i="79"/>
  <c r="AJ1790" i="79"/>
  <c r="AJ1779" i="79"/>
  <c r="AJ1788" i="79"/>
  <c r="AJ1783" i="79"/>
  <c r="AJ1780" i="79"/>
  <c r="AJ1786" i="79"/>
  <c r="AP1781" i="79"/>
  <c r="AP1787" i="79"/>
  <c r="AP1780" i="79"/>
  <c r="AP1783" i="79"/>
  <c r="AP1779" i="79"/>
  <c r="AP1784" i="79"/>
  <c r="AP1786" i="79"/>
  <c r="AP1788" i="79"/>
  <c r="AP1789" i="79"/>
  <c r="AP1790" i="79"/>
  <c r="AP1785" i="79"/>
  <c r="AP1782" i="79"/>
  <c r="AR1813" i="79"/>
  <c r="AR1817" i="79"/>
  <c r="AR1807" i="79"/>
  <c r="AR1811" i="79"/>
  <c r="AR1814" i="79"/>
  <c r="AR1812" i="79"/>
  <c r="AR1816" i="79"/>
  <c r="AR1808" i="79"/>
  <c r="AR1806" i="79"/>
  <c r="AR1810" i="79"/>
  <c r="AR1815" i="79"/>
  <c r="AR1809" i="79"/>
  <c r="N30" i="45"/>
  <c r="AF1158" i="79" s="1"/>
  <c r="AF1166" i="79" s="1"/>
  <c r="N23" i="45"/>
  <c r="AJ1742" i="79"/>
  <c r="AJ1743" i="79"/>
  <c r="AJ1744" i="79"/>
  <c r="AJ1745" i="79"/>
  <c r="AJ1749" i="79"/>
  <c r="AJ1748" i="79"/>
  <c r="AJ1754" i="79"/>
  <c r="AJ1747" i="79"/>
  <c r="AJ1746" i="79"/>
  <c r="AL1742" i="79"/>
  <c r="AL1744" i="79"/>
  <c r="AL1745" i="79"/>
  <c r="AL1743" i="79"/>
  <c r="AL1754" i="79"/>
  <c r="AL1748" i="79"/>
  <c r="AL1749" i="79"/>
  <c r="AL1746" i="79"/>
  <c r="AL1747" i="79"/>
  <c r="AK1813" i="79"/>
  <c r="AK1810" i="79"/>
  <c r="AK1809" i="79"/>
  <c r="AK1808" i="79"/>
  <c r="AK1811" i="79"/>
  <c r="AK1817" i="79"/>
  <c r="AK1816" i="79"/>
  <c r="AK1807" i="79"/>
  <c r="AK1814" i="79"/>
  <c r="AK1815" i="79"/>
  <c r="AK1812" i="79"/>
  <c r="AK1806" i="79"/>
  <c r="AO1781" i="79"/>
  <c r="AO1786" i="79"/>
  <c r="AO1787" i="79"/>
  <c r="AO1790" i="79"/>
  <c r="AO1788" i="79"/>
  <c r="AO1779" i="79"/>
  <c r="AO1789" i="79"/>
  <c r="AO1784" i="79"/>
  <c r="AO1783" i="79"/>
  <c r="AO1785" i="79"/>
  <c r="AO1780" i="79"/>
  <c r="AO1782" i="79"/>
  <c r="AK1789" i="79"/>
  <c r="AK1787" i="79"/>
  <c r="AK1784" i="79"/>
  <c r="AK1790" i="79"/>
  <c r="AK1781" i="79"/>
  <c r="AK1786" i="79"/>
  <c r="AK1788" i="79"/>
  <c r="AK1783" i="79"/>
  <c r="AK1782" i="79"/>
  <c r="AK1780" i="79"/>
  <c r="AK1785" i="79"/>
  <c r="AK1779" i="79"/>
  <c r="AG1843" i="79"/>
  <c r="AG1841" i="79"/>
  <c r="AG1838" i="79"/>
  <c r="AG1836" i="79"/>
  <c r="AG1840" i="79"/>
  <c r="AG1837" i="79"/>
  <c r="AG1842" i="79"/>
  <c r="AG1839" i="79"/>
  <c r="AG1844" i="79"/>
  <c r="AG1834" i="79"/>
  <c r="AG1835" i="79"/>
  <c r="AL1864" i="79"/>
  <c r="AL1865" i="79"/>
  <c r="AL1869" i="79"/>
  <c r="AL1866" i="79"/>
  <c r="AL1867" i="79"/>
  <c r="AL1870" i="79"/>
  <c r="AL1868" i="79"/>
  <c r="AL1862" i="79"/>
  <c r="AL1861" i="79"/>
  <c r="AL1871" i="79"/>
  <c r="AL1860" i="79"/>
  <c r="AL1863" i="79"/>
  <c r="AN1862" i="79"/>
  <c r="AN1866" i="79"/>
  <c r="AN1871" i="79"/>
  <c r="AN1865" i="79"/>
  <c r="AN1860" i="79"/>
  <c r="AN1867" i="79"/>
  <c r="AN1870" i="79"/>
  <c r="AN1864" i="79"/>
  <c r="AN1861" i="79"/>
  <c r="AN1869" i="79"/>
  <c r="AN1868" i="79"/>
  <c r="AN1863" i="79"/>
  <c r="AG1813" i="79"/>
  <c r="AG1814" i="79"/>
  <c r="AG1808" i="79"/>
  <c r="AG1816" i="79"/>
  <c r="AG1811" i="79"/>
  <c r="AG1817" i="79"/>
  <c r="AG1810" i="79"/>
  <c r="AG1807" i="79"/>
  <c r="AG1812" i="79"/>
  <c r="AG1809" i="79"/>
  <c r="AG1815" i="79"/>
  <c r="AO1838" i="79"/>
  <c r="AO1840" i="79"/>
  <c r="AO1844" i="79"/>
  <c r="AO1843" i="79"/>
  <c r="AO1835" i="79"/>
  <c r="AO1841" i="79"/>
  <c r="AO1842" i="79"/>
  <c r="AO1833" i="79"/>
  <c r="AO1837" i="79"/>
  <c r="AO1839" i="79"/>
  <c r="AO1834" i="79"/>
  <c r="AO1836" i="79"/>
  <c r="AF1353" i="79"/>
  <c r="AF1363" i="79" s="1"/>
  <c r="AQ1745" i="79"/>
  <c r="AQ1742" i="79"/>
  <c r="AQ1743" i="79"/>
  <c r="AQ1744" i="79"/>
  <c r="AQ1754" i="79"/>
  <c r="AQ1747" i="79"/>
  <c r="AQ1748" i="79"/>
  <c r="AQ1749" i="79"/>
  <c r="AQ1746" i="79"/>
  <c r="AK1743" i="79"/>
  <c r="AK1744" i="79"/>
  <c r="AK1745" i="79"/>
  <c r="AK1742" i="79"/>
  <c r="AK1746" i="79"/>
  <c r="AK1747" i="79"/>
  <c r="AK1749" i="79"/>
  <c r="AK1754" i="79"/>
  <c r="AK1748" i="79"/>
  <c r="AF1781" i="79"/>
  <c r="AF1780" i="79"/>
  <c r="AF1779" i="79"/>
  <c r="AF1782" i="79"/>
  <c r="AF1789" i="79"/>
  <c r="AF1790" i="79"/>
  <c r="AF1788" i="79"/>
  <c r="AF1787" i="79"/>
  <c r="AF1786" i="79"/>
  <c r="AF1785" i="79"/>
  <c r="AF1783" i="79"/>
  <c r="AF1784" i="79"/>
  <c r="AM1861" i="79"/>
  <c r="AM1867" i="79"/>
  <c r="AM1860" i="79"/>
  <c r="AM1865" i="79"/>
  <c r="AM1864" i="79"/>
  <c r="AM1870" i="79"/>
  <c r="AM1868" i="79"/>
  <c r="AM1866" i="79"/>
  <c r="AM1871" i="79"/>
  <c r="AM1869" i="79"/>
  <c r="AM1862" i="79"/>
  <c r="AM1863" i="79"/>
  <c r="AJ1834" i="79"/>
  <c r="AJ1841" i="79"/>
  <c r="AJ1844" i="79"/>
  <c r="AJ1835" i="79"/>
  <c r="AJ1837" i="79"/>
  <c r="AJ1833" i="79"/>
  <c r="AJ1842" i="79"/>
  <c r="AJ1840" i="79"/>
  <c r="AJ1843" i="79"/>
  <c r="AJ1839" i="79"/>
  <c r="AJ1836" i="79"/>
  <c r="AJ1838" i="79"/>
  <c r="AQ1813" i="79"/>
  <c r="AQ1816" i="79"/>
  <c r="AQ1807" i="79"/>
  <c r="AQ1811" i="79"/>
  <c r="AQ1815" i="79"/>
  <c r="AQ1814" i="79"/>
  <c r="AQ1808" i="79"/>
  <c r="AQ1817" i="79"/>
  <c r="AQ1810" i="79"/>
  <c r="AQ1812" i="79"/>
  <c r="AQ1806" i="79"/>
  <c r="AQ1809" i="79"/>
  <c r="AF1861" i="79"/>
  <c r="AF1860" i="79"/>
  <c r="AF1862" i="79"/>
  <c r="AF1863" i="79"/>
  <c r="AF1870" i="79"/>
  <c r="AF1871" i="79"/>
  <c r="AF1869" i="79"/>
  <c r="AF1866" i="79"/>
  <c r="AF1864" i="79"/>
  <c r="AF1868" i="79"/>
  <c r="AF1865" i="79"/>
  <c r="AF1867" i="79"/>
  <c r="AH1782" i="79"/>
  <c r="AH1790" i="79"/>
  <c r="AH1784" i="79"/>
  <c r="AH1780" i="79"/>
  <c r="AH1788" i="79"/>
  <c r="AH1787" i="79"/>
  <c r="AH1789" i="79"/>
  <c r="AH1786" i="79"/>
  <c r="AH1785" i="79"/>
  <c r="AH1783" i="79"/>
  <c r="AH1781" i="79"/>
  <c r="AN1742" i="79"/>
  <c r="AN1743" i="79"/>
  <c r="AN1744" i="79"/>
  <c r="AN1745" i="79"/>
  <c r="AN1749" i="79"/>
  <c r="AN1747" i="79"/>
  <c r="AN1748" i="79"/>
  <c r="AN1746" i="79"/>
  <c r="AN1754" i="79"/>
  <c r="AO1743" i="79"/>
  <c r="AO1744" i="79"/>
  <c r="AO1745" i="79"/>
  <c r="AO1742" i="79"/>
  <c r="AO1748" i="79"/>
  <c r="AO1754" i="79"/>
  <c r="AO1746" i="79"/>
  <c r="AO1747" i="79"/>
  <c r="AO1749" i="79"/>
  <c r="AP1843" i="79"/>
  <c r="AP1835" i="79"/>
  <c r="AP1834" i="79"/>
  <c r="AP1839" i="79"/>
  <c r="AP1840" i="79"/>
  <c r="AP1837" i="79"/>
  <c r="AP1842" i="79"/>
  <c r="AP1841" i="79"/>
  <c r="AP1844" i="79"/>
  <c r="AP1838" i="79"/>
  <c r="AP1833" i="79"/>
  <c r="AP1836" i="79"/>
  <c r="AM1837" i="79"/>
  <c r="AM1844" i="79"/>
  <c r="AM1838" i="79"/>
  <c r="AM1834" i="79"/>
  <c r="AM1833" i="79"/>
  <c r="AM1842" i="79"/>
  <c r="AM1839" i="79"/>
  <c r="AM1843" i="79"/>
  <c r="AM1835" i="79"/>
  <c r="AM1841" i="79"/>
  <c r="AM1840" i="79"/>
  <c r="AM1836" i="79"/>
  <c r="AH1863" i="79"/>
  <c r="AH1864" i="79"/>
  <c r="AH1869" i="79"/>
  <c r="AH1861" i="79"/>
  <c r="AH1862" i="79"/>
  <c r="AH1868" i="79"/>
  <c r="AH1870" i="79"/>
  <c r="AH1865" i="79"/>
  <c r="AH1867" i="79"/>
  <c r="AH1866" i="79"/>
  <c r="AH1871" i="79"/>
  <c r="AK1841" i="79"/>
  <c r="AK1835" i="79"/>
  <c r="AK1842" i="79"/>
  <c r="AK1838" i="79"/>
  <c r="AK1837" i="79"/>
  <c r="AK1833" i="79"/>
  <c r="AK1839" i="79"/>
  <c r="AK1844" i="79"/>
  <c r="AK1843" i="79"/>
  <c r="AK1840" i="79"/>
  <c r="AK1834" i="79"/>
  <c r="AK1836" i="79"/>
  <c r="AR1865" i="79"/>
  <c r="AR1862" i="79"/>
  <c r="AR1871" i="79"/>
  <c r="AR1866" i="79"/>
  <c r="AR1864" i="79"/>
  <c r="AR1861" i="79"/>
  <c r="AR1860" i="79"/>
  <c r="AR1869" i="79"/>
  <c r="AR1870" i="79"/>
  <c r="AR1867" i="79"/>
  <c r="AR1868" i="79"/>
  <c r="AR1863" i="79"/>
  <c r="AL1813" i="79"/>
  <c r="AL1810" i="79"/>
  <c r="AL1817" i="79"/>
  <c r="AL1811" i="79"/>
  <c r="AL1815" i="79"/>
  <c r="AL1806" i="79"/>
  <c r="AL1814" i="79"/>
  <c r="AL1812" i="79"/>
  <c r="AL1816" i="79"/>
  <c r="AL1807" i="79"/>
  <c r="AL1808" i="79"/>
  <c r="AL1809" i="79"/>
  <c r="AQ1869" i="79"/>
  <c r="AQ1867" i="79"/>
  <c r="AQ1871" i="79"/>
  <c r="AQ1864" i="79"/>
  <c r="AQ1860" i="79"/>
  <c r="AQ1861" i="79"/>
  <c r="AQ1868" i="79"/>
  <c r="AQ1870" i="79"/>
  <c r="AQ1865" i="79"/>
  <c r="AQ1862" i="79"/>
  <c r="AQ1866" i="79"/>
  <c r="AQ1863" i="79"/>
  <c r="AI1862" i="79"/>
  <c r="AI1864" i="79"/>
  <c r="AI1861" i="79"/>
  <c r="AI1863" i="79"/>
  <c r="AI1866" i="79"/>
  <c r="AI1867" i="79"/>
  <c r="AI1869" i="79"/>
  <c r="AI1871" i="79"/>
  <c r="AI1870" i="79"/>
  <c r="AI1868" i="79"/>
  <c r="AI1860" i="79"/>
  <c r="AI1865" i="79"/>
  <c r="AI1745" i="79"/>
  <c r="AI1742" i="79"/>
  <c r="AI1743" i="79"/>
  <c r="AI1744" i="79"/>
  <c r="AI1746" i="79"/>
  <c r="AI1747" i="79"/>
  <c r="AI1748" i="79"/>
  <c r="AI1754" i="79"/>
  <c r="AI1749" i="79"/>
  <c r="AR1742" i="79"/>
  <c r="AR1743" i="79"/>
  <c r="AR1744" i="79"/>
  <c r="AR1745" i="79"/>
  <c r="AR1749" i="79"/>
  <c r="AR1754" i="79"/>
  <c r="AR1747" i="79"/>
  <c r="AR1748" i="79"/>
  <c r="AR1746" i="79"/>
  <c r="AO1861" i="79"/>
  <c r="AO1868" i="79"/>
  <c r="AO1862" i="79"/>
  <c r="AO1867" i="79"/>
  <c r="AO1869" i="79"/>
  <c r="AO1860" i="79"/>
  <c r="AO1865" i="79"/>
  <c r="AO1871" i="79"/>
  <c r="AO1870" i="79"/>
  <c r="AO1866" i="79"/>
  <c r="AO1864" i="79"/>
  <c r="AO1863" i="79"/>
  <c r="AI1788" i="79"/>
  <c r="AI1779" i="79"/>
  <c r="AI1786" i="79"/>
  <c r="AI1790" i="79"/>
  <c r="AI1782" i="79"/>
  <c r="AI1783" i="79"/>
  <c r="AI1784" i="79"/>
  <c r="AI1789" i="79"/>
  <c r="AI1780" i="79"/>
  <c r="AI1781" i="79"/>
  <c r="AI1785" i="79"/>
  <c r="AI1787" i="79"/>
  <c r="AP1862" i="79"/>
  <c r="AP1861" i="79"/>
  <c r="AP1869" i="79"/>
  <c r="AP1871" i="79"/>
  <c r="AP1864" i="79"/>
  <c r="AP1865" i="79"/>
  <c r="AP1870" i="79"/>
  <c r="AP1868" i="79"/>
  <c r="AP1860" i="79"/>
  <c r="AP1866" i="79"/>
  <c r="AP1867" i="79"/>
  <c r="AP1863" i="79"/>
  <c r="AL1844" i="79"/>
  <c r="AL1840" i="79"/>
  <c r="AL1843" i="79"/>
  <c r="AL1834" i="79"/>
  <c r="AL1841" i="79"/>
  <c r="AL1838" i="79"/>
  <c r="AL1837" i="79"/>
  <c r="AL1835" i="79"/>
  <c r="AL1839" i="79"/>
  <c r="AL1833" i="79"/>
  <c r="AL1842" i="79"/>
  <c r="AL1836" i="79"/>
  <c r="AR1788" i="79"/>
  <c r="AR1786" i="79"/>
  <c r="AR1785" i="79"/>
  <c r="AR1780" i="79"/>
  <c r="AR1779" i="79"/>
  <c r="AR1787" i="79"/>
  <c r="AR1781" i="79"/>
  <c r="AR1790" i="79"/>
  <c r="AR1789" i="79"/>
  <c r="AR1784" i="79"/>
  <c r="AR1783" i="79"/>
  <c r="AR1782" i="79"/>
  <c r="AE1835" i="79"/>
  <c r="AE1834" i="79"/>
  <c r="AE1836" i="79"/>
  <c r="AE1833" i="79"/>
  <c r="AE1843" i="79"/>
  <c r="AE1844" i="79"/>
  <c r="AE1840" i="79"/>
  <c r="AE1842" i="79"/>
  <c r="AE1839" i="79"/>
  <c r="AE1841" i="79"/>
  <c r="AE1838" i="79"/>
  <c r="AE1837" i="79"/>
  <c r="AF1836" i="79"/>
  <c r="AF1835" i="79"/>
  <c r="AF1834" i="79"/>
  <c r="AF1833" i="79"/>
  <c r="AF1844" i="79"/>
  <c r="AF1843" i="79"/>
  <c r="AF1841" i="79"/>
  <c r="AF1842" i="79"/>
  <c r="AF1839" i="79"/>
  <c r="AF1840" i="79"/>
  <c r="AF1837" i="79"/>
  <c r="AF1838" i="79"/>
  <c r="AN1813" i="79"/>
  <c r="AN1815" i="79"/>
  <c r="AN1816" i="79"/>
  <c r="AN1817" i="79"/>
  <c r="AN1814" i="79"/>
  <c r="AN1812" i="79"/>
  <c r="AN1810" i="79"/>
  <c r="AN1806" i="79"/>
  <c r="AN1807" i="79"/>
  <c r="AN1811" i="79"/>
  <c r="AN1808" i="79"/>
  <c r="AN1809" i="79"/>
  <c r="AG1783" i="79"/>
  <c r="AG1789" i="79"/>
  <c r="AG1786" i="79"/>
  <c r="AG1790" i="79"/>
  <c r="AG1781" i="79"/>
  <c r="AG1785" i="79"/>
  <c r="AG1780" i="79"/>
  <c r="AG1787" i="79"/>
  <c r="AG1782" i="79"/>
  <c r="AG1788" i="79"/>
  <c r="AG1784" i="79"/>
  <c r="AE1552" i="79"/>
  <c r="AE1557" i="79"/>
  <c r="AP147" i="46"/>
  <c r="AH1779" i="79" s="1"/>
  <c r="AP148" i="46"/>
  <c r="AH1806" i="79" s="1"/>
  <c r="AP141" i="46"/>
  <c r="AP150" i="46"/>
  <c r="AH1860" i="79" s="1"/>
  <c r="AO147" i="46"/>
  <c r="AG1779" i="79" s="1"/>
  <c r="AO140" i="46"/>
  <c r="AO141" i="46"/>
  <c r="AO146" i="46"/>
  <c r="AP137" i="46"/>
  <c r="AO136" i="46"/>
  <c r="AO142" i="46"/>
  <c r="AP135" i="46"/>
  <c r="AP136" i="46"/>
  <c r="AP138" i="46"/>
  <c r="AP145" i="46"/>
  <c r="AO135" i="46"/>
  <c r="AO138" i="46"/>
  <c r="AO144" i="46"/>
  <c r="AO145" i="46"/>
  <c r="AG1548" i="79" s="1"/>
  <c r="AP143" i="46"/>
  <c r="AP142" i="46"/>
  <c r="AO137" i="46"/>
  <c r="AP139" i="46"/>
  <c r="AP140" i="46"/>
  <c r="AP146" i="46"/>
  <c r="AP149" i="46"/>
  <c r="AH1833" i="79" s="1"/>
  <c r="AO139" i="46"/>
  <c r="AO149" i="46"/>
  <c r="AG1833" i="79" s="1"/>
  <c r="AO148" i="46"/>
  <c r="AG1806" i="79" s="1"/>
  <c r="AO150" i="46"/>
  <c r="AG1860" i="79" s="1"/>
  <c r="AO127" i="46"/>
  <c r="AP144" i="46"/>
  <c r="AO143" i="46"/>
  <c r="AQ1551" i="79"/>
  <c r="AQ1555" i="79"/>
  <c r="AQ1558" i="79"/>
  <c r="AQ1548" i="79"/>
  <c r="AQ1549" i="79"/>
  <c r="AQ1559" i="79"/>
  <c r="AQ1554" i="79"/>
  <c r="AQ1550" i="79"/>
  <c r="AQ1552" i="79"/>
  <c r="AQ1556" i="79"/>
  <c r="AF1159"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968" i="79"/>
  <c r="AF972" i="79"/>
  <c r="AF965" i="79"/>
  <c r="AF967"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N114" i="45"/>
  <c r="N93" i="45"/>
  <c r="N100" i="45"/>
  <c r="N79" i="45"/>
  <c r="N44" i="45"/>
  <c r="N51" i="45"/>
  <c r="N58" i="45"/>
  <c r="N37" i="45"/>
  <c r="N65" i="45"/>
  <c r="O72" i="45"/>
  <c r="O79" i="45"/>
  <c r="O107" i="45"/>
  <c r="O86" i="45"/>
  <c r="O93" i="45"/>
  <c r="O114" i="45"/>
  <c r="O100" i="45"/>
  <c r="O65" i="45"/>
  <c r="O58" i="45"/>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M58" i="45"/>
  <c r="M51" i="45"/>
  <c r="M37" i="45"/>
  <c r="M65" i="45"/>
  <c r="AF964" i="79" l="1"/>
  <c r="AF971" i="79"/>
  <c r="AF970" i="79"/>
  <c r="AF966" i="79"/>
  <c r="AF1161" i="79"/>
  <c r="AF775" i="79"/>
  <c r="AF1168" i="79"/>
  <c r="AF1354" i="79"/>
  <c r="AF770" i="79"/>
  <c r="AF773" i="79"/>
  <c r="AF769" i="79"/>
  <c r="AF776" i="79"/>
  <c r="AF772" i="79"/>
  <c r="AF774" i="79"/>
  <c r="AF1357" i="79"/>
  <c r="AS1749" i="79"/>
  <c r="AS1752" i="79"/>
  <c r="AS1744" i="79"/>
  <c r="AS1754" i="79"/>
  <c r="AS1745" i="79"/>
  <c r="AS1748" i="79"/>
  <c r="AS1743" i="79"/>
  <c r="AS1750" i="79"/>
  <c r="AS1751" i="79"/>
  <c r="AS1746" i="79"/>
  <c r="AS1747" i="79"/>
  <c r="AF1358" i="79"/>
  <c r="AF1359" i="79"/>
  <c r="AF1162" i="79"/>
  <c r="AG1872" i="79"/>
  <c r="AN1845" i="79"/>
  <c r="AF1361" i="79"/>
  <c r="AF1355" i="79"/>
  <c r="AF1160" i="79"/>
  <c r="AF1165" i="79"/>
  <c r="AF1364" i="79"/>
  <c r="AF1164" i="79"/>
  <c r="AF1360" i="79"/>
  <c r="AF1167" i="79"/>
  <c r="AF1356" i="79"/>
  <c r="AF1163" i="79"/>
  <c r="AF1362" i="79"/>
  <c r="AG1818" i="79"/>
  <c r="AG1791" i="79"/>
  <c r="AS1844" i="79"/>
  <c r="AL1818" i="79"/>
  <c r="AK1845" i="79"/>
  <c r="AM1845" i="79"/>
  <c r="AG1845" i="79"/>
  <c r="AS1837" i="79"/>
  <c r="AH1845" i="79"/>
  <c r="AH1818" i="79"/>
  <c r="AS1841" i="79"/>
  <c r="AS1839" i="79"/>
  <c r="AS1835" i="79"/>
  <c r="AR1791" i="79"/>
  <c r="AR1755" i="79"/>
  <c r="Q91" i="43" s="1"/>
  <c r="AQ1872" i="79"/>
  <c r="AQ1818" i="79"/>
  <c r="AF1791" i="79"/>
  <c r="AS1788" i="79"/>
  <c r="AQ1845" i="79"/>
  <c r="AS1816" i="79"/>
  <c r="AS1866" i="79"/>
  <c r="AS1861" i="79"/>
  <c r="AN1818" i="79"/>
  <c r="AF1845" i="79"/>
  <c r="E112" i="43" s="1"/>
  <c r="AS1842" i="79"/>
  <c r="AP1845" i="79"/>
  <c r="AJ1845" i="79"/>
  <c r="AK1755" i="79"/>
  <c r="J91" i="43" s="1"/>
  <c r="AQ1755" i="79"/>
  <c r="P91" i="43" s="1"/>
  <c r="AO1845" i="79"/>
  <c r="AL1872" i="79"/>
  <c r="AL1755" i="79"/>
  <c r="K91" i="43" s="1"/>
  <c r="AS1789" i="79"/>
  <c r="AK1872" i="79"/>
  <c r="AF1818" i="79"/>
  <c r="E108" i="43" s="1"/>
  <c r="AS1817" i="79"/>
  <c r="AS1865" i="79"/>
  <c r="AS1862" i="79"/>
  <c r="AS1840" i="79"/>
  <c r="AK1791" i="79"/>
  <c r="AK1818" i="79"/>
  <c r="AS1790" i="79"/>
  <c r="AL1791" i="79"/>
  <c r="AS1808" i="79"/>
  <c r="AS1868" i="79"/>
  <c r="AS1860" i="79"/>
  <c r="AE1872" i="79"/>
  <c r="D116" i="43" s="1"/>
  <c r="AS1742" i="79"/>
  <c r="AR1845" i="79"/>
  <c r="AE1353" i="79"/>
  <c r="AE1357" i="79" s="1"/>
  <c r="AN1872" i="79"/>
  <c r="AR1818" i="79"/>
  <c r="AP1791" i="79"/>
  <c r="AS1783" i="79"/>
  <c r="AS1781" i="79"/>
  <c r="AH1755" i="79"/>
  <c r="G91" i="43" s="1"/>
  <c r="AN1791" i="79"/>
  <c r="AS1810" i="79"/>
  <c r="AE1818" i="79"/>
  <c r="D108" i="43" s="1"/>
  <c r="AS1806" i="79"/>
  <c r="AS1869" i="79"/>
  <c r="AP1755" i="79"/>
  <c r="O91" i="43" s="1"/>
  <c r="AH1872" i="79"/>
  <c r="AS1843" i="79"/>
  <c r="AP1872" i="79"/>
  <c r="AM1872" i="79"/>
  <c r="AO1791" i="79"/>
  <c r="AJ1791" i="79"/>
  <c r="AS1784" i="79"/>
  <c r="AS1782" i="79"/>
  <c r="AM1755" i="79"/>
  <c r="L91" i="43" s="1"/>
  <c r="AS1812" i="79"/>
  <c r="AS1813" i="79"/>
  <c r="AI1845" i="79"/>
  <c r="AS1867" i="79"/>
  <c r="AS1833" i="79"/>
  <c r="AE1845" i="79"/>
  <c r="AF1872" i="79"/>
  <c r="E116" i="43" s="1"/>
  <c r="AJ1755" i="79"/>
  <c r="I91" i="43" s="1"/>
  <c r="AS1787" i="79"/>
  <c r="AS1780" i="79"/>
  <c r="AS1811" i="79"/>
  <c r="AS1807" i="79"/>
  <c r="AS1870" i="79"/>
  <c r="AJ1872" i="79"/>
  <c r="AI1755" i="79"/>
  <c r="H91" i="43" s="1"/>
  <c r="AS1838" i="79"/>
  <c r="AS1836" i="79"/>
  <c r="AI1872" i="79"/>
  <c r="AR1872" i="79"/>
  <c r="AO1755" i="79"/>
  <c r="N91" i="43" s="1"/>
  <c r="AE1158" i="79"/>
  <c r="AE1162" i="79" s="1"/>
  <c r="AS1786" i="79"/>
  <c r="AE1791" i="79"/>
  <c r="AS1779" i="79"/>
  <c r="AM1791" i="79"/>
  <c r="AJ1818" i="79"/>
  <c r="AE768" i="79"/>
  <c r="AE775" i="79" s="1"/>
  <c r="AS1814" i="79"/>
  <c r="AS1809" i="79"/>
  <c r="AP1818" i="79"/>
  <c r="AS1871" i="79"/>
  <c r="AQ1791" i="79"/>
  <c r="AO1818" i="79"/>
  <c r="AI1818" i="79"/>
  <c r="AG1755" i="79"/>
  <c r="F91" i="43" s="1"/>
  <c r="AH1791" i="79"/>
  <c r="AS1834" i="79"/>
  <c r="AL1845" i="79"/>
  <c r="AI1791" i="79"/>
  <c r="AO1872" i="79"/>
  <c r="AN1755" i="79"/>
  <c r="M91" i="43" s="1"/>
  <c r="AS1785" i="79"/>
  <c r="AM1818" i="79"/>
  <c r="AS1815" i="79"/>
  <c r="AS1864" i="79"/>
  <c r="AS1863" i="79"/>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6" i="79"/>
  <c r="AE1167" i="79"/>
  <c r="AE1163"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164" i="79" l="1"/>
  <c r="AE1168" i="79"/>
  <c r="AE1165" i="79"/>
  <c r="AE971" i="79"/>
  <c r="AE1161" i="79"/>
  <c r="AE1160" i="79"/>
  <c r="AE1159" i="79"/>
  <c r="AE1356" i="79"/>
  <c r="AS1755" i="79"/>
  <c r="AE1755" i="79"/>
  <c r="D91" i="43" s="1"/>
  <c r="R91" i="43" s="1"/>
  <c r="AE1364" i="79"/>
  <c r="AE969" i="79"/>
  <c r="AE1354" i="79"/>
  <c r="AE972" i="79"/>
  <c r="AE968" i="79"/>
  <c r="AE1359" i="79"/>
  <c r="AE1363" i="79"/>
  <c r="AE1360" i="79"/>
  <c r="AE1361" i="79"/>
  <c r="AE773" i="79"/>
  <c r="AE1362" i="79"/>
  <c r="AE1355" i="79"/>
  <c r="AE1358" i="79"/>
  <c r="AS1791" i="79"/>
  <c r="AS1872" i="79"/>
  <c r="AS1818" i="79"/>
  <c r="AS1845"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E104" i="43"/>
  <c r="D88" i="43"/>
  <c r="AF1365" i="79"/>
  <c r="E85" i="43" s="1"/>
  <c r="AS1548" i="79"/>
  <c r="AS1357" i="79"/>
  <c r="D104" i="43"/>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AG1803" i="79"/>
  <c r="AG1819" i="79" s="1"/>
  <c r="F109" i="43" s="1"/>
  <c r="AQ1830" i="79"/>
  <c r="AQ1846" i="79" s="1"/>
  <c r="P113" i="43" s="1"/>
  <c r="AK1830" i="79"/>
  <c r="AK1846" i="79" s="1"/>
  <c r="J113" i="43" s="1"/>
  <c r="AM1830" i="79"/>
  <c r="AM1846" i="79" s="1"/>
  <c r="L113" i="43" s="1"/>
  <c r="AK1803" i="79"/>
  <c r="AK1819" i="79" s="1"/>
  <c r="J109" i="43" s="1"/>
  <c r="AF1857" i="79"/>
  <c r="AF1873" i="79" s="1"/>
  <c r="E117" i="43" s="1"/>
  <c r="E118" i="43" s="1"/>
  <c r="AJ1776" i="79"/>
  <c r="AJ1792" i="79" s="1"/>
  <c r="I105" i="43" s="1"/>
  <c r="AN1739" i="79"/>
  <c r="AP1776" i="79"/>
  <c r="AP1792" i="79" s="1"/>
  <c r="O105" i="43" s="1"/>
  <c r="AE1803" i="79"/>
  <c r="AE1819" i="79" s="1"/>
  <c r="AI1776" i="79"/>
  <c r="AI1792" i="79" s="1"/>
  <c r="H105" i="43" s="1"/>
  <c r="AF1803" i="79"/>
  <c r="AF1819" i="79" s="1"/>
  <c r="E109" i="43" s="1"/>
  <c r="E110" i="43" s="1"/>
  <c r="AM1803" i="79"/>
  <c r="AM1819" i="79" s="1"/>
  <c r="L109" i="43" s="1"/>
  <c r="AN1857" i="79"/>
  <c r="AN1873" i="79" s="1"/>
  <c r="M117" i="43" s="1"/>
  <c r="AQ1776" i="79"/>
  <c r="AQ1792" i="79" s="1"/>
  <c r="P105" i="43" s="1"/>
  <c r="AI1857" i="79"/>
  <c r="AI1873" i="79" s="1"/>
  <c r="H117" i="43" s="1"/>
  <c r="AF1776" i="79"/>
  <c r="AF1792" i="79" s="1"/>
  <c r="E105" i="43" s="1"/>
  <c r="E106" i="43" s="1"/>
  <c r="AO1857" i="79"/>
  <c r="AO1873" i="79" s="1"/>
  <c r="N117" i="43" s="1"/>
  <c r="AL1857" i="79"/>
  <c r="AL1873" i="79" s="1"/>
  <c r="K117" i="43" s="1"/>
  <c r="AH1830" i="79"/>
  <c r="AH1846" i="79" s="1"/>
  <c r="G113" i="43" s="1"/>
  <c r="AJ1830" i="79"/>
  <c r="AJ1846" i="79" s="1"/>
  <c r="I113" i="43" s="1"/>
  <c r="AF1739" i="79"/>
  <c r="AI1830" i="79"/>
  <c r="AI1846" i="79" s="1"/>
  <c r="H113" i="43" s="1"/>
  <c r="AR1739" i="79"/>
  <c r="AR1776" i="79"/>
  <c r="AR1792" i="79" s="1"/>
  <c r="Q105" i="43" s="1"/>
  <c r="AQ1739" i="79"/>
  <c r="AF1830" i="79"/>
  <c r="AF1846" i="79" s="1"/>
  <c r="E113" i="43" s="1"/>
  <c r="E114" i="43" s="1"/>
  <c r="AE1857" i="79"/>
  <c r="AE1873" i="79" s="1"/>
  <c r="AG1776" i="79"/>
  <c r="AG1792" i="79" s="1"/>
  <c r="F105" i="43" s="1"/>
  <c r="AQ1857" i="79"/>
  <c r="AQ1873" i="79" s="1"/>
  <c r="P117" i="43" s="1"/>
  <c r="AG1857" i="79"/>
  <c r="AG1873" i="79" s="1"/>
  <c r="F117" i="43" s="1"/>
  <c r="AK1776" i="79"/>
  <c r="AK1792" i="79" s="1"/>
  <c r="J105" i="43" s="1"/>
  <c r="AO1830" i="79"/>
  <c r="AO1846" i="79" s="1"/>
  <c r="N113" i="43" s="1"/>
  <c r="AL1739" i="79"/>
  <c r="AM1776" i="79"/>
  <c r="AM1792" i="79" s="1"/>
  <c r="L105" i="43" s="1"/>
  <c r="AP1830" i="79"/>
  <c r="AP1846" i="79" s="1"/>
  <c r="O113" i="43" s="1"/>
  <c r="AJ1803" i="79"/>
  <c r="AJ1819" i="79" s="1"/>
  <c r="I109" i="43" s="1"/>
  <c r="AH1776" i="79"/>
  <c r="AH1792" i="79" s="1"/>
  <c r="G105" i="43" s="1"/>
  <c r="AL1803" i="79"/>
  <c r="AL1819" i="79" s="1"/>
  <c r="K109" i="43" s="1"/>
  <c r="AG1739" i="79"/>
  <c r="AH1803" i="79"/>
  <c r="AH1819" i="79" s="1"/>
  <c r="G109" i="43" s="1"/>
  <c r="AP1739" i="79"/>
  <c r="AL1830" i="79"/>
  <c r="AL1846" i="79" s="1"/>
  <c r="K113" i="43" s="1"/>
  <c r="AN1776" i="79"/>
  <c r="AN1792" i="79" s="1"/>
  <c r="M105" i="43" s="1"/>
  <c r="AI1739" i="79"/>
  <c r="AP1857" i="79"/>
  <c r="AP1873" i="79" s="1"/>
  <c r="O117" i="43" s="1"/>
  <c r="AE1739" i="79"/>
  <c r="AH1739" i="79"/>
  <c r="AN1803" i="79"/>
  <c r="AN1819" i="79" s="1"/>
  <c r="M109" i="43" s="1"/>
  <c r="AK1857" i="79"/>
  <c r="AK1873" i="79" s="1"/>
  <c r="J117" i="43" s="1"/>
  <c r="AO1803" i="79"/>
  <c r="AO1819" i="79" s="1"/>
  <c r="N109" i="43" s="1"/>
  <c r="AJ1857" i="79"/>
  <c r="AJ1873" i="79" s="1"/>
  <c r="I117" i="43" s="1"/>
  <c r="AM1857" i="79"/>
  <c r="AM1873" i="79" s="1"/>
  <c r="L117" i="43" s="1"/>
  <c r="AH1857" i="79"/>
  <c r="AH1873" i="79" s="1"/>
  <c r="G117" i="43" s="1"/>
  <c r="AR1857" i="79"/>
  <c r="AR1873" i="79" s="1"/>
  <c r="Q117" i="43" s="1"/>
  <c r="AM1739" i="79"/>
  <c r="AO1739" i="79"/>
  <c r="AI1803" i="79"/>
  <c r="AI1819" i="79" s="1"/>
  <c r="H109" i="43" s="1"/>
  <c r="AR1803" i="79"/>
  <c r="AR1819" i="79" s="1"/>
  <c r="Q109" i="43" s="1"/>
  <c r="AE1830" i="79"/>
  <c r="AE1846" i="79" s="1"/>
  <c r="AG1830" i="79"/>
  <c r="AG1846" i="79" s="1"/>
  <c r="F113" i="43" s="1"/>
  <c r="AQ1803" i="79"/>
  <c r="AQ1819" i="79" s="1"/>
  <c r="P109" i="43" s="1"/>
  <c r="AE1776" i="79"/>
  <c r="AE1792" i="79" s="1"/>
  <c r="AO1776" i="79"/>
  <c r="AO1792" i="79" s="1"/>
  <c r="N105" i="43" s="1"/>
  <c r="AJ1739" i="79"/>
  <c r="AP1803" i="79"/>
  <c r="AP1819" i="79" s="1"/>
  <c r="O109" i="43" s="1"/>
  <c r="AK1739" i="79"/>
  <c r="AN1830" i="79"/>
  <c r="AN1846" i="79" s="1"/>
  <c r="M113" i="43" s="1"/>
  <c r="AL1776" i="79"/>
  <c r="AL1792" i="79" s="1"/>
  <c r="K105" i="43" s="1"/>
  <c r="AR1830" i="79"/>
  <c r="AR1846" i="79" s="1"/>
  <c r="Q113" i="43" s="1"/>
  <c r="AE578" i="79"/>
  <c r="AE584" i="79" s="1"/>
  <c r="AE198" i="79"/>
  <c r="AE199" i="79" s="1"/>
  <c r="AF388" i="79"/>
  <c r="AF394" i="79" s="1"/>
  <c r="AF578" i="79"/>
  <c r="AF582" i="79" s="1"/>
  <c r="AF198" i="79"/>
  <c r="AF200" i="79" s="1"/>
  <c r="AN130" i="46"/>
  <c r="AN404" i="46"/>
  <c r="AN540" i="46"/>
  <c r="AN268" i="46"/>
  <c r="AN269" i="46" s="1"/>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AE1351" i="79"/>
  <c r="AE1366" i="79" s="1"/>
  <c r="AH1545" i="79"/>
  <c r="AH1561" i="79" s="1"/>
  <c r="G8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K1756" i="79" l="1"/>
  <c r="J92" i="43" s="1"/>
  <c r="AK1762" i="79"/>
  <c r="AF1756" i="79"/>
  <c r="E92" i="43" s="1"/>
  <c r="AF1762" i="79"/>
  <c r="AP1756" i="79"/>
  <c r="O92" i="43" s="1"/>
  <c r="AP1762" i="79"/>
  <c r="AL1756" i="79"/>
  <c r="K92" i="43" s="1"/>
  <c r="AL1762" i="79"/>
  <c r="AQ1756" i="79"/>
  <c r="P92" i="43" s="1"/>
  <c r="AQ1762" i="79"/>
  <c r="AJ1756" i="79"/>
  <c r="I92" i="43" s="1"/>
  <c r="AJ1762" i="79"/>
  <c r="AO1756" i="79"/>
  <c r="N92" i="43" s="1"/>
  <c r="AO1762" i="79"/>
  <c r="AM1756" i="79"/>
  <c r="L92" i="43" s="1"/>
  <c r="AM1762" i="79"/>
  <c r="AH1756" i="79"/>
  <c r="G92" i="43" s="1"/>
  <c r="AH1762" i="79"/>
  <c r="AG1756" i="79"/>
  <c r="F92" i="43" s="1"/>
  <c r="AG1762" i="79"/>
  <c r="AR1756" i="79"/>
  <c r="Q92" i="43" s="1"/>
  <c r="AR1762" i="79"/>
  <c r="AN1756" i="79"/>
  <c r="M92" i="43" s="1"/>
  <c r="AN1762" i="79"/>
  <c r="AI1756" i="79"/>
  <c r="H92" i="43" s="1"/>
  <c r="AI1762" i="79"/>
  <c r="AE1756" i="79"/>
  <c r="D92" i="43" s="1"/>
  <c r="AE1762" i="79"/>
  <c r="AE583" i="79"/>
  <c r="AE585" i="79"/>
  <c r="AE391" i="79"/>
  <c r="E120" i="43"/>
  <c r="AS1792" i="79"/>
  <c r="AS1793" i="79" s="1"/>
  <c r="AS1819" i="79"/>
  <c r="AS1820" i="79" s="1"/>
  <c r="AS1846" i="79"/>
  <c r="AS1847" i="79" s="1"/>
  <c r="AS1873" i="79"/>
  <c r="AS1874"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105" i="43"/>
  <c r="D89" i="43"/>
  <c r="R89"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56" i="79" l="1"/>
  <c r="R117" i="43"/>
  <c r="D118" i="43"/>
  <c r="R105" i="43"/>
  <c r="D106" i="43"/>
  <c r="R109" i="43"/>
  <c r="D110" i="43"/>
  <c r="R113" i="43"/>
  <c r="D114" i="43"/>
  <c r="AQ271" i="46"/>
  <c r="H58" i="43" s="1"/>
  <c r="M32"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6"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AS408" i="46"/>
  <c r="J61" i="43" s="1"/>
  <c r="AK204" i="79"/>
  <c r="J67" i="43" s="1"/>
  <c r="AN408" i="46"/>
  <c r="E61" i="43" s="1"/>
  <c r="AN271" i="46"/>
  <c r="AM408" i="46"/>
  <c r="J55" i="43"/>
  <c r="D55" i="43"/>
  <c r="D56" i="43"/>
  <c r="E55" i="43"/>
  <c r="AS1757" i="79" l="1"/>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3" i="79"/>
  <c r="AS975" i="79" s="1"/>
  <c r="AS586" i="79"/>
  <c r="AS588" i="79" s="1"/>
  <c r="AS1169" i="79"/>
  <c r="AS1171" i="79" s="1"/>
  <c r="AS777" i="79"/>
  <c r="AS779" i="79" s="1"/>
  <c r="AO1169" i="79"/>
  <c r="N82" i="43" s="1"/>
  <c r="R83" i="43"/>
  <c r="R77" i="43"/>
  <c r="H20" i="43" s="1"/>
  <c r="F79" i="43"/>
  <c r="P79" i="43"/>
  <c r="Q79" i="43"/>
  <c r="E79" i="43"/>
  <c r="H79" i="43"/>
  <c r="J79" i="43"/>
  <c r="I79" i="43"/>
  <c r="G79" i="43"/>
  <c r="L79" i="43"/>
  <c r="N79" i="43"/>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4" i="47" l="1"/>
  <c r="S201" i="47"/>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69" i="79"/>
  <c r="F82" i="43" s="1"/>
  <c r="K180" i="47" s="1"/>
  <c r="AP1169" i="79"/>
  <c r="O82" i="43" s="1"/>
  <c r="T197" i="47" s="1"/>
  <c r="K142" i="47"/>
  <c r="K139" i="47"/>
  <c r="K144" i="47"/>
  <c r="K138" i="47"/>
  <c r="AE1169" i="79"/>
  <c r="D82" i="43" s="1"/>
  <c r="E30" i="43" s="1"/>
  <c r="E82" i="43"/>
  <c r="E31" i="43" s="1"/>
  <c r="AJ1169" i="79"/>
  <c r="I82" i="43" s="1"/>
  <c r="N181" i="47" s="1"/>
  <c r="S157" i="47"/>
  <c r="S152" i="47"/>
  <c r="AQ1169" i="79"/>
  <c r="P82" i="43" s="1"/>
  <c r="U206" i="47" s="1"/>
  <c r="AL1169" i="79"/>
  <c r="K82" i="43" s="1"/>
  <c r="P202" i="47" s="1"/>
  <c r="AK1169"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L202" i="47" s="1"/>
  <c r="T136" i="47"/>
  <c r="T143" i="47"/>
  <c r="T135" i="47"/>
  <c r="L139" i="47"/>
  <c r="L142" i="47"/>
  <c r="L136" i="47"/>
  <c r="AM1169" i="79"/>
  <c r="L82" i="43" s="1"/>
  <c r="Q198" i="47" s="1"/>
  <c r="T145" i="47"/>
  <c r="S158" i="47"/>
  <c r="L146" i="47"/>
  <c r="S151" i="47"/>
  <c r="T141" i="47"/>
  <c r="T139" i="47"/>
  <c r="S159" i="47"/>
  <c r="L145" i="47"/>
  <c r="O139" i="47"/>
  <c r="S155" i="47"/>
  <c r="S160" i="47"/>
  <c r="AR1169" i="79"/>
  <c r="Q82" i="43" s="1"/>
  <c r="V199" i="47" s="1"/>
  <c r="AN1169"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H21" i="43" s="1"/>
  <c r="H22" i="43" s="1"/>
  <c r="J140" i="43"/>
  <c r="R95" i="43" l="1"/>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rgb="FF000000"/>
            <rFont val="Tahoma"/>
            <family val="2"/>
          </rPr>
          <t>OEB Staff:</t>
        </r>
        <r>
          <rPr>
            <sz val="9"/>
            <color rgb="FF000000"/>
            <rFont val="Tahoma"/>
            <family val="2"/>
          </rPr>
          <t xml:space="preserve">
</t>
        </r>
        <r>
          <rPr>
            <sz val="9"/>
            <color rgb="FF000000"/>
            <rFont val="Tahoma"/>
            <family val="2"/>
          </rPr>
          <t xml:space="preserve">Values for monthly rates should use the applicable quarterly rate, but should also be capable of being overridden.
</t>
        </r>
        <r>
          <rPr>
            <sz val="9"/>
            <color rgb="FF000000"/>
            <rFont val="Tahoma"/>
            <family val="2"/>
          </rPr>
          <t xml:space="preserve">
</t>
        </r>
        <r>
          <rPr>
            <sz val="9"/>
            <color rgb="FF000000"/>
            <rFont val="Tahoma"/>
            <family val="2"/>
          </rPr>
          <t>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<sst xmlns="http://schemas.openxmlformats.org/spreadsheetml/2006/main" count="4139" uniqueCount="1067">
  <si>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</si>
  <si>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</si>
  <si>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</si>
  <si>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</si>
  <si>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</si>
  <si>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</si>
  <si>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</si>
  <si>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</si>
  <si>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</si>
  <si>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</si>
  <si>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</si>
  <si>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</si>
  <si>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</si>
  <si>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</si>
  <si>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</si>
  <si>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</si>
  <si>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</si>
  <si>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</si>
  <si>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</si>
  <si>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</si>
  <si>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</si>
  <si>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</si>
  <si>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</si>
  <si>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</si>
  <si>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</si>
  <si>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</si>
  <si>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</si>
  <si>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</si>
  <si>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</si>
  <si>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</si>
  <si>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</si>
  <si>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</si>
  <si>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</si>
  <si>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</si>
  <si>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</si>
  <si>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</si>
  <si>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</si>
  <si>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</si>
  <si>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</si>
  <si>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</si>
  <si>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</si>
  <si>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</si>
  <si>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</si>
  <si>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</si>
  <si>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</si>
  <si>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</si>
  <si>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</si>
  <si>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</si>
  <si>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</si>
  <si>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</si>
  <si>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</si>
  <si>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</si>
  <si>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</si>
  <si>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</si>
  <si>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</si>
  <si>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</si>
  <si>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</si>
  <si>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</si>
  <si>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</si>
  <si>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</si>
  <si>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</si>
  <si>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</si>
  <si>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</si>
  <si>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</si>
  <si>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</si>
  <si>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</si>
  <si>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</si>
  <si>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</si>
  <si>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</si>
  <si>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</si>
  <si>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</si>
  <si>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</si>
  <si>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</si>
  <si>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</si>
  <si>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</si>
  <si>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</si>
  <si>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</si>
  <si>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</si>
  <si>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</si>
  <si>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</si>
  <si>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</si>
  <si>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</si>
  <si>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</si>
  <si>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</si>
  <si>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</si>
  <si>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</si>
  <si>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</si>
  <si>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</si>
  <si>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</si>
  <si>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</si>
  <si>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</si>
  <si>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</si>
  <si>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</si>
  <si>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</si>
  <si>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</si>
  <si>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</si>
  <si>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</si>
  <si>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</si>
  <si>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</si>
  <si>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</si>
  <si>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</si>
  <si>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</si>
  <si>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</si>
  <si>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</si>
  <si>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</si>
  <si>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</si>
  <si>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</si>
  <si>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</si>
  <si>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</si>
  <si>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</si>
  <si>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</si>
  <si>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</si>
  <si>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</si>
  <si>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</si>
  <si>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</si>
  <si>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</si>
  <si>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</si>
  <si>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</si>
  <si>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</si>
  <si>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</si>
  <si>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</si>
  <si>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</si>
  <si>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</si>
  <si>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</si>
  <si>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</si>
  <si>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</si>
  <si>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</si>
  <si>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</si>
  <si>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</si>
  <si>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</si>
  <si>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</si>
  <si>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</si>
  <si>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</si>
  <si>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</si>
  <si>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</si>
  <si>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</si>
  <si>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</si>
  <si>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</si>
  <si>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</si>
  <si>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</si>
  <si>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</si>
  <si>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</si>
  <si>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</si>
  <si>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</si>
  <si>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</si>
  <si>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</si>
  <si>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</si>
  <si>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</si>
  <si>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</si>
  <si>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</si>
  <si>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</si>
  <si>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</si>
  <si>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</si>
  <si>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</si>
  <si>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</si>
  <si>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</si>
  <si>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</si>
  <si>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</si>
  <si>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</si>
  <si>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</si>
  <si>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</si>
  <si>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</si>
  <si>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</si>
  <si>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</si>
  <si>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</si>
  <si>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</si>
  <si>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</si>
  <si>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</si>
  <si>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</si>
  <si>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</si>
  <si>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</si>
  <si>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</si>
  <si>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</si>
  <si>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</si>
  <si>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</si>
  <si>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</si>
  <si>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</si>
  <si>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</si>
  <si>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</si>
  <si>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</si>
  <si>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</si>
  <si>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</si>
  <si>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</si>
  <si>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</si>
  <si>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</si>
  <si>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</si>
  <si>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</si>
  <si>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</si>
  <si>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</si>
  <si>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</si>
  <si>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</si>
  <si>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</si>
  <si>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</si>
  <si>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</si>
  <si>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</si>
  <si>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</si>
  <si>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</si>
  <si>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</si>
  <si>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</si>
  <si>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</si>
  <si>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</si>
  <si>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</si>
  <si>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</si>
  <si>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</si>
  <si>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</si>
  <si>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</si>
  <si>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</si>
  <si>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</si>
  <si>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</si>
  <si>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</si>
  <si>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</si>
  <si>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</si>
  <si>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</si>
  <si>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</si>
  <si>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</si>
  <si>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</si>
  <si>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</si>
  <si>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</si>
  <si>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</si>
  <si>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</si>
  <si>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</si>
  <si>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</si>
  <si>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</si>
  <si>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</si>
  <si>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</si>
  <si>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</si>
  <si>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</si>
  <si>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</si>
  <si>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</si>
  <si>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</si>
  <si>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</si>
  <si>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</si>
  <si>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</si>
  <si>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</si>
  <si>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</si>
  <si>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</si>
  <si>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</si>
  <si>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</si>
  <si>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</si>
  <si>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</si>
  <si>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</si>
  <si>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</si>
  <si>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</si>
  <si>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</si>
  <si>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</si>
  <si>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</si>
  <si>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</si>
  <si>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</si>
  <si>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</si>
  <si>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</si>
  <si>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</si>
  <si>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</si>
  <si>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</si>
  <si>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</si>
  <si>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</si>
  <si>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</si>
  <si>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</si>
  <si>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</si>
  <si>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</si>
  <si>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</si>
  <si>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</si>
  <si>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</si>
  <si>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</si>
  <si>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</si>
  <si>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</si>
  <si>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</si>
  <si>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</si>
  <si>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</si>
  <si>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</si>
  <si>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</si>
  <si>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</si>
  <si>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</si>
  <si>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</si>
  <si>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</si>
  <si>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</si>
  <si>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</si>
  <si>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</si>
  <si>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</si>
  <si>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</si>
  <si>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</si>
  <si>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</si>
  <si>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</si>
  <si>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</si>
  <si>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</si>
  <si>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</si>
  <si>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</si>
  <si>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</si>
  <si>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</si>
  <si>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</si>
  <si>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</si>
  <si>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</si>
  <si>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</si>
  <si>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</si>
  <si>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</si>
  <si>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</si>
  <si>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</si>
  <si>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</si>
  <si>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</si>
  <si>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</si>
  <si>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</si>
  <si>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</si>
  <si>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</si>
  <si>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</si>
  <si>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</si>
  <si>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</si>
  <si>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</si>
  <si>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</si>
  <si>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</si>
  <si>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</si>
  <si>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</si>
  <si>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</si>
  <si>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</si>
  <si>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</si>
  <si>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</si>
  <si>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</si>
  <si>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</si>
  <si>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</si>
  <si>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</si>
  <si>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</si>
  <si>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</si>
  <si>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</si>
  <si>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</si>
  <si>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</si>
  <si>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</si>
  <si>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</si>
  <si>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</si>
  <si>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</si>
  <si>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</si>
  <si>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</si>
  <si>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</si>
  <si>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</si>
  <si>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</si>
  <si>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</si>
  <si>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</si>
  <si>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</si>
  <si>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</si>
  <si>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</si>
  <si>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</si>
  <si>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</si>
  <si>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</si>
  <si>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</si>
  <si>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</si>
  <si>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</si>
  <si>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</si>
  <si>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</si>
  <si>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</si>
  <si>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</si>
  <si>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</si>
  <si>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</si>
  <si>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</si>
  <si>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</si>
  <si>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</si>
  <si>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</si>
  <si>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</si>
  <si>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</si>
  <si>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</si>
  <si>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</si>
  <si>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</si>
  <si>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</si>
  <si>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</si>
  <si>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</si>
  <si>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</si>
  <si>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</si>
  <si>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</si>
  <si>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</si>
  <si>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</si>
  <si>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</si>
  <si>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</si>
  <si>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</si>
  <si>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</si>
  <si>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</si>
  <si>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</si>
  <si>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</si>
  <si>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</si>
  <si>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</si>
  <si>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</si>
  <si>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</si>
  <si>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</si>
  <si>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</si>
  <si>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</si>
  <si>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</si>
  <si>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</si>
  <si>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</si>
  <si>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</si>
  <si>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</si>
  <si>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</si>
  <si>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</si>
  <si>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</si>
  <si>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</si>
  <si>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</si>
  <si>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</si>
  <si>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</si>
  <si>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</si>
  <si>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</si>
  <si>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</si>
  <si>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</si>
  <si>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</si>
  <si>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</si>
  <si>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</si>
  <si>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</si>
  <si>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</si>
  <si>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</si>
  <si>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</si>
  <si>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</si>
  <si>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</si>
  <si>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</si>
  <si>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</si>
  <si>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</si>
  <si>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</si>
  <si>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</si>
  <si>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</si>
  <si>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</si>
  <si>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</si>
  <si>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</si>
  <si>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</si>
  <si>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</si>
  <si>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</si>
  <si>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</si>
  <si>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</si>
  <si>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</si>
  <si>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</si>
  <si>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</si>
  <si>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</si>
  <si>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</si>
  <si>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</si>
  <si>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</si>
  <si>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</si>
  <si>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</si>
  <si>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</si>
  <si>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</si>
  <si>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</si>
  <si>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</si>
  <si>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</si>
  <si>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</si>
  <si>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</si>
  <si>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</si>
  <si>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</si>
  <si>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</si>
  <si>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</si>
  <si>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</si>
  <si>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</si>
  <si>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</si>
  <si>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</si>
  <si>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</si>
  <si>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</si>
  <si>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</si>
  <si>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</si>
  <si>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</si>
  <si>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</si>
  <si>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</si>
  <si>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</si>
  <si>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</si>
  <si>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</si>
  <si>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</si>
  <si>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</si>
  <si>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</si>
  <si>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</si>
  <si>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</si>
  <si>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</si>
  <si>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</si>
  <si>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</si>
  <si>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</si>
  <si>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</si>
  <si>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</si>
  <si>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</si>
  <si>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</si>
  <si>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</si>
  <si>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</si>
  <si>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</si>
  <si>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</si>
  <si>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</si>
  <si>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</si>
  <si>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</si>
  <si>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</si>
  <si>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</si>
  <si>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</si>
  <si>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</si>
  <si>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</si>
  <si>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</si>
  <si>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</si>
  <si>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</si>
  <si>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</si>
  <si>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</si>
  <si>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</si>
  <si>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</si>
  <si>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</si>
  <si>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</si>
  <si>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</si>
  <si>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</si>
  <si>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</si>
  <si>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</si>
  <si>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</si>
  <si>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</si>
  <si>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</si>
  <si>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</si>
  <si>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</si>
  <si>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</si>
  <si>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</si>
  <si>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</si>
  <si>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</si>
  <si>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</si>
  <si>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</si>
  <si>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</si>
  <si>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</si>
  <si>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</si>
  <si>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</si>
  <si>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</si>
  <si>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</si>
  <si>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</si>
  <si>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</si>
  <si>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</si>
  <si>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</si>
  <si>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</si>
  <si>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</si>
  <si>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</si>
  <si>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</si>
  <si>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</si>
  <si>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</si>
  <si>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</si>
  <si>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</si>
  <si>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</si>
  <si>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</si>
  <si>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</si>
  <si>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</si>
  <si>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</si>
  <si>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</si>
  <si>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</si>
  <si>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</si>
  <si>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</si>
  <si>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</si>
  <si>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</si>
  <si>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</si>
  <si>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</si>
  <si>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</si>
  <si>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</si>
  <si>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</si>
  <si>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</si>
  <si>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</si>
  <si>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</si>
  <si>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</si>
  <si>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</si>
  <si>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</si>
  <si>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</si>
  <si>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</si>
  <si>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</si>
  <si>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</si>
  <si>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</si>
  <si>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</si>
  <si>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</si>
  <si>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</si>
  <si>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</si>
  <si>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</si>
  <si>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</si>
  <si>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</si>
  <si>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</si>
  <si>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</si>
  <si>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</si>
  <si>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</si>
  <si>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</si>
  <si>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</si>
  <si>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</si>
  <si>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</si>
  <si>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</si>
  <si>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</si>
  <si>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</si>
  <si>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</si>
  <si>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</si>
  <si>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</si>
  <si>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</si>
  <si>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</si>
  <si>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</si>
  <si>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</si>
  <si>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</si>
  <si>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</si>
  <si>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</si>
  <si>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</si>
  <si>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</si>
  <si>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</si>
  <si>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</si>
  <si>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</si>
  <si>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</si>
  <si>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</si>
  <si>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</si>
  <si>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</si>
  <si>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</si>
  <si>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</si>
  <si>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</si>
  <si>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</si>
  <si>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</si>
  <si>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</si>
  <si>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</si>
  <si>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</si>
  <si>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</si>
  <si>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</si>
  <si>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</si>
  <si>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</si>
  <si>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</si>
  <si>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</si>
  <si>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</si>
  <si>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</si>
  <si>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</si>
  <si>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</si>
  <si>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</si>
  <si>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</si>
  <si>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</si>
  <si>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</si>
  <si>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</si>
  <si>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</si>
  <si>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</si>
  <si>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</si>
  <si>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</si>
  <si>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</si>
  <si>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</si>
  <si>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</si>
  <si>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</si>
  <si>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</si>
  <si>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</si>
  <si>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</si>
  <si>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</si>
  <si>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</si>
  <si>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</si>
  <si>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</si>
  <si>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</si>
  <si>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</si>
  <si>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</si>
  <si>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</si>
  <si>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</si>
  <si>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</si>
  <si>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</si>
  <si>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</si>
  <si>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</si>
  <si>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</si>
  <si>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</si>
  <si>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</si>
  <si>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</si>
  <si>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</si>
  <si>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</si>
  <si>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</si>
  <si>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</si>
  <si>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</si>
  <si>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</si>
  <si>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</si>
  <si>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</si>
  <si>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</si>
  <si>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</si>
  <si>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</si>
  <si>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</si>
  <si>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</si>
  <si>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</si>
  <si>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</si>
  <si>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</si>
  <si>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</si>
  <si>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</si>
  <si>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</si>
  <si>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</si>
  <si>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</si>
  <si>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</si>
  <si>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</si>
  <si>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</si>
  <si>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</si>
  <si>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</si>
  <si>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</si>
  <si>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</si>
  <si>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</si>
  <si>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</si>
  <si>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</si>
  <si>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</si>
  <si>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</si>
  <si>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</si>
  <si>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</si>
  <si>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</si>
  <si>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</si>
  <si>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</si>
  <si>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</si>
  <si>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</si>
  <si>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</si>
  <si>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</si>
  <si>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</si>
  <si>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</si>
  <si>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</si>
  <si>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</si>
  <si>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</si>
  <si>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</si>
  <si>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</si>
  <si>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</si>
  <si>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</si>
  <si>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</si>
  <si>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</si>
  <si>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</si>
  <si>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</si>
  <si>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</si>
  <si>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</si>
  <si>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</si>
  <si>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</si>
  <si>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</si>
  <si>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</si>
  <si>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</si>
  <si>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</si>
  <si>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</si>
  <si>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</si>
  <si>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</si>
  <si>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</si>
  <si>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</si>
  <si>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</si>
  <si>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</si>
  <si>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</si>
  <si>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</si>
  <si>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</si>
  <si>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</si>
  <si>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</si>
  <si>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</si>
  <si>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</si>
  <si>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</si>
  <si>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</si>
  <si>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</si>
  <si>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</si>
  <si>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</si>
  <si>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</si>
  <si>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</si>
  <si>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</si>
  <si>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</si>
  <si>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</si>
  <si>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</si>
  <si>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</si>
  <si>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</si>
  <si>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</si>
  <si>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</si>
  <si>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</si>
  <si>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</si>
  <si>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</si>
  <si>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</si>
  <si>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</si>
  <si>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</si>
  <si>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</si>
  <si>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</si>
  <si>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</si>
  <si>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</si>
  <si>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</si>
  <si>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</si>
  <si>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</si>
  <si>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</si>
  <si>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</si>
  <si>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</si>
  <si>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</si>
  <si>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</si>
  <si>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</si>
  <si>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</si>
  <si>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</si>
  <si>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</si>
  <si>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</si>
  <si>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</si>
  <si>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</si>
  <si>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</si>
  <si>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</si>
  <si>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</si>
  <si>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</si>
  <si>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</si>
  <si>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</si>
  <si>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</si>
  <si>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</si>
  <si>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</si>
  <si>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</si>
  <si>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</si>
  <si>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</si>
  <si>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</si>
  <si>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</si>
  <si>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</si>
  <si>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</si>
  <si>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</si>
  <si>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</si>
  <si>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</si>
  <si>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</si>
  <si>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</si>
  <si>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</si>
  <si>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</si>
  <si>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</si>
  <si>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</si>
  <si>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</si>
  <si>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</si>
  <si>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</si>
  <si>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</si>
  <si>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</si>
  <si>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</si>
  <si>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</si>
  <si>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</si>
  <si>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</si>
  <si>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</si>
  <si>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</si>
  <si>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</si>
  <si>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</si>
  <si>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</si>
  <si>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</si>
  <si>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</si>
  <si>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</si>
  <si>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</si>
  <si>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</si>
  <si>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</si>
  <si>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</si>
  <si>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</si>
  <si>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</si>
  <si>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</si>
  <si>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</si>
  <si>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</si>
  <si>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</si>
  <si>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</si>
  <si>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</si>
  <si>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</si>
  <si>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</si>
  <si>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</si>
  <si>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</si>
  <si>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</si>
  <si>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</si>
  <si>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</si>
  <si>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</si>
  <si>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</si>
  <si>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</si>
  <si>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</si>
  <si>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</si>
  <si>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</si>
  <si>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</si>
  <si>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</si>
  <si>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</si>
  <si>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</si>
  <si>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</si>
  <si>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</si>
  <si>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</si>
  <si>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</si>
  <si>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</si>
  <si>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</si>
  <si>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</si>
  <si>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</si>
  <si>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</si>
  <si>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</si>
  <si>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</si>
  <si>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</si>
  <si>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</si>
  <si>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</si>
  <si>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</si>
  <si>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</si>
  <si>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</si>
  <si>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</si>
  <si>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</si>
  <si>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</si>
  <si>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</si>
  <si>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</si>
  <si>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</si>
  <si>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</si>
  <si>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</si>
  <si>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</si>
  <si>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</si>
  <si>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</si>
  <si>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</si>
  <si>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</si>
  <si>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</si>
  <si>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</si>
  <si>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</si>
  <si>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</si>
  <si>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</si>
  <si>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</si>
  <si>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</si>
  <si>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</si>
  <si>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</si>
  <si>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</si>
  <si>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</si>
  <si>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</si>
  <si>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</si>
  <si>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</si>
  <si>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</si>
  <si>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</si>
  <si>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</si>
  <si>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</si>
  <si>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</si>
  <si>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</si>
  <si>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</si>
  <si>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</si>
  <si>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</si>
  <si>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</si>
  <si>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</si>
  <si>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</si>
  <si>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</si>
  <si>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</si>
  <si>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</si>
  <si>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</si>
  <si>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</si>
  <si>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</si>
  <si>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</si>
  <si>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</si>
  <si>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</si>
  <si>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</si>
  <si>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</si>
  <si>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</si>
  <si>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</si>
  <si>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</si>
  <si>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</si>
  <si>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</si>
  <si>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</si>
  <si>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</si>
  <si>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</si>
  <si>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</si>
  <si>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</si>
  <si>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</si>
  <si>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</si>
  <si>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</si>
  <si>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</si>
  <si>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</si>
  <si>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</si>
  <si>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</si>
  <si>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</si>
  <si>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</si>
  <si>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</si>
  <si>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</si>
  <si>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</si>
  <si>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</si>
  <si>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</si>
  <si>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</si>
  <si>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</si>
  <si>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</si>
  <si>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</si>
  <si>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</si>
  <si>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</si>
  <si>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</si>
  <si>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</si>
  <si>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</si>
  <si>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</si>
  <si>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</si>
  <si>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</si>
  <si>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</si>
  <si>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</si>
  <si>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</si>
  <si>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</si>
  <si>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</si>
  <si>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</si>
  <si>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</si>
  <si>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</si>
  <si>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</si>
  <si>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</si>
  <si>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</si>
  <si>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</si>
  <si>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</si>
  <si>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</si>
  <si>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</si>
  <si>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</si>
  <si>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</si>
  <si>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</si>
  <si>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</si>
  <si>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</si>
  <si>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</si>
  <si>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</si>
  <si>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</si>
  <si>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</si>
  <si>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</si>
  <si>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</si>
  <si>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</si>
  <si>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</si>
  <si>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</si>
  <si>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</si>
  <si>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</si>
  <si>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</si>
  <si>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</si>
  <si>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</si>
  <si>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</si>
  <si>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</si>
  <si>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</si>
  <si>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</si>
  <si>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</si>
  <si>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</si>
  <si>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</si>
  <si>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</si>
  <si>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</si>
  <si>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</si>
  <si>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</si>
  <si>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</si>
  <si>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</si>
  <si>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</si>
  <si>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EB-2022-XXXX</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</si>
  <si>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</si>
  <si>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</si>
  <si>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</si>
  <si>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</si>
  <si>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</si>
  <si>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</si>
  <si>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</si>
  <si>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</si>
  <si>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</si>
  <si>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</si>
  <si>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</si>
  <si>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</si>
  <si>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</si>
  <si>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</si>
  <si>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</si>
  <si>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</si>
  <si>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</si>
  <si>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</si>
  <si>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</si>
  <si>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</si>
  <si>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</si>
  <si>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</si>
  <si>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</si>
  <si>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Burlington Hydro Inc.</t>
  </si>
  <si>
    <t>EB-2022-0018</t>
  </si>
  <si>
    <t>2023 IRM Application</t>
  </si>
  <si>
    <t>EB-2023-0008</t>
  </si>
  <si>
    <t>2024 IRM Application</t>
  </si>
  <si>
    <t>2022-2023</t>
  </si>
  <si>
    <t>Streetlighting</t>
  </si>
  <si>
    <t>EB-2020-0007</t>
  </si>
  <si>
    <t>EB-2021-0010</t>
  </si>
  <si>
    <t>Note:  Rates before 2022 have been removed from the table as they are not part of this disposition request.</t>
  </si>
  <si>
    <t>Post 2019 P&amp;C</t>
  </si>
  <si>
    <t>Errors in template corrected</t>
  </si>
  <si>
    <t>2020-2021</t>
  </si>
  <si>
    <t>EB-2020-007 2021 Settlement Proposal, p.24 of 54 (in the 2021 decision)</t>
  </si>
  <si>
    <t xml:space="preserve">LDCs must clearly show how it has allocated actual CDM savings to applicable rate classes, including supporting documentation and rationale for its proposal.  This should be shown by customer class and program each year.  </t>
  </si>
  <si>
    <t>Details of Projects</t>
  </si>
  <si>
    <t>Calculation of Retrofit net savings</t>
  </si>
  <si>
    <t>Application Number</t>
  </si>
  <si>
    <t>Rate Class</t>
  </si>
  <si>
    <t>Reported Gross kWh</t>
  </si>
  <si>
    <t>Reported Gross kW</t>
  </si>
  <si>
    <t>Year Completed</t>
  </si>
  <si>
    <t>Energy Savings (kWh)</t>
  </si>
  <si>
    <t>Demand Reductions (kW)</t>
  </si>
  <si>
    <t>GS&lt;50</t>
  </si>
  <si>
    <t>Total reported savings</t>
  </si>
  <si>
    <t>GS&gt;50</t>
  </si>
  <si>
    <t>RR factor</t>
  </si>
  <si>
    <t>Total gross savings</t>
  </si>
  <si>
    <t>NTG factor</t>
  </si>
  <si>
    <t>Total net savings</t>
  </si>
  <si>
    <t>Not Avail.</t>
  </si>
  <si>
    <t>Notes:</t>
  </si>
  <si>
    <t>RR from 2017 Final verified results for BHI Retrofit program</t>
  </si>
  <si>
    <t>Gross savings are reported savings * RR factor</t>
  </si>
  <si>
    <t>NTG from 2017 Final verified results for BHI Retrofit program</t>
  </si>
  <si>
    <t>Net savings are gross savings * NTG Factor</t>
  </si>
  <si>
    <t>Net demand savings for P&amp;C energy savings are prorated  based on energy</t>
  </si>
  <si>
    <t>Shaded values are carried over to Tab 5</t>
  </si>
  <si>
    <t>Table 3a-3: Retrofit Program Allocation Across Rate Classes</t>
  </si>
  <si>
    <t>Measure</t>
  </si>
  <si>
    <t>Reported savings</t>
  </si>
  <si>
    <t>Allocation</t>
  </si>
  <si>
    <t>Table 3a-4: Projects in Other Programs</t>
  </si>
  <si>
    <t>Application</t>
  </si>
  <si>
    <t>Gross Energy</t>
  </si>
  <si>
    <t>Gross Demand</t>
  </si>
  <si>
    <t>NTG-E</t>
  </si>
  <si>
    <t>NTG-D</t>
  </si>
  <si>
    <t>RR-E</t>
  </si>
  <si>
    <t>RR-D</t>
  </si>
  <si>
    <t>Net Energy</t>
  </si>
  <si>
    <t>Net Demand</t>
  </si>
  <si>
    <t>HPNC</t>
  </si>
  <si>
    <t>10006</t>
  </si>
  <si>
    <t>2020</t>
  </si>
  <si>
    <t>Gross savings from Post-Project Submission documents</t>
  </si>
  <si>
    <t>NTG and RR from 2017 Final verified results report</t>
  </si>
  <si>
    <t>Shaded valuesss are carried over to Tab 5</t>
  </si>
  <si>
    <t>M207352</t>
  </si>
  <si>
    <t>Note:</t>
  </si>
  <si>
    <t>Added tab with details of projects completed in 2020-2022</t>
  </si>
  <si>
    <t>Requested by OEB staff</t>
  </si>
  <si>
    <t>Table 3a-1: Burlington Hydro Retrofit Projects completed in 2020, 2021 or 2022</t>
  </si>
  <si>
    <t>Table 3a-2: Burlington Hydro Retrofit Program Summary</t>
  </si>
  <si>
    <t>Reported savings from Table 3a-1</t>
  </si>
  <si>
    <t>Reported savings by rate class from Table 3a-1</t>
  </si>
  <si>
    <t>3-a 2020-2022 Projects</t>
  </si>
  <si>
    <t>Projects prior to 2020 are fully captured in the 2021 load forecast so are not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</si>
</sst>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0">
    <font>
      <sz val="11"/>
      <color theme="1"/>
      <name val="Calibri"/>
      <family val="2"/>
      <scheme val="minor"/>
    </font>
    <font>
      <sz val="12"/>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9"/>
      <color rgb="FF000000"/>
      <name val="Tahoma"/>
      <family val="2"/>
    </font>
    <font>
      <sz val="9"/>
      <color rgb="FF000000"/>
      <name val="Tahoma"/>
      <family val="2"/>
    </font>
    <font>
      <sz val="12"/>
      <color rgb="FF000000"/>
      <name val="Calibri"/>
      <family val="2"/>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FFFF"/>
      </patternFill>
    </fill>
  </fills>
  <borders count="18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
      <left style="hair">
        <color indexed="64"/>
      </left>
      <right/>
      <top/>
      <bottom/>
      <diagonal/>
    </border>
    <border>
      <left style="hair">
        <color theme="0"/>
      </left>
      <right/>
      <top style="hair">
        <color theme="0"/>
      </top>
      <bottom style="hair">
        <color theme="0"/>
      </bottom>
      <diagonal/>
    </border>
    <border>
      <left/>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diagonal/>
    </border>
    <border>
      <left/>
      <right/>
      <top style="hair">
        <color theme="0"/>
      </top>
      <bottom/>
      <diagonal/>
    </border>
    <border>
      <left/>
      <right style="hair">
        <color indexed="64"/>
      </right>
      <top style="hair">
        <color theme="0"/>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style="thin">
        <color rgb="FFD5D3D1"/>
      </left>
      <right style="thin">
        <color rgb="FFD5D3D1"/>
      </right>
      <top style="thin">
        <color rgb="FFD5D3D1"/>
      </top>
      <bottom style="thin">
        <color rgb="FFD5D3D1"/>
      </bottom>
      <diagonal/>
    </border>
    <border>
      <left/>
      <right style="hair">
        <color theme="0"/>
      </right>
      <top style="hair">
        <color theme="0"/>
      </top>
      <bottom style="hair">
        <color theme="0"/>
      </bottom>
      <diagonal/>
    </border>
  </borders>
  <cellStyleXfs count="9773">
    <xf numFmtId="0" fontId="0" fillId="0" borderId="0"/>
    <xf numFmtId="43" fontId="11"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xf numFmtId="0" fontId="12" fillId="0" borderId="0"/>
    <xf numFmtId="0" fontId="11" fillId="0" borderId="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20" borderId="0" applyNumberFormat="0" applyBorder="0" applyAlignment="0" applyProtection="0"/>
    <xf numFmtId="0" fontId="15" fillId="4" borderId="0" applyNumberFormat="0" applyBorder="0" applyAlignment="0" applyProtection="0"/>
    <xf numFmtId="0" fontId="16" fillId="21" borderId="14" applyNumberFormat="0" applyAlignment="0" applyProtection="0"/>
    <xf numFmtId="0" fontId="17" fillId="22" borderId="15" applyNumberFormat="0" applyAlignment="0" applyProtection="0"/>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0" fontId="19" fillId="0" borderId="0" applyNumberFormat="0" applyFill="0" applyBorder="0" applyAlignment="0" applyProtection="0"/>
    <xf numFmtId="0" fontId="20" fillId="5" borderId="0" applyNumberFormat="0" applyBorder="0" applyAlignment="0" applyProtection="0"/>
    <xf numFmtId="0" fontId="21" fillId="0" borderId="16" applyNumberFormat="0" applyFill="0" applyAlignment="0" applyProtection="0"/>
    <xf numFmtId="0" fontId="22" fillId="0" borderId="17" applyNumberFormat="0" applyFill="0" applyAlignment="0" applyProtection="0"/>
    <xf numFmtId="0" fontId="23" fillId="0" borderId="18" applyNumberFormat="0" applyFill="0" applyAlignment="0" applyProtection="0"/>
    <xf numFmtId="0" fontId="23" fillId="0" borderId="0" applyNumberFormat="0" applyFill="0" applyBorder="0" applyAlignment="0" applyProtection="0"/>
    <xf numFmtId="0" fontId="24" fillId="8" borderId="14" applyNumberFormat="0" applyAlignment="0" applyProtection="0"/>
    <xf numFmtId="0" fontId="25" fillId="0" borderId="19" applyNumberFormat="0" applyFill="0" applyAlignment="0" applyProtection="0"/>
    <xf numFmtId="0" fontId="26" fillId="23" borderId="0" applyNumberFormat="0" applyBorder="0" applyAlignment="0" applyProtection="0"/>
    <xf numFmtId="0" fontId="18" fillId="0" borderId="0"/>
    <xf numFmtId="0" fontId="18" fillId="0" borderId="0"/>
    <xf numFmtId="0" fontId="7" fillId="0" borderId="0"/>
    <xf numFmtId="0" fontId="11" fillId="0" borderId="0"/>
    <xf numFmtId="0" fontId="7" fillId="0" borderId="0"/>
    <xf numFmtId="0" fontId="11" fillId="24" borderId="20" applyNumberFormat="0" applyFont="0" applyAlignment="0" applyProtection="0"/>
    <xf numFmtId="0" fontId="11" fillId="24" borderId="20" applyNumberFormat="0" applyFont="0" applyAlignment="0" applyProtection="0"/>
    <xf numFmtId="0" fontId="27" fillId="21" borderId="21" applyNumberFormat="0" applyAlignment="0" applyProtection="0"/>
    <xf numFmtId="9" fontId="7" fillId="0" borderId="0" applyFont="0" applyFill="0" applyBorder="0" applyAlignment="0" applyProtection="0"/>
    <xf numFmtId="0" fontId="11" fillId="25" borderId="1" applyNumberFormat="0" applyProtection="0">
      <alignment horizontal="left" vertical="center"/>
    </xf>
    <xf numFmtId="0" fontId="11" fillId="25" borderId="1" applyNumberFormat="0" applyProtection="0">
      <alignment horizontal="left" vertical="center"/>
    </xf>
    <xf numFmtId="0" fontId="28" fillId="0" borderId="0" applyNumberFormat="0" applyFill="0" applyBorder="0" applyAlignment="0" applyProtection="0"/>
    <xf numFmtId="0" fontId="29" fillId="0" borderId="22" applyNumberFormat="0" applyFill="0" applyAlignment="0" applyProtection="0"/>
    <xf numFmtId="0" fontId="30" fillId="0" borderId="0" applyNumberFormat="0" applyFill="0" applyBorder="0" applyAlignment="0" applyProtection="0"/>
    <xf numFmtId="0" fontId="16" fillId="21" borderId="23" applyNumberFormat="0" applyAlignment="0" applyProtection="0"/>
    <xf numFmtId="0" fontId="24" fillId="8" borderId="23" applyNumberFormat="0" applyAlignment="0" applyProtection="0"/>
    <xf numFmtId="0" fontId="11" fillId="24" borderId="24" applyNumberFormat="0" applyFont="0" applyAlignment="0" applyProtection="0"/>
    <xf numFmtId="0" fontId="11" fillId="24" borderId="24" applyNumberFormat="0" applyFont="0" applyAlignment="0" applyProtection="0"/>
    <xf numFmtId="0" fontId="27" fillId="21" borderId="25" applyNumberFormat="0" applyAlignment="0" applyProtection="0"/>
    <xf numFmtId="0" fontId="29" fillId="0" borderId="26"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7" fillId="0" borderId="0" applyNumberFormat="0" applyFill="0" applyBorder="0" applyAlignment="0" applyProtection="0"/>
    <xf numFmtId="0" fontId="7" fillId="0" borderId="0"/>
    <xf numFmtId="9" fontId="7" fillId="0" borderId="0" applyFont="0" applyFill="0" applyBorder="0" applyAlignment="0" applyProtection="0"/>
    <xf numFmtId="0" fontId="11" fillId="25" borderId="33" applyNumberFormat="0" applyProtection="0">
      <alignment horizontal="left" vertical="center"/>
    </xf>
    <xf numFmtId="0" fontId="11" fillId="25" borderId="33" applyNumberFormat="0" applyProtection="0">
      <alignment horizontal="left" vertical="center"/>
    </xf>
    <xf numFmtId="0" fontId="16" fillId="21" borderId="28" applyNumberFormat="0" applyAlignment="0" applyProtection="0"/>
    <xf numFmtId="0" fontId="24" fillId="8" borderId="28" applyNumberFormat="0" applyAlignment="0" applyProtection="0"/>
    <xf numFmtId="0" fontId="11" fillId="24" borderId="29" applyNumberFormat="0" applyFont="0" applyAlignment="0" applyProtection="0"/>
    <xf numFmtId="0" fontId="11" fillId="24" borderId="29" applyNumberFormat="0" applyFont="0" applyAlignment="0" applyProtection="0"/>
    <xf numFmtId="0" fontId="27" fillId="21" borderId="30" applyNumberFormat="0" applyAlignment="0" applyProtection="0"/>
    <xf numFmtId="0" fontId="29" fillId="0" borderId="31" applyNumberFormat="0" applyFill="0" applyAlignment="0" applyProtection="0"/>
    <xf numFmtId="0" fontId="16" fillId="21" borderId="28" applyNumberFormat="0" applyAlignment="0" applyProtection="0"/>
    <xf numFmtId="0" fontId="24" fillId="8" borderId="28" applyNumberFormat="0" applyAlignment="0" applyProtection="0"/>
    <xf numFmtId="0" fontId="11" fillId="24" borderId="29" applyNumberFormat="0" applyFont="0" applyAlignment="0" applyProtection="0"/>
    <xf numFmtId="0" fontId="11" fillId="24" borderId="29" applyNumberFormat="0" applyFont="0" applyAlignment="0" applyProtection="0"/>
    <xf numFmtId="0" fontId="27" fillId="21" borderId="30" applyNumberFormat="0" applyAlignment="0" applyProtection="0"/>
    <xf numFmtId="0" fontId="29" fillId="0" borderId="31" applyNumberFormat="0" applyFill="0" applyAlignment="0" applyProtection="0"/>
    <xf numFmtId="43" fontId="7"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43" fontId="7"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1" fillId="25" borderId="33" applyNumberFormat="0" applyProtection="0">
      <alignment horizontal="left" vertical="center"/>
    </xf>
    <xf numFmtId="0" fontId="11" fillId="25" borderId="33" applyNumberFormat="0" applyProtection="0">
      <alignment horizontal="left" vertical="center"/>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43" fontId="7"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xf numFmtId="0" fontId="12"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43" fontId="76" fillId="0" borderId="0" applyFont="0" applyFill="0" applyBorder="0" applyAlignment="0" applyProtection="0"/>
    <xf numFmtId="0" fontId="12"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 fillId="0" borderId="0"/>
    <xf numFmtId="0" fontId="11" fillId="0" borderId="0"/>
    <xf numFmtId="0" fontId="11" fillId="0" borderId="0" applyFont="0" applyFill="0" applyBorder="0" applyAlignment="0" applyProtection="0"/>
    <xf numFmtId="182" fontId="11" fillId="0" borderId="0" applyFont="0" applyFill="0" applyBorder="0" applyAlignment="0" applyProtection="0"/>
    <xf numFmtId="0" fontId="77" fillId="0" borderId="0"/>
    <xf numFmtId="0" fontId="78" fillId="0" borderId="0" applyFont="0" applyFill="0" applyBorder="0" applyAlignment="0" applyProtection="0"/>
    <xf numFmtId="183" fontId="11" fillId="0" borderId="0" applyFont="0" applyFill="0" applyBorder="0" applyAlignment="0" applyProtection="0"/>
    <xf numFmtId="179" fontId="11" fillId="0" borderId="0" applyFont="0" applyFill="0" applyBorder="0" applyAlignment="0" applyProtection="0"/>
    <xf numFmtId="184" fontId="79" fillId="0" borderId="0" applyFont="0" applyFill="0" applyBorder="0" applyAlignment="0" applyProtection="0"/>
    <xf numFmtId="185" fontId="79" fillId="0" borderId="0" applyFont="0" applyFill="0" applyBorder="0" applyAlignment="0" applyProtection="0"/>
    <xf numFmtId="39" fontId="11" fillId="0" borderId="0" applyFont="0" applyFill="0" applyBorder="0" applyAlignment="0" applyProtection="0"/>
    <xf numFmtId="0" fontId="77" fillId="0" borderId="0"/>
    <xf numFmtId="0" fontId="11" fillId="0" borderId="0">
      <alignment vertical="top"/>
    </xf>
    <xf numFmtId="0" fontId="78" fillId="0" borderId="0" applyNumberFormat="0" applyFill="0">
      <alignment horizontal="left" vertical="center" wrapText="1"/>
    </xf>
    <xf numFmtId="186" fontId="11" fillId="0" borderId="0" applyFont="0" applyFill="0" applyBorder="0" applyAlignment="0" applyProtection="0"/>
    <xf numFmtId="187" fontId="79" fillId="0" borderId="0" applyFont="0" applyFill="0" applyBorder="0" applyAlignment="0" applyProtection="0"/>
    <xf numFmtId="188" fontId="79" fillId="0" borderId="0" applyFont="0" applyFill="0" applyBorder="0" applyAlignment="0" applyProtection="0"/>
    <xf numFmtId="189" fontId="79" fillId="0" borderId="0" applyFont="0" applyFill="0" applyBorder="0" applyAlignment="0" applyProtection="0"/>
    <xf numFmtId="190" fontId="79" fillId="0" borderId="0" applyFont="0" applyFill="0" applyBorder="0" applyAlignment="0" applyProtection="0"/>
    <xf numFmtId="191" fontId="11" fillId="0" borderId="0" applyFont="0" applyFill="0" applyBorder="0" applyAlignment="0" applyProtection="0"/>
    <xf numFmtId="192" fontId="11" fillId="0" borderId="0" applyFont="0" applyFill="0" applyBorder="0" applyAlignment="0" applyProtection="0"/>
    <xf numFmtId="193" fontId="11" fillId="0" borderId="0" applyFont="0" applyFill="0" applyBorder="0" applyProtection="0">
      <alignment horizontal="right"/>
    </xf>
    <xf numFmtId="194" fontId="79" fillId="0" borderId="0" applyFont="0" applyFill="0" applyBorder="0" applyAlignment="0" applyProtection="0"/>
    <xf numFmtId="168" fontId="79" fillId="0" borderId="0" applyFont="0" applyFill="0" applyBorder="0" applyAlignment="0" applyProtection="0"/>
    <xf numFmtId="195" fontId="11" fillId="0" borderId="0" applyFont="0" applyFill="0" applyBorder="0" applyAlignment="0" applyProtection="0"/>
    <xf numFmtId="176" fontId="11" fillId="0" borderId="0" applyFont="0" applyFill="0" applyBorder="0" applyAlignment="0" applyProtection="0"/>
    <xf numFmtId="196" fontId="79" fillId="0" borderId="0" applyFont="0" applyFill="0" applyBorder="0" applyAlignment="0" applyProtection="0"/>
    <xf numFmtId="196" fontId="11" fillId="0" borderId="0" applyFont="0" applyFill="0" applyBorder="0" applyAlignment="0" applyProtection="0"/>
    <xf numFmtId="197" fontId="11"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0" fontId="11" fillId="0" borderId="0"/>
    <xf numFmtId="0" fontId="11" fillId="0" borderId="0"/>
    <xf numFmtId="9" fontId="80" fillId="0" borderId="0">
      <alignment horizontal="right"/>
    </xf>
    <xf numFmtId="9" fontId="78" fillId="0" borderId="0">
      <alignment horizontal="right"/>
    </xf>
    <xf numFmtId="0" fontId="11" fillId="60" borderId="28" applyNumberFormat="0">
      <alignment horizontal="centerContinuous" vertical="center" wrapText="1"/>
    </xf>
    <xf numFmtId="0" fontId="11" fillId="61" borderId="28" applyNumberFormat="0">
      <alignment horizontal="left" vertical="center"/>
    </xf>
    <xf numFmtId="170" fontId="81" fillId="0" borderId="0" applyFont="0" applyFill="0" applyBorder="0" applyAlignment="0" applyProtection="0"/>
    <xf numFmtId="0" fontId="11"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18" fillId="0" borderId="0"/>
    <xf numFmtId="200" fontId="78" fillId="0" borderId="0" applyNumberFormat="0" applyFill="0">
      <alignment horizontal="left" vertical="center" wrapText="1"/>
    </xf>
    <xf numFmtId="164" fontId="82" fillId="0" borderId="0" applyFont="0" applyFill="0" applyBorder="0" applyAlignment="0" applyProtection="0"/>
    <xf numFmtId="166" fontId="82" fillId="0" borderId="0" applyFont="0" applyFill="0" applyBorder="0" applyAlignment="0" applyProtection="0"/>
    <xf numFmtId="0" fontId="83" fillId="0" borderId="0" applyFont="0" applyFill="0" applyBorder="0" applyAlignment="0" applyProtection="0"/>
    <xf numFmtId="201" fontId="83" fillId="0" borderId="0" applyFont="0" applyFill="0" applyBorder="0" applyAlignment="0" applyProtection="0"/>
    <xf numFmtId="0" fontId="78" fillId="25" borderId="0" applyFont="0" applyFill="0" applyProtection="0"/>
    <xf numFmtId="182" fontId="11" fillId="0" borderId="0"/>
    <xf numFmtId="202" fontId="84" fillId="0" borderId="0" applyFill="0" applyBorder="0" applyAlignment="0" applyProtection="0">
      <alignment horizontal="right"/>
    </xf>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7" fillId="37" borderId="0" applyNumberFormat="0" applyBorder="0" applyAlignment="0" applyProtection="0"/>
    <xf numFmtId="0" fontId="40"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0" fillId="37" borderId="0" applyNumberFormat="0" applyBorder="0" applyAlignment="0" applyProtection="0"/>
    <xf numFmtId="0" fontId="7"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85"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0"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0" fillId="41" borderId="0" applyNumberFormat="0" applyBorder="0" applyAlignment="0" applyProtection="0"/>
    <xf numFmtId="0" fontId="7"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85"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0"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0" fillId="45" borderId="0" applyNumberFormat="0" applyBorder="0" applyAlignment="0" applyProtection="0"/>
    <xf numFmtId="0" fontId="7"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85"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0"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0" fillId="49" borderId="0" applyNumberFormat="0" applyBorder="0" applyAlignment="0" applyProtection="0"/>
    <xf numFmtId="0" fontId="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85"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0"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0" fillId="53" borderId="0" applyNumberFormat="0" applyBorder="0" applyAlignment="0" applyProtection="0"/>
    <xf numFmtId="0" fontId="7"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85"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0"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0" fillId="57" borderId="0" applyNumberFormat="0" applyBorder="0" applyAlignment="0" applyProtection="0"/>
    <xf numFmtId="0" fontId="7"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85"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7" fillId="38" borderId="0" applyNumberFormat="0" applyBorder="0" applyAlignment="0" applyProtection="0"/>
    <xf numFmtId="0" fontId="40"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0" fillId="38" borderId="0" applyNumberFormat="0" applyBorder="0" applyAlignment="0" applyProtection="0"/>
    <xf numFmtId="0" fontId="7"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85"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0"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0" fillId="42" borderId="0" applyNumberFormat="0" applyBorder="0" applyAlignment="0" applyProtection="0"/>
    <xf numFmtId="0" fontId="7"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85"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0"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0" fillId="46" borderId="0" applyNumberFormat="0" applyBorder="0" applyAlignment="0" applyProtection="0"/>
    <xf numFmtId="0" fontId="7"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85"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0"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0" fillId="50" borderId="0" applyNumberFormat="0" applyBorder="0" applyAlignment="0" applyProtection="0"/>
    <xf numFmtId="0" fontId="7"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85"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0"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0" fillId="54" borderId="0" applyNumberFormat="0" applyBorder="0" applyAlignment="0" applyProtection="0"/>
    <xf numFmtId="0" fontId="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85"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0"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0" fillId="58" borderId="0" applyNumberFormat="0" applyBorder="0" applyAlignment="0" applyProtection="0"/>
    <xf numFmtId="0" fontId="7"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85"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203" fontId="11" fillId="0" borderId="9">
      <alignment horizontal="right"/>
    </xf>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167" fontId="86" fillId="0" borderId="0" applyFont="0"/>
    <xf numFmtId="167" fontId="86" fillId="0" borderId="64" applyFont="0"/>
    <xf numFmtId="168" fontId="86" fillId="0" borderId="0" applyFont="0"/>
    <xf numFmtId="204" fontId="87" fillId="0" borderId="9">
      <alignment horizontal="right"/>
    </xf>
    <xf numFmtId="204" fontId="87" fillId="0" borderId="9" applyFill="0">
      <alignment horizontal="right"/>
    </xf>
    <xf numFmtId="3" fontId="11" fillId="0" borderId="9" applyFill="0">
      <alignment horizontal="right"/>
    </xf>
    <xf numFmtId="205" fontId="87" fillId="0" borderId="9" applyFill="0">
      <alignment horizontal="right"/>
    </xf>
    <xf numFmtId="206" fontId="10" fillId="62" borderId="65">
      <alignment horizontal="center" vertical="center"/>
    </xf>
    <xf numFmtId="0" fontId="11" fillId="0" borderId="0"/>
    <xf numFmtId="182" fontId="88" fillId="0" borderId="0"/>
    <xf numFmtId="0" fontId="11" fillId="0" borderId="0"/>
    <xf numFmtId="207" fontId="11" fillId="0" borderId="9">
      <alignment horizontal="right"/>
      <protection locked="0"/>
    </xf>
    <xf numFmtId="165" fontId="87" fillId="0" borderId="9" applyNumberFormat="0" applyFont="0" applyBorder="0" applyProtection="0">
      <alignment horizontal="right"/>
    </xf>
    <xf numFmtId="208" fontId="89" fillId="63" borderId="66"/>
    <xf numFmtId="0" fontId="11" fillId="0" borderId="0" applyNumberFormat="0" applyFill="0" applyBorder="0" applyAlignment="0" applyProtection="0"/>
    <xf numFmtId="0" fontId="90" fillId="0" borderId="0" applyNumberFormat="0" applyFill="0" applyBorder="0" applyAlignment="0" applyProtection="0"/>
    <xf numFmtId="0" fontId="91" fillId="0" borderId="0"/>
    <xf numFmtId="0" fontId="30" fillId="0" borderId="0" applyNumberForma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 fontId="93" fillId="64" borderId="10" applyNumberFormat="0" applyBorder="0" applyAlignment="0">
      <alignment horizontal="center" vertical="top" wrapText="1"/>
      <protection hidden="1"/>
    </xf>
    <xf numFmtId="0" fontId="94" fillId="65" borderId="0"/>
    <xf numFmtId="0" fontId="95" fillId="0" borderId="0" applyAlignment="0"/>
    <xf numFmtId="0" fontId="96" fillId="0" borderId="5" applyNumberFormat="0" applyFill="0" applyAlignment="0" applyProtection="0"/>
    <xf numFmtId="0" fontId="97" fillId="0" borderId="67" applyNumberFormat="0" applyFont="0" applyFill="0" applyAlignment="0" applyProtection="0"/>
    <xf numFmtId="0" fontId="98" fillId="0" borderId="68" applyNumberFormat="0" applyFont="0" applyFill="0" applyAlignment="0" applyProtection="0">
      <alignment horizontal="centerContinuous"/>
    </xf>
    <xf numFmtId="0" fontId="82" fillId="0" borderId="5" applyNumberFormat="0" applyFont="0" applyFill="0" applyAlignment="0" applyProtection="0"/>
    <xf numFmtId="0" fontId="82" fillId="0" borderId="10" applyNumberFormat="0" applyFont="0" applyFill="0" applyAlignment="0" applyProtection="0"/>
    <xf numFmtId="0" fontId="82" fillId="0" borderId="11" applyNumberFormat="0" applyFont="0" applyFill="0" applyAlignment="0" applyProtection="0"/>
    <xf numFmtId="0" fontId="82" fillId="0" borderId="43" applyNumberFormat="0" applyFont="0" applyFill="0" applyAlignment="0" applyProtection="0"/>
    <xf numFmtId="209" fontId="11" fillId="0" borderId="0" applyFont="0" applyFill="0" applyBorder="0" applyAlignment="0" applyProtection="0"/>
    <xf numFmtId="0" fontId="79" fillId="0" borderId="0">
      <alignment horizontal="right"/>
    </xf>
    <xf numFmtId="0" fontId="83" fillId="0" borderId="0" applyFont="0" applyFill="0" applyBorder="0" applyAlignment="0" applyProtection="0"/>
    <xf numFmtId="210" fontId="79" fillId="0" borderId="0" applyFill="0" applyBorder="0" applyAlignment="0"/>
    <xf numFmtId="211" fontId="79" fillId="0" borderId="0" applyFill="0" applyBorder="0" applyAlignment="0"/>
    <xf numFmtId="173" fontId="79" fillId="0" borderId="0" applyFill="0" applyBorder="0" applyAlignment="0"/>
    <xf numFmtId="212" fontId="79" fillId="0" borderId="0" applyFill="0" applyBorder="0" applyAlignment="0"/>
    <xf numFmtId="173" fontId="11" fillId="0" borderId="0" applyFill="0" applyBorder="0" applyAlignment="0"/>
    <xf numFmtId="210" fontId="79" fillId="0" borderId="0" applyFill="0" applyBorder="0" applyAlignment="0"/>
    <xf numFmtId="212" fontId="11" fillId="0" borderId="0" applyFill="0" applyBorder="0" applyAlignment="0"/>
    <xf numFmtId="211" fontId="79" fillId="0" borderId="0" applyFill="0" applyBorder="0" applyAlignment="0"/>
    <xf numFmtId="0" fontId="16" fillId="21" borderId="28" applyNumberFormat="0" applyAlignment="0" applyProtection="0"/>
    <xf numFmtId="0" fontId="99" fillId="33" borderId="58" applyNumberFormat="0" applyAlignment="0" applyProtection="0"/>
    <xf numFmtId="0" fontId="99" fillId="33" borderId="58" applyNumberFormat="0" applyAlignment="0" applyProtection="0"/>
    <xf numFmtId="0" fontId="99" fillId="33" borderId="58" applyNumberFormat="0" applyAlignment="0" applyProtection="0"/>
    <xf numFmtId="0" fontId="99" fillId="33" borderId="58" applyNumberFormat="0" applyAlignment="0" applyProtection="0"/>
    <xf numFmtId="0" fontId="99" fillId="33" borderId="58" applyNumberFormat="0" applyAlignment="0" applyProtection="0"/>
    <xf numFmtId="0" fontId="69" fillId="33" borderId="58" applyNumberFormat="0" applyAlignment="0" applyProtection="0"/>
    <xf numFmtId="0" fontId="69" fillId="33" borderId="58" applyNumberFormat="0" applyAlignment="0" applyProtection="0"/>
    <xf numFmtId="182" fontId="97" fillId="66" borderId="0" applyNumberFormat="0" applyFont="0" applyBorder="0" applyAlignment="0">
      <alignment horizontal="left"/>
    </xf>
    <xf numFmtId="0" fontId="25" fillId="0" borderId="19" applyNumberFormat="0" applyFill="0" applyAlignment="0" applyProtection="0"/>
    <xf numFmtId="213" fontId="11" fillId="0" borderId="0" applyFont="0" applyFill="0" applyBorder="0" applyProtection="0">
      <alignment horizontal="center" vertical="center"/>
    </xf>
    <xf numFmtId="0" fontId="51" fillId="34" borderId="61" applyNumberFormat="0" applyAlignment="0" applyProtection="0"/>
    <xf numFmtId="0" fontId="51" fillId="34" borderId="61" applyNumberFormat="0" applyAlignment="0" applyProtection="0"/>
    <xf numFmtId="0" fontId="51" fillId="34" borderId="61" applyNumberFormat="0" applyAlignment="0" applyProtection="0"/>
    <xf numFmtId="0" fontId="51" fillId="34" borderId="61" applyNumberFormat="0" applyAlignment="0" applyProtection="0"/>
    <xf numFmtId="0" fontId="51" fillId="34" borderId="61" applyNumberFormat="0" applyAlignment="0" applyProtection="0"/>
    <xf numFmtId="0" fontId="51" fillId="34" borderId="61" applyNumberFormat="0" applyAlignment="0" applyProtection="0"/>
    <xf numFmtId="0" fontId="51" fillId="34" borderId="61" applyNumberFormat="0" applyAlignment="0" applyProtection="0"/>
    <xf numFmtId="0" fontId="71" fillId="34" borderId="61" applyNumberFormat="0" applyAlignment="0" applyProtection="0"/>
    <xf numFmtId="0" fontId="71" fillId="34" borderId="61" applyNumberFormat="0" applyAlignment="0" applyProtection="0"/>
    <xf numFmtId="214" fontId="11" fillId="0" borderId="0" applyNumberFormat="0" applyFont="0" applyFill="0" applyAlignment="0" applyProtection="0"/>
    <xf numFmtId="0" fontId="96" fillId="0" borderId="5" applyNumberFormat="0" applyFill="0" applyProtection="0">
      <alignment horizontal="left" vertical="center"/>
    </xf>
    <xf numFmtId="0" fontId="100" fillId="0" borderId="0">
      <alignment horizontal="center" wrapText="1"/>
      <protection hidden="1"/>
    </xf>
    <xf numFmtId="0" fontId="101" fillId="0" borderId="0">
      <alignment horizontal="right"/>
    </xf>
    <xf numFmtId="171" fontId="84" fillId="0" borderId="0" applyBorder="0">
      <alignment horizontal="right"/>
    </xf>
    <xf numFmtId="171" fontId="84" fillId="0" borderId="67" applyAlignment="0">
      <alignment horizontal="right"/>
    </xf>
    <xf numFmtId="215" fontId="79" fillId="0" borderId="0"/>
    <xf numFmtId="215" fontId="79" fillId="0" borderId="0"/>
    <xf numFmtId="215" fontId="79" fillId="0" borderId="0"/>
    <xf numFmtId="215" fontId="79" fillId="0" borderId="0"/>
    <xf numFmtId="215" fontId="79" fillId="0" borderId="0"/>
    <xf numFmtId="215" fontId="79" fillId="0" borderId="0"/>
    <xf numFmtId="215" fontId="79" fillId="0" borderId="0"/>
    <xf numFmtId="215" fontId="79" fillId="0" borderId="0"/>
    <xf numFmtId="168" fontId="102" fillId="0" borderId="0" applyFont="0" applyBorder="0">
      <alignment horizontal="right"/>
    </xf>
    <xf numFmtId="210" fontId="79" fillId="0" borderId="0" applyFont="0" applyFill="0" applyBorder="0" applyAlignment="0" applyProtection="0"/>
    <xf numFmtId="216" fontId="11" fillId="0" borderId="0" applyFont="0"/>
    <xf numFmtId="0" fontId="103" fillId="0" borderId="0" applyFont="0" applyFill="0" applyBorder="0" applyProtection="0">
      <alignment horizontal="right"/>
    </xf>
    <xf numFmtId="0" fontId="103" fillId="0" borderId="0" applyFont="0" applyFill="0" applyBorder="0" applyProtection="0">
      <alignment horizontal="right"/>
    </xf>
    <xf numFmtId="176" fontId="11" fillId="0" borderId="0" applyFont="0" applyFill="0" applyBorder="0" applyAlignment="0" applyProtection="0">
      <alignment horizontal="right"/>
    </xf>
    <xf numFmtId="217" fontId="11"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1" fillId="0" borderId="0" applyFont="0" applyFill="0" applyBorder="0" applyAlignment="0" applyProtection="0"/>
    <xf numFmtId="170" fontId="104" fillId="0" borderId="0" applyFont="0" applyFill="0" applyBorder="0" applyAlignment="0" applyProtection="0"/>
    <xf numFmtId="43" fontId="11" fillId="0" borderId="0" applyFont="0" applyFill="0" applyBorder="0" applyAlignment="0" applyProtection="0"/>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70" fontId="11" fillId="0" borderId="0" applyFont="0" applyFill="0" applyBorder="0" applyAlignment="0" applyProtection="0"/>
    <xf numFmtId="170" fontId="104" fillId="0" borderId="0" applyFont="0" applyFill="0" applyBorder="0" applyAlignment="0" applyProtection="0"/>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81" fontId="11" fillId="0" borderId="0" applyFont="0" applyFill="0" applyBorder="0" applyAlignment="0" applyProtection="0">
      <alignment horizontal="right"/>
    </xf>
    <xf numFmtId="170" fontId="100" fillId="0" borderId="0" applyFont="0" applyFill="0" applyBorder="0" applyAlignment="0" applyProtection="0"/>
    <xf numFmtId="170" fontId="104"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0" fillId="0" borderId="0" applyFont="0" applyFill="0" applyBorder="0" applyAlignment="0" applyProtection="0"/>
    <xf numFmtId="170" fontId="10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5"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0"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43"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8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08" fillId="0" borderId="0" applyFont="0" applyFill="0" applyBorder="0" applyAlignment="0" applyProtection="0"/>
    <xf numFmtId="182" fontId="109" fillId="0" borderId="0"/>
    <xf numFmtId="0" fontId="110" fillId="0" borderId="0"/>
    <xf numFmtId="0" fontId="11" fillId="24" borderId="29" applyNumberFormat="0" applyFont="0" applyAlignment="0" applyProtection="0"/>
    <xf numFmtId="0" fontId="111" fillId="67" borderId="0">
      <alignment horizontal="center" vertical="center" wrapText="1"/>
    </xf>
    <xf numFmtId="219" fontId="11" fillId="0" borderId="0" applyFill="0" applyBorder="0">
      <alignment horizontal="right"/>
      <protection locked="0"/>
    </xf>
    <xf numFmtId="211" fontId="79" fillId="0" borderId="0" applyFont="0" applyFill="0" applyBorder="0" applyAlignment="0" applyProtection="0"/>
    <xf numFmtId="220" fontId="36" fillId="0" borderId="0">
      <alignment horizontal="right"/>
    </xf>
    <xf numFmtId="166" fontId="112" fillId="0" borderId="69">
      <protection locked="0"/>
    </xf>
    <xf numFmtId="0" fontId="103" fillId="0" borderId="0" applyFont="0" applyFill="0" applyBorder="0" applyProtection="0">
      <alignment horizontal="right"/>
    </xf>
    <xf numFmtId="191" fontId="11"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9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8"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8" fillId="0" borderId="0" applyFont="0" applyFill="0" applyBorder="0" applyAlignment="0" applyProtection="0"/>
    <xf numFmtId="169" fontId="76" fillId="0" borderId="0" applyFont="0" applyFill="0" applyBorder="0" applyAlignment="0" applyProtection="0"/>
    <xf numFmtId="169" fontId="90" fillId="0" borderId="0" applyFont="0" applyFill="0" applyBorder="0" applyAlignment="0" applyProtection="0"/>
    <xf numFmtId="14" fontId="11" fillId="0" borderId="0" applyFont="0" applyFill="0" applyBorder="0" applyAlignment="0" applyProtection="0"/>
    <xf numFmtId="169" fontId="11" fillId="0" borderId="0" applyFont="0" applyFill="0" applyBorder="0" applyAlignment="0" applyProtection="0"/>
    <xf numFmtId="169" fontId="7" fillId="0" borderId="0" applyFont="0" applyFill="0" applyBorder="0" applyAlignment="0" applyProtection="0"/>
    <xf numFmtId="44" fontId="106" fillId="0" borderId="0" applyFont="0" applyFill="0" applyBorder="0" applyAlignment="0" applyProtection="0"/>
    <xf numFmtId="44" fontId="11" fillId="0" borderId="0" applyFont="0" applyFill="0" applyBorder="0" applyAlignment="0" applyProtection="0"/>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169" fontId="11" fillId="0" borderId="0" applyFont="0" applyFill="0" applyBorder="0" applyAlignment="0" applyProtection="0"/>
    <xf numFmtId="169" fontId="18" fillId="0" borderId="0" applyFont="0" applyFill="0" applyBorder="0" applyAlignment="0" applyProtection="0"/>
    <xf numFmtId="44" fontId="7" fillId="0" borderId="0" applyFont="0" applyFill="0" applyBorder="0" applyAlignment="0" applyProtection="0"/>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221" fontId="11" fillId="0" borderId="0" applyFont="0" applyFill="0" applyBorder="0" applyAlignment="0" applyProtection="0">
      <alignment horizontal="right"/>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222" fontId="1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6" fillId="0" borderId="0" applyFont="0" applyFill="0" applyBorder="0" applyAlignment="0" applyProtection="0"/>
    <xf numFmtId="169" fontId="7" fillId="0" borderId="0" applyFont="0" applyFill="0" applyBorder="0" applyAlignment="0" applyProtection="0"/>
    <xf numFmtId="169" fontId="11" fillId="0" borderId="0" applyFont="0" applyFill="0" applyBorder="0" applyAlignment="0" applyProtection="0"/>
    <xf numFmtId="169" fontId="7"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44" fontId="107" fillId="0" borderId="0" applyFont="0" applyFill="0" applyBorder="0" applyAlignment="0" applyProtection="0"/>
    <xf numFmtId="169" fontId="76" fillId="0" borderId="0" applyFont="0" applyFill="0" applyBorder="0" applyAlignment="0" applyProtection="0"/>
    <xf numFmtId="44"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79" fillId="0" borderId="0" applyFont="0" applyFill="0" applyBorder="0" applyProtection="0">
      <alignment horizontal="right"/>
    </xf>
    <xf numFmtId="224" fontId="107" fillId="0" borderId="70" applyFont="0" applyFill="0" applyBorder="0" applyAlignment="0" applyProtection="0"/>
    <xf numFmtId="225" fontId="87" fillId="0" borderId="0" applyFont="0" applyFill="0" applyBorder="0" applyAlignment="0" applyProtection="0">
      <alignment vertical="center"/>
    </xf>
    <xf numFmtId="226" fontId="87" fillId="0" borderId="0" applyFont="0" applyFill="0" applyBorder="0" applyAlignment="0" applyProtection="0">
      <alignment vertical="center"/>
    </xf>
    <xf numFmtId="0" fontId="100" fillId="0" borderId="0" applyFont="0" applyFill="0" applyBorder="0" applyAlignment="0">
      <protection locked="0"/>
    </xf>
    <xf numFmtId="0" fontId="83" fillId="0" borderId="0" applyFont="0" applyFill="0" applyBorder="0" applyAlignment="0" applyProtection="0"/>
    <xf numFmtId="227" fontId="77" fillId="0" borderId="71" applyNumberFormat="0" applyFill="0">
      <alignment horizontal="right"/>
    </xf>
    <xf numFmtId="227" fontId="77" fillId="0" borderId="71" applyNumberFormat="0" applyFill="0">
      <alignment horizontal="right"/>
    </xf>
    <xf numFmtId="1" fontId="114" fillId="0" borderId="0"/>
    <xf numFmtId="228" fontId="97" fillId="0" borderId="0" applyFont="0" applyFill="0" applyBorder="0" applyProtection="0">
      <alignment horizontal="right"/>
    </xf>
    <xf numFmtId="229" fontId="80" fillId="65" borderId="8" applyFont="0" applyFill="0" applyBorder="0" applyAlignment="0" applyProtection="0"/>
    <xf numFmtId="230" fontId="107" fillId="0" borderId="0" applyFont="0" applyFill="0" applyBorder="0" applyAlignment="0" applyProtection="0"/>
    <xf numFmtId="230" fontId="107" fillId="0" borderId="0" applyFont="0" applyFill="0" applyBorder="0" applyAlignment="0" applyProtection="0"/>
    <xf numFmtId="231" fontId="84" fillId="0" borderId="5" applyFont="0" applyFill="0" applyBorder="0" applyAlignment="0" applyProtection="0"/>
    <xf numFmtId="183" fontId="11" fillId="0" borderId="0" applyFont="0" applyFill="0" applyBorder="0" applyAlignment="0" applyProtection="0"/>
    <xf numFmtId="232" fontId="105" fillId="0" borderId="0" applyFont="0" applyFill="0" applyBorder="0" applyAlignment="0" applyProtection="0"/>
    <xf numFmtId="14" fontId="18" fillId="0" borderId="0" applyFill="0" applyBorder="0" applyAlignment="0"/>
    <xf numFmtId="0" fontId="11" fillId="0" borderId="0">
      <alignment horizontal="left" vertical="top"/>
    </xf>
    <xf numFmtId="167" fontId="115" fillId="0" borderId="0"/>
    <xf numFmtId="0" fontId="107" fillId="0" borderId="0"/>
    <xf numFmtId="168" fontId="11" fillId="0" borderId="0" applyFont="0" applyFill="0" applyBorder="0" applyAlignment="0" applyProtection="0"/>
    <xf numFmtId="170" fontId="11" fillId="0" borderId="0" applyFont="0" applyFill="0" applyBorder="0" applyAlignment="0" applyProtection="0"/>
    <xf numFmtId="0" fontId="116" fillId="0" borderId="0">
      <protection locked="0"/>
    </xf>
    <xf numFmtId="0" fontId="11" fillId="0" borderId="0"/>
    <xf numFmtId="167" fontId="79" fillId="0" borderId="0"/>
    <xf numFmtId="171" fontId="11" fillId="0" borderId="72" applyNumberFormat="0" applyFont="0" applyFill="0" applyAlignment="0" applyProtection="0"/>
    <xf numFmtId="171" fontId="11" fillId="0" borderId="72" applyNumberFormat="0" applyFont="0" applyFill="0" applyAlignment="0" applyProtection="0"/>
    <xf numFmtId="171" fontId="11" fillId="0" borderId="72" applyNumberFormat="0" applyFont="0" applyFill="0" applyAlignment="0" applyProtection="0"/>
    <xf numFmtId="167" fontId="117" fillId="0" borderId="0" applyFill="0" applyBorder="0" applyAlignment="0" applyProtection="0"/>
    <xf numFmtId="1" fontId="97" fillId="0" borderId="0"/>
    <xf numFmtId="233" fontId="118" fillId="0" borderId="0">
      <protection locked="0"/>
    </xf>
    <xf numFmtId="233" fontId="118" fillId="0" borderId="0">
      <protection locked="0"/>
    </xf>
    <xf numFmtId="210" fontId="79" fillId="0" borderId="0" applyFill="0" applyBorder="0" applyAlignment="0"/>
    <xf numFmtId="211" fontId="79" fillId="0" borderId="0" applyFill="0" applyBorder="0" applyAlignment="0"/>
    <xf numFmtId="210" fontId="79" fillId="0" borderId="0" applyFill="0" applyBorder="0" applyAlignment="0"/>
    <xf numFmtId="212" fontId="11" fillId="0" borderId="0" applyFill="0" applyBorder="0" applyAlignment="0"/>
    <xf numFmtId="211" fontId="79" fillId="0" borderId="0" applyFill="0" applyBorder="0" applyAlignment="0"/>
    <xf numFmtId="0" fontId="24" fillId="8" borderId="28" applyNumberFormat="0" applyAlignment="0" applyProtection="0"/>
    <xf numFmtId="234" fontId="78"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35" fontId="100" fillId="68" borderId="10">
      <alignment horizontal="left"/>
    </xf>
    <xf numFmtId="1" fontId="120" fillId="69" borderId="42" applyNumberFormat="0" applyBorder="0" applyAlignment="0">
      <alignment horizontal="centerContinuous" vertical="center"/>
      <protection locked="0"/>
    </xf>
    <xf numFmtId="236" fontId="11" fillId="0" borderId="0">
      <protection locked="0"/>
    </xf>
    <xf numFmtId="214" fontId="11" fillId="0" borderId="0">
      <protection locked="0"/>
    </xf>
    <xf numFmtId="2" fontId="108" fillId="0" borderId="0" applyFont="0" applyFill="0" applyBorder="0" applyAlignment="0" applyProtection="0"/>
    <xf numFmtId="0" fontId="121" fillId="0" borderId="0" applyNumberFormat="0" applyFill="0" applyBorder="0" applyAlignment="0" applyProtection="0"/>
    <xf numFmtId="0" fontId="122" fillId="0" borderId="0" applyFill="0" applyBorder="0" applyProtection="0">
      <alignment horizontal="left"/>
    </xf>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38" fontId="107" fillId="70" borderId="0" applyNumberFormat="0" applyBorder="0" applyAlignment="0" applyProtection="0"/>
    <xf numFmtId="0" fontId="124" fillId="0" borderId="0" applyNumberFormat="0">
      <alignment horizontal="right"/>
    </xf>
    <xf numFmtId="0" fontId="11" fillId="0" borderId="0"/>
    <xf numFmtId="0" fontId="11" fillId="0" borderId="0"/>
    <xf numFmtId="0" fontId="11" fillId="0" borderId="0"/>
    <xf numFmtId="0" fontId="11" fillId="0" borderId="0"/>
    <xf numFmtId="237" fontId="11" fillId="71" borderId="33" applyNumberFormat="0" applyFont="0" applyBorder="0" applyAlignment="0" applyProtection="0"/>
    <xf numFmtId="186" fontId="11" fillId="0" borderId="0" applyFont="0" applyFill="0" applyBorder="0" applyAlignment="0" applyProtection="0">
      <alignment horizontal="right"/>
    </xf>
    <xf numFmtId="182" fontId="125" fillId="71" borderId="0" applyNumberFormat="0" applyFont="0" applyAlignment="0"/>
    <xf numFmtId="0" fontId="126" fillId="0" borderId="0" applyProtection="0">
      <alignment horizontal="right"/>
    </xf>
    <xf numFmtId="0" fontId="46" fillId="0" borderId="73" applyNumberFormat="0" applyAlignment="0" applyProtection="0">
      <alignment horizontal="left" vertical="center"/>
    </xf>
    <xf numFmtId="0" fontId="46" fillId="0" borderId="32">
      <alignment horizontal="left" vertical="center"/>
    </xf>
    <xf numFmtId="49" fontId="127" fillId="0" borderId="0">
      <alignment horizontal="centerContinuous"/>
    </xf>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61" fillId="0" borderId="55" applyNumberFormat="0" applyFill="0" applyAlignment="0" applyProtection="0"/>
    <xf numFmtId="0" fontId="128" fillId="0" borderId="0" applyNumberFormat="0" applyFill="0" applyBorder="0" applyAlignment="0" applyProtection="0"/>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62" fillId="0" borderId="56" applyNumberFormat="0" applyFill="0" applyAlignment="0" applyProtection="0"/>
    <xf numFmtId="0" fontId="129"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1" fillId="0" borderId="57" applyNumberFormat="0" applyFill="0" applyAlignment="0" applyProtection="0"/>
    <xf numFmtId="0" fontId="63" fillId="0" borderId="57" applyNumberFormat="0" applyFill="0" applyAlignment="0" applyProtection="0"/>
    <xf numFmtId="0" fontId="130" fillId="0" borderId="0" applyProtection="0">
      <alignment horizontal="left"/>
    </xf>
    <xf numFmtId="0" fontId="63" fillId="0" borderId="0" applyNumberFormat="0" applyFill="0" applyBorder="0" applyAlignment="0" applyProtection="0"/>
    <xf numFmtId="0" fontId="63" fillId="0" borderId="0" applyNumberFormat="0" applyFill="0" applyBorder="0" applyAlignment="0" applyProtection="0"/>
    <xf numFmtId="0" fontId="132" fillId="0" borderId="0"/>
    <xf numFmtId="0" fontId="91" fillId="0" borderId="0"/>
    <xf numFmtId="238" fontId="86" fillId="0" borderId="0">
      <alignment horizontal="centerContinuous"/>
    </xf>
    <xf numFmtId="0" fontId="133" fillId="0" borderId="74" applyNumberFormat="0" applyFill="0" applyBorder="0" applyAlignment="0" applyProtection="0">
      <alignment horizontal="left"/>
    </xf>
    <xf numFmtId="238" fontId="86" fillId="0" borderId="75">
      <alignment horizontal="center"/>
    </xf>
    <xf numFmtId="0" fontId="11" fillId="0" borderId="0" applyNumberFormat="0" applyFill="0" applyBorder="0" applyProtection="0">
      <alignment wrapText="1"/>
    </xf>
    <xf numFmtId="0" fontId="11" fillId="0" borderId="0" applyNumberFormat="0" applyFill="0" applyBorder="0" applyProtection="0">
      <alignment horizontal="justify" vertical="top" wrapText="1"/>
    </xf>
    <xf numFmtId="0" fontId="134" fillId="0" borderId="37">
      <alignment horizontal="left" vertical="center"/>
    </xf>
    <xf numFmtId="0" fontId="134" fillId="72" borderId="0">
      <alignment horizontal="centerContinuous" wrapText="1"/>
    </xf>
    <xf numFmtId="0" fontId="135" fillId="0" borderId="0" applyNumberFormat="0" applyFill="0" applyBorder="0" applyAlignment="0" applyProtection="0"/>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37" fillId="0" borderId="0" applyNumberFormat="0" applyFill="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39" fontId="136" fillId="0" borderId="0" applyNumberFormat="0" applyFill="0" applyBorder="0" applyAlignment="0" applyProtection="0">
      <alignment vertical="top"/>
      <protection locked="0"/>
    </xf>
    <xf numFmtId="0" fontId="11" fillId="0" borderId="0" applyNumberFormat="0" applyFill="0" applyBorder="0" applyAlignment="0" applyProtection="0"/>
    <xf numFmtId="0" fontId="11" fillId="0" borderId="0">
      <alignment horizontal="right"/>
    </xf>
    <xf numFmtId="10" fontId="107" fillId="65" borderId="33" applyNumberFormat="0" applyBorder="0" applyAlignment="0" applyProtection="0"/>
    <xf numFmtId="0" fontId="141" fillId="32" borderId="58" applyNumberFormat="0" applyAlignment="0" applyProtection="0"/>
    <xf numFmtId="0" fontId="141" fillId="32" borderId="58" applyNumberFormat="0" applyAlignment="0" applyProtection="0"/>
    <xf numFmtId="0" fontId="141" fillId="32" borderId="58" applyNumberFormat="0" applyAlignment="0" applyProtection="0"/>
    <xf numFmtId="0" fontId="141" fillId="32" borderId="58" applyNumberFormat="0" applyAlignment="0" applyProtection="0"/>
    <xf numFmtId="0" fontId="141" fillId="32" borderId="58" applyNumberFormat="0" applyAlignment="0" applyProtection="0"/>
    <xf numFmtId="0" fontId="67" fillId="32" borderId="58" applyNumberFormat="0" applyAlignment="0" applyProtection="0"/>
    <xf numFmtId="240" fontId="100" fillId="0" borderId="0" applyNumberFormat="0" applyFill="0" applyBorder="0" applyAlignment="0" applyProtection="0"/>
    <xf numFmtId="0" fontId="11" fillId="0" borderId="0" applyNumberFormat="0" applyFill="0" applyBorder="0" applyAlignment="0">
      <protection locked="0"/>
    </xf>
    <xf numFmtId="0" fontId="142" fillId="65" borderId="0" applyNumberFormat="0" applyFont="0" applyBorder="0" applyAlignment="0">
      <alignment horizontal="right"/>
      <protection locked="0"/>
    </xf>
    <xf numFmtId="0" fontId="143" fillId="23" borderId="0" applyNumberFormat="0" applyFont="0" applyBorder="0" applyAlignment="0">
      <alignment horizontal="right" vertical="top"/>
      <protection locked="0"/>
    </xf>
    <xf numFmtId="241" fontId="11" fillId="65" borderId="76" applyNumberFormat="0" applyFont="0" applyBorder="0" applyAlignment="0">
      <alignment horizontal="right" vertical="center"/>
      <protection locked="0"/>
    </xf>
    <xf numFmtId="0" fontId="143" fillId="23" borderId="0" applyNumberFormat="0" applyFont="0" applyBorder="0" applyAlignment="0">
      <alignment horizontal="right" vertical="top"/>
      <protection locked="0"/>
    </xf>
    <xf numFmtId="0" fontId="100" fillId="0" borderId="0" applyFill="0" applyBorder="0">
      <alignment horizontal="right"/>
      <protection locked="0"/>
    </xf>
    <xf numFmtId="242" fontId="144" fillId="0" borderId="77" applyFont="0" applyFill="0" applyBorder="0" applyAlignment="0" applyProtection="0"/>
    <xf numFmtId="243" fontId="11" fillId="0" borderId="0" applyFill="0" applyBorder="0">
      <alignment horizontal="right"/>
      <protection locked="0"/>
    </xf>
    <xf numFmtId="0" fontId="145" fillId="0" borderId="0" applyFill="0" applyBorder="0"/>
    <xf numFmtId="0" fontId="146" fillId="73" borderId="78">
      <alignment horizontal="left" vertical="center" wrapText="1"/>
    </xf>
    <xf numFmtId="0" fontId="83" fillId="0" borderId="0" applyNumberFormat="0" applyFill="0" applyBorder="0" applyProtection="0">
      <alignment horizontal="left" vertical="center"/>
    </xf>
    <xf numFmtId="0" fontId="14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79" fillId="74" borderId="0" applyNumberFormat="0" applyFont="0" applyBorder="0" applyProtection="0"/>
    <xf numFmtId="2" fontId="148" fillId="0" borderId="5"/>
    <xf numFmtId="210" fontId="79" fillId="0" borderId="0" applyFill="0" applyBorder="0" applyAlignment="0"/>
    <xf numFmtId="211" fontId="79" fillId="0" borderId="0" applyFill="0" applyBorder="0" applyAlignment="0"/>
    <xf numFmtId="210" fontId="79" fillId="0" borderId="0" applyFill="0" applyBorder="0" applyAlignment="0"/>
    <xf numFmtId="212" fontId="11" fillId="0" borderId="0" applyFill="0" applyBorder="0" applyAlignment="0"/>
    <xf numFmtId="211" fontId="79" fillId="0" borderId="0" applyFill="0" applyBorder="0" applyAlignment="0"/>
    <xf numFmtId="0" fontId="149" fillId="0" borderId="60" applyNumberFormat="0" applyFill="0" applyAlignment="0" applyProtection="0"/>
    <xf numFmtId="0" fontId="149" fillId="0" borderId="60" applyNumberFormat="0" applyFill="0" applyAlignment="0" applyProtection="0"/>
    <xf numFmtId="0" fontId="149" fillId="0" borderId="60" applyNumberFormat="0" applyFill="0" applyAlignment="0" applyProtection="0"/>
    <xf numFmtId="0" fontId="149" fillId="0" borderId="60" applyNumberFormat="0" applyFill="0" applyAlignment="0" applyProtection="0"/>
    <xf numFmtId="0" fontId="149" fillId="0" borderId="60" applyNumberFormat="0" applyFill="0" applyAlignment="0" applyProtection="0"/>
    <xf numFmtId="0" fontId="149" fillId="0" borderId="60" applyNumberFormat="0" applyFill="0" applyAlignment="0" applyProtection="0"/>
    <xf numFmtId="0" fontId="149" fillId="0" borderId="60" applyNumberFormat="0" applyFill="0" applyAlignment="0" applyProtection="0"/>
    <xf numFmtId="0" fontId="70" fillId="0" borderId="60" applyNumberFormat="0" applyFill="0" applyAlignment="0" applyProtection="0"/>
    <xf numFmtId="0" fontId="70" fillId="0" borderId="60" applyNumberFormat="0" applyFill="0" applyAlignment="0" applyProtection="0"/>
    <xf numFmtId="14" fontId="84" fillId="0" borderId="5" applyFont="0" applyFill="0" applyBorder="0" applyAlignment="0" applyProtection="0"/>
    <xf numFmtId="3" fontId="11" fillId="0" borderId="0"/>
    <xf numFmtId="1" fontId="150" fillId="0" borderId="0"/>
    <xf numFmtId="244" fontId="151" fillId="75" borderId="0" applyBorder="0" applyAlignment="0">
      <alignment horizontal="right"/>
    </xf>
    <xf numFmtId="168" fontId="11" fillId="0" borderId="0" applyFont="0" applyFill="0" applyBorder="0" applyAlignment="0" applyProtection="0"/>
    <xf numFmtId="17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45" fontId="11" fillId="0" borderId="0" applyFont="0" applyFill="0" applyBorder="0" applyAlignment="0" applyProtection="0"/>
    <xf numFmtId="246" fontId="7" fillId="0" borderId="0" applyFont="0" applyFill="0" applyBorder="0" applyAlignment="0" applyProtection="0"/>
    <xf numFmtId="247" fontId="11"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11" fillId="0" borderId="0" applyFont="0" applyFill="0" applyBorder="0" applyAlignment="0" applyProtection="0"/>
    <xf numFmtId="0" fontId="11" fillId="0" borderId="0" applyFont="0" applyFill="0" applyBorder="0" applyAlignment="0" applyProtection="0"/>
    <xf numFmtId="248" fontId="11" fillId="0" borderId="0" applyFont="0" applyFill="0" applyBorder="0" applyAlignment="0" applyProtection="0"/>
    <xf numFmtId="249" fontId="7" fillId="0" borderId="0" applyFont="0" applyFill="0" applyBorder="0" applyAlignment="0" applyProtection="0"/>
    <xf numFmtId="250" fontId="11" fillId="0" borderId="0" applyFont="0" applyFill="0" applyBorder="0" applyAlignment="0" applyProtection="0"/>
    <xf numFmtId="251" fontId="11" fillId="0" borderId="0">
      <protection locked="0"/>
    </xf>
    <xf numFmtId="231" fontId="107" fillId="65" borderId="0">
      <alignment horizontal="center"/>
    </xf>
    <xf numFmtId="252" fontId="105" fillId="0" borderId="0" applyFont="0" applyFill="0" applyBorder="0" applyProtection="0">
      <alignment horizontal="right"/>
    </xf>
    <xf numFmtId="253" fontId="11" fillId="0" borderId="0" applyFont="0" applyFill="0" applyBorder="0" applyAlignment="0" applyProtection="0"/>
    <xf numFmtId="179" fontId="11" fillId="0" borderId="0" applyFont="0" applyFill="0" applyBorder="0" applyAlignment="0" applyProtection="0"/>
    <xf numFmtId="0" fontId="103" fillId="0" borderId="0" applyFont="0" applyFill="0" applyBorder="0" applyProtection="0">
      <alignment horizontal="right"/>
    </xf>
    <xf numFmtId="0" fontId="103" fillId="0" borderId="0" applyFont="0" applyFill="0" applyBorder="0" applyProtection="0">
      <alignment horizontal="right"/>
    </xf>
    <xf numFmtId="0" fontId="103" fillId="0" borderId="0" applyFont="0" applyFill="0" applyBorder="0" applyProtection="0">
      <alignment horizontal="right"/>
    </xf>
    <xf numFmtId="0" fontId="11" fillId="0" borderId="0" applyFont="0" applyFill="0" applyBorder="0" applyProtection="0">
      <alignment horizontal="right"/>
    </xf>
    <xf numFmtId="171" fontId="11" fillId="0" borderId="0" applyFont="0" applyFill="0" applyBorder="0" applyProtection="0">
      <alignment horizontal="right"/>
    </xf>
    <xf numFmtId="0" fontId="11" fillId="0" borderId="79" applyBorder="0" applyAlignment="0" applyProtection="0">
      <alignment horizontal="center"/>
    </xf>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95" fillId="0" borderId="0"/>
    <xf numFmtId="241" fontId="87" fillId="0" borderId="0" applyNumberFormat="0" applyFont="0" applyFill="0" applyBorder="0" applyAlignment="0" applyProtection="0">
      <alignment vertical="center"/>
    </xf>
    <xf numFmtId="37" fontId="153" fillId="0" borderId="0"/>
    <xf numFmtId="0" fontId="154" fillId="0" borderId="0"/>
    <xf numFmtId="0" fontId="36" fillId="76" borderId="0" applyNumberFormat="0" applyBorder="0" applyAlignment="0">
      <alignment horizontal="right"/>
      <protection hidden="1"/>
    </xf>
    <xf numFmtId="241" fontId="155" fillId="0" borderId="0" applyNumberFormat="0" applyFill="0" applyBorder="0" applyAlignment="0" applyProtection="0">
      <alignment vertical="center"/>
    </xf>
    <xf numFmtId="1" fontId="83" fillId="0" borderId="0"/>
    <xf numFmtId="254" fontId="156" fillId="0" borderId="0"/>
    <xf numFmtId="37" fontId="80" fillId="77" borderId="0" applyFont="0" applyFill="0" applyBorder="0" applyAlignment="0" applyProtection="0"/>
    <xf numFmtId="233" fontId="11" fillId="0" borderId="0" applyFont="0" applyFill="0" applyBorder="0" applyAlignment="0"/>
    <xf numFmtId="255" fontId="107" fillId="0" borderId="0" applyFont="0" applyFill="0" applyBorder="0" applyAlignment="0"/>
    <xf numFmtId="256" fontId="107" fillId="0" borderId="0" applyFont="0" applyFill="0" applyBorder="0" applyAlignment="0"/>
    <xf numFmtId="255" fontId="107" fillId="0" borderId="0" applyFont="0" applyFill="0" applyBorder="0" applyAlignment="0"/>
    <xf numFmtId="257" fontId="7" fillId="0" borderId="0"/>
    <xf numFmtId="0" fontId="11" fillId="0" borderId="0"/>
    <xf numFmtId="0" fontId="11" fillId="0" borderId="0"/>
    <xf numFmtId="0" fontId="11" fillId="0" borderId="0"/>
    <xf numFmtId="0" fontId="11" fillId="0" borderId="0"/>
    <xf numFmtId="0" fontId="100" fillId="0" borderId="0"/>
    <xf numFmtId="0" fontId="11" fillId="0" borderId="0"/>
    <xf numFmtId="0" fontId="7" fillId="0" borderId="0"/>
    <xf numFmtId="0" fontId="11" fillId="0" borderId="0"/>
    <xf numFmtId="0" fontId="7" fillId="0" borderId="0"/>
    <xf numFmtId="0" fontId="7" fillId="0" borderId="0"/>
    <xf numFmtId="0" fontId="7" fillId="0" borderId="0"/>
    <xf numFmtId="0" fontId="100" fillId="0" borderId="0"/>
    <xf numFmtId="0" fontId="11" fillId="0" borderId="0"/>
    <xf numFmtId="0" fontId="18" fillId="0" borderId="0"/>
    <xf numFmtId="0" fontId="7" fillId="0" borderId="0"/>
    <xf numFmtId="0" fontId="7" fillId="0" borderId="0"/>
    <xf numFmtId="0" fontId="7" fillId="0" borderId="0"/>
    <xf numFmtId="0" fontId="7" fillId="0" borderId="0"/>
    <xf numFmtId="0" fontId="11" fillId="0" borderId="33"/>
    <xf numFmtId="0" fontId="18" fillId="0" borderId="0">
      <alignment vertical="top"/>
    </xf>
    <xf numFmtId="0" fontId="18" fillId="0" borderId="0">
      <alignment vertical="top"/>
    </xf>
    <xf numFmtId="0" fontId="11" fillId="0" borderId="0"/>
    <xf numFmtId="0" fontId="7" fillId="0" borderId="0"/>
    <xf numFmtId="0" fontId="11" fillId="0" borderId="0"/>
    <xf numFmtId="0" fontId="7" fillId="0" borderId="0"/>
    <xf numFmtId="0" fontId="11" fillId="0" borderId="0"/>
    <xf numFmtId="0" fontId="11" fillId="0" borderId="0"/>
    <xf numFmtId="0" fontId="11" fillId="0" borderId="0"/>
    <xf numFmtId="0" fontId="11" fillId="0" borderId="0"/>
    <xf numFmtId="0" fontId="7" fillId="0" borderId="0"/>
    <xf numFmtId="0" fontId="11" fillId="0" borderId="0"/>
    <xf numFmtId="0" fontId="11" fillId="0" borderId="0"/>
    <xf numFmtId="0" fontId="100" fillId="0" borderId="0"/>
    <xf numFmtId="0" fontId="7" fillId="0" borderId="0"/>
    <xf numFmtId="0" fontId="100"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33" fillId="0" borderId="0"/>
    <xf numFmtId="0" fontId="11" fillId="0" borderId="0"/>
    <xf numFmtId="0" fontId="11" fillId="0" borderId="0"/>
    <xf numFmtId="0" fontId="33" fillId="0" borderId="0"/>
    <xf numFmtId="0" fontId="100" fillId="0" borderId="0"/>
    <xf numFmtId="0" fontId="11" fillId="0" borderId="0"/>
    <xf numFmtId="239" fontId="11" fillId="0" borderId="0"/>
    <xf numFmtId="0" fontId="100" fillId="0" borderId="0"/>
    <xf numFmtId="0" fontId="100" fillId="0" borderId="0"/>
    <xf numFmtId="239" fontId="11" fillId="0" borderId="0"/>
    <xf numFmtId="0" fontId="33"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9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3" fillId="0" borderId="0"/>
    <xf numFmtId="0" fontId="124" fillId="0" borderId="0"/>
    <xf numFmtId="0" fontId="11" fillId="0" borderId="0"/>
    <xf numFmtId="239" fontId="11" fillId="0" borderId="0"/>
    <xf numFmtId="239" fontId="11" fillId="0" borderId="0"/>
    <xf numFmtId="0" fontId="11" fillId="0" borderId="0"/>
    <xf numFmtId="0" fontId="10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239" fontId="11"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0" fillId="0" borderId="0"/>
    <xf numFmtId="0" fontId="100" fillId="0" borderId="0"/>
    <xf numFmtId="0" fontId="100" fillId="0" borderId="0"/>
    <xf numFmtId="0" fontId="100"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1" fillId="0" borderId="0"/>
    <xf numFmtId="0" fontId="11" fillId="0" borderId="0"/>
    <xf numFmtId="0" fontId="100" fillId="0" borderId="0"/>
    <xf numFmtId="0" fontId="76" fillId="0" borderId="0"/>
    <xf numFmtId="0" fontId="100" fillId="0" borderId="0"/>
    <xf numFmtId="0" fontId="100"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0" fillId="0" borderId="0"/>
    <xf numFmtId="0" fontId="100" fillId="0" borderId="0"/>
    <xf numFmtId="0" fontId="7" fillId="0" borderId="0"/>
    <xf numFmtId="0" fontId="7" fillId="0" borderId="0"/>
    <xf numFmtId="0" fontId="7" fillId="0" borderId="0"/>
    <xf numFmtId="0" fontId="100" fillId="0" borderId="0"/>
    <xf numFmtId="0" fontId="100" fillId="0" borderId="0"/>
    <xf numFmtId="0" fontId="100" fillId="0" borderId="0"/>
    <xf numFmtId="0" fontId="100" fillId="0" borderId="0"/>
    <xf numFmtId="0" fontId="100" fillId="0" borderId="0"/>
    <xf numFmtId="0" fontId="13" fillId="0" borderId="0"/>
    <xf numFmtId="0" fontId="100" fillId="0" borderId="0"/>
    <xf numFmtId="0" fontId="76" fillId="0" borderId="0"/>
    <xf numFmtId="0" fontId="76" fillId="0" borderId="0"/>
    <xf numFmtId="0" fontId="100" fillId="0" borderId="0"/>
    <xf numFmtId="0" fontId="10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6" fillId="0" borderId="0"/>
    <xf numFmtId="0" fontId="7" fillId="0" borderId="0"/>
    <xf numFmtId="0" fontId="100" fillId="0" borderId="0"/>
    <xf numFmtId="0" fontId="11" fillId="0" borderId="0"/>
    <xf numFmtId="0" fontId="76" fillId="0" borderId="0"/>
    <xf numFmtId="0" fontId="11" fillId="0" borderId="0"/>
    <xf numFmtId="0" fontId="11" fillId="0" borderId="0"/>
    <xf numFmtId="0" fontId="76" fillId="0" borderId="0"/>
    <xf numFmtId="0" fontId="11" fillId="0" borderId="0"/>
    <xf numFmtId="0" fontId="11" fillId="0" borderId="0"/>
    <xf numFmtId="0" fontId="11" fillId="0" borderId="0"/>
    <xf numFmtId="0" fontId="11" fillId="0" borderId="0"/>
    <xf numFmtId="0" fontId="11" fillId="0" borderId="0"/>
    <xf numFmtId="0" fontId="76" fillId="0" borderId="0"/>
    <xf numFmtId="0" fontId="11" fillId="0" borderId="0"/>
    <xf numFmtId="0" fontId="100" fillId="0" borderId="0"/>
    <xf numFmtId="0" fontId="76" fillId="0" borderId="0"/>
    <xf numFmtId="0" fontId="11" fillId="0" borderId="0"/>
    <xf numFmtId="0" fontId="11" fillId="0" borderId="0"/>
    <xf numFmtId="0" fontId="90" fillId="0" borderId="0"/>
    <xf numFmtId="0" fontId="100" fillId="0" borderId="0"/>
    <xf numFmtId="0" fontId="100" fillId="0" borderId="0"/>
    <xf numFmtId="0" fontId="100"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0" fillId="0" borderId="0"/>
    <xf numFmtId="0" fontId="100"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7" fillId="0" borderId="0"/>
    <xf numFmtId="239" fontId="11" fillId="0" borderId="0"/>
    <xf numFmtId="239" fontId="11" fillId="0" borderId="0"/>
    <xf numFmtId="0"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157" fillId="0" borderId="0"/>
    <xf numFmtId="0" fontId="157" fillId="0" borderId="0"/>
    <xf numFmtId="239" fontId="11" fillId="0" borderId="0"/>
    <xf numFmtId="239" fontId="11" fillId="0" borderId="0"/>
    <xf numFmtId="0" fontId="9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57" fontId="7" fillId="0" borderId="0"/>
    <xf numFmtId="0" fontId="7" fillId="0" borderId="0"/>
    <xf numFmtId="0" fontId="106" fillId="0" borderId="0"/>
    <xf numFmtId="239" fontId="11" fillId="0" borderId="0"/>
    <xf numFmtId="0" fontId="11" fillId="0" borderId="0"/>
    <xf numFmtId="239" fontId="11" fillId="0" borderId="0"/>
    <xf numFmtId="0" fontId="76" fillId="0" borderId="0"/>
    <xf numFmtId="0" fontId="7" fillId="0" borderId="0"/>
    <xf numFmtId="0" fontId="76" fillId="0" borderId="0"/>
    <xf numFmtId="239" fontId="11" fillId="0" borderId="0"/>
    <xf numFmtId="239"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0" fontId="7" fillId="0" borderId="0"/>
    <xf numFmtId="239" fontId="11" fillId="0" borderId="0"/>
    <xf numFmtId="239" fontId="11" fillId="0" borderId="0"/>
    <xf numFmtId="239" fontId="11" fillId="0" borderId="0"/>
    <xf numFmtId="0" fontId="7" fillId="0" borderId="0"/>
    <xf numFmtId="0" fontId="11" fillId="0" borderId="0"/>
    <xf numFmtId="0" fontId="11" fillId="0" borderId="0"/>
    <xf numFmtId="0" fontId="11" fillId="0" borderId="0"/>
    <xf numFmtId="0" fontId="11" fillId="0" borderId="0"/>
    <xf numFmtId="239" fontId="11" fillId="0" borderId="0"/>
    <xf numFmtId="0" fontId="11"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1" fillId="0" borderId="0"/>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1" fillId="0" borderId="0"/>
    <xf numFmtId="239" fontId="11" fillId="0" borderId="0"/>
    <xf numFmtId="239" fontId="11" fillId="0" borderId="0"/>
    <xf numFmtId="239" fontId="11" fillId="0" borderId="0"/>
    <xf numFmtId="0" fontId="11" fillId="0" borderId="0">
      <alignment wrapText="1"/>
    </xf>
    <xf numFmtId="0" fontId="11" fillId="0" borderId="0">
      <alignment wrapText="1"/>
    </xf>
    <xf numFmtId="0" fontId="9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1" fillId="0" borderId="0"/>
    <xf numFmtId="239" fontId="11" fillId="0" borderId="0"/>
    <xf numFmtId="0" fontId="11" fillId="0" borderId="0"/>
    <xf numFmtId="0" fontId="7" fillId="0" borderId="0"/>
    <xf numFmtId="239" fontId="11" fillId="0" borderId="0"/>
    <xf numFmtId="239" fontId="11" fillId="0" borderId="0"/>
    <xf numFmtId="239" fontId="11"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0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1" fillId="0" borderId="0"/>
    <xf numFmtId="239" fontId="11" fillId="0" borderId="0"/>
    <xf numFmtId="239" fontId="11" fillId="0" borderId="0"/>
    <xf numFmtId="239" fontId="11" fillId="0" borderId="0"/>
    <xf numFmtId="0" fontId="40" fillId="0" borderId="0"/>
    <xf numFmtId="0" fontId="40" fillId="0" borderId="0"/>
    <xf numFmtId="0" fontId="11" fillId="0" borderId="0">
      <alignment wrapText="1"/>
    </xf>
    <xf numFmtId="0" fontId="11" fillId="0" borderId="0">
      <alignment wrapText="1"/>
    </xf>
    <xf numFmtId="0" fontId="11" fillId="0" borderId="0">
      <alignment wrapText="1"/>
    </xf>
    <xf numFmtId="0" fontId="40" fillId="0" borderId="0"/>
    <xf numFmtId="0" fontId="4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7" fillId="0" borderId="0"/>
    <xf numFmtId="239" fontId="11" fillId="0" borderId="0"/>
    <xf numFmtId="0" fontId="100" fillId="0" borderId="0"/>
    <xf numFmtId="0" fontId="11" fillId="0" borderId="0">
      <alignment wrapText="1"/>
    </xf>
    <xf numFmtId="239" fontId="11"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0" fontId="7" fillId="0" borderId="0"/>
    <xf numFmtId="0" fontId="7" fillId="0" borderId="0"/>
    <xf numFmtId="0" fontId="7"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11" fillId="0" borderId="0">
      <alignment wrapText="1"/>
    </xf>
    <xf numFmtId="0" fontId="100"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23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1" fillId="0" borderId="0"/>
    <xf numFmtId="0" fontId="11" fillId="0" borderId="0"/>
    <xf numFmtId="0" fontId="33" fillId="0" borderId="0"/>
    <xf numFmtId="0" fontId="18"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 fillId="0" borderId="0"/>
    <xf numFmtId="0" fontId="10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239" fontId="11" fillId="0" borderId="0"/>
    <xf numFmtId="0" fontId="11" fillId="0" borderId="0"/>
    <xf numFmtId="0" fontId="100" fillId="0" borderId="0"/>
    <xf numFmtId="0" fontId="100" fillId="0" borderId="0"/>
    <xf numFmtId="0" fontId="100" fillId="0" borderId="0"/>
    <xf numFmtId="0" fontId="100" fillId="0" borderId="0"/>
    <xf numFmtId="0" fontId="10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6" fillId="0" borderId="0"/>
    <xf numFmtId="257" fontId="7"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1" fillId="0" borderId="0"/>
    <xf numFmtId="0" fontId="7" fillId="0" borderId="0"/>
    <xf numFmtId="0" fontId="11" fillId="0" borderId="0"/>
    <xf numFmtId="0" fontId="10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0" fillId="0" borderId="0"/>
    <xf numFmtId="0" fontId="7" fillId="0" borderId="0"/>
    <xf numFmtId="0" fontId="7" fillId="0" borderId="0"/>
    <xf numFmtId="0" fontId="7" fillId="0" borderId="0"/>
    <xf numFmtId="0" fontId="100" fillId="0" borderId="0"/>
    <xf numFmtId="0" fontId="7" fillId="0" borderId="0"/>
    <xf numFmtId="0" fontId="100" fillId="0" borderId="0"/>
    <xf numFmtId="0" fontId="100" fillId="0" borderId="0"/>
    <xf numFmtId="0" fontId="100" fillId="0" borderId="0"/>
    <xf numFmtId="0" fontId="100" fillId="0" borderId="0"/>
    <xf numFmtId="0" fontId="100" fillId="0" borderId="0"/>
    <xf numFmtId="0" fontId="11" fillId="0" borderId="0"/>
    <xf numFmtId="0" fontId="100" fillId="0" borderId="0"/>
    <xf numFmtId="0" fontId="10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0" fillId="0" borderId="0"/>
    <xf numFmtId="0" fontId="7" fillId="0" borderId="0"/>
    <xf numFmtId="0" fontId="7" fillId="0" borderId="0"/>
    <xf numFmtId="0" fontId="7" fillId="0" borderId="0"/>
    <xf numFmtId="0" fontId="100" fillId="0" borderId="0"/>
    <xf numFmtId="0" fontId="100" fillId="0" borderId="0"/>
    <xf numFmtId="0" fontId="100" fillId="0" borderId="0"/>
    <xf numFmtId="0" fontId="100" fillId="0" borderId="0"/>
    <xf numFmtId="0" fontId="100" fillId="0" borderId="0"/>
    <xf numFmtId="257" fontId="7" fillId="0" borderId="0"/>
    <xf numFmtId="0" fontId="18" fillId="0" borderId="0"/>
    <xf numFmtId="0" fontId="11" fillId="0" borderId="0"/>
    <xf numFmtId="0" fontId="11" fillId="0" borderId="0"/>
    <xf numFmtId="0" fontId="107" fillId="0" borderId="0"/>
    <xf numFmtId="0" fontId="7" fillId="0" borderId="0"/>
    <xf numFmtId="0" fontId="100" fillId="0" borderId="0"/>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258" fontId="107" fillId="0" borderId="0" applyFont="0" applyFill="0" applyBorder="0" applyAlignment="0" applyProtection="0">
      <alignment horizontal="right"/>
    </xf>
    <xf numFmtId="0" fontId="158" fillId="0" borderId="0"/>
    <xf numFmtId="0" fontId="11" fillId="0" borderId="0"/>
    <xf numFmtId="0" fontId="159" fillId="0" borderId="0"/>
    <xf numFmtId="259" fontId="107" fillId="0" borderId="0" applyFont="0" applyFill="0" applyBorder="0" applyAlignment="0" applyProtection="0"/>
    <xf numFmtId="0" fontId="85" fillId="35" borderId="62" applyNumberFormat="0" applyFont="0" applyAlignment="0" applyProtection="0"/>
    <xf numFmtId="0" fontId="7" fillId="35" borderId="62" applyNumberFormat="0" applyFont="0" applyAlignment="0" applyProtection="0"/>
    <xf numFmtId="0" fontId="40" fillId="35" borderId="62" applyNumberFormat="0" applyFont="0" applyAlignment="0" applyProtection="0"/>
    <xf numFmtId="0" fontId="7" fillId="35" borderId="62" applyNumberFormat="0" applyFont="0" applyAlignment="0" applyProtection="0"/>
    <xf numFmtId="0" fontId="40"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160" fillId="35" borderId="62" applyNumberFormat="0" applyFont="0" applyAlignment="0" applyProtection="0"/>
    <xf numFmtId="0" fontId="160" fillId="35" borderId="62" applyNumberFormat="0" applyFont="0" applyAlignment="0" applyProtection="0"/>
    <xf numFmtId="0" fontId="160" fillId="35" borderId="62" applyNumberFormat="0" applyFont="0" applyAlignment="0" applyProtection="0"/>
    <xf numFmtId="0" fontId="160" fillId="35" borderId="62" applyNumberFormat="0" applyFont="0" applyAlignment="0" applyProtection="0"/>
    <xf numFmtId="0" fontId="160" fillId="35" borderId="62" applyNumberFormat="0" applyFont="0" applyAlignment="0" applyProtection="0"/>
    <xf numFmtId="0" fontId="160" fillId="35" borderId="62" applyNumberFormat="0" applyFont="0" applyAlignment="0" applyProtection="0"/>
    <xf numFmtId="0" fontId="85" fillId="35" borderId="62" applyNumberFormat="0" applyFont="0" applyAlignment="0" applyProtection="0"/>
    <xf numFmtId="0" fontId="7" fillId="35" borderId="62" applyNumberFormat="0" applyFont="0" applyAlignment="0" applyProtection="0"/>
    <xf numFmtId="0" fontId="85" fillId="35" borderId="62" applyNumberFormat="0" applyFont="0" applyAlignment="0" applyProtection="0"/>
    <xf numFmtId="0" fontId="7" fillId="35" borderId="62" applyNumberFormat="0" applyFont="0" applyAlignment="0" applyProtection="0"/>
    <xf numFmtId="0" fontId="85" fillId="35" borderId="62" applyNumberFormat="0" applyFont="0" applyAlignment="0" applyProtection="0"/>
    <xf numFmtId="0" fontId="7" fillId="35" borderId="62" applyNumberFormat="0" applyFont="0" applyAlignment="0" applyProtection="0"/>
    <xf numFmtId="0" fontId="85"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0" fontId="7" fillId="35" borderId="62" applyNumberFormat="0" applyFont="0" applyAlignment="0" applyProtection="0"/>
    <xf numFmtId="260" fontId="161" fillId="0" borderId="0" applyBorder="0" applyProtection="0">
      <alignment horizontal="right"/>
    </xf>
    <xf numFmtId="260" fontId="162" fillId="78" borderId="0" applyBorder="0" applyProtection="0">
      <alignment horizontal="right"/>
    </xf>
    <xf numFmtId="260" fontId="163" fillId="0" borderId="32" applyBorder="0"/>
    <xf numFmtId="260" fontId="161" fillId="0" borderId="0" applyBorder="0" applyProtection="0">
      <alignment horizontal="right"/>
    </xf>
    <xf numFmtId="261" fontId="161" fillId="0" borderId="0" applyBorder="0" applyProtection="0">
      <alignment horizontal="right"/>
    </xf>
    <xf numFmtId="261" fontId="164" fillId="78" borderId="0" applyProtection="0">
      <alignment horizontal="right"/>
    </xf>
    <xf numFmtId="37" fontId="78" fillId="0" borderId="0" applyFill="0" applyBorder="0" applyProtection="0">
      <alignment horizontal="right"/>
    </xf>
    <xf numFmtId="192" fontId="80" fillId="0" borderId="0" applyFont="0" applyFill="0" applyBorder="0" applyProtection="0">
      <alignment horizontal="right"/>
    </xf>
    <xf numFmtId="262" fontId="161" fillId="0" borderId="0" applyFill="0" applyBorder="0" applyProtection="0"/>
    <xf numFmtId="0" fontId="94" fillId="65" borderId="0">
      <alignment horizontal="right"/>
    </xf>
    <xf numFmtId="0" fontId="11" fillId="0" borderId="0">
      <alignment horizontal="right"/>
    </xf>
    <xf numFmtId="0" fontId="165" fillId="33" borderId="59" applyNumberFormat="0" applyAlignment="0" applyProtection="0"/>
    <xf numFmtId="0" fontId="165" fillId="33" borderId="59" applyNumberFormat="0" applyAlignment="0" applyProtection="0"/>
    <xf numFmtId="0" fontId="165" fillId="33" borderId="59" applyNumberFormat="0" applyAlignment="0" applyProtection="0"/>
    <xf numFmtId="0" fontId="165" fillId="33" borderId="59" applyNumberFormat="0" applyAlignment="0" applyProtection="0"/>
    <xf numFmtId="0" fontId="165" fillId="33" borderId="59" applyNumberFormat="0" applyAlignment="0" applyProtection="0"/>
    <xf numFmtId="0" fontId="68" fillId="33" borderId="59" applyNumberFormat="0" applyAlignment="0" applyProtection="0"/>
    <xf numFmtId="0" fontId="68" fillId="33" borderId="59" applyNumberFormat="0" applyAlignment="0" applyProtection="0"/>
    <xf numFmtId="0" fontId="166" fillId="0" borderId="0" applyProtection="0">
      <alignment horizontal="left"/>
    </xf>
    <xf numFmtId="0" fontId="166" fillId="0" borderId="0" applyFill="0" applyBorder="0" applyProtection="0">
      <alignment horizontal="left"/>
    </xf>
    <xf numFmtId="0" fontId="167" fillId="0" borderId="0" applyFill="0" applyBorder="0" applyProtection="0">
      <alignment horizontal="left"/>
    </xf>
    <xf numFmtId="1" fontId="168" fillId="0" borderId="0" applyProtection="0">
      <alignment horizontal="right" vertical="center"/>
    </xf>
    <xf numFmtId="241" fontId="169" fillId="0" borderId="5">
      <alignment vertical="center"/>
    </xf>
    <xf numFmtId="2" fontId="97" fillId="0" borderId="0"/>
    <xf numFmtId="237" fontId="170" fillId="0" borderId="0" applyFill="0" applyBorder="0" applyAlignment="0" applyProtection="0"/>
    <xf numFmtId="173" fontId="11" fillId="0" borderId="0" applyFont="0" applyFill="0" applyBorder="0" applyAlignment="0" applyProtection="0"/>
    <xf numFmtId="263" fontId="79" fillId="0" borderId="0" applyFont="0" applyFill="0" applyBorder="0" applyAlignment="0" applyProtection="0"/>
    <xf numFmtId="264" fontId="171" fillId="65" borderId="33" applyFill="0" applyBorder="0" applyAlignment="0" applyProtection="0">
      <alignment horizontal="right"/>
      <protection locked="0"/>
    </xf>
    <xf numFmtId="265" fontId="171" fillId="70" borderId="0" applyFill="0" applyBorder="0" applyAlignment="0" applyProtection="0">
      <protection hidden="1"/>
    </xf>
    <xf numFmtId="10" fontId="11" fillId="0" borderId="0" applyFont="0" applyFill="0" applyBorder="0" applyAlignment="0" applyProtection="0"/>
    <xf numFmtId="10" fontId="11" fillId="0" borderId="0" applyFont="0" applyFill="0" applyBorder="0" applyAlignment="0" applyProtection="0"/>
    <xf numFmtId="266" fontId="161" fillId="0" borderId="0" applyBorder="0" applyProtection="0">
      <alignment horizontal="right"/>
    </xf>
    <xf numFmtId="266" fontId="162" fillId="78" borderId="0" applyProtection="0">
      <alignment horizontal="right"/>
    </xf>
    <xf numFmtId="266" fontId="161" fillId="0" borderId="0" applyFont="0" applyBorder="0" applyProtection="0">
      <alignment horizontal="right"/>
    </xf>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9" fontId="13"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7" fillId="0" borderId="0" applyFont="0" applyFill="0" applyBorder="0" applyProtection="0">
      <alignment horizontal="right"/>
    </xf>
    <xf numFmtId="9" fontId="11" fillId="0" borderId="0"/>
    <xf numFmtId="268" fontId="11" fillId="0" borderId="0" applyFill="0" applyBorder="0">
      <alignment horizontal="right"/>
      <protection locked="0"/>
    </xf>
    <xf numFmtId="1" fontId="83" fillId="0" borderId="0"/>
    <xf numFmtId="251" fontId="11" fillId="0" borderId="0">
      <protection locked="0"/>
    </xf>
    <xf numFmtId="237" fontId="11" fillId="0" borderId="0" applyFont="0" applyFill="0" applyBorder="0" applyAlignment="0" applyProtection="0"/>
    <xf numFmtId="210" fontId="79" fillId="0" borderId="0" applyFill="0" applyBorder="0" applyAlignment="0"/>
    <xf numFmtId="211" fontId="79" fillId="0" borderId="0" applyFill="0" applyBorder="0" applyAlignment="0"/>
    <xf numFmtId="210" fontId="79" fillId="0" borderId="0" applyFill="0" applyBorder="0" applyAlignment="0"/>
    <xf numFmtId="212" fontId="11" fillId="0" borderId="0" applyFill="0" applyBorder="0" applyAlignment="0"/>
    <xf numFmtId="211" fontId="79" fillId="0" borderId="0" applyFill="0" applyBorder="0" applyAlignment="0"/>
    <xf numFmtId="10" fontId="97" fillId="0" borderId="0"/>
    <xf numFmtId="10" fontId="97" fillId="73" borderId="0"/>
    <xf numFmtId="9" fontId="97" fillId="0" borderId="0" applyFont="0" applyFill="0" applyBorder="0" applyAlignment="0" applyProtection="0"/>
    <xf numFmtId="171" fontId="18" fillId="0" borderId="0"/>
    <xf numFmtId="269" fontId="172" fillId="70" borderId="0" applyBorder="0" applyAlignment="0">
      <protection hidden="1"/>
    </xf>
    <xf numFmtId="1" fontId="172" fillId="70" borderId="0">
      <alignment horizontal="center"/>
    </xf>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46" fillId="0" borderId="67">
      <alignment horizontal="center"/>
    </xf>
    <xf numFmtId="3" fontId="100" fillId="0" borderId="0" applyFont="0" applyFill="0" applyBorder="0" applyAlignment="0" applyProtection="0"/>
    <xf numFmtId="0" fontId="100" fillId="79" borderId="0" applyNumberFormat="0" applyFont="0" applyBorder="0" applyAlignment="0" applyProtection="0"/>
    <xf numFmtId="0" fontId="100" fillId="0" borderId="0">
      <alignment horizontal="right"/>
      <protection locked="0"/>
    </xf>
    <xf numFmtId="233" fontId="173" fillId="0" borderId="0" applyNumberFormat="0" applyFill="0" applyBorder="0" applyAlignment="0" applyProtection="0">
      <alignment horizontal="left"/>
    </xf>
    <xf numFmtId="0" fontId="174" fillId="68" borderId="0"/>
    <xf numFmtId="0" fontId="83" fillId="0" borderId="0" applyNumberFormat="0" applyFill="0" applyBorder="0" applyProtection="0">
      <alignment horizontal="right" vertical="center"/>
    </xf>
    <xf numFmtId="0" fontId="175" fillId="0" borderId="80">
      <alignment vertical="center"/>
    </xf>
    <xf numFmtId="270" fontId="11" fillId="0" borderId="0" applyFill="0" applyBorder="0">
      <alignment horizontal="right"/>
      <protection hidden="1"/>
    </xf>
    <xf numFmtId="0" fontId="176" fillId="67" borderId="33">
      <alignment horizontal="center" vertical="center" wrapText="1"/>
      <protection hidden="1"/>
    </xf>
    <xf numFmtId="0" fontId="100" fillId="80" borderId="81"/>
    <xf numFmtId="0" fontId="79" fillId="81" borderId="0" applyNumberFormat="0" applyFont="0" applyBorder="0" applyAlignment="0" applyProtection="0"/>
    <xf numFmtId="167" fontId="177" fillId="0" borderId="0" applyFill="0" applyBorder="0" applyAlignment="0" applyProtection="0"/>
    <xf numFmtId="168" fontId="178" fillId="0" borderId="0"/>
    <xf numFmtId="0" fontId="107" fillId="0" borderId="0"/>
    <xf numFmtId="0" fontId="179" fillId="0" borderId="0">
      <alignment horizontal="right"/>
    </xf>
    <xf numFmtId="0" fontId="114" fillId="0" borderId="0">
      <alignment horizontal="left"/>
    </xf>
    <xf numFmtId="237" fontId="180" fillId="0" borderId="75"/>
    <xf numFmtId="271" fontId="87" fillId="75" borderId="0" applyFont="0" applyBorder="0"/>
    <xf numFmtId="0" fontId="181"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1" fillId="0" borderId="0">
      <alignment vertical="top"/>
    </xf>
    <xf numFmtId="168" fontId="11" fillId="0" borderId="0" applyFont="0" applyFill="0" applyBorder="0" applyAlignment="0" applyProtection="0"/>
    <xf numFmtId="0" fontId="36" fillId="0" borderId="0">
      <alignment vertical="top"/>
    </xf>
    <xf numFmtId="0" fontId="79" fillId="0" borderId="0">
      <alignment vertical="top"/>
    </xf>
    <xf numFmtId="0" fontId="79"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9"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79"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9" fontId="11" fillId="0" borderId="0" applyFont="0" applyFill="0" applyBorder="0" applyAlignment="0" applyProtection="0"/>
    <xf numFmtId="0" fontId="79"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2" fillId="81" borderId="33" applyNumberFormat="0" applyProtection="0">
      <alignment horizontal="center" vertical="center"/>
    </xf>
    <xf numFmtId="0" fontId="79" fillId="0" borderId="0">
      <alignment vertical="top"/>
    </xf>
    <xf numFmtId="0" fontId="10" fillId="81" borderId="33" applyNumberFormat="0" applyProtection="0">
      <alignment horizontal="center" vertical="center" wrapText="1"/>
    </xf>
    <xf numFmtId="0" fontId="10" fillId="81" borderId="33" applyNumberFormat="0" applyProtection="0">
      <alignment horizontal="center" vertical="center"/>
    </xf>
    <xf numFmtId="0" fontId="10" fillId="81" borderId="33" applyNumberFormat="0" applyProtection="0">
      <alignment horizontal="center" vertical="center" wrapText="1"/>
    </xf>
    <xf numFmtId="0" fontId="183" fillId="0" borderId="0" applyNumberFormat="0" applyFill="0" applyBorder="0" applyAlignment="0" applyProtection="0"/>
    <xf numFmtId="0" fontId="10" fillId="60" borderId="33" applyNumberFormat="0" applyProtection="0">
      <alignment horizontal="left" vertical="center" wrapText="1"/>
    </xf>
    <xf numFmtId="0" fontId="79" fillId="0" borderId="0">
      <alignment vertical="top"/>
    </xf>
    <xf numFmtId="0" fontId="79" fillId="0" borderId="0">
      <alignment vertical="top"/>
    </xf>
    <xf numFmtId="0" fontId="46" fillId="0" borderId="0" applyNumberFormat="0" applyFill="0" applyBorder="0" applyAlignment="0" applyProtection="0"/>
    <xf numFmtId="257" fontId="10" fillId="82" borderId="33" applyNumberFormat="0" applyProtection="0">
      <alignment horizontal="center" vertical="center" wrapText="1"/>
    </xf>
    <xf numFmtId="0" fontId="11" fillId="25" borderId="33" applyNumberFormat="0" applyProtection="0">
      <alignment horizontal="left" vertical="center" wrapText="1"/>
    </xf>
    <xf numFmtId="0" fontId="79" fillId="0" borderId="0">
      <alignment vertical="top"/>
    </xf>
    <xf numFmtId="0" fontId="10" fillId="60" borderId="33" applyNumberFormat="0" applyProtection="0">
      <alignment horizontal="left" vertical="center" wrapText="1"/>
    </xf>
    <xf numFmtId="0" fontId="79" fillId="0" borderId="0">
      <alignment vertical="top"/>
    </xf>
    <xf numFmtId="0" fontId="79" fillId="0" borderId="0">
      <alignment vertical="top"/>
    </xf>
    <xf numFmtId="0" fontId="184" fillId="83"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170"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5" fontId="11"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69" fontId="11"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72"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72"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8" fillId="0" borderId="0" applyNumberFormat="0" applyBorder="0" applyAlignment="0"/>
    <xf numFmtId="0" fontId="185" fillId="0" borderId="0" applyNumberFormat="0" applyBorder="0" applyAlignment="0"/>
    <xf numFmtId="0" fontId="186" fillId="0" borderId="0" applyNumberFormat="0" applyBorder="0" applyAlignment="0"/>
    <xf numFmtId="0" fontId="96" fillId="0" borderId="0" applyNumberFormat="0" applyFill="0" applyBorder="0" applyProtection="0">
      <alignment horizontal="left" vertical="center"/>
    </xf>
    <xf numFmtId="0" fontId="96" fillId="0" borderId="32" applyNumberFormat="0" applyFill="0" applyProtection="0">
      <alignment horizontal="left" vertical="center"/>
    </xf>
    <xf numFmtId="273" fontId="87" fillId="84" borderId="0" applyNumberFormat="0" applyFont="0" applyBorder="0">
      <alignment horizontal="center" vertical="center"/>
      <protection locked="0"/>
    </xf>
    <xf numFmtId="9" fontId="11" fillId="0" borderId="0"/>
    <xf numFmtId="0" fontId="98" fillId="0" borderId="0" applyFill="0" applyBorder="0" applyProtection="0">
      <alignment horizontal="center" vertical="center"/>
    </xf>
    <xf numFmtId="0" fontId="187" fillId="0" borderId="0" applyBorder="0" applyProtection="0">
      <alignment vertical="center"/>
    </xf>
    <xf numFmtId="171" fontId="11" fillId="0" borderId="5" applyBorder="0" applyProtection="0">
      <alignment horizontal="right" vertical="center"/>
    </xf>
    <xf numFmtId="0" fontId="188" fillId="85" borderId="0" applyBorder="0" applyProtection="0">
      <alignment horizontal="centerContinuous" vertical="center"/>
    </xf>
    <xf numFmtId="0" fontId="188" fillId="83" borderId="5" applyBorder="0" applyProtection="0">
      <alignment horizontal="centerContinuous" vertical="center"/>
    </xf>
    <xf numFmtId="0" fontId="189" fillId="0" borderId="0"/>
    <xf numFmtId="0" fontId="98" fillId="0" borderId="0" applyFill="0" applyBorder="0" applyProtection="0"/>
    <xf numFmtId="0" fontId="159" fillId="0" borderId="0"/>
    <xf numFmtId="0" fontId="190" fillId="0" borderId="0" applyFill="0" applyBorder="0" applyProtection="0">
      <alignment horizontal="left"/>
    </xf>
    <xf numFmtId="0" fontId="191" fillId="0" borderId="0" applyFill="0" applyBorder="0" applyProtection="0">
      <alignment horizontal="left" vertical="top"/>
    </xf>
    <xf numFmtId="0" fontId="192" fillId="0" borderId="0">
      <alignment horizontal="centerContinuous"/>
    </xf>
    <xf numFmtId="241" fontId="11" fillId="25" borderId="82" applyNumberFormat="0" applyAlignment="0">
      <alignment vertical="center"/>
    </xf>
    <xf numFmtId="241" fontId="193" fillId="86" borderId="83" applyNumberFormat="0" applyBorder="0" applyAlignment="0" applyProtection="0">
      <alignment vertical="center"/>
    </xf>
    <xf numFmtId="241" fontId="11" fillId="25" borderId="82" applyNumberFormat="0" applyProtection="0">
      <alignment horizontal="centerContinuous" vertical="center"/>
    </xf>
    <xf numFmtId="241" fontId="194" fillId="87" borderId="0" applyNumberFormat="0" applyBorder="0" applyAlignment="0" applyProtection="0">
      <alignment vertical="center"/>
    </xf>
    <xf numFmtId="241" fontId="11" fillId="86" borderId="0" applyBorder="0" applyAlignment="0" applyProtection="0">
      <alignment vertical="center"/>
    </xf>
    <xf numFmtId="49" fontId="78" fillId="0" borderId="5">
      <alignment vertical="center"/>
    </xf>
    <xf numFmtId="0" fontId="195" fillId="0" borderId="0"/>
    <xf numFmtId="0" fontId="196" fillId="0" borderId="0"/>
    <xf numFmtId="49" fontId="18" fillId="0" borderId="0" applyFill="0" applyBorder="0" applyAlignment="0"/>
    <xf numFmtId="274" fontId="79" fillId="0" borderId="0" applyFill="0" applyBorder="0" applyAlignment="0"/>
    <xf numFmtId="275" fontId="79" fillId="0" borderId="0" applyFill="0" applyBorder="0" applyAlignment="0"/>
    <xf numFmtId="0" fontId="82" fillId="0" borderId="0" applyNumberFormat="0" applyFont="0" applyFill="0" applyBorder="0" applyProtection="0">
      <alignment horizontal="left" vertical="top" wrapText="1"/>
    </xf>
    <xf numFmtId="18" fontId="107"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7" fillId="0" borderId="0"/>
    <xf numFmtId="0" fontId="198" fillId="0" borderId="0" applyNumberFormat="0" applyBorder="0" applyAlignment="0" applyProtection="0"/>
    <xf numFmtId="0" fontId="198" fillId="0" borderId="0" applyNumberFormat="0" applyBorder="0" applyAlignment="0" applyProtection="0"/>
    <xf numFmtId="0" fontId="199" fillId="0" borderId="0">
      <alignment horizontal="left"/>
    </xf>
    <xf numFmtId="276" fontId="200" fillId="83" borderId="0" applyNumberFormat="0" applyProtection="0">
      <alignment horizontal="left" vertical="center"/>
    </xf>
    <xf numFmtId="0" fontId="201" fillId="0" borderId="0" applyNumberFormat="0" applyProtection="0">
      <alignment horizontal="left" vertical="center"/>
    </xf>
    <xf numFmtId="0" fontId="100" fillId="0" borderId="0" applyBorder="0"/>
    <xf numFmtId="1" fontId="79" fillId="72" borderId="0" applyNumberFormat="0" applyFont="0" applyBorder="0" applyProtection="0">
      <alignment horizontal="left"/>
    </xf>
    <xf numFmtId="277" fontId="11" fillId="0" borderId="0" applyNumberFormat="0" applyFill="0" applyBorder="0" applyProtection="0">
      <alignment vertical="top"/>
    </xf>
    <xf numFmtId="0" fontId="4" fillId="0" borderId="63" applyNumberFormat="0" applyFill="0" applyAlignment="0" applyProtection="0"/>
    <xf numFmtId="0" fontId="41" fillId="0" borderId="63" applyNumberFormat="0" applyFill="0" applyAlignment="0" applyProtection="0"/>
    <xf numFmtId="0" fontId="41" fillId="0" borderId="63" applyNumberFormat="0" applyFill="0" applyAlignment="0" applyProtection="0"/>
    <xf numFmtId="0" fontId="41" fillId="0" borderId="63" applyNumberFormat="0" applyFill="0" applyAlignment="0" applyProtection="0"/>
    <xf numFmtId="0" fontId="41" fillId="0" borderId="63" applyNumberFormat="0" applyFill="0" applyAlignment="0" applyProtection="0"/>
    <xf numFmtId="0" fontId="41" fillId="0" borderId="63" applyNumberFormat="0" applyFill="0" applyAlignment="0" applyProtection="0"/>
    <xf numFmtId="0" fontId="202" fillId="0" borderId="63" applyNumberFormat="0" applyFill="0" applyAlignment="0" applyProtection="0"/>
    <xf numFmtId="39" fontId="11" fillId="0" borderId="64">
      <protection locked="0"/>
    </xf>
    <xf numFmtId="165" fontId="192" fillId="0" borderId="64" applyFill="0" applyAlignment="0" applyProtection="0"/>
    <xf numFmtId="171" fontId="84" fillId="0" borderId="84"/>
    <xf numFmtId="0" fontId="203" fillId="0" borderId="0">
      <alignment horizontal="fill"/>
    </xf>
    <xf numFmtId="278" fontId="172" fillId="70" borderId="10" applyBorder="0">
      <alignment horizontal="right" vertical="center"/>
      <protection locked="0"/>
    </xf>
    <xf numFmtId="167" fontId="11" fillId="0" borderId="0" applyFont="0" applyFill="0" applyBorder="0" applyAlignment="0" applyProtection="0"/>
    <xf numFmtId="279" fontId="11" fillId="0" borderId="0" applyFont="0" applyFill="0" applyBorder="0" applyAlignment="0" applyProtection="0"/>
    <xf numFmtId="167" fontId="11" fillId="0" borderId="0" applyFont="0" applyFill="0" applyBorder="0" applyAlignment="0" applyProtection="0"/>
    <xf numFmtId="169" fontId="11" fillId="0" borderId="0" applyFont="0" applyFill="0" applyBorder="0" applyAlignment="0" applyProtection="0"/>
    <xf numFmtId="277" fontId="204" fillId="86" borderId="0" applyNumberFormat="0" applyBorder="0" applyProtection="0">
      <alignment horizontal="centerContinuous"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05" fillId="0" borderId="0"/>
    <xf numFmtId="1" fontId="205" fillId="0" borderId="0"/>
    <xf numFmtId="280" fontId="97" fillId="0" borderId="0" applyFont="0" applyFill="0" applyBorder="0" applyProtection="0">
      <alignment horizontal="right"/>
    </xf>
    <xf numFmtId="281" fontId="11" fillId="0" borderId="0"/>
    <xf numFmtId="282" fontId="161" fillId="0" borderId="0" applyFill="0" applyBorder="0" applyProtection="0"/>
    <xf numFmtId="0" fontId="11" fillId="0" borderId="0">
      <alignment horizontal="center"/>
    </xf>
    <xf numFmtId="283" fontId="78" fillId="0" borderId="5">
      <alignment horizontal="right"/>
    </xf>
    <xf numFmtId="284" fontId="11" fillId="0" borderId="0" applyFont="0" applyFill="0" applyBorder="0" applyAlignment="0" applyProtection="0"/>
    <xf numFmtId="285" fontId="89" fillId="0" borderId="0" applyFont="0" applyFill="0" applyBorder="0" applyProtection="0">
      <alignment horizontal="right"/>
    </xf>
    <xf numFmtId="0" fontId="11" fillId="0" borderId="0"/>
    <xf numFmtId="43" fontId="11" fillId="0" borderId="0" applyFont="0" applyFill="0" applyBorder="0" applyAlignment="0" applyProtection="0"/>
    <xf numFmtId="257" fontId="11" fillId="0" borderId="0"/>
    <xf numFmtId="0" fontId="44"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2"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03" fontId="11" fillId="0" borderId="87">
      <alignment horizontal="right"/>
    </xf>
    <xf numFmtId="204" fontId="87" fillId="0" borderId="87">
      <alignment horizontal="right"/>
    </xf>
    <xf numFmtId="204" fontId="87" fillId="0" borderId="87" applyFill="0">
      <alignment horizontal="right"/>
    </xf>
    <xf numFmtId="3" fontId="11" fillId="0" borderId="87" applyFill="0">
      <alignment horizontal="right"/>
    </xf>
    <xf numFmtId="205" fontId="87" fillId="0" borderId="87" applyFill="0">
      <alignment horizontal="right"/>
    </xf>
    <xf numFmtId="207" fontId="11" fillId="0" borderId="87">
      <alignment horizontal="right"/>
      <protection locked="0"/>
    </xf>
    <xf numFmtId="165" fontId="87" fillId="0" borderId="87" applyNumberFormat="0" applyFont="0" applyBorder="0" applyProtection="0">
      <alignment horizontal="right"/>
    </xf>
    <xf numFmtId="1" fontId="93" fillId="64" borderId="88" applyNumberFormat="0" applyBorder="0" applyAlignment="0">
      <alignment horizontal="center" vertical="top" wrapText="1"/>
      <protection hidden="1"/>
    </xf>
    <xf numFmtId="0" fontId="96" fillId="0" borderId="85" applyNumberFormat="0" applyFill="0" applyAlignment="0" applyProtection="0"/>
    <xf numFmtId="0" fontId="82" fillId="0" borderId="85" applyNumberFormat="0" applyFont="0" applyFill="0" applyAlignment="0" applyProtection="0"/>
    <xf numFmtId="0" fontId="82" fillId="0" borderId="88" applyNumberFormat="0" applyFont="0" applyFill="0" applyAlignment="0" applyProtection="0"/>
    <xf numFmtId="229" fontId="80" fillId="65" borderId="86" applyFont="0" applyFill="0" applyBorder="0" applyAlignment="0" applyProtection="0"/>
    <xf numFmtId="231" fontId="84" fillId="0" borderId="85" applyFont="0" applyFill="0" applyBorder="0" applyAlignment="0" applyProtection="0"/>
    <xf numFmtId="235" fontId="100" fillId="68" borderId="88">
      <alignment horizontal="left"/>
    </xf>
    <xf numFmtId="2" fontId="148" fillId="0" borderId="85"/>
    <xf numFmtId="14" fontId="84" fillId="0" borderId="85"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71" fontId="11" fillId="0" borderId="85" applyBorder="0" applyProtection="0">
      <alignment horizontal="right" vertical="center"/>
    </xf>
    <xf numFmtId="43" fontId="7" fillId="0" borderId="0" applyFont="0" applyFill="0" applyBorder="0" applyAlignment="0" applyProtection="0"/>
    <xf numFmtId="0" fontId="188" fillId="83" borderId="85" applyBorder="0" applyProtection="0">
      <alignment horizontal="centerContinuous" vertical="center"/>
    </xf>
    <xf numFmtId="49" fontId="78" fillId="0" borderId="85">
      <alignment vertical="center"/>
    </xf>
    <xf numFmtId="278" fontId="172" fillId="70" borderId="88" applyBorder="0">
      <alignment horizontal="right" vertical="center"/>
      <protection locked="0"/>
    </xf>
    <xf numFmtId="283" fontId="78" fillId="0" borderId="85">
      <alignment horizontal="right"/>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46" fillId="73" borderId="91">
      <alignment horizontal="left" vertical="center" wrapText="1"/>
    </xf>
    <xf numFmtId="166" fontId="112" fillId="0" borderId="90">
      <protection locked="0"/>
    </xf>
    <xf numFmtId="208" fontId="89" fillId="63" borderId="89"/>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41" fontId="193" fillId="86" borderId="92" applyNumberFormat="0" applyBorder="0" applyAlignment="0" applyProtection="0">
      <alignment vertical="center"/>
    </xf>
    <xf numFmtId="171" fontId="84" fillId="0" borderId="93"/>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6" fillId="21" borderId="124" applyNumberFormat="0" applyAlignment="0" applyProtection="0"/>
    <xf numFmtId="0" fontId="23" fillId="0" borderId="125" applyNumberFormat="0" applyFill="0" applyAlignment="0" applyProtection="0"/>
    <xf numFmtId="0" fontId="24" fillId="8" borderId="124" applyNumberFormat="0" applyAlignment="0" applyProtection="0"/>
    <xf numFmtId="0" fontId="11" fillId="24" borderId="126" applyNumberFormat="0" applyFont="0" applyAlignment="0" applyProtection="0"/>
    <xf numFmtId="0" fontId="11" fillId="24" borderId="126" applyNumberFormat="0" applyFont="0" applyAlignment="0" applyProtection="0"/>
    <xf numFmtId="0" fontId="27" fillId="21" borderId="127" applyNumberFormat="0" applyAlignment="0" applyProtection="0"/>
    <xf numFmtId="0" fontId="29" fillId="0" borderId="128" applyNumberFormat="0" applyFill="0" applyAlignment="0" applyProtection="0"/>
    <xf numFmtId="0" fontId="16" fillId="21" borderId="124" applyNumberFormat="0" applyAlignment="0" applyProtection="0"/>
    <xf numFmtId="0" fontId="24" fillId="8" borderId="124" applyNumberFormat="0" applyAlignment="0" applyProtection="0"/>
    <xf numFmtId="0" fontId="11" fillId="24" borderId="126" applyNumberFormat="0" applyFont="0" applyAlignment="0" applyProtection="0"/>
    <xf numFmtId="0" fontId="11" fillId="24" borderId="126" applyNumberFormat="0" applyFont="0" applyAlignment="0" applyProtection="0"/>
    <xf numFmtId="0" fontId="27" fillId="21" borderId="127" applyNumberFormat="0" applyAlignment="0" applyProtection="0"/>
    <xf numFmtId="0" fontId="29" fillId="0" borderId="128" applyNumberFormat="0" applyFill="0" applyAlignment="0" applyProtection="0"/>
    <xf numFmtId="0" fontId="11" fillId="25" borderId="109" applyNumberFormat="0" applyProtection="0">
      <alignment horizontal="left" vertical="center"/>
    </xf>
    <xf numFmtId="0" fontId="11" fillId="25" borderId="109" applyNumberFormat="0" applyProtection="0">
      <alignment horizontal="left" vertical="center"/>
    </xf>
    <xf numFmtId="0" fontId="16" fillId="21" borderId="124" applyNumberFormat="0" applyAlignment="0" applyProtection="0"/>
    <xf numFmtId="0" fontId="24" fillId="8" borderId="124" applyNumberFormat="0" applyAlignment="0" applyProtection="0"/>
    <xf numFmtId="0" fontId="11" fillId="24" borderId="126" applyNumberFormat="0" applyFont="0" applyAlignment="0" applyProtection="0"/>
    <xf numFmtId="0" fontId="11" fillId="24" borderId="126" applyNumberFormat="0" applyFont="0" applyAlignment="0" applyProtection="0"/>
    <xf numFmtId="0" fontId="27" fillId="21" borderId="127" applyNumberFormat="0" applyAlignment="0" applyProtection="0"/>
    <xf numFmtId="0" fontId="29" fillId="0" borderId="128" applyNumberFormat="0" applyFill="0" applyAlignment="0" applyProtection="0"/>
    <xf numFmtId="0" fontId="16" fillId="21" borderId="124" applyNumberFormat="0" applyAlignment="0" applyProtection="0"/>
    <xf numFmtId="0" fontId="24" fillId="8" borderId="124" applyNumberFormat="0" applyAlignment="0" applyProtection="0"/>
    <xf numFmtId="0" fontId="11" fillId="24" borderId="126" applyNumberFormat="0" applyFont="0" applyAlignment="0" applyProtection="0"/>
    <xf numFmtId="0" fontId="11" fillId="24" borderId="126" applyNumberFormat="0" applyFont="0" applyAlignment="0" applyProtection="0"/>
    <xf numFmtId="0" fontId="27" fillId="21" borderId="127" applyNumberFormat="0" applyAlignment="0" applyProtection="0"/>
    <xf numFmtId="0" fontId="29" fillId="0" borderId="128" applyNumberFormat="0" applyFill="0" applyAlignment="0" applyProtection="0"/>
    <xf numFmtId="0" fontId="1" fillId="0" borderId="0"/>
  </cellStyleXfs>
  <cellXfs count="908">
    <xf numFmtId="0" fontId="0" fillId="0" borderId="0" xfId="0"/>
    <xf numFmtId="0" fontId="0" fillId="2" borderId="0" xfId="0" applyFill="1"/>
    <xf numFmtId="0" fontId="3" fillId="2" borderId="0" xfId="0" applyFont="1" applyFill="1"/>
    <xf numFmtId="0" fontId="6" fillId="2" borderId="0" xfId="0" applyFont="1" applyFill="1"/>
    <xf numFmtId="0" fontId="34" fillId="2" borderId="0" xfId="0" applyFont="1" applyFill="1"/>
    <xf numFmtId="0" fontId="8" fillId="2" borderId="0" xfId="0" applyFont="1" applyFill="1"/>
    <xf numFmtId="0" fontId="6" fillId="2" borderId="0" xfId="0" applyFont="1" applyFill="1" applyAlignment="1">
      <alignment wrapText="1"/>
    </xf>
    <xf numFmtId="0" fontId="36" fillId="2" borderId="0" xfId="0" applyFont="1" applyFill="1"/>
    <xf numFmtId="0" fontId="4"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4" fillId="2" borderId="0" xfId="0" applyFont="1" applyFill="1" applyAlignment="1">
      <alignment vertical="center"/>
    </xf>
    <xf numFmtId="0" fontId="12" fillId="2" borderId="0" xfId="0" applyFont="1" applyFill="1"/>
    <xf numFmtId="8" fontId="5" fillId="2" borderId="0" xfId="0" applyNumberFormat="1" applyFont="1" applyFill="1" applyAlignment="1">
      <alignment horizontal="center"/>
    </xf>
    <xf numFmtId="0" fontId="3" fillId="2" borderId="0" xfId="0" applyFont="1" applyFill="1" applyAlignment="1">
      <alignment horizontal="center"/>
    </xf>
    <xf numFmtId="0" fontId="4" fillId="2" borderId="0" xfId="0" applyFont="1" applyFill="1" applyAlignment="1">
      <alignment horizontal="center" vertical="center"/>
    </xf>
    <xf numFmtId="0" fontId="32" fillId="2" borderId="0" xfId="0" applyFont="1" applyFill="1" applyAlignment="1">
      <alignment horizontal="center"/>
    </xf>
    <xf numFmtId="0" fontId="32" fillId="2" borderId="0" xfId="0" applyFont="1" applyFill="1" applyAlignment="1">
      <alignment horizontal="center" vertical="center"/>
    </xf>
    <xf numFmtId="0" fontId="12" fillId="2" borderId="0" xfId="0" applyFont="1" applyFill="1" applyAlignment="1">
      <alignment horizontal="center"/>
    </xf>
    <xf numFmtId="0" fontId="40" fillId="2" borderId="0" xfId="0" applyFont="1" applyFill="1"/>
    <xf numFmtId="0" fontId="44" fillId="2" borderId="0" xfId="0" applyFont="1" applyFill="1"/>
    <xf numFmtId="0" fontId="42" fillId="2" borderId="0" xfId="0" applyFont="1" applyFill="1" applyAlignment="1">
      <alignment horizontal="left"/>
    </xf>
    <xf numFmtId="0" fontId="39" fillId="2" borderId="0" xfId="0" applyFont="1" applyFill="1" applyAlignment="1">
      <alignment horizontal="left" vertical="center"/>
    </xf>
    <xf numFmtId="0" fontId="0" fillId="2" borderId="0" xfId="0" applyFill="1" applyAlignment="1">
      <alignment vertical="center"/>
    </xf>
    <xf numFmtId="0" fontId="40" fillId="2" borderId="0" xfId="0" applyFont="1" applyFill="1" applyAlignment="1">
      <alignment horizontal="left"/>
    </xf>
    <xf numFmtId="0" fontId="43" fillId="2" borderId="0" xfId="0" applyFont="1" applyFill="1" applyAlignment="1">
      <alignment horizontal="center" vertical="center"/>
    </xf>
    <xf numFmtId="0" fontId="49" fillId="2" borderId="0" xfId="0" applyFont="1" applyFill="1" applyAlignment="1">
      <alignment vertical="center"/>
    </xf>
    <xf numFmtId="0" fontId="39" fillId="2" borderId="0" xfId="0" applyFont="1" applyFill="1" applyAlignment="1">
      <alignment vertical="center"/>
    </xf>
    <xf numFmtId="0" fontId="47" fillId="2" borderId="0" xfId="0" applyFont="1" applyFill="1" applyAlignment="1">
      <alignment horizontal="left"/>
    </xf>
    <xf numFmtId="0" fontId="47" fillId="2" borderId="0" xfId="0" applyFont="1" applyFill="1"/>
    <xf numFmtId="0" fontId="40" fillId="2" borderId="0" xfId="0" applyFont="1" applyFill="1" applyAlignment="1">
      <alignment horizontal="center" vertical="center"/>
    </xf>
    <xf numFmtId="0" fontId="35" fillId="2" borderId="0" xfId="0" applyFont="1" applyFill="1" applyAlignment="1">
      <alignment vertical="top"/>
    </xf>
    <xf numFmtId="0" fontId="56" fillId="2" borderId="0" xfId="0" applyFont="1" applyFill="1" applyAlignment="1">
      <alignment vertical="top"/>
    </xf>
    <xf numFmtId="0" fontId="49" fillId="2" borderId="0" xfId="0" applyFont="1" applyFill="1" applyAlignment="1">
      <alignment horizontal="left"/>
    </xf>
    <xf numFmtId="180" fontId="44" fillId="28" borderId="34" xfId="70" applyNumberFormat="1" applyFont="1" applyFill="1" applyBorder="1" applyAlignment="1" applyProtection="1">
      <alignment horizontal="center"/>
      <protection locked="0"/>
    </xf>
    <xf numFmtId="0" fontId="52" fillId="2" borderId="0" xfId="0" applyFont="1" applyFill="1" applyAlignment="1">
      <alignment horizontal="center"/>
    </xf>
    <xf numFmtId="0" fontId="32"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49" fillId="2" borderId="0" xfId="0" applyFont="1" applyFill="1" applyAlignment="1">
      <alignment vertical="top"/>
    </xf>
    <xf numFmtId="0" fontId="32" fillId="2" borderId="0" xfId="0" applyFont="1" applyFill="1" applyAlignment="1">
      <alignment horizontal="center" vertical="top"/>
    </xf>
    <xf numFmtId="0" fontId="58" fillId="2" borderId="0" xfId="0" applyFont="1" applyFill="1" applyAlignment="1">
      <alignment vertical="center"/>
    </xf>
    <xf numFmtId="0" fontId="10" fillId="2" borderId="0" xfId="0" applyFont="1" applyFill="1" applyAlignment="1">
      <alignment vertical="center"/>
    </xf>
    <xf numFmtId="0" fontId="59" fillId="2" borderId="0" xfId="0" applyFont="1" applyFill="1" applyAlignment="1">
      <alignment horizontal="center" wrapText="1"/>
    </xf>
    <xf numFmtId="0" fontId="59" fillId="2" borderId="0" xfId="0" applyFont="1" applyFill="1" applyAlignment="1">
      <alignment horizontal="center"/>
    </xf>
    <xf numFmtId="0" fontId="59" fillId="2" borderId="0" xfId="0" applyFont="1" applyFill="1" applyAlignment="1">
      <alignment horizontal="center" vertical="center"/>
    </xf>
    <xf numFmtId="0" fontId="60" fillId="2" borderId="0" xfId="0" applyFont="1" applyFill="1"/>
    <xf numFmtId="0" fontId="60" fillId="2" borderId="0" xfId="0" applyFont="1" applyFill="1" applyAlignment="1">
      <alignment horizontal="center"/>
    </xf>
    <xf numFmtId="0" fontId="51" fillId="26" borderId="48" xfId="0" applyFont="1" applyFill="1" applyBorder="1" applyAlignment="1">
      <alignment horizontal="center" vertical="center"/>
    </xf>
    <xf numFmtId="0" fontId="9" fillId="2" borderId="0" xfId="0" applyFont="1" applyFill="1" applyAlignment="1">
      <alignment horizontal="left" vertical="center" wrapText="1"/>
    </xf>
    <xf numFmtId="0" fontId="58" fillId="2" borderId="0" xfId="0" applyFont="1" applyFill="1"/>
    <xf numFmtId="0" fontId="5" fillId="2" borderId="0" xfId="0" applyFont="1" applyFill="1"/>
    <xf numFmtId="0" fontId="208" fillId="2" borderId="0" xfId="0" applyFont="1" applyFill="1"/>
    <xf numFmtId="180" fontId="44" fillId="2" borderId="34" xfId="70" applyNumberFormat="1" applyFont="1" applyFill="1" applyBorder="1" applyAlignment="1" applyProtection="1">
      <alignment horizontal="center"/>
      <protection locked="0"/>
    </xf>
    <xf numFmtId="0" fontId="47" fillId="2" borderId="0" xfId="0" applyFont="1" applyFill="1" applyAlignment="1">
      <alignment horizontal="center" vertical="center"/>
    </xf>
    <xf numFmtId="0" fontId="40" fillId="2" borderId="0" xfId="0" applyFont="1" applyFill="1" applyAlignment="1">
      <alignment horizontal="center"/>
    </xf>
    <xf numFmtId="180" fontId="44" fillId="28" borderId="44" xfId="70" applyNumberFormat="1" applyFont="1" applyFill="1" applyBorder="1" applyAlignment="1" applyProtection="1">
      <alignment horizontal="center"/>
      <protection locked="0"/>
    </xf>
    <xf numFmtId="180" fontId="44" fillId="2" borderId="0" xfId="70" applyNumberFormat="1" applyFont="1" applyFill="1" applyBorder="1" applyAlignment="1" applyProtection="1">
      <alignment horizontal="center"/>
      <protection locked="0"/>
    </xf>
    <xf numFmtId="180" fontId="44" fillId="2" borderId="88" xfId="70" applyNumberFormat="1" applyFont="1" applyFill="1" applyBorder="1" applyAlignment="1" applyProtection="1">
      <alignment horizontal="center"/>
      <protection locked="0"/>
    </xf>
    <xf numFmtId="180" fontId="44" fillId="2" borderId="4" xfId="70" applyNumberFormat="1" applyFont="1" applyFill="1" applyBorder="1" applyAlignment="1" applyProtection="1">
      <alignment horizontal="center"/>
      <protection locked="0"/>
    </xf>
    <xf numFmtId="180" fontId="44" fillId="2" borderId="5" xfId="70" applyNumberFormat="1" applyFont="1" applyFill="1" applyBorder="1" applyAlignment="1" applyProtection="1">
      <alignment horizontal="center"/>
      <protection locked="0"/>
    </xf>
    <xf numFmtId="0" fontId="8" fillId="2" borderId="0" xfId="0" applyFont="1" applyFill="1" applyAlignment="1">
      <alignment vertical="center"/>
    </xf>
    <xf numFmtId="0" fontId="52" fillId="2" borderId="0" xfId="0" applyFont="1" applyFill="1" applyAlignment="1">
      <alignment horizontal="center" vertical="center"/>
    </xf>
    <xf numFmtId="180" fontId="44" fillId="2" borderId="0" xfId="70" applyNumberFormat="1" applyFont="1" applyFill="1" applyBorder="1" applyAlignment="1" applyProtection="1">
      <alignment horizontal="center" vertical="center"/>
      <protection locked="0"/>
    </xf>
    <xf numFmtId="180" fontId="44"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3" fillId="2" borderId="0" xfId="0" applyFont="1" applyFill="1" applyAlignment="1">
      <alignment horizontal="left" vertical="center"/>
    </xf>
    <xf numFmtId="178" fontId="50" fillId="28" borderId="27" xfId="40" applyNumberFormat="1" applyFont="1" applyFill="1" applyBorder="1" applyAlignment="1">
      <alignment horizontal="left" vertical="center"/>
    </xf>
    <xf numFmtId="178" fontId="50" fillId="2" borderId="27" xfId="40" applyNumberFormat="1" applyFont="1" applyFill="1" applyBorder="1" applyAlignment="1">
      <alignment horizontal="left" vertical="center"/>
    </xf>
    <xf numFmtId="178" fontId="50" fillId="2" borderId="0" xfId="40" applyNumberFormat="1" applyFont="1" applyFill="1" applyBorder="1" applyAlignment="1">
      <alignment horizontal="left" vertical="top"/>
    </xf>
    <xf numFmtId="0" fontId="41" fillId="2" borderId="0" xfId="0" applyFont="1" applyFill="1"/>
    <xf numFmtId="0" fontId="11" fillId="2" borderId="0" xfId="0" applyFont="1" applyFill="1"/>
    <xf numFmtId="0" fontId="45" fillId="2" borderId="0" xfId="0" applyFont="1" applyFill="1" applyAlignment="1">
      <alignment horizontal="center"/>
    </xf>
    <xf numFmtId="175" fontId="44" fillId="2" borderId="0" xfId="0" applyNumberFormat="1" applyFont="1" applyFill="1"/>
    <xf numFmtId="0" fontId="44" fillId="2" borderId="0" xfId="0" applyFont="1" applyFill="1" applyAlignment="1">
      <alignment horizontal="center"/>
    </xf>
    <xf numFmtId="0" fontId="47" fillId="2" borderId="0" xfId="0" applyFont="1" applyFill="1" applyAlignment="1">
      <alignment wrapText="1"/>
    </xf>
    <xf numFmtId="0" fontId="31" fillId="2" borderId="0" xfId="0" applyFont="1" applyFill="1"/>
    <xf numFmtId="176" fontId="38" fillId="28" borderId="0" xfId="0" applyNumberFormat="1" applyFont="1" applyFill="1" applyAlignment="1" applyProtection="1">
      <alignment horizontal="center" vertical="center"/>
      <protection locked="0"/>
    </xf>
    <xf numFmtId="0" fontId="47" fillId="2" borderId="0" xfId="0" applyFont="1" applyFill="1" applyAlignment="1">
      <alignment horizontal="left" wrapText="1"/>
    </xf>
    <xf numFmtId="0" fontId="41" fillId="2" borderId="0" xfId="0" applyFont="1" applyFill="1" applyAlignment="1">
      <alignment horizontal="left" vertical="top"/>
    </xf>
    <xf numFmtId="178" fontId="50" fillId="90" borderId="27" xfId="40" applyNumberFormat="1" applyFont="1" applyFill="1" applyBorder="1" applyAlignment="1">
      <alignment horizontal="left" vertical="center"/>
    </xf>
    <xf numFmtId="0" fontId="12" fillId="2" borderId="0" xfId="0" applyFont="1" applyFill="1" applyAlignment="1">
      <alignment vertical="center"/>
    </xf>
    <xf numFmtId="0" fontId="3" fillId="2" borderId="0" xfId="0" applyFont="1" applyFill="1" applyAlignment="1">
      <alignment vertical="top"/>
    </xf>
    <xf numFmtId="0" fontId="90" fillId="2" borderId="0" xfId="0" applyFont="1" applyFill="1" applyAlignment="1">
      <alignment wrapText="1"/>
    </xf>
    <xf numFmtId="0" fontId="214" fillId="2" borderId="0" xfId="0" applyFont="1" applyFill="1" applyAlignment="1">
      <alignment vertical="center"/>
    </xf>
    <xf numFmtId="0" fontId="40" fillId="2" borderId="0" xfId="0" applyFont="1" applyFill="1" applyAlignment="1">
      <alignment vertical="center"/>
    </xf>
    <xf numFmtId="0" fontId="36" fillId="2" borderId="0" xfId="0" applyFont="1" applyFill="1" applyAlignment="1">
      <alignment vertical="center"/>
    </xf>
    <xf numFmtId="0" fontId="53" fillId="2" borderId="115" xfId="70" applyNumberFormat="1" applyFont="1" applyFill="1" applyBorder="1" applyAlignment="1" applyProtection="1">
      <alignment horizontal="center" vertical="center"/>
      <protection locked="0"/>
    </xf>
    <xf numFmtId="0" fontId="53" fillId="2" borderId="116" xfId="70" applyNumberFormat="1" applyFont="1" applyFill="1" applyBorder="1" applyAlignment="1" applyProtection="1">
      <alignment horizontal="center" vertical="center"/>
      <protection locked="0"/>
    </xf>
    <xf numFmtId="0" fontId="43" fillId="2" borderId="0" xfId="0" applyFont="1" applyFill="1" applyAlignment="1">
      <alignment horizontal="left"/>
    </xf>
    <xf numFmtId="0" fontId="46" fillId="2" borderId="0" xfId="0" applyFont="1" applyFill="1" applyAlignment="1">
      <alignment horizontal="left" vertical="center"/>
    </xf>
    <xf numFmtId="0" fontId="43" fillId="2" borderId="0" xfId="0" applyFont="1" applyFill="1" applyAlignment="1">
      <alignment horizontal="left" vertical="top"/>
    </xf>
    <xf numFmtId="0" fontId="43" fillId="2" borderId="0" xfId="0" applyFont="1" applyFill="1" applyAlignment="1">
      <alignment vertical="center"/>
    </xf>
    <xf numFmtId="0" fontId="4" fillId="2" borderId="0" xfId="0" applyFont="1" applyFill="1" applyAlignment="1">
      <alignment horizontal="left"/>
    </xf>
    <xf numFmtId="0" fontId="47" fillId="2" borderId="0" xfId="0" applyFont="1" applyFill="1" applyAlignment="1">
      <alignment horizontal="center"/>
    </xf>
    <xf numFmtId="0" fontId="44" fillId="2" borderId="0" xfId="0" applyFont="1" applyFill="1" applyAlignment="1">
      <alignment wrapText="1"/>
    </xf>
    <xf numFmtId="0" fontId="47" fillId="2" borderId="0" xfId="0" applyFont="1" applyFill="1" applyAlignment="1">
      <alignment horizontal="left" vertical="center"/>
    </xf>
    <xf numFmtId="0" fontId="47" fillId="2" borderId="0" xfId="0" applyFont="1" applyFill="1" applyAlignment="1">
      <alignment horizontal="left" vertical="center" wrapText="1"/>
    </xf>
    <xf numFmtId="178" fontId="211" fillId="28" borderId="27" xfId="40" applyNumberFormat="1" applyFont="1" applyFill="1" applyBorder="1" applyAlignment="1">
      <alignment horizontal="left" vertical="center"/>
    </xf>
    <xf numFmtId="0" fontId="47" fillId="2" borderId="11" xfId="0" applyFont="1" applyFill="1" applyBorder="1" applyAlignment="1">
      <alignment horizontal="left" vertical="center" wrapText="1"/>
    </xf>
    <xf numFmtId="178" fontId="211" fillId="90" borderId="27" xfId="40" applyNumberFormat="1" applyFont="1" applyFill="1" applyBorder="1" applyAlignment="1">
      <alignment horizontal="left" vertical="center"/>
    </xf>
    <xf numFmtId="178" fontId="211" fillId="2" borderId="27" xfId="40" applyNumberFormat="1" applyFont="1" applyFill="1" applyBorder="1" applyAlignment="1">
      <alignment horizontal="left" vertical="center"/>
    </xf>
    <xf numFmtId="0" fontId="49" fillId="2" borderId="0" xfId="0" applyFont="1" applyFill="1" applyAlignment="1">
      <alignment horizontal="center"/>
    </xf>
    <xf numFmtId="287" fontId="215" fillId="2" borderId="27" xfId="70" applyNumberFormat="1" applyFont="1" applyFill="1" applyBorder="1" applyAlignment="1">
      <alignment horizontal="left" vertical="center"/>
    </xf>
    <xf numFmtId="169" fontId="211" fillId="28" borderId="27" xfId="70" applyFont="1" applyFill="1" applyBorder="1" applyAlignment="1">
      <alignment horizontal="left" vertical="center"/>
    </xf>
    <xf numFmtId="174" fontId="212" fillId="26" borderId="117" xfId="6" applyNumberFormat="1" applyFont="1" applyFill="1" applyBorder="1" applyAlignment="1">
      <alignment horizontal="center" vertical="center" wrapText="1"/>
    </xf>
    <xf numFmtId="174" fontId="212" fillId="26" borderId="102" xfId="6" applyNumberFormat="1" applyFont="1" applyFill="1" applyBorder="1" applyAlignment="1">
      <alignment horizontal="center" vertical="center" wrapText="1"/>
    </xf>
    <xf numFmtId="174" fontId="212" fillId="26" borderId="109" xfId="6" applyNumberFormat="1" applyFont="1" applyFill="1" applyBorder="1" applyAlignment="1">
      <alignment horizontal="center" vertical="center" wrapText="1"/>
    </xf>
    <xf numFmtId="0" fontId="216" fillId="2" borderId="0" xfId="0" applyFont="1" applyFill="1"/>
    <xf numFmtId="0" fontId="216" fillId="2" borderId="8" xfId="0" applyFont="1" applyFill="1" applyBorder="1"/>
    <xf numFmtId="175" fontId="90" fillId="2" borderId="12" xfId="0" applyNumberFormat="1" applyFont="1" applyFill="1" applyBorder="1" applyAlignment="1">
      <alignment horizontal="center"/>
    </xf>
    <xf numFmtId="175" fontId="90" fillId="2" borderId="7" xfId="0" applyNumberFormat="1" applyFont="1" applyFill="1" applyBorder="1" applyAlignment="1">
      <alignment horizontal="center"/>
    </xf>
    <xf numFmtId="175" fontId="90" fillId="2" borderId="37" xfId="0" applyNumberFormat="1" applyFont="1" applyFill="1" applyBorder="1" applyAlignment="1">
      <alignment horizontal="center"/>
    </xf>
    <xf numFmtId="175" fontId="90" fillId="2" borderId="8" xfId="0" applyNumberFormat="1" applyFont="1" applyFill="1" applyBorder="1" applyAlignment="1">
      <alignment horizontal="center"/>
    </xf>
    <xf numFmtId="175" fontId="90" fillId="2" borderId="5" xfId="0" applyNumberFormat="1" applyFont="1" applyFill="1" applyBorder="1" applyAlignment="1">
      <alignment horizontal="center"/>
    </xf>
    <xf numFmtId="175" fontId="43" fillId="2" borderId="8" xfId="0" applyNumberFormat="1" applyFont="1" applyFill="1" applyBorder="1" applyAlignment="1">
      <alignment horizontal="center"/>
    </xf>
    <xf numFmtId="8" fontId="217" fillId="2" borderId="0" xfId="0" applyNumberFormat="1" applyFont="1" applyFill="1" applyAlignment="1">
      <alignment horizontal="center"/>
    </xf>
    <xf numFmtId="0" fontId="218" fillId="2" borderId="0" xfId="0" applyFont="1" applyFill="1"/>
    <xf numFmtId="8" fontId="218" fillId="2" borderId="0" xfId="0" applyNumberFormat="1" applyFont="1" applyFill="1" applyAlignment="1">
      <alignment horizontal="center"/>
    </xf>
    <xf numFmtId="175" fontId="90" fillId="2" borderId="94" xfId="0" applyNumberFormat="1" applyFont="1" applyFill="1" applyBorder="1" applyAlignment="1">
      <alignment horizontal="center"/>
    </xf>
    <xf numFmtId="175" fontId="90" fillId="2" borderId="102" xfId="0" applyNumberFormat="1" applyFont="1" applyFill="1" applyBorder="1" applyAlignment="1">
      <alignment horizontal="center"/>
    </xf>
    <xf numFmtId="8" fontId="90" fillId="2" borderId="95" xfId="0" applyNumberFormat="1" applyFont="1" applyFill="1" applyBorder="1" applyAlignment="1">
      <alignment horizontal="center"/>
    </xf>
    <xf numFmtId="8" fontId="90" fillId="2" borderId="96" xfId="0" applyNumberFormat="1" applyFont="1" applyFill="1" applyBorder="1" applyAlignment="1">
      <alignment horizontal="center"/>
    </xf>
    <xf numFmtId="8" fontId="12" fillId="2" borderId="0" xfId="0" applyNumberFormat="1" applyFont="1" applyFill="1" applyAlignment="1">
      <alignment horizontal="center"/>
    </xf>
    <xf numFmtId="177" fontId="12" fillId="2" borderId="0" xfId="0" applyNumberFormat="1" applyFont="1" applyFill="1"/>
    <xf numFmtId="175" fontId="90" fillId="2" borderId="88" xfId="0" applyNumberFormat="1" applyFont="1" applyFill="1" applyBorder="1" applyAlignment="1">
      <alignment horizontal="center"/>
    </xf>
    <xf numFmtId="175" fontId="90" fillId="2" borderId="0" xfId="0" applyNumberFormat="1" applyFont="1" applyFill="1" applyAlignment="1">
      <alignment horizontal="center"/>
    </xf>
    <xf numFmtId="8" fontId="90" fillId="2" borderId="0" xfId="0" applyNumberFormat="1" applyFont="1" applyFill="1" applyAlignment="1">
      <alignment horizontal="center"/>
    </xf>
    <xf numFmtId="8" fontId="90" fillId="2" borderId="11" xfId="0" applyNumberFormat="1" applyFont="1" applyFill="1" applyBorder="1" applyAlignment="1">
      <alignment horizontal="center"/>
    </xf>
    <xf numFmtId="8" fontId="12" fillId="2" borderId="0" xfId="0" applyNumberFormat="1" applyFont="1" applyFill="1"/>
    <xf numFmtId="8" fontId="216" fillId="2" borderId="0" xfId="0" applyNumberFormat="1" applyFont="1" applyFill="1" applyAlignment="1">
      <alignment horizontal="center"/>
    </xf>
    <xf numFmtId="8" fontId="90" fillId="28" borderId="34" xfId="0" applyNumberFormat="1" applyFont="1" applyFill="1" applyBorder="1" applyAlignment="1">
      <alignment horizontal="center"/>
    </xf>
    <xf numFmtId="8" fontId="90" fillId="28" borderId="119" xfId="0" applyNumberFormat="1" applyFont="1" applyFill="1" applyBorder="1" applyAlignment="1">
      <alignment horizontal="center"/>
    </xf>
    <xf numFmtId="8" fontId="90" fillId="28" borderId="44" xfId="0" applyNumberFormat="1" applyFont="1" applyFill="1" applyBorder="1" applyAlignment="1">
      <alignment horizontal="center"/>
    </xf>
    <xf numFmtId="8" fontId="47" fillId="2" borderId="0" xfId="0" applyNumberFormat="1" applyFont="1" applyFill="1" applyAlignment="1">
      <alignment horizontal="center"/>
    </xf>
    <xf numFmtId="0" fontId="219" fillId="2" borderId="0" xfId="0" applyFont="1" applyFill="1" applyAlignment="1">
      <alignment wrapText="1"/>
    </xf>
    <xf numFmtId="0" fontId="219" fillId="2" borderId="0" xfId="0" applyFont="1" applyFill="1"/>
    <xf numFmtId="0" fontId="12" fillId="2" borderId="0" xfId="0" applyFont="1" applyFill="1" applyAlignment="1">
      <alignment wrapText="1"/>
    </xf>
    <xf numFmtId="174" fontId="90" fillId="88" borderId="0" xfId="0" applyNumberFormat="1" applyFont="1" applyFill="1" applyAlignment="1">
      <alignment horizontal="center" vertical="center" wrapText="1"/>
    </xf>
    <xf numFmtId="0" fontId="47" fillId="0" borderId="33" xfId="0" applyFont="1" applyBorder="1" applyAlignment="1">
      <alignment horizontal="center"/>
    </xf>
    <xf numFmtId="0" fontId="47" fillId="0" borderId="1" xfId="0" applyFont="1" applyBorder="1" applyAlignment="1">
      <alignment horizontal="center"/>
    </xf>
    <xf numFmtId="0" fontId="47" fillId="2" borderId="132" xfId="0" applyFont="1" applyFill="1" applyBorder="1" applyAlignment="1">
      <alignment vertical="center"/>
    </xf>
    <xf numFmtId="0" fontId="12" fillId="2" borderId="0" xfId="0" applyFont="1" applyFill="1" applyAlignment="1">
      <alignment horizontal="left"/>
    </xf>
    <xf numFmtId="0" fontId="47" fillId="2" borderId="0" xfId="0" applyFont="1" applyFill="1" applyAlignment="1">
      <alignment vertical="center" wrapText="1"/>
    </xf>
    <xf numFmtId="0" fontId="12" fillId="2" borderId="0" xfId="0" applyFont="1" applyFill="1" applyAlignment="1">
      <alignment horizontal="left" vertical="center"/>
    </xf>
    <xf numFmtId="0" fontId="47"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Alignment="1">
      <alignment vertical="top"/>
    </xf>
    <xf numFmtId="0" fontId="43" fillId="2" borderId="0" xfId="0" applyFont="1" applyFill="1"/>
    <xf numFmtId="0" fontId="43" fillId="2" borderId="0" xfId="0" applyFont="1" applyFill="1" applyAlignment="1">
      <alignment vertical="top"/>
    </xf>
    <xf numFmtId="0" fontId="224" fillId="2" borderId="0" xfId="73" applyFont="1" applyFill="1"/>
    <xf numFmtId="0" fontId="225" fillId="2" borderId="0" xfId="0" applyFont="1" applyFill="1" applyAlignment="1">
      <alignment horizontal="left"/>
    </xf>
    <xf numFmtId="0" fontId="225" fillId="2" borderId="0" xfId="0" applyFont="1" applyFill="1" applyAlignment="1">
      <alignment horizontal="left" vertical="center"/>
    </xf>
    <xf numFmtId="0" fontId="4" fillId="2" borderId="0" xfId="0" applyFont="1" applyFill="1" applyAlignment="1">
      <alignment vertical="center"/>
    </xf>
    <xf numFmtId="0" fontId="40" fillId="2" borderId="0" xfId="0" applyFont="1" applyFill="1" applyAlignment="1">
      <alignment horizontal="left" vertical="center"/>
    </xf>
    <xf numFmtId="287" fontId="215" fillId="2" borderId="122" xfId="70" applyNumberFormat="1" applyFont="1" applyFill="1" applyBorder="1" applyAlignment="1">
      <alignment horizontal="left" vertical="center"/>
    </xf>
    <xf numFmtId="178" fontId="211" fillId="28" borderId="88" xfId="40" applyNumberFormat="1" applyFont="1" applyFill="1" applyBorder="1" applyAlignment="1">
      <alignment vertical="center"/>
    </xf>
    <xf numFmtId="3" fontId="47" fillId="2" borderId="33" xfId="0" applyNumberFormat="1" applyFont="1" applyFill="1" applyBorder="1" applyAlignment="1">
      <alignment horizontal="center"/>
    </xf>
    <xf numFmtId="0" fontId="40" fillId="0" borderId="109" xfId="0" applyFont="1" applyBorder="1" applyAlignment="1">
      <alignment horizontal="center"/>
    </xf>
    <xf numFmtId="0" fontId="12" fillId="2" borderId="109" xfId="0" applyFont="1" applyFill="1" applyBorder="1" applyAlignment="1">
      <alignment horizontal="center"/>
    </xf>
    <xf numFmtId="174" fontId="212" fillId="88" borderId="0" xfId="0" applyNumberFormat="1" applyFont="1" applyFill="1" applyAlignment="1">
      <alignment horizontal="center" vertical="center" wrapText="1"/>
    </xf>
    <xf numFmtId="3" fontId="47" fillId="2" borderId="0" xfId="0" applyNumberFormat="1" applyFont="1" applyFill="1" applyAlignment="1">
      <alignment horizontal="center"/>
    </xf>
    <xf numFmtId="169" fontId="47" fillId="2" borderId="0" xfId="70" applyFont="1" applyFill="1"/>
    <xf numFmtId="0" fontId="47" fillId="2" borderId="109" xfId="0" applyFont="1" applyFill="1" applyBorder="1" applyAlignment="1">
      <alignment horizontal="center"/>
    </xf>
    <xf numFmtId="169" fontId="43" fillId="2" borderId="0" xfId="70" applyFont="1" applyFill="1"/>
    <xf numFmtId="175" fontId="4" fillId="2" borderId="0" xfId="0" applyNumberFormat="1" applyFont="1" applyFill="1"/>
    <xf numFmtId="174" fontId="51" fillId="26" borderId="48" xfId="6" applyNumberFormat="1" applyFont="1" applyFill="1" applyBorder="1" applyAlignment="1">
      <alignment horizontal="center" vertical="center" wrapText="1"/>
    </xf>
    <xf numFmtId="174" fontId="51" fillId="26" borderId="33" xfId="6" applyNumberFormat="1" applyFont="1" applyFill="1" applyBorder="1" applyAlignment="1">
      <alignment horizontal="center" vertical="center" wrapText="1"/>
    </xf>
    <xf numFmtId="174" fontId="51" fillId="2" borderId="0" xfId="6" applyNumberFormat="1" applyFont="1" applyFill="1" applyAlignment="1">
      <alignment horizontal="center" vertical="center" wrapText="1"/>
    </xf>
    <xf numFmtId="174" fontId="51" fillId="26" borderId="12" xfId="6" applyNumberFormat="1" applyFont="1" applyFill="1" applyBorder="1" applyAlignment="1">
      <alignment horizontal="center" vertical="center" wrapText="1"/>
    </xf>
    <xf numFmtId="10" fontId="40" fillId="2" borderId="12" xfId="0" applyNumberFormat="1" applyFont="1" applyFill="1" applyBorder="1" applyAlignment="1" applyProtection="1">
      <alignment horizontal="center"/>
      <protection locked="0"/>
    </xf>
    <xf numFmtId="10" fontId="40" fillId="2" borderId="0" xfId="0" applyNumberFormat="1" applyFont="1" applyFill="1" applyAlignment="1">
      <alignment horizontal="center"/>
    </xf>
    <xf numFmtId="17" fontId="40" fillId="0" borderId="7" xfId="0" applyNumberFormat="1" applyFont="1" applyBorder="1" applyAlignment="1">
      <alignment horizontal="center"/>
    </xf>
    <xf numFmtId="1" fontId="40" fillId="0" borderId="7" xfId="0" applyNumberFormat="1" applyFont="1" applyBorder="1" applyAlignment="1">
      <alignment horizontal="center"/>
    </xf>
    <xf numFmtId="0" fontId="40" fillId="0" borderId="7" xfId="0" applyFont="1" applyBorder="1" applyAlignment="1">
      <alignment horizontal="center"/>
    </xf>
    <xf numFmtId="10" fontId="44" fillId="0" borderId="7" xfId="0" applyNumberFormat="1" applyFont="1" applyBorder="1" applyAlignment="1">
      <alignment horizontal="center"/>
    </xf>
    <xf numFmtId="173" fontId="44" fillId="0" borderId="6" xfId="70" applyNumberFormat="1" applyFont="1" applyFill="1" applyBorder="1"/>
    <xf numFmtId="173" fontId="44" fillId="0" borderId="7" xfId="70" applyNumberFormat="1" applyFont="1" applyFill="1" applyBorder="1"/>
    <xf numFmtId="10" fontId="40" fillId="2" borderId="6" xfId="0" applyNumberFormat="1" applyFont="1" applyFill="1" applyBorder="1" applyAlignment="1" applyProtection="1">
      <alignment horizontal="center"/>
      <protection locked="0"/>
    </xf>
    <xf numFmtId="17" fontId="40" fillId="2" borderId="7" xfId="0" applyNumberFormat="1" applyFont="1" applyFill="1" applyBorder="1" applyAlignment="1">
      <alignment horizontal="center"/>
    </xf>
    <xf numFmtId="0" fontId="40" fillId="2" borderId="7" xfId="0" applyFont="1" applyFill="1" applyBorder="1" applyAlignment="1">
      <alignment horizontal="center"/>
    </xf>
    <xf numFmtId="17" fontId="41" fillId="2" borderId="13" xfId="0" applyNumberFormat="1" applyFont="1" applyFill="1" applyBorder="1"/>
    <xf numFmtId="0" fontId="41" fillId="2" borderId="13" xfId="0" applyFont="1" applyFill="1" applyBorder="1"/>
    <xf numFmtId="10" fontId="9" fillId="2" borderId="13" xfId="0" applyNumberFormat="1" applyFont="1" applyFill="1" applyBorder="1"/>
    <xf numFmtId="173" fontId="41" fillId="2" borderId="13" xfId="0" applyNumberFormat="1" applyFont="1" applyFill="1" applyBorder="1"/>
    <xf numFmtId="17" fontId="40" fillId="28" borderId="6" xfId="0" applyNumberFormat="1" applyFont="1" applyFill="1" applyBorder="1"/>
    <xf numFmtId="0" fontId="40" fillId="28" borderId="6" xfId="0" applyFont="1" applyFill="1" applyBorder="1"/>
    <xf numFmtId="10" fontId="44" fillId="28" borderId="6" xfId="0" applyNumberFormat="1" applyFont="1" applyFill="1" applyBorder="1"/>
    <xf numFmtId="173" fontId="40" fillId="28" borderId="6" xfId="0" applyNumberFormat="1" applyFont="1" applyFill="1" applyBorder="1" applyProtection="1">
      <protection locked="0"/>
    </xf>
    <xf numFmtId="173" fontId="44" fillId="28" borderId="6" xfId="70" applyNumberFormat="1" applyFont="1" applyFill="1" applyBorder="1" applyProtection="1"/>
    <xf numFmtId="17" fontId="48" fillId="2" borderId="6" xfId="0" applyNumberFormat="1" applyFont="1" applyFill="1" applyBorder="1"/>
    <xf numFmtId="0" fontId="48" fillId="2" borderId="6" xfId="0" applyFont="1" applyFill="1" applyBorder="1"/>
    <xf numFmtId="10" fontId="9" fillId="2" borderId="6" xfId="0" applyNumberFormat="1" applyFont="1" applyFill="1" applyBorder="1"/>
    <xf numFmtId="173" fontId="48" fillId="2" borderId="6" xfId="0" applyNumberFormat="1" applyFont="1" applyFill="1" applyBorder="1"/>
    <xf numFmtId="10" fontId="44" fillId="2" borderId="7" xfId="0" applyNumberFormat="1" applyFont="1" applyFill="1" applyBorder="1" applyAlignment="1">
      <alignment horizontal="center"/>
    </xf>
    <xf numFmtId="173" fontId="44" fillId="2" borderId="6" xfId="70" applyNumberFormat="1" applyFont="1" applyFill="1" applyBorder="1"/>
    <xf numFmtId="173" fontId="44" fillId="2" borderId="7" xfId="70" applyNumberFormat="1" applyFont="1" applyFill="1" applyBorder="1"/>
    <xf numFmtId="10" fontId="44" fillId="2" borderId="7" xfId="0" quotePrefix="1" applyNumberFormat="1" applyFont="1" applyFill="1" applyBorder="1" applyAlignment="1">
      <alignment horizontal="center"/>
    </xf>
    <xf numFmtId="17" fontId="9" fillId="2" borderId="13" xfId="0" applyNumberFormat="1" applyFont="1" applyFill="1" applyBorder="1"/>
    <xf numFmtId="10" fontId="40" fillId="2" borderId="47"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4" fillId="2" borderId="0" xfId="0" applyFont="1" applyFill="1" applyAlignment="1">
      <alignment horizontal="center"/>
    </xf>
    <xf numFmtId="10" fontId="44" fillId="28" borderId="7" xfId="0" applyNumberFormat="1" applyFont="1" applyFill="1" applyBorder="1" applyAlignment="1">
      <alignment horizontal="center"/>
    </xf>
    <xf numFmtId="0" fontId="221" fillId="2" borderId="0" xfId="0" applyFont="1" applyFill="1" applyAlignment="1">
      <alignment vertical="center"/>
    </xf>
    <xf numFmtId="287" fontId="215" fillId="2" borderId="123" xfId="70" applyNumberFormat="1" applyFont="1" applyFill="1" applyBorder="1" applyAlignment="1">
      <alignment horizontal="left" vertical="center"/>
    </xf>
    <xf numFmtId="174" fontId="212" fillId="27" borderId="109" xfId="0" applyNumberFormat="1" applyFont="1" applyFill="1" applyBorder="1" applyAlignment="1">
      <alignment horizontal="center" vertical="center" wrapText="1"/>
    </xf>
    <xf numFmtId="174" fontId="51" fillId="27" borderId="109" xfId="0" applyNumberFormat="1" applyFont="1" applyFill="1" applyBorder="1" applyAlignment="1">
      <alignment horizontal="center" vertical="center" wrapText="1"/>
    </xf>
    <xf numFmtId="0" fontId="216" fillId="2" borderId="109" xfId="0" applyFont="1" applyFill="1" applyBorder="1" applyAlignment="1">
      <alignment horizontal="left" vertical="top" wrapText="1"/>
    </xf>
    <xf numFmtId="0" fontId="216" fillId="2" borderId="121" xfId="0" applyFont="1" applyFill="1" applyBorder="1" applyAlignment="1">
      <alignment vertical="top"/>
    </xf>
    <xf numFmtId="0" fontId="12" fillId="2" borderId="137" xfId="0" applyFont="1" applyFill="1" applyBorder="1" applyAlignment="1">
      <alignment vertical="top"/>
    </xf>
    <xf numFmtId="0" fontId="12" fillId="2" borderId="133" xfId="0" applyFont="1" applyFill="1" applyBorder="1" applyAlignment="1">
      <alignment vertical="top"/>
    </xf>
    <xf numFmtId="0" fontId="12" fillId="2" borderId="0" xfId="0" applyFont="1" applyFill="1" applyAlignment="1">
      <alignment vertical="top"/>
    </xf>
    <xf numFmtId="0" fontId="12" fillId="2" borderId="109" xfId="0" applyFont="1" applyFill="1" applyBorder="1" applyAlignment="1">
      <alignment horizontal="left" vertical="top" wrapText="1"/>
    </xf>
    <xf numFmtId="0" fontId="216" fillId="2" borderId="109" xfId="0" applyFont="1" applyFill="1" applyBorder="1" applyAlignment="1">
      <alignment horizontal="center" vertical="center" textRotation="180"/>
    </xf>
    <xf numFmtId="0" fontId="40" fillId="2" borderId="0" xfId="0" applyFont="1" applyFill="1" applyProtection="1">
      <protection locked="0"/>
    </xf>
    <xf numFmtId="0" fontId="40" fillId="2" borderId="0" xfId="0" applyFont="1" applyFill="1" applyAlignment="1" applyProtection="1">
      <alignment wrapText="1"/>
      <protection locked="0"/>
    </xf>
    <xf numFmtId="0" fontId="40" fillId="2" borderId="0" xfId="0" applyFont="1" applyFill="1" applyAlignment="1" applyProtection="1">
      <alignment horizontal="center" vertical="center"/>
      <protection locked="0"/>
    </xf>
    <xf numFmtId="178" fontId="211" fillId="28" borderId="27"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5" fillId="2" borderId="0" xfId="0" applyFont="1" applyFill="1" applyAlignment="1" applyProtection="1">
      <alignment horizontal="center"/>
      <protection locked="0"/>
    </xf>
    <xf numFmtId="178" fontId="211" fillId="2" borderId="27" xfId="40" applyNumberFormat="1" applyFont="1" applyFill="1" applyBorder="1" applyAlignment="1" applyProtection="1">
      <alignment horizontal="left" vertical="center"/>
      <protection locked="0"/>
    </xf>
    <xf numFmtId="178" fontId="50" fillId="2" borderId="27"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2" fillId="2" borderId="0" xfId="0" applyFont="1" applyFill="1" applyAlignment="1" applyProtection="1">
      <alignment horizontal="center"/>
      <protection locked="0"/>
    </xf>
    <xf numFmtId="0" fontId="47" fillId="2" borderId="0" xfId="0" applyFont="1" applyFill="1" applyProtection="1">
      <protection locked="0"/>
    </xf>
    <xf numFmtId="0" fontId="49" fillId="2" borderId="0" xfId="0" applyFont="1" applyFill="1" applyAlignment="1" applyProtection="1">
      <alignment horizontal="center"/>
      <protection locked="0"/>
    </xf>
    <xf numFmtId="0" fontId="49"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0" fillId="2" borderId="0" xfId="0" applyFont="1" applyFill="1" applyAlignment="1" applyProtection="1">
      <alignment vertical="center"/>
      <protection locked="0"/>
    </xf>
    <xf numFmtId="0" fontId="90" fillId="2" borderId="0" xfId="0" applyFont="1" applyFill="1" applyAlignment="1" applyProtection="1">
      <alignment vertical="center"/>
      <protection locked="0"/>
    </xf>
    <xf numFmtId="0" fontId="43" fillId="2" borderId="0" xfId="0" applyFont="1" applyFill="1" applyAlignment="1" applyProtection="1">
      <alignment horizontal="left" vertical="top"/>
      <protection locked="0"/>
    </xf>
    <xf numFmtId="0" fontId="90" fillId="2" borderId="0" xfId="0" applyFont="1" applyFill="1" applyAlignment="1" applyProtection="1">
      <alignment horizontal="left" vertical="center" wrapText="1"/>
      <protection locked="0"/>
    </xf>
    <xf numFmtId="0" fontId="44" fillId="2" borderId="0" xfId="0" applyFont="1" applyFill="1" applyProtection="1">
      <protection locked="0"/>
    </xf>
    <xf numFmtId="0" fontId="90" fillId="2" borderId="0" xfId="0" applyFont="1" applyFill="1" applyAlignment="1" applyProtection="1">
      <alignment horizontal="left" vertical="top" wrapText="1"/>
      <protection locked="0"/>
    </xf>
    <xf numFmtId="0" fontId="41" fillId="2" borderId="0" xfId="0" applyFont="1" applyFill="1" applyAlignment="1" applyProtection="1">
      <alignment horizontal="left"/>
      <protection locked="0"/>
    </xf>
    <xf numFmtId="0" fontId="90" fillId="2" borderId="0" xfId="0" applyFont="1" applyFill="1" applyAlignment="1" applyProtection="1">
      <alignment vertical="top"/>
      <protection locked="0"/>
    </xf>
    <xf numFmtId="3" fontId="57" fillId="2" borderId="0" xfId="0" applyNumberFormat="1" applyFont="1" applyFill="1" applyAlignment="1" applyProtection="1">
      <alignment horizontal="left" vertical="center"/>
      <protection locked="0"/>
    </xf>
    <xf numFmtId="0" fontId="43" fillId="2" borderId="0" xfId="0" applyFont="1" applyFill="1" applyProtection="1">
      <protection locked="0"/>
    </xf>
    <xf numFmtId="0" fontId="49" fillId="2" borderId="0" xfId="0" applyFont="1" applyFill="1" applyProtection="1">
      <protection locked="0"/>
    </xf>
    <xf numFmtId="0" fontId="33" fillId="2" borderId="0" xfId="0" applyFont="1" applyFill="1" applyProtection="1">
      <protection locked="0"/>
    </xf>
    <xf numFmtId="0" fontId="51" fillId="26" borderId="103" xfId="0" applyFont="1" applyFill="1" applyBorder="1" applyAlignment="1" applyProtection="1">
      <alignment horizontal="center" vertical="center" wrapText="1"/>
      <protection locked="0"/>
    </xf>
    <xf numFmtId="0" fontId="51" fillId="26" borderId="97" xfId="0" applyFont="1" applyFill="1" applyBorder="1" applyAlignment="1" applyProtection="1">
      <alignment horizontal="center" vertical="center" wrapText="1"/>
      <protection locked="0"/>
    </xf>
    <xf numFmtId="0" fontId="51" fillId="26" borderId="45" xfId="0" applyFont="1" applyFill="1" applyBorder="1" applyAlignment="1" applyProtection="1">
      <alignment horizontal="center" vertical="center" wrapText="1"/>
      <protection locked="0"/>
    </xf>
    <xf numFmtId="0" fontId="51" fillId="26" borderId="134" xfId="0" applyFont="1" applyFill="1" applyBorder="1" applyAlignment="1" applyProtection="1">
      <alignment horizontal="center" vertical="center" wrapText="1"/>
      <protection locked="0"/>
    </xf>
    <xf numFmtId="3" fontId="226" fillId="2" borderId="88" xfId="0" applyNumberFormat="1" applyFont="1" applyFill="1" applyBorder="1" applyAlignment="1" applyProtection="1">
      <alignment vertical="center"/>
      <protection locked="0"/>
    </xf>
    <xf numFmtId="3" fontId="48" fillId="2" borderId="0" xfId="0" applyNumberFormat="1" applyFont="1" applyFill="1" applyAlignment="1" applyProtection="1">
      <alignment vertical="center"/>
      <protection locked="0"/>
    </xf>
    <xf numFmtId="3" fontId="48" fillId="2" borderId="0" xfId="0" applyNumberFormat="1" applyFont="1" applyFill="1" applyAlignment="1" applyProtection="1">
      <alignment horizontal="center" vertical="center"/>
      <protection locked="0"/>
    </xf>
    <xf numFmtId="3" fontId="44" fillId="2" borderId="0" xfId="0" applyNumberFormat="1" applyFont="1" applyFill="1" applyAlignment="1" applyProtection="1">
      <alignment horizontal="center" vertical="center"/>
      <protection locked="0"/>
    </xf>
    <xf numFmtId="3" fontId="48" fillId="2" borderId="11" xfId="0" applyNumberFormat="1" applyFont="1" applyFill="1" applyBorder="1" applyAlignment="1" applyProtection="1">
      <alignment horizontal="center" vertical="center"/>
      <protection locked="0"/>
    </xf>
    <xf numFmtId="0" fontId="48" fillId="2" borderId="0" xfId="0" applyFont="1" applyFill="1" applyProtection="1">
      <protection locked="0"/>
    </xf>
    <xf numFmtId="3" fontId="90" fillId="2" borderId="88" xfId="0" applyNumberFormat="1" applyFont="1" applyFill="1" applyBorder="1" applyAlignment="1" applyProtection="1">
      <alignment vertical="center"/>
      <protection locked="0"/>
    </xf>
    <xf numFmtId="3" fontId="44" fillId="28" borderId="34" xfId="0" applyNumberFormat="1" applyFont="1" applyFill="1" applyBorder="1" applyAlignment="1" applyProtection="1">
      <alignment horizontal="center" vertical="center"/>
      <protection locked="0"/>
    </xf>
    <xf numFmtId="9" fontId="40" fillId="28" borderId="11" xfId="72" applyFont="1" applyFill="1" applyBorder="1" applyAlignment="1" applyProtection="1">
      <alignment horizontal="center" vertical="center"/>
      <protection locked="0"/>
    </xf>
    <xf numFmtId="0" fontId="33" fillId="2" borderId="11" xfId="0" applyFont="1" applyFill="1" applyBorder="1" applyAlignment="1" applyProtection="1">
      <alignment horizontal="center" vertical="center"/>
      <protection locked="0"/>
    </xf>
    <xf numFmtId="3" fontId="46" fillId="2" borderId="88" xfId="0" applyNumberFormat="1" applyFont="1" applyFill="1" applyBorder="1" applyAlignment="1" applyProtection="1">
      <alignment vertical="center"/>
      <protection locked="0"/>
    </xf>
    <xf numFmtId="3" fontId="9" fillId="2" borderId="0" xfId="0" applyNumberFormat="1" applyFont="1" applyFill="1" applyAlignment="1" applyProtection="1">
      <alignment vertical="center" wrapText="1"/>
      <protection locked="0"/>
    </xf>
    <xf numFmtId="3" fontId="9" fillId="2" borderId="0" xfId="0" applyNumberFormat="1" applyFont="1" applyFill="1" applyAlignment="1" applyProtection="1">
      <alignment horizontal="center" vertical="center"/>
      <protection locked="0"/>
    </xf>
    <xf numFmtId="9" fontId="40" fillId="2" borderId="0" xfId="0" applyNumberFormat="1" applyFont="1" applyFill="1" applyAlignment="1" applyProtection="1">
      <alignment horizontal="center" vertical="center"/>
      <protection locked="0"/>
    </xf>
    <xf numFmtId="9" fontId="41" fillId="2" borderId="11"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44" fillId="2" borderId="0" xfId="0" applyNumberFormat="1" applyFont="1" applyFill="1" applyAlignment="1" applyProtection="1">
      <alignment vertical="center"/>
      <protection locked="0"/>
    </xf>
    <xf numFmtId="3" fontId="44" fillId="2" borderId="0" xfId="0" applyNumberFormat="1" applyFont="1" applyFill="1" applyAlignment="1" applyProtection="1">
      <alignment vertical="center" wrapText="1"/>
      <protection locked="0"/>
    </xf>
    <xf numFmtId="9" fontId="40" fillId="2" borderId="11" xfId="0" applyNumberFormat="1" applyFont="1" applyFill="1" applyBorder="1" applyAlignment="1" applyProtection="1">
      <alignment horizontal="center" vertical="center"/>
      <protection locked="0"/>
    </xf>
    <xf numFmtId="3" fontId="220" fillId="2" borderId="88" xfId="0" applyNumberFormat="1" applyFont="1" applyFill="1" applyBorder="1" applyAlignment="1" applyProtection="1">
      <alignment vertical="center"/>
      <protection locked="0"/>
    </xf>
    <xf numFmtId="3" fontId="207" fillId="2" borderId="0" xfId="0" applyNumberFormat="1" applyFont="1" applyFill="1" applyAlignment="1" applyProtection="1">
      <alignment vertical="center" wrapText="1"/>
      <protection locked="0"/>
    </xf>
    <xf numFmtId="0" fontId="90" fillId="2" borderId="88" xfId="0" applyFont="1" applyFill="1" applyBorder="1" applyAlignment="1" applyProtection="1">
      <alignment vertical="top"/>
      <protection locked="0"/>
    </xf>
    <xf numFmtId="9" fontId="33" fillId="2" borderId="11" xfId="72" applyFont="1" applyFill="1" applyBorder="1" applyAlignment="1" applyProtection="1">
      <alignment horizontal="center" vertical="center"/>
      <protection locked="0"/>
    </xf>
    <xf numFmtId="0" fontId="44" fillId="2" borderId="0" xfId="0" applyFont="1" applyFill="1" applyAlignment="1" applyProtection="1">
      <alignment vertical="top" wrapText="1"/>
      <protection locked="0"/>
    </xf>
    <xf numFmtId="9" fontId="40" fillId="2" borderId="11" xfId="72" applyFont="1" applyFill="1" applyBorder="1" applyAlignment="1" applyProtection="1">
      <alignment horizontal="center" vertical="center"/>
      <protection locked="0"/>
    </xf>
    <xf numFmtId="0" fontId="90" fillId="2" borderId="88" xfId="0" applyFont="1" applyFill="1" applyBorder="1" applyAlignment="1" applyProtection="1">
      <alignment vertical="top" wrapText="1"/>
      <protection locked="0"/>
    </xf>
    <xf numFmtId="3" fontId="90" fillId="2" borderId="88" xfId="0" applyNumberFormat="1" applyFont="1" applyFill="1" applyBorder="1" applyAlignment="1" applyProtection="1">
      <alignment vertical="center" wrapText="1"/>
      <protection locked="0"/>
    </xf>
    <xf numFmtId="3" fontId="44" fillId="2" borderId="0" xfId="0" applyNumberFormat="1" applyFont="1" applyFill="1" applyAlignment="1" applyProtection="1">
      <alignment horizontal="left" vertical="center"/>
      <protection locked="0"/>
    </xf>
    <xf numFmtId="3" fontId="44" fillId="2" borderId="11" xfId="0" applyNumberFormat="1" applyFont="1" applyFill="1" applyBorder="1" applyAlignment="1" applyProtection="1">
      <alignment horizontal="center" vertical="center" wrapText="1"/>
      <protection locked="0"/>
    </xf>
    <xf numFmtId="3" fontId="209" fillId="2" borderId="0" xfId="0" applyNumberFormat="1" applyFont="1" applyFill="1" applyAlignment="1" applyProtection="1">
      <alignment horizontal="center" vertical="center"/>
      <protection locked="0"/>
    </xf>
    <xf numFmtId="3" fontId="226" fillId="2" borderId="88" xfId="0" applyNumberFormat="1" applyFont="1" applyFill="1" applyBorder="1" applyAlignment="1" applyProtection="1">
      <alignment vertical="center" wrapText="1"/>
      <protection locked="0"/>
    </xf>
    <xf numFmtId="3" fontId="48" fillId="2" borderId="0" xfId="0" applyNumberFormat="1" applyFont="1" applyFill="1" applyAlignment="1" applyProtection="1">
      <alignment vertical="center" wrapText="1"/>
      <protection locked="0"/>
    </xf>
    <xf numFmtId="3" fontId="90" fillId="2" borderId="88" xfId="0" applyNumberFormat="1" applyFont="1" applyFill="1" applyBorder="1" applyAlignment="1" applyProtection="1">
      <alignment horizontal="left" vertical="center" wrapText="1"/>
      <protection locked="0"/>
    </xf>
    <xf numFmtId="3" fontId="90" fillId="2" borderId="88" xfId="0" applyNumberFormat="1" applyFont="1" applyFill="1" applyBorder="1" applyAlignment="1" applyProtection="1">
      <alignment horizontal="center" vertical="center"/>
      <protection locked="0"/>
    </xf>
    <xf numFmtId="3" fontId="46" fillId="2" borderId="88" xfId="0" applyNumberFormat="1" applyFont="1" applyFill="1" applyBorder="1" applyAlignment="1" applyProtection="1">
      <alignment horizontal="center" vertical="center"/>
      <protection locked="0"/>
    </xf>
    <xf numFmtId="3" fontId="90" fillId="2" borderId="88" xfId="0" applyNumberFormat="1" applyFont="1" applyFill="1" applyBorder="1" applyAlignment="1" applyProtection="1">
      <alignment horizontal="left" vertical="center"/>
      <protection locked="0"/>
    </xf>
    <xf numFmtId="3" fontId="44" fillId="2" borderId="5" xfId="0" applyNumberFormat="1" applyFont="1" applyFill="1" applyBorder="1" applyAlignment="1" applyProtection="1">
      <alignment vertical="center" wrapText="1"/>
      <protection locked="0"/>
    </xf>
    <xf numFmtId="3" fontId="44" fillId="2" borderId="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left" vertical="center"/>
      <protection locked="0"/>
    </xf>
    <xf numFmtId="3" fontId="41" fillId="2" borderId="34" xfId="0" applyNumberFormat="1" applyFont="1" applyFill="1" applyBorder="1" applyAlignment="1" applyProtection="1">
      <alignment horizontal="center" vertical="center"/>
      <protection locked="0"/>
    </xf>
    <xf numFmtId="3" fontId="41" fillId="2" borderId="39" xfId="0" applyNumberFormat="1" applyFont="1" applyFill="1" applyBorder="1" applyAlignment="1" applyProtection="1">
      <alignment horizontal="center" vertical="center"/>
      <protection locked="0"/>
    </xf>
    <xf numFmtId="3" fontId="41" fillId="2" borderId="41" xfId="0" applyNumberFormat="1" applyFont="1" applyFill="1" applyBorder="1" applyAlignment="1" applyProtection="1">
      <alignment horizontal="center" vertical="center"/>
      <protection locked="0"/>
    </xf>
    <xf numFmtId="3" fontId="43" fillId="2" borderId="3" xfId="0" applyNumberFormat="1" applyFont="1" applyFill="1" applyBorder="1" applyAlignment="1" applyProtection="1">
      <alignment horizontal="left" vertical="center"/>
      <protection locked="0"/>
    </xf>
    <xf numFmtId="3" fontId="41" fillId="2" borderId="44"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horizontal="left" vertical="center"/>
      <protection locked="0"/>
    </xf>
    <xf numFmtId="3" fontId="206" fillId="2" borderId="0" xfId="0" applyNumberFormat="1"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3" fontId="9" fillId="2" borderId="11" xfId="0" applyNumberFormat="1" applyFont="1" applyFill="1" applyBorder="1" applyAlignment="1" applyProtection="1">
      <alignment horizontal="center" vertical="center"/>
      <protection locked="0"/>
    </xf>
    <xf numFmtId="0" fontId="58" fillId="2" borderId="0" xfId="0" applyFont="1" applyFill="1" applyAlignment="1" applyProtection="1">
      <alignment horizontal="center"/>
      <protection locked="0"/>
    </xf>
    <xf numFmtId="0" fontId="34" fillId="2" borderId="0" xfId="0" applyFont="1" applyFill="1" applyAlignment="1" applyProtection="1">
      <alignment horizontal="center"/>
      <protection locked="0"/>
    </xf>
    <xf numFmtId="3" fontId="57" fillId="2" borderId="0" xfId="0" applyNumberFormat="1" applyFont="1" applyFill="1" applyAlignment="1" applyProtection="1">
      <alignment horizontal="center" vertical="center"/>
      <protection locked="0"/>
    </xf>
    <xf numFmtId="286" fontId="44" fillId="2" borderId="0" xfId="0" applyNumberFormat="1" applyFont="1" applyFill="1" applyAlignment="1" applyProtection="1">
      <alignment horizontal="center" vertical="center"/>
      <protection locked="0"/>
    </xf>
    <xf numFmtId="175" fontId="44" fillId="2" borderId="11" xfId="0" applyNumberFormat="1" applyFont="1" applyFill="1" applyBorder="1" applyAlignment="1" applyProtection="1">
      <alignment horizontal="center" vertical="center"/>
      <protection locked="0"/>
    </xf>
    <xf numFmtId="3" fontId="9" fillId="2" borderId="0" xfId="0" applyNumberFormat="1" applyFont="1" applyFill="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Alignment="1" applyProtection="1">
      <alignment horizontal="center" vertical="center"/>
      <protection locked="0"/>
    </xf>
    <xf numFmtId="169" fontId="9" fillId="2" borderId="11" xfId="70" applyFont="1" applyFill="1" applyBorder="1" applyAlignment="1" applyProtection="1">
      <alignment horizontal="center" vertical="center"/>
      <protection locked="0"/>
    </xf>
    <xf numFmtId="3" fontId="46" fillId="2" borderId="88" xfId="0" applyNumberFormat="1" applyFont="1" applyFill="1" applyBorder="1" applyAlignment="1" applyProtection="1">
      <alignment horizontal="left" vertical="center"/>
      <protection locked="0"/>
    </xf>
    <xf numFmtId="0" fontId="58" fillId="2" borderId="0" xfId="0" applyFont="1" applyFill="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Alignment="1" applyProtection="1">
      <alignment horizontal="center" vertical="center"/>
      <protection locked="0"/>
    </xf>
    <xf numFmtId="175" fontId="9" fillId="2" borderId="11" xfId="0" applyNumberFormat="1" applyFont="1" applyFill="1" applyBorder="1" applyAlignment="1" applyProtection="1">
      <alignment horizontal="center" vertical="center"/>
      <protection locked="0"/>
    </xf>
    <xf numFmtId="0" fontId="90" fillId="2" borderId="88" xfId="0" applyFont="1" applyFill="1" applyBorder="1" applyAlignment="1" applyProtection="1">
      <alignment horizontal="left" vertical="center"/>
      <protection locked="0"/>
    </xf>
    <xf numFmtId="0" fontId="44" fillId="2" borderId="0" xfId="0" applyFont="1" applyFill="1" applyAlignment="1" applyProtection="1">
      <alignment horizontal="left" vertical="center"/>
      <protection locked="0"/>
    </xf>
    <xf numFmtId="3" fontId="40" fillId="2" borderId="0" xfId="0" applyNumberFormat="1" applyFont="1" applyFill="1" applyAlignment="1" applyProtection="1">
      <alignment horizontal="center" vertical="center"/>
      <protection locked="0"/>
    </xf>
    <xf numFmtId="0" fontId="90" fillId="2" borderId="4" xfId="0" applyFont="1" applyFill="1" applyBorder="1" applyAlignment="1" applyProtection="1">
      <alignment horizontal="left" vertical="center"/>
      <protection locked="0"/>
    </xf>
    <xf numFmtId="0" fontId="44" fillId="2" borderId="5" xfId="0" applyFont="1" applyFill="1" applyBorder="1" applyAlignment="1" applyProtection="1">
      <alignment horizontal="left" vertical="center"/>
      <protection locked="0"/>
    </xf>
    <xf numFmtId="39" fontId="41" fillId="2" borderId="5" xfId="0" applyNumberFormat="1" applyFont="1" applyFill="1" applyBorder="1" applyAlignment="1" applyProtection="1">
      <alignment horizontal="center"/>
      <protection locked="0"/>
    </xf>
    <xf numFmtId="39" fontId="40" fillId="2" borderId="5" xfId="0" applyNumberFormat="1" applyFont="1" applyFill="1" applyBorder="1" applyAlignment="1" applyProtection="1">
      <alignment horizontal="center"/>
      <protection locked="0"/>
    </xf>
    <xf numFmtId="39" fontId="57" fillId="2" borderId="5" xfId="0" applyNumberFormat="1" applyFont="1" applyFill="1" applyBorder="1" applyAlignment="1" applyProtection="1">
      <alignment horizontal="left"/>
      <protection locked="0"/>
    </xf>
    <xf numFmtId="39" fontId="57" fillId="2" borderId="5" xfId="0" applyNumberFormat="1" applyFont="1" applyFill="1" applyBorder="1" applyAlignment="1" applyProtection="1">
      <alignment horizontal="center"/>
      <protection locked="0"/>
    </xf>
    <xf numFmtId="3" fontId="44" fillId="2" borderId="5" xfId="0" applyNumberFormat="1" applyFont="1" applyFill="1" applyBorder="1" applyAlignment="1" applyProtection="1">
      <alignment vertical="center"/>
      <protection locked="0"/>
    </xf>
    <xf numFmtId="0" fontId="40" fillId="2" borderId="5" xfId="0" applyFont="1" applyFill="1" applyBorder="1" applyProtection="1">
      <protection locked="0"/>
    </xf>
    <xf numFmtId="0" fontId="55" fillId="2" borderId="0" xfId="0" applyFont="1" applyFill="1" applyAlignment="1" applyProtection="1">
      <alignment horizontal="center" wrapText="1"/>
      <protection locked="0"/>
    </xf>
    <xf numFmtId="0" fontId="218" fillId="28" borderId="0" xfId="0" applyFont="1" applyFill="1" applyProtection="1">
      <protection locked="0"/>
    </xf>
    <xf numFmtId="0" fontId="44" fillId="28" borderId="0" xfId="0" applyFont="1" applyFill="1" applyProtection="1">
      <protection locked="0"/>
    </xf>
    <xf numFmtId="39" fontId="9" fillId="28" borderId="0" xfId="0" applyNumberFormat="1" applyFont="1" applyFill="1" applyAlignment="1" applyProtection="1">
      <alignment horizontal="center"/>
      <protection locked="0"/>
    </xf>
    <xf numFmtId="3" fontId="44" fillId="28" borderId="0" xfId="0" applyNumberFormat="1" applyFont="1" applyFill="1" applyAlignment="1" applyProtection="1">
      <alignment vertical="center"/>
      <protection locked="0"/>
    </xf>
    <xf numFmtId="0" fontId="44" fillId="28" borderId="0" xfId="0" applyFont="1" applyFill="1" applyAlignment="1" applyProtection="1">
      <alignment vertical="center"/>
      <protection locked="0"/>
    </xf>
    <xf numFmtId="0" fontId="44" fillId="28" borderId="0" xfId="0" applyFont="1" applyFill="1" applyAlignment="1" applyProtection="1">
      <alignment horizontal="center" vertical="center"/>
      <protection locked="0"/>
    </xf>
    <xf numFmtId="3" fontId="44" fillId="2" borderId="11" xfId="0" applyNumberFormat="1" applyFont="1" applyFill="1" applyBorder="1" applyAlignment="1" applyProtection="1">
      <alignment horizontal="center" vertical="center"/>
      <protection locked="0"/>
    </xf>
    <xf numFmtId="3" fontId="206" fillId="2" borderId="0" xfId="0" applyNumberFormat="1" applyFont="1" applyFill="1" applyAlignment="1" applyProtection="1">
      <alignment horizontal="center" vertical="center"/>
      <protection locked="0"/>
    </xf>
    <xf numFmtId="169" fontId="44" fillId="2" borderId="11" xfId="70" applyFont="1" applyFill="1" applyBorder="1" applyAlignment="1" applyProtection="1">
      <alignment horizontal="center" vertical="center"/>
      <protection locked="0"/>
    </xf>
    <xf numFmtId="173" fontId="44" fillId="2" borderId="0" xfId="71" applyNumberFormat="1" applyFont="1" applyFill="1" applyBorder="1" applyAlignment="1" applyProtection="1">
      <alignment horizontal="center" vertical="center"/>
      <protection locked="0"/>
    </xf>
    <xf numFmtId="173" fontId="44" fillId="2" borderId="0" xfId="0" applyNumberFormat="1" applyFont="1" applyFill="1" applyAlignment="1" applyProtection="1">
      <alignment horizontal="center" vertical="center"/>
      <protection locked="0"/>
    </xf>
    <xf numFmtId="0" fontId="41" fillId="2" borderId="0" xfId="0" applyFont="1" applyFill="1" applyProtection="1">
      <protection locked="0"/>
    </xf>
    <xf numFmtId="3" fontId="90" fillId="2" borderId="108" xfId="0" applyNumberFormat="1" applyFont="1" applyFill="1" applyBorder="1" applyAlignment="1" applyProtection="1">
      <alignment horizontal="left" vertical="center"/>
      <protection locked="0"/>
    </xf>
    <xf numFmtId="3" fontId="41" fillId="2" borderId="5" xfId="0" applyNumberFormat="1" applyFont="1" applyFill="1" applyBorder="1" applyAlignment="1" applyProtection="1">
      <alignment horizontal="center" vertical="center"/>
      <protection locked="0"/>
    </xf>
    <xf numFmtId="3" fontId="40" fillId="2" borderId="5" xfId="0" applyNumberFormat="1" applyFont="1" applyFill="1" applyBorder="1" applyAlignment="1" applyProtection="1">
      <alignment horizontal="center" vertical="center"/>
      <protection locked="0"/>
    </xf>
    <xf numFmtId="3" fontId="57" fillId="2" borderId="5" xfId="0" applyNumberFormat="1" applyFont="1" applyFill="1" applyBorder="1" applyAlignment="1" applyProtection="1">
      <alignment horizontal="left" vertical="center"/>
      <protection locked="0"/>
    </xf>
    <xf numFmtId="0" fontId="33" fillId="2" borderId="5" xfId="0" applyFont="1" applyFill="1" applyBorder="1" applyProtection="1">
      <protection locked="0"/>
    </xf>
    <xf numFmtId="3" fontId="9" fillId="2" borderId="111" xfId="0" applyNumberFormat="1" applyFont="1" applyFill="1" applyBorder="1" applyAlignment="1" applyProtection="1">
      <alignment horizontal="center" vertical="center"/>
      <protection locked="0"/>
    </xf>
    <xf numFmtId="0" fontId="57" fillId="28" borderId="0" xfId="0" applyFont="1" applyFill="1" applyProtection="1">
      <protection locked="0"/>
    </xf>
    <xf numFmtId="39" fontId="41" fillId="28" borderId="0" xfId="0" applyNumberFormat="1" applyFont="1" applyFill="1" applyAlignment="1" applyProtection="1">
      <alignment horizontal="center"/>
      <protection locked="0"/>
    </xf>
    <xf numFmtId="0" fontId="40" fillId="28" borderId="0" xfId="0" applyFont="1" applyFill="1" applyAlignment="1" applyProtection="1">
      <alignment horizontal="center" vertical="center"/>
      <protection locked="0"/>
    </xf>
    <xf numFmtId="3" fontId="43" fillId="2" borderId="112" xfId="0" applyNumberFormat="1" applyFont="1" applyFill="1" applyBorder="1" applyAlignment="1" applyProtection="1">
      <alignment horizontal="left" vertical="center"/>
      <protection locked="0"/>
    </xf>
    <xf numFmtId="3" fontId="41" fillId="2" borderId="52" xfId="0" applyNumberFormat="1" applyFont="1" applyFill="1" applyBorder="1" applyAlignment="1" applyProtection="1">
      <alignment horizontal="center" vertical="center"/>
      <protection locked="0"/>
    </xf>
    <xf numFmtId="3" fontId="41" fillId="2" borderId="113" xfId="0" applyNumberFormat="1" applyFont="1" applyFill="1" applyBorder="1" applyAlignment="1" applyProtection="1">
      <alignment horizontal="center" vertical="center"/>
      <protection locked="0"/>
    </xf>
    <xf numFmtId="3" fontId="90" fillId="2" borderId="94" xfId="0" applyNumberFormat="1" applyFont="1" applyFill="1" applyBorder="1" applyAlignment="1" applyProtection="1">
      <alignment horizontal="left" vertical="center"/>
      <protection locked="0"/>
    </xf>
    <xf numFmtId="3" fontId="9" fillId="2" borderId="102" xfId="0" applyNumberFormat="1" applyFont="1" applyFill="1" applyBorder="1" applyAlignment="1" applyProtection="1">
      <alignment horizontal="left" vertical="center"/>
      <protection locked="0"/>
    </xf>
    <xf numFmtId="3" fontId="206" fillId="2" borderId="102" xfId="0" applyNumberFormat="1" applyFont="1" applyFill="1" applyBorder="1" applyAlignment="1" applyProtection="1">
      <alignment horizontal="left" vertical="center"/>
      <protection locked="0"/>
    </xf>
    <xf numFmtId="3" fontId="41" fillId="2" borderId="102" xfId="0" applyNumberFormat="1" applyFont="1" applyFill="1" applyBorder="1" applyAlignment="1" applyProtection="1">
      <alignment horizontal="center" vertical="center"/>
      <protection locked="0"/>
    </xf>
    <xf numFmtId="0" fontId="42" fillId="2" borderId="102" xfId="0" applyFont="1" applyFill="1" applyBorder="1" applyProtection="1">
      <protection locked="0"/>
    </xf>
    <xf numFmtId="3" fontId="9" fillId="2" borderId="102" xfId="0" applyNumberFormat="1" applyFont="1" applyFill="1" applyBorder="1" applyAlignment="1" applyProtection="1">
      <alignment horizontal="center" vertical="center"/>
      <protection locked="0"/>
    </xf>
    <xf numFmtId="3" fontId="9" fillId="2" borderId="96" xfId="0" applyNumberFormat="1" applyFont="1" applyFill="1" applyBorder="1" applyAlignment="1" applyProtection="1">
      <alignment horizontal="center" vertical="center"/>
      <protection locked="0"/>
    </xf>
    <xf numFmtId="173" fontId="44" fillId="2" borderId="11" xfId="0" applyNumberFormat="1" applyFont="1" applyFill="1" applyBorder="1" applyAlignment="1" applyProtection="1">
      <alignment horizontal="center" vertical="center"/>
      <protection locked="0"/>
    </xf>
    <xf numFmtId="0" fontId="44" fillId="2" borderId="85" xfId="0" applyFont="1" applyFill="1" applyBorder="1" applyAlignment="1" applyProtection="1">
      <alignment horizontal="left" vertical="center"/>
      <protection locked="0"/>
    </xf>
    <xf numFmtId="3" fontId="41" fillId="2" borderId="85" xfId="0" applyNumberFormat="1" applyFont="1" applyFill="1" applyBorder="1" applyAlignment="1" applyProtection="1">
      <alignment horizontal="center" vertical="center"/>
      <protection locked="0"/>
    </xf>
    <xf numFmtId="0" fontId="33" fillId="2" borderId="85" xfId="0" applyFont="1" applyFill="1" applyBorder="1" applyProtection="1">
      <protection locked="0"/>
    </xf>
    <xf numFmtId="3" fontId="57" fillId="2" borderId="85" xfId="0" applyNumberFormat="1" applyFont="1" applyFill="1" applyBorder="1" applyAlignment="1" applyProtection="1">
      <alignment horizontal="left" vertical="center"/>
      <protection locked="0"/>
    </xf>
    <xf numFmtId="3" fontId="44" fillId="2" borderId="85" xfId="0" applyNumberFormat="1" applyFont="1" applyFill="1" applyBorder="1" applyAlignment="1" applyProtection="1">
      <alignment vertical="center"/>
      <protection locked="0"/>
    </xf>
    <xf numFmtId="173" fontId="9" fillId="2" borderId="11" xfId="70" applyNumberFormat="1" applyFont="1" applyFill="1" applyBorder="1" applyAlignment="1" applyProtection="1">
      <alignment horizontal="center" vertical="center"/>
      <protection locked="0"/>
    </xf>
    <xf numFmtId="175" fontId="9" fillId="2" borderId="11" xfId="70" applyNumberFormat="1" applyFont="1" applyFill="1" applyBorder="1" applyAlignment="1" applyProtection="1">
      <alignment horizontal="center" vertical="center"/>
      <protection locked="0"/>
    </xf>
    <xf numFmtId="10" fontId="40" fillId="28" borderId="0" xfId="0" applyNumberFormat="1" applyFont="1" applyFill="1" applyAlignment="1" applyProtection="1">
      <alignment horizontal="center" vertical="center"/>
      <protection locked="0"/>
    </xf>
    <xf numFmtId="10" fontId="209" fillId="2" borderId="0" xfId="0" applyNumberFormat="1" applyFont="1" applyFill="1" applyAlignment="1">
      <alignment horizontal="center" vertical="center"/>
    </xf>
    <xf numFmtId="10" fontId="40" fillId="2"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48" fillId="2" borderId="0" xfId="0" applyNumberFormat="1" applyFont="1" applyFill="1" applyAlignment="1" applyProtection="1">
      <alignment horizontal="center" vertical="center"/>
      <protection locked="0"/>
    </xf>
    <xf numFmtId="10" fontId="40" fillId="28" borderId="0" xfId="72" applyNumberFormat="1" applyFont="1" applyFill="1" applyBorder="1" applyAlignment="1" applyProtection="1">
      <alignment horizontal="center" vertical="center"/>
      <protection locked="0"/>
    </xf>
    <xf numFmtId="10" fontId="40" fillId="2" borderId="0" xfId="72" applyNumberFormat="1" applyFont="1" applyFill="1" applyBorder="1" applyAlignment="1" applyProtection="1">
      <alignment horizontal="center" vertical="center"/>
      <protection locked="0"/>
    </xf>
    <xf numFmtId="10" fontId="33" fillId="2" borderId="0" xfId="72" applyNumberFormat="1" applyFont="1" applyFill="1" applyBorder="1" applyAlignment="1" applyProtection="1">
      <alignment horizontal="center" vertical="center"/>
      <protection locked="0"/>
    </xf>
    <xf numFmtId="10" fontId="44" fillId="2" borderId="0" xfId="72" applyNumberFormat="1" applyFont="1" applyFill="1" applyBorder="1" applyAlignment="1" applyProtection="1">
      <alignment horizontal="center" vertical="center"/>
      <protection locked="0"/>
    </xf>
    <xf numFmtId="10" fontId="44" fillId="2" borderId="0" xfId="0" applyNumberFormat="1" applyFont="1" applyFill="1" applyAlignment="1" applyProtection="1">
      <alignment horizontal="center" vertical="center" wrapText="1"/>
      <protection locked="0"/>
    </xf>
    <xf numFmtId="10" fontId="209" fillId="2" borderId="0" xfId="0" applyNumberFormat="1" applyFont="1" applyFill="1" applyAlignment="1" applyProtection="1">
      <alignment horizontal="center" vertical="center" wrapText="1"/>
      <protection locked="0"/>
    </xf>
    <xf numFmtId="10" fontId="33" fillId="2" borderId="0" xfId="0" applyNumberFormat="1" applyFont="1" applyFill="1" applyAlignment="1" applyProtection="1">
      <alignment vertical="center"/>
      <protection locked="0"/>
    </xf>
    <xf numFmtId="10" fontId="44" fillId="2" borderId="0" xfId="0" applyNumberFormat="1" applyFont="1" applyFill="1" applyAlignment="1" applyProtection="1">
      <alignment horizontal="center" vertical="center"/>
      <protection locked="0"/>
    </xf>
    <xf numFmtId="10" fontId="33"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209" fillId="2" borderId="0" xfId="0" applyNumberFormat="1" applyFont="1" applyFill="1" applyAlignment="1" applyProtection="1">
      <alignment horizontal="center" vertical="center"/>
      <protection locked="0"/>
    </xf>
    <xf numFmtId="10" fontId="33" fillId="28" borderId="0" xfId="0" applyNumberFormat="1" applyFont="1" applyFill="1" applyAlignment="1" applyProtection="1">
      <alignment horizontal="center" vertical="center"/>
      <protection locked="0"/>
    </xf>
    <xf numFmtId="0" fontId="0" fillId="2" borderId="0" xfId="0" applyFill="1" applyProtection="1">
      <protection locked="0"/>
    </xf>
    <xf numFmtId="0" fontId="90" fillId="2" borderId="0" xfId="0" applyFont="1" applyFill="1" applyAlignment="1" applyProtection="1">
      <alignment vertical="top" wrapText="1"/>
      <protection locked="0"/>
    </xf>
    <xf numFmtId="0" fontId="51" fillId="26" borderId="114" xfId="0" applyFont="1" applyFill="1" applyBorder="1" applyAlignment="1" applyProtection="1">
      <alignment horizontal="center" vertical="center" wrapText="1"/>
      <protection locked="0"/>
    </xf>
    <xf numFmtId="3" fontId="90" fillId="2" borderId="0" xfId="0" applyNumberFormat="1" applyFont="1" applyFill="1" applyAlignment="1" applyProtection="1">
      <alignment horizontal="center" vertical="center"/>
      <protection locked="0"/>
    </xf>
    <xf numFmtId="3" fontId="90" fillId="2" borderId="0" xfId="0" applyNumberFormat="1" applyFont="1" applyFill="1" applyAlignment="1" applyProtection="1">
      <alignment vertical="center"/>
      <protection locked="0"/>
    </xf>
    <xf numFmtId="3" fontId="9" fillId="2" borderId="95" xfId="0" applyNumberFormat="1" applyFont="1" applyFill="1" applyBorder="1" applyAlignment="1" applyProtection="1">
      <alignment horizontal="left" vertical="center"/>
      <protection locked="0"/>
    </xf>
    <xf numFmtId="3" fontId="206" fillId="2" borderId="95" xfId="0" applyNumberFormat="1" applyFont="1" applyFill="1" applyBorder="1" applyAlignment="1" applyProtection="1">
      <alignment horizontal="left" vertical="center"/>
      <protection locked="0"/>
    </xf>
    <xf numFmtId="3" fontId="41" fillId="2" borderId="95" xfId="0" applyNumberFormat="1" applyFont="1" applyFill="1" applyBorder="1" applyAlignment="1" applyProtection="1">
      <alignment horizontal="center" vertical="center"/>
      <protection locked="0"/>
    </xf>
    <xf numFmtId="0" fontId="42" fillId="2" borderId="95" xfId="0" applyFont="1" applyFill="1" applyBorder="1" applyProtection="1">
      <protection locked="0"/>
    </xf>
    <xf numFmtId="3" fontId="9" fillId="2" borderId="95" xfId="0" applyNumberFormat="1" applyFont="1" applyFill="1" applyBorder="1" applyAlignment="1" applyProtection="1">
      <alignment horizontal="center" vertical="center"/>
      <protection locked="0"/>
    </xf>
    <xf numFmtId="3" fontId="90" fillId="2" borderId="108" xfId="0" applyNumberFormat="1" applyFont="1" applyFill="1" applyBorder="1" applyAlignment="1" applyProtection="1">
      <alignment vertical="center"/>
      <protection locked="0"/>
    </xf>
    <xf numFmtId="0" fontId="12" fillId="2" borderId="0" xfId="0" applyFont="1" applyFill="1" applyProtection="1">
      <protection locked="0"/>
    </xf>
    <xf numFmtId="0" fontId="47" fillId="89" borderId="88" xfId="0" applyFont="1" applyFill="1" applyBorder="1" applyAlignment="1" applyProtection="1">
      <alignment horizontal="left" vertical="center"/>
      <protection locked="0"/>
    </xf>
    <xf numFmtId="0" fontId="47" fillId="89" borderId="108" xfId="0" applyFont="1" applyFill="1" applyBorder="1" applyAlignment="1" applyProtection="1">
      <alignment horizontal="left" vertical="center"/>
      <protection locked="0"/>
    </xf>
    <xf numFmtId="173" fontId="44" fillId="2" borderId="11" xfId="71" applyNumberFormat="1" applyFont="1" applyFill="1" applyBorder="1" applyAlignment="1" applyProtection="1">
      <alignment horizontal="center" vertical="center"/>
      <protection locked="0"/>
    </xf>
    <xf numFmtId="3" fontId="41"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4" fillId="2" borderId="11" xfId="0" applyNumberFormat="1" applyFont="1" applyFill="1" applyBorder="1" applyAlignment="1" applyProtection="1">
      <alignment horizontal="center" vertical="center"/>
      <protection locked="0"/>
    </xf>
    <xf numFmtId="0" fontId="58" fillId="2" borderId="5" xfId="0" applyFont="1" applyFill="1" applyBorder="1" applyProtection="1">
      <protection locked="0"/>
    </xf>
    <xf numFmtId="3" fontId="206"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0" fillId="28" borderId="33" xfId="0" applyFont="1" applyFill="1" applyBorder="1" applyAlignment="1" applyProtection="1">
      <alignment horizontal="center"/>
      <protection locked="0"/>
    </xf>
    <xf numFmtId="3" fontId="47" fillId="28" borderId="33" xfId="0" applyNumberFormat="1" applyFont="1" applyFill="1" applyBorder="1" applyAlignment="1" applyProtection="1">
      <alignment horizontal="center"/>
      <protection locked="0"/>
    </xf>
    <xf numFmtId="0" fontId="40" fillId="28" borderId="109" xfId="0" applyFont="1" applyFill="1" applyBorder="1" applyAlignment="1" applyProtection="1">
      <alignment horizontal="center"/>
      <protection locked="0"/>
    </xf>
    <xf numFmtId="0" fontId="43" fillId="90" borderId="0" xfId="0" applyFont="1" applyFill="1" applyAlignment="1" applyProtection="1">
      <alignment horizontal="center"/>
      <protection locked="0"/>
    </xf>
    <xf numFmtId="0" fontId="3" fillId="2" borderId="0" xfId="0" applyFont="1" applyFill="1" applyProtection="1">
      <protection locked="0"/>
    </xf>
    <xf numFmtId="0" fontId="41" fillId="2" borderId="0" xfId="0" applyFont="1" applyFill="1" applyAlignment="1" applyProtection="1">
      <alignment horizontal="left" vertical="top"/>
      <protection locked="0"/>
    </xf>
    <xf numFmtId="178" fontId="211" fillId="90" borderId="27"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0" fillId="0" borderId="33" xfId="0" applyFont="1" applyBorder="1" applyAlignment="1" applyProtection="1">
      <alignment horizontal="center"/>
      <protection locked="0"/>
    </xf>
    <xf numFmtId="38" fontId="47" fillId="28" borderId="33" xfId="0" applyNumberFormat="1" applyFont="1" applyFill="1" applyBorder="1" applyAlignment="1" applyProtection="1">
      <alignment horizontal="center"/>
      <protection locked="0"/>
    </xf>
    <xf numFmtId="0" fontId="12" fillId="28" borderId="0" xfId="0" applyFont="1" applyFill="1" applyAlignment="1" applyProtection="1">
      <alignment wrapText="1"/>
      <protection locked="0"/>
    </xf>
    <xf numFmtId="0" fontId="12" fillId="28" borderId="0" xfId="0" applyFont="1" applyFill="1" applyProtection="1">
      <protection locked="0"/>
    </xf>
    <xf numFmtId="9" fontId="40" fillId="28" borderId="0" xfId="0" applyNumberFormat="1" applyFont="1" applyFill="1" applyAlignment="1" applyProtection="1">
      <alignment horizontal="center" vertical="center"/>
      <protection locked="0"/>
    </xf>
    <xf numFmtId="3" fontId="213" fillId="2" borderId="0" xfId="0" applyNumberFormat="1" applyFont="1" applyFill="1" applyAlignment="1" applyProtection="1">
      <alignment horizontal="center" vertical="center"/>
      <protection locked="0"/>
    </xf>
    <xf numFmtId="9" fontId="40" fillId="28" borderId="0" xfId="0" applyNumberFormat="1" applyFont="1" applyFill="1" applyAlignment="1">
      <alignment horizontal="center" vertical="center"/>
    </xf>
    <xf numFmtId="9" fontId="40" fillId="28" borderId="0" xfId="0" applyNumberFormat="1" applyFont="1" applyFill="1" applyAlignment="1">
      <alignment horizontal="center"/>
    </xf>
    <xf numFmtId="0" fontId="9" fillId="2" borderId="109" xfId="0" applyFont="1" applyFill="1" applyBorder="1" applyAlignment="1" applyProtection="1">
      <alignment horizontal="center" vertical="center" wrapText="1"/>
      <protection locked="0"/>
    </xf>
    <xf numFmtId="0" fontId="9" fillId="28" borderId="109" xfId="0" applyFont="1" applyFill="1" applyBorder="1" applyAlignment="1" applyProtection="1">
      <alignment horizontal="center" vertical="center" wrapText="1"/>
      <protection locked="0"/>
    </xf>
    <xf numFmtId="0" fontId="44" fillId="2" borderId="40" xfId="0" applyFont="1" applyFill="1" applyBorder="1" applyAlignment="1" applyProtection="1">
      <alignment horizontal="left" vertical="center" wrapText="1"/>
      <protection locked="0"/>
    </xf>
    <xf numFmtId="0" fontId="44" fillId="2" borderId="39" xfId="0" applyFont="1" applyFill="1" applyBorder="1" applyAlignment="1" applyProtection="1">
      <alignment horizontal="center" vertical="center" wrapText="1"/>
      <protection locked="0"/>
    </xf>
    <xf numFmtId="0" fontId="44" fillId="2" borderId="41" xfId="0" applyFont="1" applyFill="1" applyBorder="1" applyAlignment="1" applyProtection="1">
      <alignment horizontal="center" vertical="center" wrapText="1"/>
      <protection locked="0"/>
    </xf>
    <xf numFmtId="0" fontId="53" fillId="2" borderId="3" xfId="0" applyFont="1" applyFill="1" applyBorder="1" applyAlignment="1" applyProtection="1">
      <alignment horizontal="left" vertical="center" wrapText="1"/>
      <protection locked="0"/>
    </xf>
    <xf numFmtId="0" fontId="53" fillId="2" borderId="135"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3" fillId="2" borderId="88"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43" fontId="9" fillId="2" borderId="0" xfId="71" applyFont="1" applyFill="1" applyBorder="1" applyAlignment="1" applyProtection="1">
      <alignment horizontal="center" vertical="center"/>
      <protection locked="0"/>
    </xf>
    <xf numFmtId="0" fontId="208"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horizontal="center" vertical="center" wrapText="1"/>
      <protection locked="0"/>
    </xf>
    <xf numFmtId="0" fontId="53" fillId="2" borderId="0" xfId="0" applyFont="1" applyFill="1" applyAlignment="1" applyProtection="1">
      <alignment horizontal="left" vertical="center" wrapText="1"/>
      <protection locked="0"/>
    </xf>
    <xf numFmtId="0" fontId="44" fillId="2" borderId="88" xfId="0" applyFont="1" applyFill="1" applyBorder="1" applyAlignment="1" applyProtection="1">
      <alignment horizontal="left" vertical="center" wrapText="1"/>
      <protection locked="0"/>
    </xf>
    <xf numFmtId="0" fontId="6" fillId="2" borderId="0" xfId="0" applyFont="1" applyFill="1" applyProtection="1">
      <protection locked="0"/>
    </xf>
    <xf numFmtId="180" fontId="44" fillId="2" borderId="5" xfId="70" applyNumberFormat="1" applyFont="1" applyFill="1" applyBorder="1" applyProtection="1">
      <protection locked="0"/>
    </xf>
    <xf numFmtId="0" fontId="6" fillId="2" borderId="5" xfId="0" applyFont="1" applyFill="1" applyBorder="1" applyProtection="1">
      <protection locked="0"/>
    </xf>
    <xf numFmtId="0" fontId="218" fillId="28" borderId="0" xfId="0" applyFont="1" applyFill="1" applyAlignment="1" applyProtection="1">
      <alignment horizontal="left"/>
      <protection locked="0"/>
    </xf>
    <xf numFmtId="0" fontId="6" fillId="28" borderId="0" xfId="0" applyFont="1" applyFill="1" applyProtection="1">
      <protection locked="0"/>
    </xf>
    <xf numFmtId="1" fontId="44" fillId="2" borderId="117" xfId="0" applyNumberFormat="1" applyFont="1" applyFill="1" applyBorder="1" applyAlignment="1" applyProtection="1">
      <alignment horizontal="center"/>
      <protection locked="0"/>
    </xf>
    <xf numFmtId="1" fontId="44" fillId="2" borderId="38" xfId="0" applyNumberFormat="1" applyFont="1" applyFill="1" applyBorder="1" applyAlignment="1" applyProtection="1">
      <alignment horizontal="center"/>
      <protection locked="0"/>
    </xf>
    <xf numFmtId="9" fontId="50" fillId="91" borderId="0" xfId="0" applyNumberFormat="1" applyFont="1" applyFill="1" applyAlignment="1">
      <alignment horizontal="center"/>
    </xf>
    <xf numFmtId="3" fontId="226" fillId="2" borderId="0" xfId="0" applyNumberFormat="1" applyFont="1" applyFill="1" applyAlignment="1" applyProtection="1">
      <alignment vertical="center"/>
      <protection locked="0"/>
    </xf>
    <xf numFmtId="0" fontId="33" fillId="2" borderId="11" xfId="0" applyFont="1" applyFill="1" applyBorder="1" applyProtection="1">
      <protection locked="0"/>
    </xf>
    <xf numFmtId="0" fontId="47" fillId="28" borderId="0" xfId="0" applyFont="1" applyFill="1" applyProtection="1">
      <protection locked="0"/>
    </xf>
    <xf numFmtId="0" fontId="8"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3" fontId="226" fillId="2" borderId="0" xfId="0" applyNumberFormat="1" applyFont="1" applyFill="1" applyAlignment="1" applyProtection="1">
      <alignment vertical="center" wrapText="1"/>
      <protection locked="0"/>
    </xf>
    <xf numFmtId="0" fontId="33" fillId="2" borderId="0" xfId="0" applyFont="1" applyFill="1" applyAlignment="1" applyProtection="1">
      <alignment horizontal="center" vertical="center"/>
      <protection locked="0"/>
    </xf>
    <xf numFmtId="9" fontId="40" fillId="2" borderId="0" xfId="72" applyFont="1" applyFill="1" applyBorder="1" applyAlignment="1" applyProtection="1">
      <alignment horizontal="center" vertical="center"/>
      <protection locked="0"/>
    </xf>
    <xf numFmtId="3" fontId="230" fillId="2" borderId="88" xfId="0" applyNumberFormat="1" applyFont="1" applyFill="1" applyBorder="1" applyAlignment="1" applyProtection="1">
      <alignment vertical="center"/>
      <protection locked="0"/>
    </xf>
    <xf numFmtId="3" fontId="230" fillId="0" borderId="88" xfId="0" applyNumberFormat="1" applyFont="1" applyBorder="1" applyAlignment="1" applyProtection="1">
      <alignment vertical="center" wrapText="1"/>
      <protection locked="0"/>
    </xf>
    <xf numFmtId="3" fontId="90" fillId="2" borderId="117"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3" fontId="230" fillId="2" borderId="0" xfId="0" applyNumberFormat="1" applyFont="1" applyFill="1" applyAlignment="1" applyProtection="1">
      <alignment vertical="center"/>
      <protection locked="0"/>
    </xf>
    <xf numFmtId="3" fontId="46" fillId="2" borderId="0" xfId="0" applyNumberFormat="1" applyFont="1" applyFill="1" applyAlignment="1" applyProtection="1">
      <alignment vertical="center"/>
      <protection locked="0"/>
    </xf>
    <xf numFmtId="3" fontId="90" fillId="2" borderId="0" xfId="0" applyNumberFormat="1" applyFont="1" applyFill="1" applyAlignment="1" applyProtection="1">
      <alignment vertical="center" wrapText="1"/>
      <protection locked="0"/>
    </xf>
    <xf numFmtId="3" fontId="90" fillId="2" borderId="0" xfId="0" applyNumberFormat="1" applyFont="1" applyFill="1" applyAlignment="1" applyProtection="1">
      <alignment horizontal="left" vertical="center"/>
      <protection locked="0"/>
    </xf>
    <xf numFmtId="3" fontId="230" fillId="0" borderId="0" xfId="0" applyNumberFormat="1" applyFont="1" applyAlignment="1" applyProtection="1">
      <alignment vertical="center" wrapText="1"/>
      <protection locked="0"/>
    </xf>
    <xf numFmtId="3" fontId="46" fillId="2" borderId="0" xfId="0" applyNumberFormat="1" applyFont="1" applyFill="1" applyAlignment="1" applyProtection="1">
      <alignment horizontal="center" vertical="center"/>
      <protection locked="0"/>
    </xf>
    <xf numFmtId="0" fontId="231" fillId="2" borderId="11" xfId="0" applyFont="1" applyFill="1" applyBorder="1" applyAlignment="1" applyProtection="1">
      <alignment horizontal="center" vertical="center"/>
      <protection locked="0"/>
    </xf>
    <xf numFmtId="9" fontId="44" fillId="28" borderId="0" xfId="72" applyFont="1" applyFill="1" applyBorder="1" applyAlignment="1">
      <alignment vertical="top"/>
    </xf>
    <xf numFmtId="0" fontId="12" fillId="90" borderId="109" xfId="0" applyFont="1" applyFill="1" applyBorder="1" applyAlignment="1" applyProtection="1">
      <alignment horizontal="center"/>
      <protection locked="0"/>
    </xf>
    <xf numFmtId="175" fontId="90" fillId="2" borderId="36" xfId="0" applyNumberFormat="1" applyFont="1" applyFill="1" applyBorder="1" applyAlignment="1">
      <alignment horizontal="center"/>
    </xf>
    <xf numFmtId="0" fontId="44" fillId="2" borderId="3" xfId="0" applyFont="1" applyFill="1" applyBorder="1" applyAlignment="1" applyProtection="1">
      <alignment horizontal="left" vertical="center" wrapText="1"/>
      <protection locked="0"/>
    </xf>
    <xf numFmtId="0" fontId="90" fillId="2" borderId="0" xfId="0" applyFont="1" applyFill="1" applyAlignment="1">
      <alignment horizontal="left" wrapText="1"/>
    </xf>
    <xf numFmtId="0" fontId="90" fillId="28" borderId="138" xfId="0" applyFont="1" applyFill="1" applyBorder="1" applyAlignment="1">
      <alignment horizontal="left" vertical="center"/>
    </xf>
    <xf numFmtId="0" fontId="211" fillId="28" borderId="122" xfId="40" applyNumberFormat="1" applyFont="1" applyFill="1" applyBorder="1" applyAlignment="1">
      <alignment horizontal="left" vertical="center"/>
    </xf>
    <xf numFmtId="0" fontId="90" fillId="2" borderId="0" xfId="0" applyFont="1" applyFill="1"/>
    <xf numFmtId="0" fontId="90" fillId="2" borderId="0" xfId="0" applyFont="1" applyFill="1" applyAlignment="1">
      <alignment horizontal="left"/>
    </xf>
    <xf numFmtId="0" fontId="90" fillId="2" borderId="5" xfId="0" applyFont="1" applyFill="1" applyBorder="1" applyAlignment="1">
      <alignment horizontal="left" wrapText="1"/>
    </xf>
    <xf numFmtId="0" fontId="90" fillId="2" borderId="0" xfId="40" applyNumberFormat="1" applyFont="1" applyFill="1" applyBorder="1" applyAlignment="1">
      <alignment vertical="center" wrapText="1"/>
    </xf>
    <xf numFmtId="0" fontId="9" fillId="2" borderId="109" xfId="0" applyFont="1" applyFill="1" applyBorder="1" applyAlignment="1" applyProtection="1">
      <alignment horizontal="left" vertical="center"/>
      <protection locked="0"/>
    </xf>
    <xf numFmtId="169" fontId="40" fillId="2" borderId="109" xfId="0" applyNumberFormat="1" applyFont="1" applyFill="1" applyBorder="1"/>
    <xf numFmtId="169" fontId="40" fillId="2" borderId="133" xfId="70" applyFont="1" applyFill="1" applyBorder="1"/>
    <xf numFmtId="169" fontId="40" fillId="2" borderId="109" xfId="70" applyFont="1" applyFill="1" applyBorder="1"/>
    <xf numFmtId="169" fontId="40" fillId="2" borderId="121" xfId="70" applyFont="1" applyFill="1" applyBorder="1"/>
    <xf numFmtId="169" fontId="40" fillId="2" borderId="136" xfId="70" applyFont="1" applyFill="1" applyBorder="1"/>
    <xf numFmtId="169" fontId="40" fillId="2" borderId="0" xfId="70" applyFont="1" applyFill="1"/>
    <xf numFmtId="0" fontId="46" fillId="88" borderId="94" xfId="0" applyFont="1" applyFill="1" applyBorder="1" applyAlignment="1">
      <alignment horizontal="center" vertical="center" wrapText="1"/>
    </xf>
    <xf numFmtId="174" fontId="46" fillId="88" borderId="109" xfId="0" applyNumberFormat="1" applyFont="1" applyFill="1" applyBorder="1" applyAlignment="1">
      <alignment horizontal="center" vertical="center" wrapText="1"/>
    </xf>
    <xf numFmtId="0" fontId="46" fillId="2" borderId="0" xfId="0" applyFont="1" applyFill="1"/>
    <xf numFmtId="174" fontId="46"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0" fillId="92" borderId="0" xfId="0" applyFont="1" applyFill="1" applyAlignment="1">
      <alignment horizontal="left" vertical="center"/>
    </xf>
    <xf numFmtId="178" fontId="211" fillId="92" borderId="27" xfId="40" applyNumberFormat="1" applyFont="1" applyFill="1" applyBorder="1" applyAlignment="1">
      <alignment horizontal="left" vertical="center"/>
    </xf>
    <xf numFmtId="0" fontId="47" fillId="92" borderId="0" xfId="0" applyFont="1" applyFill="1" applyAlignment="1">
      <alignment horizontal="left" vertical="center"/>
    </xf>
    <xf numFmtId="174" fontId="46" fillId="88" borderId="109" xfId="0" applyNumberFormat="1" applyFont="1" applyFill="1" applyBorder="1" applyAlignment="1">
      <alignment horizontal="left" vertical="center" wrapText="1"/>
    </xf>
    <xf numFmtId="174" fontId="46" fillId="88" borderId="94" xfId="0" applyNumberFormat="1" applyFont="1" applyFill="1" applyBorder="1" applyAlignment="1">
      <alignment horizontal="left" vertical="center" wrapText="1"/>
    </xf>
    <xf numFmtId="0" fontId="12" fillId="92" borderId="0" xfId="0" applyFont="1" applyFill="1" applyAlignment="1">
      <alignment vertical="center"/>
    </xf>
    <xf numFmtId="178" fontId="211" fillId="2" borderId="0" xfId="40" applyNumberFormat="1" applyFont="1" applyFill="1" applyBorder="1" applyAlignment="1" applyProtection="1">
      <alignment horizontal="left" vertical="center"/>
      <protection locked="0"/>
    </xf>
    <xf numFmtId="3" fontId="90" fillId="2" borderId="121" xfId="0" applyNumberFormat="1" applyFont="1" applyFill="1" applyBorder="1" applyAlignment="1">
      <alignment horizontal="center" vertical="center"/>
    </xf>
    <xf numFmtId="3" fontId="90" fillId="2" borderId="137" xfId="0" applyNumberFormat="1" applyFont="1" applyFill="1" applyBorder="1" applyAlignment="1">
      <alignment horizontal="center" vertical="center"/>
    </xf>
    <xf numFmtId="3" fontId="90" fillId="2" borderId="133" xfId="0" applyNumberFormat="1" applyFont="1" applyFill="1" applyBorder="1" applyAlignment="1">
      <alignment horizontal="center" vertical="center"/>
    </xf>
    <xf numFmtId="174" fontId="44" fillId="88" borderId="121" xfId="0" applyNumberFormat="1" applyFont="1" applyFill="1" applyBorder="1" applyAlignment="1">
      <alignment horizontal="center" vertical="center" wrapText="1"/>
    </xf>
    <xf numFmtId="174" fontId="44" fillId="88" borderId="137" xfId="0" applyNumberFormat="1" applyFont="1" applyFill="1" applyBorder="1" applyAlignment="1">
      <alignment horizontal="center" vertical="center" wrapText="1"/>
    </xf>
    <xf numFmtId="174" fontId="44" fillId="88" borderId="133" xfId="0" applyNumberFormat="1" applyFont="1" applyFill="1" applyBorder="1" applyAlignment="1">
      <alignment horizontal="center" vertical="center" wrapText="1"/>
    </xf>
    <xf numFmtId="174" fontId="90" fillId="88" borderId="121" xfId="0" applyNumberFormat="1" applyFont="1" applyFill="1" applyBorder="1" applyAlignment="1">
      <alignment horizontal="center" vertical="center" wrapText="1"/>
    </xf>
    <xf numFmtId="0" fontId="218" fillId="2" borderId="137" xfId="0" applyFont="1" applyFill="1" applyBorder="1"/>
    <xf numFmtId="174" fontId="90" fillId="88" borderId="137" xfId="0" applyNumberFormat="1" applyFont="1" applyFill="1" applyBorder="1" applyAlignment="1">
      <alignment horizontal="center" vertical="center" wrapText="1"/>
    </xf>
    <xf numFmtId="174" fontId="90" fillId="88" borderId="133" xfId="0" applyNumberFormat="1" applyFont="1" applyFill="1" applyBorder="1" applyAlignment="1">
      <alignment horizontal="center" vertical="center" wrapText="1"/>
    </xf>
    <xf numFmtId="3" fontId="44" fillId="2" borderId="121" xfId="0" applyNumberFormat="1" applyFont="1" applyFill="1" applyBorder="1" applyAlignment="1">
      <alignment horizontal="center" vertical="center"/>
    </xf>
    <xf numFmtId="3" fontId="44" fillId="2" borderId="137" xfId="0" applyNumberFormat="1" applyFont="1" applyFill="1" applyBorder="1" applyAlignment="1">
      <alignment horizontal="center" vertical="center"/>
    </xf>
    <xf numFmtId="3" fontId="44" fillId="2" borderId="133" xfId="0" applyNumberFormat="1" applyFont="1" applyFill="1" applyBorder="1" applyAlignment="1">
      <alignment horizontal="center" vertical="center"/>
    </xf>
    <xf numFmtId="0" fontId="43" fillId="2" borderId="0" xfId="0" applyFont="1" applyFill="1" applyAlignment="1" applyProtection="1">
      <alignment vertical="top"/>
      <protection locked="0"/>
    </xf>
    <xf numFmtId="0" fontId="37" fillId="2" borderId="0" xfId="73" applyFill="1"/>
    <xf numFmtId="0" fontId="37" fillId="2" borderId="0" xfId="73" applyFill="1" applyProtection="1">
      <protection locked="0"/>
    </xf>
    <xf numFmtId="0" fontId="37" fillId="2" borderId="0" xfId="73" applyFill="1" applyBorder="1" applyAlignment="1" applyProtection="1">
      <alignment horizontal="left" vertical="center"/>
      <protection locked="0"/>
    </xf>
    <xf numFmtId="0" fontId="37" fillId="0" borderId="0" xfId="73"/>
    <xf numFmtId="178" fontId="50" fillId="2" borderId="0" xfId="40" applyNumberFormat="1" applyFont="1" applyFill="1" applyBorder="1" applyAlignment="1">
      <alignment horizontal="left" vertical="center"/>
    </xf>
    <xf numFmtId="178" fontId="37" fillId="2" borderId="0" xfId="73" applyNumberFormat="1" applyFill="1" applyBorder="1" applyAlignment="1">
      <alignment horizontal="left" vertical="center"/>
    </xf>
    <xf numFmtId="0" fontId="37" fillId="2" borderId="0" xfId="73" applyFill="1" applyAlignment="1" applyProtection="1">
      <alignment wrapText="1"/>
      <protection locked="0"/>
    </xf>
    <xf numFmtId="0" fontId="37" fillId="2" borderId="0" xfId="73" applyFill="1" applyBorder="1" applyAlignment="1" applyProtection="1">
      <alignment horizontal="left" vertical="top"/>
      <protection locked="0"/>
    </xf>
    <xf numFmtId="0" fontId="37" fillId="2" borderId="0" xfId="73" applyFill="1" applyBorder="1" applyAlignment="1">
      <alignment horizontal="left" vertical="center"/>
    </xf>
    <xf numFmtId="0" fontId="8" fillId="28" borderId="0" xfId="0" applyFont="1" applyFill="1"/>
    <xf numFmtId="180" fontId="8" fillId="28" borderId="0" xfId="0" applyNumberFormat="1" applyFont="1" applyFill="1"/>
    <xf numFmtId="0" fontId="0" fillId="28" borderId="0" xfId="0" applyFill="1"/>
    <xf numFmtId="0" fontId="0" fillId="28" borderId="0" xfId="0" applyFill="1" applyAlignment="1">
      <alignment horizontal="center"/>
    </xf>
    <xf numFmtId="0" fontId="9"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3" fillId="2" borderId="0" xfId="0" applyFont="1" applyFill="1" applyAlignment="1">
      <alignment horizontal="center"/>
    </xf>
    <xf numFmtId="178" fontId="211" fillId="92" borderId="139" xfId="40" applyNumberFormat="1" applyFont="1" applyFill="1" applyBorder="1" applyAlignment="1">
      <alignment vertical="center"/>
    </xf>
    <xf numFmtId="0" fontId="47" fillId="92" borderId="0" xfId="0" applyFont="1" applyFill="1"/>
    <xf numFmtId="0" fontId="235" fillId="2" borderId="87" xfId="73" applyFont="1" applyFill="1" applyBorder="1" applyAlignment="1">
      <alignment vertical="center"/>
    </xf>
    <xf numFmtId="0" fontId="211" fillId="2" borderId="0" xfId="40" applyNumberFormat="1" applyFont="1" applyFill="1" applyBorder="1" applyAlignment="1" applyProtection="1">
      <alignment vertical="center" wrapText="1"/>
      <protection locked="0"/>
    </xf>
    <xf numFmtId="0" fontId="37" fillId="92" borderId="0" xfId="73" applyFill="1"/>
    <xf numFmtId="0" fontId="90" fillId="2" borderId="0" xfId="0" applyFont="1" applyFill="1" applyAlignment="1">
      <alignment vertical="center" wrapText="1"/>
    </xf>
    <xf numFmtId="0" fontId="235" fillId="2" borderId="48" xfId="73" applyFont="1" applyFill="1" applyBorder="1" applyAlignment="1">
      <alignment vertical="center"/>
    </xf>
    <xf numFmtId="0" fontId="212" fillId="26" borderId="109" xfId="0" applyFont="1" applyFill="1" applyBorder="1" applyAlignment="1">
      <alignment horizontal="center"/>
    </xf>
    <xf numFmtId="8" fontId="90" fillId="2" borderId="34" xfId="0" applyNumberFormat="1" applyFont="1" applyFill="1" applyBorder="1" applyAlignment="1">
      <alignment horizontal="center"/>
    </xf>
    <xf numFmtId="8" fontId="235" fillId="2" borderId="53" xfId="73" applyNumberFormat="1" applyFont="1" applyFill="1" applyBorder="1" applyAlignment="1">
      <alignment horizontal="center" vertical="center"/>
    </xf>
    <xf numFmtId="175" fontId="46" fillId="2" borderId="109" xfId="0" applyNumberFormat="1" applyFont="1" applyFill="1" applyBorder="1" applyAlignment="1">
      <alignment horizontal="center"/>
    </xf>
    <xf numFmtId="175" fontId="46" fillId="2" borderId="33" xfId="0" applyNumberFormat="1" applyFont="1" applyFill="1" applyBorder="1" applyAlignment="1">
      <alignment horizontal="center"/>
    </xf>
    <xf numFmtId="8" fontId="90" fillId="2" borderId="107" xfId="0" applyNumberFormat="1" applyFont="1" applyFill="1" applyBorder="1" applyAlignment="1">
      <alignment horizontal="center"/>
    </xf>
    <xf numFmtId="3" fontId="40" fillId="2" borderId="33" xfId="0" applyNumberFormat="1" applyFont="1" applyFill="1" applyBorder="1" applyAlignment="1" applyProtection="1">
      <alignment horizontal="center"/>
      <protection locked="0"/>
    </xf>
    <xf numFmtId="0" fontId="235" fillId="0" borderId="87" xfId="73" applyFont="1" applyBorder="1" applyAlignment="1">
      <alignment vertical="center"/>
    </xf>
    <xf numFmtId="173" fontId="44"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3" fillId="2" borderId="88" xfId="0" applyFont="1" applyFill="1" applyBorder="1" applyProtection="1">
      <protection locked="0"/>
    </xf>
    <xf numFmtId="9" fontId="40" fillId="28" borderId="0" xfId="72" applyFont="1" applyFill="1" applyBorder="1" applyAlignment="1" applyProtection="1">
      <alignment horizontal="center" vertical="center"/>
      <protection locked="0"/>
    </xf>
    <xf numFmtId="0" fontId="12" fillId="2" borderId="109" xfId="0" applyFont="1" applyFill="1" applyBorder="1" applyAlignment="1">
      <alignment vertical="top"/>
    </xf>
    <xf numFmtId="0" fontId="0" fillId="90" borderId="0" xfId="0" applyFill="1"/>
    <xf numFmtId="0" fontId="216" fillId="2" borderId="109" xfId="0" applyFont="1" applyFill="1" applyBorder="1" applyAlignment="1">
      <alignment vertical="top" wrapText="1"/>
    </xf>
    <xf numFmtId="178" fontId="211" fillId="90" borderId="139" xfId="40" applyNumberFormat="1" applyFont="1" applyFill="1" applyBorder="1" applyAlignment="1">
      <alignment horizontal="left" vertical="center"/>
    </xf>
    <xf numFmtId="173" fontId="90" fillId="28" borderId="12" xfId="0" applyNumberFormat="1" applyFont="1" applyFill="1" applyBorder="1" applyAlignment="1">
      <alignment horizontal="center"/>
    </xf>
    <xf numFmtId="173" fontId="90" fillId="28" borderId="33" xfId="0" applyNumberFormat="1" applyFont="1" applyFill="1" applyBorder="1" applyAlignment="1">
      <alignment horizontal="center"/>
    </xf>
    <xf numFmtId="0" fontId="216" fillId="2" borderId="0" xfId="0" applyFont="1" applyFill="1" applyAlignment="1">
      <alignment horizontal="left" vertical="top" wrapText="1"/>
    </xf>
    <xf numFmtId="0" fontId="12" fillId="2" borderId="0" xfId="0" applyFont="1" applyFill="1" applyAlignment="1">
      <alignment horizontal="left" vertical="top" wrapText="1"/>
    </xf>
    <xf numFmtId="0" fontId="216" fillId="2" borderId="96" xfId="0" applyFont="1" applyFill="1" applyBorder="1" applyAlignment="1">
      <alignment vertical="top" wrapText="1"/>
    </xf>
    <xf numFmtId="0" fontId="0" fillId="90" borderId="109" xfId="0" applyFill="1" applyBorder="1"/>
    <xf numFmtId="0" fontId="12" fillId="2" borderId="0" xfId="0" applyFont="1" applyFill="1" applyAlignment="1">
      <alignment horizontal="center" vertical="center"/>
    </xf>
    <xf numFmtId="175" fontId="46" fillId="2" borderId="12" xfId="0" applyNumberFormat="1" applyFont="1" applyFill="1" applyBorder="1" applyAlignment="1">
      <alignment horizontal="left" vertical="center"/>
    </xf>
    <xf numFmtId="175" fontId="90" fillId="2" borderId="6" xfId="0" quotePrefix="1" applyNumberFormat="1" applyFont="1" applyFill="1" applyBorder="1" applyAlignment="1">
      <alignment horizontal="left" vertical="center"/>
    </xf>
    <xf numFmtId="175" fontId="220" fillId="2" borderId="6" xfId="0" applyNumberFormat="1" applyFont="1" applyFill="1" applyBorder="1" applyAlignment="1">
      <alignment horizontal="left" vertical="center"/>
    </xf>
    <xf numFmtId="175" fontId="46" fillId="2" borderId="6" xfId="0" applyNumberFormat="1" applyFont="1" applyFill="1" applyBorder="1" applyAlignment="1">
      <alignment horizontal="left" vertical="center"/>
    </xf>
    <xf numFmtId="175" fontId="46" fillId="2" borderId="6" xfId="0" quotePrefix="1" applyNumberFormat="1" applyFont="1" applyFill="1" applyBorder="1" applyAlignment="1">
      <alignment horizontal="left" vertical="center"/>
    </xf>
    <xf numFmtId="175" fontId="46" fillId="2" borderId="47" xfId="0" quotePrefix="1" applyNumberFormat="1" applyFont="1" applyFill="1" applyBorder="1" applyAlignment="1">
      <alignment horizontal="left" vertical="center"/>
    </xf>
    <xf numFmtId="0" fontId="90" fillId="2" borderId="118" xfId="0" applyFont="1" applyFill="1" applyBorder="1" applyAlignment="1">
      <alignment horizontal="left" vertical="center"/>
    </xf>
    <xf numFmtId="0" fontId="90" fillId="2" borderId="141" xfId="0" applyFont="1" applyFill="1" applyBorder="1" applyAlignment="1">
      <alignment horizontal="left" vertical="center"/>
    </xf>
    <xf numFmtId="0" fontId="90" fillId="2" borderId="54" xfId="0" applyFont="1" applyFill="1" applyBorder="1" applyAlignment="1">
      <alignment horizontal="left" vertical="center"/>
    </xf>
    <xf numFmtId="0" fontId="47" fillId="2" borderId="12" xfId="0" applyFont="1" applyFill="1" applyBorder="1" applyAlignment="1">
      <alignment horizontal="left" vertical="center"/>
    </xf>
    <xf numFmtId="0" fontId="47" fillId="2" borderId="6" xfId="0" applyFont="1" applyFill="1" applyBorder="1" applyAlignment="1">
      <alignment horizontal="left" vertical="center"/>
    </xf>
    <xf numFmtId="0" fontId="90" fillId="2" borderId="6" xfId="0" applyFont="1" applyFill="1" applyBorder="1" applyAlignment="1">
      <alignment horizontal="left" vertical="center"/>
    </xf>
    <xf numFmtId="0" fontId="12" fillId="2" borderId="47" xfId="0" applyFont="1" applyFill="1" applyBorder="1" applyAlignment="1">
      <alignment vertical="center"/>
    </xf>
    <xf numFmtId="175" fontId="90" fillId="2" borderId="118" xfId="0" applyNumberFormat="1" applyFont="1" applyFill="1" applyBorder="1" applyAlignment="1">
      <alignment horizontal="left" vertical="center" wrapText="1"/>
    </xf>
    <xf numFmtId="175" fontId="90" fillId="2" borderId="141" xfId="0" applyNumberFormat="1" applyFont="1" applyFill="1" applyBorder="1" applyAlignment="1">
      <alignment horizontal="left" vertical="center" wrapText="1"/>
    </xf>
    <xf numFmtId="175" fontId="90" fillId="2" borderId="141" xfId="0" applyNumberFormat="1" applyFont="1" applyFill="1" applyBorder="1" applyAlignment="1">
      <alignment horizontal="left" vertical="center"/>
    </xf>
    <xf numFmtId="175" fontId="90" fillId="2" borderId="141" xfId="0" applyNumberFormat="1" applyFont="1" applyFill="1" applyBorder="1" applyAlignment="1">
      <alignment horizontal="center" vertical="center"/>
    </xf>
    <xf numFmtId="175" fontId="90" fillId="2" borderId="54" xfId="0" applyNumberFormat="1" applyFont="1" applyFill="1" applyBorder="1" applyAlignment="1">
      <alignment horizontal="center" vertical="center"/>
    </xf>
    <xf numFmtId="0" fontId="12" fillId="2" borderId="6" xfId="0" applyFont="1" applyFill="1" applyBorder="1" applyAlignment="1">
      <alignment vertical="center"/>
    </xf>
    <xf numFmtId="0" fontId="47" fillId="92" borderId="0" xfId="0" applyFont="1" applyFill="1" applyAlignment="1">
      <alignment vertical="center"/>
    </xf>
    <xf numFmtId="0" fontId="236" fillId="2" borderId="0" xfId="0" applyFont="1" applyFill="1"/>
    <xf numFmtId="0" fontId="44" fillId="2" borderId="48" xfId="0" applyFont="1" applyFill="1" applyBorder="1" applyAlignment="1">
      <alignment vertical="center" wrapText="1"/>
    </xf>
    <xf numFmtId="0" fontId="44" fillId="2" borderId="87" xfId="0" applyFont="1" applyFill="1" applyBorder="1" applyAlignment="1">
      <alignment vertical="center" wrapText="1"/>
    </xf>
    <xf numFmtId="0" fontId="44" fillId="2" borderId="9" xfId="0" applyFont="1" applyFill="1" applyBorder="1" applyAlignment="1">
      <alignment vertical="center"/>
    </xf>
    <xf numFmtId="0" fontId="44" fillId="2" borderId="87" xfId="0" applyFont="1" applyFill="1" applyBorder="1" applyAlignment="1">
      <alignment vertical="center"/>
    </xf>
    <xf numFmtId="0" fontId="44" fillId="2" borderId="9" xfId="0" applyFont="1" applyFill="1" applyBorder="1" applyAlignment="1">
      <alignment vertical="center" wrapText="1"/>
    </xf>
    <xf numFmtId="0" fontId="235" fillId="2" borderId="8" xfId="73" applyFont="1" applyFill="1" applyBorder="1" applyAlignment="1">
      <alignment vertical="center"/>
    </xf>
    <xf numFmtId="0" fontId="44" fillId="2" borderId="8" xfId="0" applyFont="1" applyFill="1" applyBorder="1" applyAlignment="1">
      <alignment vertical="top" wrapText="1"/>
    </xf>
    <xf numFmtId="0" fontId="236" fillId="2" borderId="0" xfId="0" applyFont="1" applyFill="1" applyAlignment="1">
      <alignment horizontal="left"/>
    </xf>
    <xf numFmtId="8" fontId="90" fillId="2" borderId="115" xfId="0" applyNumberFormat="1" applyFont="1" applyFill="1" applyBorder="1" applyAlignment="1">
      <alignment horizontal="center"/>
    </xf>
    <xf numFmtId="172" fontId="44" fillId="2" borderId="136" xfId="0" applyNumberFormat="1" applyFont="1" applyFill="1" applyBorder="1" applyAlignment="1">
      <alignment horizontal="center"/>
    </xf>
    <xf numFmtId="288" fontId="40" fillId="2" borderId="102" xfId="0" applyNumberFormat="1" applyFont="1" applyFill="1" applyBorder="1" applyAlignment="1">
      <alignment horizontal="center"/>
    </xf>
    <xf numFmtId="288" fontId="44" fillId="2" borderId="136" xfId="0" applyNumberFormat="1" applyFont="1" applyFill="1" applyBorder="1" applyAlignment="1">
      <alignment horizontal="center"/>
    </xf>
    <xf numFmtId="172" fontId="44" fillId="2" borderId="106" xfId="0" applyNumberFormat="1" applyFont="1" applyFill="1" applyBorder="1" applyAlignment="1">
      <alignment horizontal="center"/>
    </xf>
    <xf numFmtId="288" fontId="40" fillId="2" borderId="36" xfId="0" applyNumberFormat="1" applyFont="1" applyFill="1" applyBorder="1" applyAlignment="1">
      <alignment horizontal="center"/>
    </xf>
    <xf numFmtId="288" fontId="44" fillId="2" borderId="106" xfId="0" applyNumberFormat="1" applyFont="1" applyFill="1" applyBorder="1" applyAlignment="1">
      <alignment horizontal="center"/>
    </xf>
    <xf numFmtId="0" fontId="56" fillId="2" borderId="0" xfId="0" applyFont="1" applyFill="1" applyAlignment="1">
      <alignment horizontal="left" vertical="top"/>
    </xf>
    <xf numFmtId="0" fontId="12"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3" fillId="92" borderId="0" xfId="0" applyFont="1" applyFill="1"/>
    <xf numFmtId="0" fontId="0" fillId="2" borderId="0" xfId="0" applyFill="1" applyAlignment="1">
      <alignment wrapText="1"/>
    </xf>
    <xf numFmtId="0" fontId="51" fillId="26" borderId="48" xfId="0" applyFont="1" applyFill="1" applyBorder="1" applyAlignment="1">
      <alignment horizontal="center" vertical="center" wrapText="1"/>
    </xf>
    <xf numFmtId="0" fontId="43" fillId="2" borderId="117" xfId="0" applyFont="1" applyFill="1" applyBorder="1" applyAlignment="1">
      <alignment wrapText="1"/>
    </xf>
    <xf numFmtId="0" fontId="47" fillId="2" borderId="88" xfId="0" applyFont="1" applyFill="1" applyBorder="1" applyAlignment="1">
      <alignment wrapText="1"/>
    </xf>
    <xf numFmtId="0" fontId="0" fillId="2" borderId="11" xfId="0" applyFill="1" applyBorder="1"/>
    <xf numFmtId="0" fontId="47" fillId="2" borderId="108" xfId="0" applyFont="1" applyFill="1" applyBorder="1" applyAlignment="1">
      <alignment wrapText="1"/>
    </xf>
    <xf numFmtId="0" fontId="90" fillId="2" borderId="5" xfId="0" applyFont="1" applyFill="1" applyBorder="1"/>
    <xf numFmtId="0" fontId="0" fillId="2" borderId="5" xfId="0" applyFill="1" applyBorder="1"/>
    <xf numFmtId="0" fontId="0" fillId="2" borderId="111" xfId="0" applyFill="1" applyBorder="1"/>
    <xf numFmtId="0" fontId="43"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3" fillId="2" borderId="88" xfId="0" applyFont="1" applyFill="1" applyBorder="1" applyAlignment="1">
      <alignment wrapText="1"/>
    </xf>
    <xf numFmtId="0" fontId="0" fillId="2" borderId="108" xfId="0" applyFill="1" applyBorder="1" applyAlignment="1">
      <alignment wrapText="1"/>
    </xf>
    <xf numFmtId="0" fontId="47" fillId="2" borderId="102" xfId="0" applyFont="1" applyFill="1" applyBorder="1" applyAlignment="1">
      <alignment vertical="center"/>
    </xf>
    <xf numFmtId="0" fontId="237" fillId="2" borderId="117" xfId="0" applyFont="1" applyFill="1" applyBorder="1" applyAlignment="1">
      <alignment vertical="center" wrapText="1"/>
    </xf>
    <xf numFmtId="0" fontId="0" fillId="2" borderId="88" xfId="0" applyFill="1" applyBorder="1" applyAlignment="1">
      <alignment wrapText="1"/>
    </xf>
    <xf numFmtId="0" fontId="237" fillId="2" borderId="108" xfId="0" applyFont="1" applyFill="1" applyBorder="1" applyAlignment="1">
      <alignment vertical="center" wrapText="1"/>
    </xf>
    <xf numFmtId="0" fontId="47" fillId="2" borderId="137" xfId="0" applyFont="1" applyFill="1" applyBorder="1"/>
    <xf numFmtId="0" fontId="0" fillId="2" borderId="137" xfId="0" applyFill="1" applyBorder="1"/>
    <xf numFmtId="0" fontId="0" fillId="2" borderId="133" xfId="0" applyFill="1" applyBorder="1"/>
    <xf numFmtId="10" fontId="40" fillId="0" borderId="6" xfId="0" applyNumberFormat="1" applyFont="1" applyBorder="1" applyAlignment="1" applyProtection="1">
      <alignment horizontal="center"/>
      <protection locked="0"/>
    </xf>
    <xf numFmtId="0" fontId="221" fillId="2" borderId="0" xfId="0" applyFont="1" applyFill="1" applyAlignment="1">
      <alignment horizontal="left" vertical="center"/>
    </xf>
    <xf numFmtId="169" fontId="211" fillId="2" borderId="0" xfId="70" applyFont="1" applyFill="1" applyBorder="1" applyAlignment="1">
      <alignment horizontal="left" vertical="center"/>
    </xf>
    <xf numFmtId="169" fontId="211" fillId="28" borderId="122" xfId="70" applyFont="1" applyFill="1" applyBorder="1" applyAlignment="1">
      <alignment horizontal="left" vertical="center"/>
    </xf>
    <xf numFmtId="181" fontId="211" fillId="28" borderId="122" xfId="71" applyNumberFormat="1" applyFont="1" applyFill="1" applyBorder="1" applyAlignment="1">
      <alignment horizontal="left" vertical="center"/>
    </xf>
    <xf numFmtId="181" fontId="211" fillId="2" borderId="0" xfId="71" applyNumberFormat="1" applyFont="1" applyFill="1" applyBorder="1" applyAlignment="1">
      <alignment horizontal="left" vertical="center"/>
    </xf>
    <xf numFmtId="0" fontId="90" fillId="2" borderId="0" xfId="0" applyFont="1" applyFill="1" applyAlignment="1">
      <alignment horizontal="left" vertical="center"/>
    </xf>
    <xf numFmtId="9" fontId="71" fillId="26" borderId="34" xfId="5151" applyNumberFormat="1" applyFont="1" applyFill="1" applyBorder="1" applyAlignment="1">
      <alignment horizontal="center" vertical="center" wrapText="1"/>
    </xf>
    <xf numFmtId="0" fontId="6" fillId="28" borderId="34" xfId="0" applyFont="1" applyFill="1" applyBorder="1" applyProtection="1">
      <protection locked="0"/>
    </xf>
    <xf numFmtId="17" fontId="6" fillId="28" borderId="34" xfId="0" applyNumberFormat="1" applyFont="1" applyFill="1" applyBorder="1"/>
    <xf numFmtId="175" fontId="240" fillId="2" borderId="0" xfId="5151" applyNumberFormat="1" applyFont="1" applyFill="1" applyAlignment="1">
      <alignment vertical="center"/>
    </xf>
    <xf numFmtId="175" fontId="241" fillId="2" borderId="0" xfId="5151" applyNumberFormat="1" applyFont="1" applyFill="1" applyAlignment="1">
      <alignment vertical="center"/>
    </xf>
    <xf numFmtId="0" fontId="12" fillId="28" borderId="0" xfId="0" applyFont="1" applyFill="1"/>
    <xf numFmtId="10" fontId="44" fillId="0" borderId="6" xfId="0" applyNumberFormat="1" applyFont="1" applyBorder="1" applyAlignment="1" applyProtection="1">
      <alignment horizontal="center"/>
      <protection locked="0"/>
    </xf>
    <xf numFmtId="0" fontId="6" fillId="28" borderId="34" xfId="0" applyFont="1" applyFill="1" applyBorder="1" applyAlignment="1" applyProtection="1">
      <alignment horizontal="center"/>
      <protection locked="0"/>
    </xf>
    <xf numFmtId="0" fontId="6" fillId="28" borderId="34" xfId="0" quotePrefix="1" applyFont="1" applyFill="1" applyBorder="1" applyProtection="1">
      <protection locked="0"/>
    </xf>
    <xf numFmtId="40" fontId="243" fillId="28" borderId="34" xfId="0" quotePrefix="1" applyNumberFormat="1" applyFont="1" applyFill="1" applyBorder="1" applyAlignment="1" applyProtection="1">
      <alignment horizontal="center"/>
      <protection locked="0"/>
    </xf>
    <xf numFmtId="40" fontId="244" fillId="28" borderId="34" xfId="0" applyNumberFormat="1" applyFont="1" applyFill="1" applyBorder="1" applyAlignment="1" applyProtection="1">
      <alignment horizontal="center"/>
      <protection locked="0"/>
    </xf>
    <xf numFmtId="40" fontId="6" fillId="28" borderId="34" xfId="0" quotePrefix="1" applyNumberFormat="1" applyFont="1" applyFill="1" applyBorder="1" applyAlignment="1" applyProtection="1">
      <alignment horizontal="center"/>
      <protection locked="0"/>
    </xf>
    <xf numFmtId="17" fontId="5" fillId="28" borderId="34" xfId="0" applyNumberFormat="1" applyFont="1" applyFill="1" applyBorder="1"/>
    <xf numFmtId="0" fontId="5" fillId="28" borderId="34" xfId="0" applyFont="1" applyFill="1" applyBorder="1" applyProtection="1">
      <protection locked="0"/>
    </xf>
    <xf numFmtId="0" fontId="5" fillId="28" borderId="34" xfId="0" quotePrefix="1" applyFont="1" applyFill="1" applyBorder="1" applyProtection="1">
      <protection locked="0"/>
    </xf>
    <xf numFmtId="0" fontId="51" fillId="26" borderId="100" xfId="0" applyFont="1" applyFill="1" applyBorder="1" applyAlignment="1" applyProtection="1">
      <alignment horizontal="center" vertical="center" wrapText="1"/>
      <protection locked="0"/>
    </xf>
    <xf numFmtId="0" fontId="51" fillId="26" borderId="105" xfId="0" applyFont="1" applyFill="1" applyBorder="1" applyAlignment="1" applyProtection="1">
      <alignment horizontal="center" vertical="center" wrapText="1"/>
      <protection locked="0"/>
    </xf>
    <xf numFmtId="0" fontId="90" fillId="2" borderId="0" xfId="0" applyFont="1" applyFill="1" applyAlignment="1" applyProtection="1">
      <alignment horizontal="left" vertical="center"/>
      <protection locked="0"/>
    </xf>
    <xf numFmtId="39" fontId="41" fillId="2" borderId="0" xfId="0" applyNumberFormat="1" applyFont="1" applyFill="1" applyAlignment="1" applyProtection="1">
      <alignment horizontal="center"/>
      <protection locked="0"/>
    </xf>
    <xf numFmtId="39" fontId="40" fillId="2" borderId="0" xfId="0" applyNumberFormat="1" applyFont="1" applyFill="1" applyAlignment="1" applyProtection="1">
      <alignment horizontal="center"/>
      <protection locked="0"/>
    </xf>
    <xf numFmtId="39" fontId="57" fillId="2" borderId="0" xfId="0" applyNumberFormat="1" applyFont="1" applyFill="1" applyAlignment="1" applyProtection="1">
      <alignment horizontal="left"/>
      <protection locked="0"/>
    </xf>
    <xf numFmtId="39" fontId="57" fillId="2" borderId="0" xfId="0" applyNumberFormat="1" applyFont="1" applyFill="1" applyAlignment="1" applyProtection="1">
      <alignment horizontal="center"/>
      <protection locked="0"/>
    </xf>
    <xf numFmtId="0" fontId="51" fillId="26" borderId="142" xfId="0" applyFont="1" applyFill="1" applyBorder="1" applyAlignment="1" applyProtection="1">
      <alignment horizontal="center" vertical="center" wrapText="1"/>
      <protection locked="0"/>
    </xf>
    <xf numFmtId="3" fontId="9" fillId="2" borderId="144" xfId="0" applyNumberFormat="1" applyFont="1" applyFill="1" applyBorder="1" applyAlignment="1" applyProtection="1">
      <alignment vertical="center" wrapText="1"/>
      <protection locked="0"/>
    </xf>
    <xf numFmtId="0" fontId="51" fillId="26" borderId="145" xfId="0" applyFont="1" applyFill="1" applyBorder="1" applyAlignment="1" applyProtection="1">
      <alignment horizontal="center" vertical="center" wrapText="1"/>
      <protection locked="0"/>
    </xf>
    <xf numFmtId="0" fontId="51" fillId="26" borderId="146" xfId="0" applyFont="1" applyFill="1" applyBorder="1" applyAlignment="1" applyProtection="1">
      <alignment horizontal="center" vertical="center" wrapText="1"/>
      <protection locked="0"/>
    </xf>
    <xf numFmtId="0" fontId="51" fillId="26" borderId="147" xfId="0" applyFont="1" applyFill="1" applyBorder="1" applyAlignment="1" applyProtection="1">
      <alignment horizontal="center" vertical="center" wrapText="1"/>
      <protection locked="0"/>
    </xf>
    <xf numFmtId="0" fontId="51" fillId="26" borderId="148" xfId="0" applyFont="1" applyFill="1" applyBorder="1" applyAlignment="1" applyProtection="1">
      <alignment horizontal="center" vertical="center" wrapText="1"/>
      <protection locked="0"/>
    </xf>
    <xf numFmtId="0" fontId="51" fillId="26" borderId="149" xfId="0" applyFont="1" applyFill="1" applyBorder="1" applyAlignment="1" applyProtection="1">
      <alignment horizontal="center" vertical="center" wrapText="1"/>
      <protection locked="0"/>
    </xf>
    <xf numFmtId="0" fontId="51" fillId="26" borderId="151" xfId="0" applyFont="1" applyFill="1" applyBorder="1" applyAlignment="1" applyProtection="1">
      <alignment horizontal="center" vertical="center" wrapText="1"/>
      <protection locked="0"/>
    </xf>
    <xf numFmtId="0" fontId="51" fillId="26" borderId="98" xfId="0" applyFont="1" applyFill="1" applyBorder="1" applyAlignment="1" applyProtection="1">
      <alignment vertical="center" wrapText="1"/>
      <protection locked="0"/>
    </xf>
    <xf numFmtId="0" fontId="51" fillId="26" borderId="99" xfId="0" applyFont="1" applyFill="1" applyBorder="1" applyAlignment="1" applyProtection="1">
      <alignment vertical="center" wrapText="1"/>
      <protection locked="0"/>
    </xf>
    <xf numFmtId="0" fontId="51" fillId="26" borderId="100" xfId="0" applyFont="1" applyFill="1" applyBorder="1" applyAlignment="1" applyProtection="1">
      <alignment vertical="center" wrapText="1"/>
      <protection locked="0"/>
    </xf>
    <xf numFmtId="8" fontId="90" fillId="2" borderId="3" xfId="0" applyNumberFormat="1" applyFont="1" applyFill="1" applyBorder="1" applyAlignment="1">
      <alignment horizontal="center"/>
    </xf>
    <xf numFmtId="3" fontId="44"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8" fillId="2" borderId="0" xfId="0" applyFont="1" applyFill="1" applyProtection="1">
      <protection locked="0"/>
    </xf>
    <xf numFmtId="0" fontId="57" fillId="2" borderId="0" xfId="0" applyFont="1" applyFill="1" applyProtection="1">
      <protection locked="0"/>
    </xf>
    <xf numFmtId="0" fontId="44" fillId="2" borderId="0" xfId="0" applyFont="1" applyFill="1" applyAlignment="1" applyProtection="1">
      <alignment vertical="center"/>
      <protection locked="0"/>
    </xf>
    <xf numFmtId="0" fontId="230" fillId="2" borderId="0" xfId="0" applyFont="1" applyFill="1" applyAlignment="1" applyProtection="1">
      <alignment vertical="top" wrapText="1"/>
      <protection locked="0"/>
    </xf>
    <xf numFmtId="175" fontId="46" fillId="2" borderId="109" xfId="0" applyNumberFormat="1" applyFont="1" applyFill="1" applyBorder="1" applyAlignment="1">
      <alignment horizontal="center" wrapText="1"/>
    </xf>
    <xf numFmtId="175" fontId="90" fillId="2" borderId="106" xfId="0" applyNumberFormat="1" applyFont="1" applyFill="1" applyBorder="1" applyAlignment="1">
      <alignment horizontal="center"/>
    </xf>
    <xf numFmtId="175" fontId="90" fillId="2" borderId="6" xfId="0" applyNumberFormat="1" applyFont="1" applyFill="1" applyBorder="1" applyAlignment="1">
      <alignment horizontal="center"/>
    </xf>
    <xf numFmtId="175" fontId="90" fillId="2" borderId="136" xfId="0" applyNumberFormat="1" applyFont="1" applyFill="1" applyBorder="1" applyAlignment="1">
      <alignment horizontal="center"/>
    </xf>
    <xf numFmtId="3" fontId="44" fillId="0" borderId="0" xfId="0" applyNumberFormat="1" applyFont="1" applyAlignment="1" applyProtection="1">
      <alignment horizontal="center" vertical="center"/>
      <protection locked="0"/>
    </xf>
    <xf numFmtId="3" fontId="48" fillId="0" borderId="11" xfId="0" applyNumberFormat="1" applyFont="1" applyBorder="1" applyAlignment="1" applyProtection="1">
      <alignment horizontal="center" vertical="center"/>
      <protection locked="0"/>
    </xf>
    <xf numFmtId="1" fontId="44" fillId="2" borderId="0" xfId="0" applyNumberFormat="1" applyFont="1" applyFill="1" applyAlignment="1" applyProtection="1">
      <alignment horizontal="center" vertical="center"/>
      <protection locked="0"/>
    </xf>
    <xf numFmtId="1" fontId="44" fillId="2" borderId="5" xfId="0" applyNumberFormat="1" applyFont="1" applyFill="1" applyBorder="1" applyAlignment="1" applyProtection="1">
      <alignment horizontal="center" vertical="center"/>
      <protection locked="0"/>
    </xf>
    <xf numFmtId="1" fontId="44" fillId="28" borderId="34" xfId="70" applyNumberFormat="1" applyFont="1" applyFill="1" applyBorder="1" applyAlignment="1" applyProtection="1">
      <alignment horizontal="center"/>
      <protection locked="0"/>
    </xf>
    <xf numFmtId="1" fontId="44" fillId="28" borderId="44" xfId="70" applyNumberFormat="1" applyFont="1" applyFill="1" applyBorder="1" applyAlignment="1" applyProtection="1">
      <alignment horizontal="center"/>
      <protection locked="0"/>
    </xf>
    <xf numFmtId="1" fontId="44" fillId="2" borderId="107" xfId="0" applyNumberFormat="1" applyFont="1" applyFill="1" applyBorder="1" applyAlignment="1" applyProtection="1">
      <alignment horizontal="center"/>
      <protection locked="0"/>
    </xf>
    <xf numFmtId="172" fontId="44" fillId="2" borderId="6" xfId="0" applyNumberFormat="1" applyFont="1" applyFill="1" applyBorder="1" applyAlignment="1">
      <alignment horizontal="center"/>
    </xf>
    <xf numFmtId="288" fontId="40" fillId="2" borderId="141" xfId="0" applyNumberFormat="1" applyFont="1" applyFill="1" applyBorder="1" applyAlignment="1">
      <alignment horizontal="center"/>
    </xf>
    <xf numFmtId="288" fontId="44" fillId="2" borderId="6" xfId="0" applyNumberFormat="1" applyFont="1" applyFill="1" applyBorder="1" applyAlignment="1">
      <alignment horizontal="center"/>
    </xf>
    <xf numFmtId="3" fontId="9" fillId="2" borderId="153" xfId="0" applyNumberFormat="1" applyFont="1" applyFill="1" applyBorder="1" applyAlignment="1" applyProtection="1">
      <alignment horizontal="center" vertical="center"/>
      <protection locked="0"/>
    </xf>
    <xf numFmtId="286" fontId="44" fillId="2" borderId="79" xfId="0" applyNumberFormat="1" applyFont="1" applyFill="1" applyBorder="1" applyAlignment="1" applyProtection="1">
      <alignment horizontal="center" vertical="center"/>
      <protection locked="0"/>
    </xf>
    <xf numFmtId="173" fontId="44" fillId="2" borderId="79" xfId="70" applyNumberFormat="1" applyFont="1" applyFill="1" applyBorder="1" applyAlignment="1" applyProtection="1">
      <alignment horizontal="center" vertical="center"/>
      <protection locked="0"/>
    </xf>
    <xf numFmtId="173" fontId="9" fillId="2" borderId="79" xfId="70" applyNumberFormat="1" applyFont="1" applyFill="1" applyBorder="1" applyAlignment="1" applyProtection="1">
      <alignment horizontal="center" vertical="center"/>
      <protection locked="0"/>
    </xf>
    <xf numFmtId="173" fontId="9" fillId="2" borderId="11" xfId="71" applyNumberFormat="1" applyFont="1" applyFill="1" applyBorder="1" applyAlignment="1" applyProtection="1">
      <alignment horizontal="center" vertical="center"/>
      <protection locked="0"/>
    </xf>
    <xf numFmtId="173" fontId="9" fillId="2" borderId="11" xfId="0" applyNumberFormat="1" applyFont="1" applyFill="1" applyBorder="1" applyAlignment="1" applyProtection="1">
      <alignment horizontal="center" vertical="center"/>
      <protection locked="0"/>
    </xf>
    <xf numFmtId="173" fontId="9" fillId="2" borderId="111" xfId="70" applyNumberFormat="1" applyFont="1" applyFill="1" applyBorder="1" applyAlignment="1" applyProtection="1">
      <alignment horizontal="center" vertical="center"/>
      <protection locked="0"/>
    </xf>
    <xf numFmtId="0" fontId="246" fillId="94" borderId="154" xfId="0" applyFont="1" applyFill="1" applyBorder="1" applyAlignment="1" applyProtection="1">
      <alignment horizontal="left" wrapText="1"/>
      <protection locked="0"/>
    </xf>
    <xf numFmtId="0" fontId="57" fillId="94" borderId="155" xfId="0" applyFont="1" applyFill="1" applyBorder="1" applyProtection="1">
      <protection locked="0"/>
    </xf>
    <xf numFmtId="39" fontId="41" fillId="94" borderId="155" xfId="0" applyNumberFormat="1" applyFont="1" applyFill="1" applyBorder="1" applyAlignment="1" applyProtection="1">
      <alignment horizontal="center"/>
      <protection locked="0"/>
    </xf>
    <xf numFmtId="3" fontId="44" fillId="94" borderId="155" xfId="0" applyNumberFormat="1" applyFont="1" applyFill="1" applyBorder="1" applyAlignment="1" applyProtection="1">
      <alignment vertical="center"/>
      <protection locked="0"/>
    </xf>
    <xf numFmtId="0" fontId="44" fillId="94" borderId="155" xfId="0" applyFont="1" applyFill="1" applyBorder="1" applyAlignment="1" applyProtection="1">
      <alignment vertical="center"/>
      <protection locked="0"/>
    </xf>
    <xf numFmtId="0" fontId="40" fillId="94" borderId="155" xfId="0" applyFont="1" applyFill="1" applyBorder="1" applyAlignment="1" applyProtection="1">
      <alignment horizontal="center" vertical="center"/>
      <protection locked="0"/>
    </xf>
    <xf numFmtId="0" fontId="40" fillId="94" borderId="156" xfId="0" applyFont="1" applyFill="1" applyBorder="1" applyAlignment="1" applyProtection="1">
      <alignment horizontal="center" vertical="center"/>
      <protection locked="0"/>
    </xf>
    <xf numFmtId="0" fontId="40" fillId="2" borderId="111" xfId="0" applyFont="1" applyFill="1" applyBorder="1" applyAlignment="1" applyProtection="1">
      <alignment horizontal="center" vertical="center"/>
      <protection locked="0"/>
    </xf>
    <xf numFmtId="174" fontId="212" fillId="27" borderId="8" xfId="0" applyNumberFormat="1" applyFont="1" applyFill="1" applyBorder="1" applyAlignment="1">
      <alignment horizontal="center" vertical="center" wrapText="1"/>
    </xf>
    <xf numFmtId="173" fontId="46" fillId="2" borderId="109" xfId="0" applyNumberFormat="1" applyFont="1" applyFill="1" applyBorder="1" applyAlignment="1">
      <alignment horizontal="center"/>
    </xf>
    <xf numFmtId="17" fontId="40" fillId="28" borderId="158" xfId="0" applyNumberFormat="1" applyFont="1" applyFill="1" applyBorder="1"/>
    <xf numFmtId="0" fontId="40" fillId="28" borderId="158" xfId="0" applyFont="1" applyFill="1" applyBorder="1"/>
    <xf numFmtId="10" fontId="44" fillId="28" borderId="158" xfId="0" applyNumberFormat="1" applyFont="1" applyFill="1" applyBorder="1"/>
    <xf numFmtId="173" fontId="40" fillId="28" borderId="158" xfId="0" applyNumberFormat="1" applyFont="1" applyFill="1" applyBorder="1" applyProtection="1">
      <protection locked="0"/>
    </xf>
    <xf numFmtId="173" fontId="44" fillId="28" borderId="158" xfId="70" applyNumberFormat="1" applyFont="1" applyFill="1" applyBorder="1" applyProtection="1"/>
    <xf numFmtId="10" fontId="40" fillId="2" borderId="0" xfId="0" applyNumberFormat="1" applyFont="1" applyFill="1" applyAlignment="1" applyProtection="1">
      <alignment horizontal="center"/>
      <protection locked="0"/>
    </xf>
    <xf numFmtId="0" fontId="47" fillId="2" borderId="5" xfId="0" applyFont="1" applyFill="1" applyBorder="1" applyAlignment="1">
      <alignment horizontal="left" vertical="center"/>
    </xf>
    <xf numFmtId="0" fontId="40" fillId="2" borderId="5" xfId="0" applyFont="1" applyFill="1" applyBorder="1" applyAlignment="1">
      <alignment horizontal="center" vertical="center"/>
    </xf>
    <xf numFmtId="287" fontId="215" fillId="2" borderId="159" xfId="70" applyNumberFormat="1" applyFont="1" applyFill="1" applyBorder="1" applyAlignment="1">
      <alignment horizontal="left" vertical="center"/>
    </xf>
    <xf numFmtId="287" fontId="215" fillId="2" borderId="88" xfId="70" applyNumberFormat="1" applyFont="1" applyFill="1" applyBorder="1" applyAlignment="1">
      <alignment horizontal="left" vertical="center"/>
    </xf>
    <xf numFmtId="0" fontId="43" fillId="94" borderId="154" xfId="0" applyFont="1" applyFill="1" applyBorder="1" applyAlignment="1">
      <alignment vertical="center"/>
    </xf>
    <xf numFmtId="0" fontId="43" fillId="94" borderId="155" xfId="0" applyFont="1" applyFill="1" applyBorder="1" applyAlignment="1">
      <alignment vertical="center"/>
    </xf>
    <xf numFmtId="8" fontId="90" fillId="94" borderId="155" xfId="0" applyNumberFormat="1" applyFont="1" applyFill="1" applyBorder="1" applyAlignment="1">
      <alignment horizontal="center"/>
    </xf>
    <xf numFmtId="8" fontId="90" fillId="94" borderId="156" xfId="0" applyNumberFormat="1" applyFont="1" applyFill="1" applyBorder="1" applyAlignment="1">
      <alignment horizontal="center"/>
    </xf>
    <xf numFmtId="0" fontId="43" fillId="2" borderId="117" xfId="0" applyFont="1" applyFill="1" applyBorder="1" applyAlignment="1">
      <alignment vertical="center" wrapText="1"/>
    </xf>
    <xf numFmtId="0" fontId="246" fillId="92" borderId="0" xfId="0" applyFont="1" applyFill="1" applyAlignment="1" applyProtection="1">
      <alignment horizontal="left" vertical="center" wrapText="1"/>
      <protection locked="0"/>
    </xf>
    <xf numFmtId="0" fontId="246" fillId="2" borderId="0" xfId="0" applyFont="1" applyFill="1" applyAlignment="1" applyProtection="1">
      <alignment horizontal="left" vertical="center" wrapText="1"/>
      <protection locked="0"/>
    </xf>
    <xf numFmtId="0" fontId="44" fillId="2" borderId="0" xfId="0" applyFont="1" applyFill="1" applyAlignment="1" applyProtection="1">
      <alignment horizontal="left" vertical="top" wrapText="1"/>
      <protection locked="0"/>
    </xf>
    <xf numFmtId="0" fontId="44" fillId="2" borderId="0" xfId="0" applyFont="1" applyFill="1" applyAlignment="1" applyProtection="1">
      <alignment horizontal="left" vertical="top"/>
      <protection locked="0"/>
    </xf>
    <xf numFmtId="0" fontId="47" fillId="2" borderId="0" xfId="0" applyFont="1" applyFill="1" applyAlignment="1">
      <alignment vertical="top" wrapText="1"/>
    </xf>
    <xf numFmtId="288" fontId="40" fillId="2" borderId="6" xfId="0" applyNumberFormat="1" applyFont="1" applyFill="1" applyBorder="1" applyAlignment="1">
      <alignment horizontal="center"/>
    </xf>
    <xf numFmtId="172" fontId="44" fillId="2" borderId="87" xfId="0" applyNumberFormat="1" applyFont="1" applyFill="1" applyBorder="1" applyAlignment="1">
      <alignment horizontal="center"/>
    </xf>
    <xf numFmtId="288" fontId="40" fillId="2" borderId="47" xfId="0" applyNumberFormat="1" applyFont="1" applyFill="1" applyBorder="1" applyAlignment="1">
      <alignment horizontal="center"/>
    </xf>
    <xf numFmtId="1" fontId="8" fillId="28" borderId="102" xfId="0" applyNumberFormat="1" applyFont="1" applyFill="1" applyBorder="1" applyAlignment="1">
      <alignment vertical="center"/>
    </xf>
    <xf numFmtId="172" fontId="44" fillId="2" borderId="47" xfId="0" applyNumberFormat="1" applyFont="1" applyFill="1" applyBorder="1" applyAlignment="1">
      <alignment horizontal="center"/>
    </xf>
    <xf numFmtId="286" fontId="44" fillId="0" borderId="0" xfId="0" applyNumberFormat="1" applyFont="1" applyAlignment="1" applyProtection="1">
      <alignment horizontal="center" vertical="center"/>
      <protection locked="0"/>
    </xf>
    <xf numFmtId="3" fontId="44" fillId="2" borderId="85" xfId="0" applyNumberFormat="1" applyFont="1" applyFill="1" applyBorder="1" applyAlignment="1" applyProtection="1">
      <alignment horizontal="center" vertical="center"/>
      <protection locked="0"/>
    </xf>
    <xf numFmtId="3" fontId="9" fillId="2" borderId="34" xfId="0" applyNumberFormat="1" applyFont="1" applyFill="1" applyBorder="1" applyAlignment="1" applyProtection="1">
      <alignment horizontal="center" vertical="center"/>
      <protection locked="0"/>
    </xf>
    <xf numFmtId="3" fontId="41" fillId="2" borderId="160" xfId="0" applyNumberFormat="1" applyFont="1" applyFill="1" applyBorder="1" applyAlignment="1" applyProtection="1">
      <alignment horizontal="center" vertical="center"/>
      <protection locked="0"/>
    </xf>
    <xf numFmtId="3" fontId="43" fillId="2" borderId="161" xfId="0" applyNumberFormat="1" applyFont="1" applyFill="1" applyBorder="1" applyAlignment="1" applyProtection="1">
      <alignment horizontal="left" vertical="center"/>
      <protection locked="0"/>
    </xf>
    <xf numFmtId="3" fontId="43" fillId="2" borderId="88" xfId="0" applyNumberFormat="1" applyFont="1" applyFill="1" applyBorder="1" applyAlignment="1" applyProtection="1">
      <alignment horizontal="left" vertical="center"/>
      <protection locked="0"/>
    </xf>
    <xf numFmtId="3" fontId="43" fillId="2" borderId="38" xfId="0" applyNumberFormat="1" applyFont="1" applyFill="1" applyBorder="1" applyAlignment="1" applyProtection="1">
      <alignment horizontal="left" vertical="center"/>
      <protection locked="0"/>
    </xf>
    <xf numFmtId="3" fontId="9" fillId="2" borderId="162" xfId="0" applyNumberFormat="1" applyFont="1" applyFill="1" applyBorder="1" applyAlignment="1" applyProtection="1">
      <alignment horizontal="center" vertical="center"/>
      <protection locked="0"/>
    </xf>
    <xf numFmtId="3" fontId="41" fillId="2" borderId="163" xfId="0" applyNumberFormat="1" applyFont="1" applyFill="1" applyBorder="1" applyAlignment="1" applyProtection="1">
      <alignment horizontal="center" vertical="center"/>
      <protection locked="0"/>
    </xf>
    <xf numFmtId="3" fontId="41" fillId="2" borderId="11" xfId="0" applyNumberFormat="1" applyFont="1" applyFill="1" applyBorder="1" applyAlignment="1" applyProtection="1">
      <alignment horizontal="center" vertical="center"/>
      <protection locked="0"/>
    </xf>
    <xf numFmtId="3" fontId="41" fillId="2" borderId="111" xfId="0" applyNumberFormat="1" applyFont="1" applyFill="1" applyBorder="1" applyAlignment="1" applyProtection="1">
      <alignment horizontal="center" vertical="center"/>
      <protection locked="0"/>
    </xf>
    <xf numFmtId="8" fontId="90" fillId="2" borderId="53" xfId="0" applyNumberFormat="1" applyFont="1" applyFill="1" applyBorder="1" applyAlignment="1">
      <alignment horizontal="center"/>
    </xf>
    <xf numFmtId="8" fontId="90" fillId="28" borderId="115" xfId="0" applyNumberFormat="1" applyFont="1" applyFill="1" applyBorder="1" applyAlignment="1">
      <alignment horizontal="center"/>
    </xf>
    <xf numFmtId="8" fontId="90" fillId="28" borderId="164" xfId="0" applyNumberFormat="1" applyFont="1" applyFill="1" applyBorder="1" applyAlignment="1">
      <alignment horizontal="center"/>
    </xf>
    <xf numFmtId="0" fontId="218" fillId="92" borderId="0" xfId="0" applyFont="1" applyFill="1" applyProtection="1">
      <protection locked="0"/>
    </xf>
    <xf numFmtId="0" fontId="0" fillId="92" borderId="0" xfId="0" applyFill="1" applyAlignment="1">
      <alignment horizontal="center"/>
    </xf>
    <xf numFmtId="8" fontId="90" fillId="28" borderId="165" xfId="0" applyNumberFormat="1" applyFont="1" applyFill="1" applyBorder="1" applyAlignment="1">
      <alignment horizontal="center"/>
    </xf>
    <xf numFmtId="8" fontId="90" fillId="28" borderId="166" xfId="0" applyNumberFormat="1" applyFont="1" applyFill="1" applyBorder="1" applyAlignment="1">
      <alignment horizontal="center"/>
    </xf>
    <xf numFmtId="175" fontId="46" fillId="2" borderId="161" xfId="0" applyNumberFormat="1" applyFont="1" applyFill="1" applyBorder="1" applyAlignment="1">
      <alignment horizontal="left"/>
    </xf>
    <xf numFmtId="175" fontId="90" fillId="2" borderId="118" xfId="0" applyNumberFormat="1" applyFont="1" applyFill="1" applyBorder="1" applyAlignment="1">
      <alignment horizontal="center"/>
    </xf>
    <xf numFmtId="8" fontId="90" fillId="2" borderId="118" xfId="0" applyNumberFormat="1" applyFont="1" applyFill="1" applyBorder="1" applyAlignment="1">
      <alignment horizontal="center"/>
    </xf>
    <xf numFmtId="8" fontId="46" fillId="2" borderId="109" xfId="0" applyNumberFormat="1" applyFont="1" applyFill="1" applyBorder="1" applyAlignment="1">
      <alignment horizontal="center"/>
    </xf>
    <xf numFmtId="0" fontId="40" fillId="2" borderId="0" xfId="0" applyFont="1" applyFill="1" applyAlignment="1">
      <alignment horizontal="left" vertical="top" wrapText="1"/>
    </xf>
    <xf numFmtId="3" fontId="40" fillId="2" borderId="85" xfId="0" applyNumberFormat="1" applyFont="1" applyFill="1" applyBorder="1" applyAlignment="1" applyProtection="1">
      <alignment horizontal="center" vertical="center"/>
      <protection locked="0"/>
    </xf>
    <xf numFmtId="10" fontId="40" fillId="2" borderId="106" xfId="0" applyNumberFormat="1" applyFont="1" applyFill="1" applyBorder="1" applyAlignment="1" applyProtection="1">
      <alignment horizontal="center"/>
      <protection locked="0"/>
    </xf>
    <xf numFmtId="0" fontId="51" fillId="2" borderId="117" xfId="0" applyFont="1" applyFill="1" applyBorder="1" applyAlignment="1">
      <alignment horizontal="center" vertical="center" wrapText="1"/>
    </xf>
    <xf numFmtId="0" fontId="51" fillId="2" borderId="0" xfId="0" applyFont="1" applyFill="1" applyAlignment="1">
      <alignment horizontal="center" vertical="center"/>
    </xf>
    <xf numFmtId="1" fontId="44" fillId="2" borderId="88" xfId="0" applyNumberFormat="1" applyFont="1" applyFill="1" applyBorder="1" applyAlignment="1" applyProtection="1">
      <alignment horizontal="center"/>
      <protection locked="0"/>
    </xf>
    <xf numFmtId="288" fontId="40" fillId="2" borderId="106" xfId="0" applyNumberFormat="1" applyFont="1" applyFill="1" applyBorder="1" applyAlignment="1">
      <alignment horizontal="center"/>
    </xf>
    <xf numFmtId="288" fontId="44" fillId="2" borderId="87" xfId="0" applyNumberFormat="1" applyFont="1" applyFill="1" applyBorder="1" applyAlignment="1">
      <alignment horizontal="center"/>
    </xf>
    <xf numFmtId="288" fontId="40" fillId="2" borderId="0" xfId="0" applyNumberFormat="1" applyFont="1" applyFill="1" applyAlignment="1">
      <alignment horizontal="center"/>
    </xf>
    <xf numFmtId="1" fontId="44" fillId="2" borderId="53" xfId="0" applyNumberFormat="1" applyFont="1" applyFill="1" applyBorder="1" applyAlignment="1" applyProtection="1">
      <alignment horizontal="center"/>
      <protection locked="0"/>
    </xf>
    <xf numFmtId="288" fontId="44" fillId="2" borderId="47" xfId="0" applyNumberFormat="1" applyFont="1" applyFill="1" applyBorder="1" applyAlignment="1">
      <alignment horizontal="center"/>
    </xf>
    <xf numFmtId="288" fontId="40" fillId="2" borderId="54" xfId="0" applyNumberFormat="1" applyFont="1" applyFill="1" applyBorder="1" applyAlignment="1">
      <alignment horizontal="center"/>
    </xf>
    <xf numFmtId="1" fontId="44" fillId="2" borderId="85" xfId="0" applyNumberFormat="1" applyFont="1" applyFill="1" applyBorder="1" applyAlignment="1" applyProtection="1">
      <alignment horizontal="center" vertical="center"/>
      <protection locked="0"/>
    </xf>
    <xf numFmtId="38" fontId="47" fillId="28" borderId="109" xfId="0" applyNumberFormat="1" applyFont="1" applyFill="1" applyBorder="1" applyAlignment="1" applyProtection="1">
      <alignment horizontal="center"/>
      <protection locked="0"/>
    </xf>
    <xf numFmtId="10" fontId="44" fillId="28" borderId="6" xfId="0" applyNumberFormat="1" applyFont="1" applyFill="1" applyBorder="1" applyAlignment="1">
      <alignment horizontal="center"/>
    </xf>
    <xf numFmtId="0" fontId="72" fillId="2" borderId="0" xfId="0" applyFont="1" applyFill="1" applyProtection="1">
      <protection locked="0"/>
    </xf>
    <xf numFmtId="173" fontId="57" fillId="2" borderId="0" xfId="71" applyNumberFormat="1" applyFont="1" applyFill="1" applyBorder="1" applyAlignment="1" applyProtection="1">
      <alignment horizontal="center" vertical="center"/>
      <protection locked="0"/>
    </xf>
    <xf numFmtId="173" fontId="57" fillId="2" borderId="11" xfId="70" applyNumberFormat="1" applyFont="1" applyFill="1" applyBorder="1" applyAlignment="1" applyProtection="1">
      <alignment horizontal="center" vertical="center"/>
      <protection locked="0"/>
    </xf>
    <xf numFmtId="3" fontId="47" fillId="28" borderId="109" xfId="0" applyNumberFormat="1" applyFont="1" applyFill="1" applyBorder="1" applyAlignment="1" applyProtection="1">
      <alignment horizontal="center"/>
      <protection locked="0"/>
    </xf>
    <xf numFmtId="175" fontId="240" fillId="2" borderId="0" xfId="9772" applyNumberFormat="1" applyFont="1" applyFill="1"/>
    <xf numFmtId="175" fontId="240" fillId="2" borderId="0" xfId="9772" applyNumberFormat="1" applyFont="1" applyFill="1" applyAlignment="1">
      <alignment vertical="center"/>
    </xf>
    <xf numFmtId="175" fontId="241" fillId="2" borderId="0" xfId="9772" applyNumberFormat="1" applyFont="1" applyFill="1" applyAlignment="1">
      <alignment vertical="center"/>
    </xf>
    <xf numFmtId="0" fontId="71" fillId="26" borderId="171" xfId="0" applyFont="1" applyFill="1" applyBorder="1" applyAlignment="1">
      <alignment horizontal="center"/>
    </xf>
    <xf numFmtId="9" fontId="71" fillId="26" borderId="34" xfId="9772" applyNumberFormat="1" applyFont="1" applyFill="1" applyBorder="1" applyAlignment="1">
      <alignment horizontal="center" vertical="center" wrapText="1"/>
    </xf>
    <xf numFmtId="9" fontId="71" fillId="26" borderId="52" xfId="9772" applyNumberFormat="1" applyFont="1" applyFill="1" applyBorder="1" applyAlignment="1">
      <alignment horizontal="center" vertical="center" wrapText="1"/>
    </xf>
    <xf numFmtId="9" fontId="71" fillId="26" borderId="101" xfId="9772" applyNumberFormat="1" applyFont="1" applyFill="1" applyBorder="1" applyAlignment="1">
      <alignment horizontal="center" vertical="center" wrapText="1"/>
    </xf>
    <xf numFmtId="181" fontId="0" fillId="2" borderId="35" xfId="0" applyNumberFormat="1" applyFill="1" applyBorder="1"/>
    <xf numFmtId="237" fontId="0" fillId="2" borderId="52" xfId="72" applyNumberFormat="1" applyFont="1" applyFill="1" applyBorder="1"/>
    <xf numFmtId="237" fontId="0" fillId="2" borderId="113" xfId="72" applyNumberFormat="1" applyFont="1" applyFill="1" applyBorder="1"/>
    <xf numFmtId="181" fontId="0" fillId="2" borderId="109" xfId="0" applyNumberFormat="1" applyFill="1" applyBorder="1"/>
    <xf numFmtId="237" fontId="0" fillId="2" borderId="35" xfId="72" applyNumberFormat="1" applyFont="1" applyFill="1" applyBorder="1"/>
    <xf numFmtId="237" fontId="0" fillId="2" borderId="166" xfId="72" applyNumberFormat="1" applyFont="1" applyFill="1" applyBorder="1"/>
    <xf numFmtId="0" fontId="0" fillId="2" borderId="107" xfId="0" applyFill="1" applyBorder="1"/>
    <xf numFmtId="0" fontId="0" fillId="2" borderId="141" xfId="0" applyFill="1" applyBorder="1"/>
    <xf numFmtId="0" fontId="0" fillId="2" borderId="162" xfId="0" applyFill="1" applyBorder="1"/>
    <xf numFmtId="181" fontId="0" fillId="95" borderId="34" xfId="0" applyNumberFormat="1" applyFill="1" applyBorder="1"/>
    <xf numFmtId="181" fontId="0" fillId="95" borderId="44" xfId="0" applyNumberFormat="1" applyFill="1" applyBorder="1"/>
    <xf numFmtId="181" fontId="74" fillId="2" borderId="102" xfId="0" applyNumberFormat="1" applyFont="1" applyFill="1" applyBorder="1"/>
    <xf numFmtId="9" fontId="71" fillId="26" borderId="164" xfId="9772" applyNumberFormat="1" applyFont="1" applyFill="1" applyBorder="1" applyAlignment="1">
      <alignment horizontal="center" vertical="center" wrapText="1"/>
    </xf>
    <xf numFmtId="0" fontId="0" fillId="2" borderId="40" xfId="0" applyFill="1" applyBorder="1"/>
    <xf numFmtId="0" fontId="0" fillId="2" borderId="177" xfId="0" applyFill="1" applyBorder="1"/>
    <xf numFmtId="181" fontId="0" fillId="2" borderId="39" xfId="71" applyNumberFormat="1" applyFont="1" applyFill="1" applyBorder="1"/>
    <xf numFmtId="0" fontId="0" fillId="2" borderId="3" xfId="0" applyFill="1" applyBorder="1"/>
    <xf numFmtId="0" fontId="0" fillId="2" borderId="119" xfId="0" applyFill="1" applyBorder="1"/>
    <xf numFmtId="0" fontId="0" fillId="2" borderId="135" xfId="0" applyFill="1" applyBorder="1"/>
    <xf numFmtId="0" fontId="0" fillId="2" borderId="164" xfId="0" applyFill="1" applyBorder="1"/>
    <xf numFmtId="181" fontId="0" fillId="2" borderId="115" xfId="71" applyNumberFormat="1" applyFont="1" applyFill="1" applyBorder="1"/>
    <xf numFmtId="0" fontId="0" fillId="95" borderId="2" xfId="0" applyFill="1" applyBorder="1"/>
    <xf numFmtId="0" fontId="0" fillId="95" borderId="177" xfId="0" applyFill="1" applyBorder="1"/>
    <xf numFmtId="237" fontId="0" fillId="95" borderId="35" xfId="72" applyNumberFormat="1" applyFont="1" applyFill="1" applyBorder="1"/>
    <xf numFmtId="0" fontId="0" fillId="2" borderId="166" xfId="0" applyFill="1" applyBorder="1"/>
    <xf numFmtId="0" fontId="0" fillId="95" borderId="135" xfId="0" applyFill="1" applyBorder="1"/>
    <xf numFmtId="0" fontId="0" fillId="95" borderId="164" xfId="0" applyFill="1" applyBorder="1"/>
    <xf numFmtId="237" fontId="0" fillId="95" borderId="116" xfId="72" applyNumberFormat="1" applyFont="1" applyFill="1" applyBorder="1"/>
    <xf numFmtId="0" fontId="0" fillId="2" borderId="115" xfId="0" applyFill="1" applyBorder="1"/>
    <xf numFmtId="43" fontId="0" fillId="2" borderId="115" xfId="71" applyFont="1" applyFill="1" applyBorder="1"/>
    <xf numFmtId="181" fontId="0" fillId="95" borderId="115" xfId="71" applyNumberFormat="1" applyFont="1" applyFill="1" applyBorder="1"/>
    <xf numFmtId="0" fontId="0" fillId="2" borderId="116" xfId="0" applyFill="1" applyBorder="1"/>
    <xf numFmtId="0" fontId="249" fillId="96" borderId="178" xfId="5" applyFont="1" applyFill="1" applyBorder="1" applyAlignment="1">
      <alignment horizontal="left"/>
    </xf>
    <xf numFmtId="181" fontId="249" fillId="96" borderId="178" xfId="71" applyNumberFormat="1" applyFont="1" applyFill="1" applyBorder="1" applyAlignment="1">
      <alignment horizontal="right"/>
    </xf>
    <xf numFmtId="0" fontId="249" fillId="96" borderId="178" xfId="5" applyFont="1" applyFill="1" applyBorder="1" applyAlignment="1">
      <alignment horizontal="center"/>
    </xf>
    <xf numFmtId="0" fontId="45" fillId="2" borderId="0" xfId="0" applyFont="1" applyFill="1" applyAlignment="1">
      <alignment horizontal="center" vertical="center"/>
    </xf>
    <xf numFmtId="0" fontId="4" fillId="2" borderId="0" xfId="0" applyFont="1" applyFill="1"/>
    <xf numFmtId="0" fontId="238" fillId="2" borderId="0" xfId="0" applyFont="1" applyFill="1" applyAlignment="1">
      <alignment wrapText="1"/>
    </xf>
    <xf numFmtId="0" fontId="238" fillId="2" borderId="11" xfId="0" applyFont="1" applyFill="1" applyBorder="1" applyAlignment="1">
      <alignment wrapText="1"/>
    </xf>
    <xf numFmtId="0" fontId="90" fillId="2" borderId="0" xfId="0" applyFont="1" applyFill="1" applyAlignment="1">
      <alignment wrapText="1"/>
    </xf>
    <xf numFmtId="0" fontId="90" fillId="2" borderId="11" xfId="0" applyFont="1" applyFill="1" applyBorder="1" applyAlignment="1">
      <alignment wrapText="1"/>
    </xf>
    <xf numFmtId="0" fontId="47" fillId="2" borderId="102" xfId="0" applyFont="1" applyFill="1" applyBorder="1" applyAlignment="1">
      <alignment wrapText="1"/>
    </xf>
    <xf numFmtId="0" fontId="47" fillId="2" borderId="96" xfId="0" applyFont="1" applyFill="1" applyBorder="1" applyAlignment="1">
      <alignment wrapText="1"/>
    </xf>
    <xf numFmtId="0" fontId="51" fillId="26" borderId="88" xfId="0" applyFont="1" applyFill="1" applyBorder="1" applyAlignment="1">
      <alignment horizontal="center" vertical="center"/>
    </xf>
    <xf numFmtId="0" fontId="51" fillId="26" borderId="0" xfId="0" applyFont="1" applyFill="1" applyAlignment="1">
      <alignment horizontal="center" vertical="center"/>
    </xf>
    <xf numFmtId="0" fontId="47" fillId="2" borderId="137" xfId="0" applyFont="1" applyFill="1" applyBorder="1" applyAlignment="1">
      <alignment wrapText="1"/>
    </xf>
    <xf numFmtId="0" fontId="47" fillId="2" borderId="133" xfId="0" applyFont="1" applyFill="1" applyBorder="1" applyAlignment="1">
      <alignment wrapText="1"/>
    </xf>
    <xf numFmtId="0" fontId="47" fillId="2" borderId="0" xfId="0" applyFont="1" applyFill="1" applyAlignment="1">
      <alignment wrapText="1"/>
    </xf>
    <xf numFmtId="0" fontId="47" fillId="2" borderId="11" xfId="0" applyFont="1" applyFill="1" applyBorder="1" applyAlignment="1">
      <alignment wrapText="1"/>
    </xf>
    <xf numFmtId="0" fontId="229" fillId="2" borderId="0" xfId="0" applyFont="1" applyFill="1" applyAlignment="1">
      <alignment horizontal="left"/>
    </xf>
    <xf numFmtId="0" fontId="90" fillId="92" borderId="117" xfId="0" applyFont="1" applyFill="1" applyBorder="1" applyAlignment="1">
      <alignment horizontal="left" vertical="top" wrapText="1"/>
    </xf>
    <xf numFmtId="0" fontId="90" fillId="92" borderId="102" xfId="0" applyFont="1" applyFill="1" applyBorder="1" applyAlignment="1">
      <alignment horizontal="left" vertical="top" wrapText="1"/>
    </xf>
    <xf numFmtId="0" fontId="90" fillId="92" borderId="96" xfId="0" applyFont="1" applyFill="1" applyBorder="1" applyAlignment="1">
      <alignment horizontal="left" vertical="top" wrapText="1"/>
    </xf>
    <xf numFmtId="0" fontId="90" fillId="92" borderId="88" xfId="0" applyFont="1" applyFill="1" applyBorder="1" applyAlignment="1">
      <alignment horizontal="left" vertical="top" wrapText="1"/>
    </xf>
    <xf numFmtId="0" fontId="90" fillId="92" borderId="0" xfId="0" applyFont="1" applyFill="1" applyAlignment="1">
      <alignment horizontal="left" vertical="top" wrapText="1"/>
    </xf>
    <xf numFmtId="0" fontId="90" fillId="92" borderId="11" xfId="0" applyFont="1" applyFill="1" applyBorder="1" applyAlignment="1">
      <alignment horizontal="left" vertical="top" wrapText="1"/>
    </xf>
    <xf numFmtId="0" fontId="90" fillId="92" borderId="108" xfId="0" applyFont="1" applyFill="1" applyBorder="1" applyAlignment="1">
      <alignment horizontal="left" vertical="top" wrapText="1"/>
    </xf>
    <xf numFmtId="0" fontId="90" fillId="92" borderId="5" xfId="0" applyFont="1" applyFill="1" applyBorder="1" applyAlignment="1">
      <alignment horizontal="left" vertical="top" wrapText="1"/>
    </xf>
    <xf numFmtId="0" fontId="90" fillId="92" borderId="111" xfId="0" applyFont="1" applyFill="1" applyBorder="1" applyAlignment="1">
      <alignment horizontal="left" vertical="top" wrapText="1"/>
    </xf>
    <xf numFmtId="0" fontId="90" fillId="92" borderId="0" xfId="0" applyFont="1" applyFill="1" applyAlignment="1">
      <alignment horizontal="left" vertical="center" wrapText="1"/>
    </xf>
    <xf numFmtId="174" fontId="212" fillId="26" borderId="121" xfId="6" applyNumberFormat="1" applyFont="1" applyFill="1" applyBorder="1" applyAlignment="1">
      <alignment horizontal="center" vertical="center" wrapText="1"/>
    </xf>
    <xf numFmtId="174" fontId="212" fillId="26" borderId="133" xfId="6" applyNumberFormat="1" applyFont="1" applyFill="1" applyBorder="1" applyAlignment="1">
      <alignment horizontal="center" vertical="center" wrapText="1"/>
    </xf>
    <xf numFmtId="175" fontId="90" fillId="28" borderId="121" xfId="0" applyNumberFormat="1" applyFont="1" applyFill="1" applyBorder="1" applyAlignment="1">
      <alignment horizontal="left"/>
    </xf>
    <xf numFmtId="175" fontId="90" fillId="28" borderId="133" xfId="0" applyNumberFormat="1" applyFont="1" applyFill="1" applyBorder="1" applyAlignment="1">
      <alignment horizontal="left"/>
    </xf>
    <xf numFmtId="0" fontId="47" fillId="92" borderId="157" xfId="0" applyFont="1" applyFill="1" applyBorder="1" applyAlignment="1">
      <alignment horizontal="left" vertical="top" wrapText="1"/>
    </xf>
    <xf numFmtId="0" fontId="47" fillId="92" borderId="0" xfId="0" applyFont="1" applyFill="1" applyAlignment="1">
      <alignment horizontal="left" vertical="top" wrapText="1"/>
    </xf>
    <xf numFmtId="175" fontId="46" fillId="2" borderId="121" xfId="0" applyNumberFormat="1" applyFont="1" applyFill="1" applyBorder="1" applyAlignment="1">
      <alignment horizontal="left"/>
    </xf>
    <xf numFmtId="175" fontId="46"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2" fillId="26" borderId="121" xfId="0" applyFont="1" applyFill="1" applyBorder="1" applyAlignment="1">
      <alignment horizontal="center"/>
    </xf>
    <xf numFmtId="0" fontId="212" fillId="26" borderId="133" xfId="0" applyFont="1" applyFill="1" applyBorder="1" applyAlignment="1">
      <alignment horizontal="center"/>
    </xf>
    <xf numFmtId="0" fontId="211" fillId="92" borderId="0" xfId="40" applyNumberFormat="1" applyFont="1" applyFill="1" applyBorder="1" applyAlignment="1" applyProtection="1">
      <alignment horizontal="left" vertical="center" wrapText="1"/>
      <protection locked="0"/>
    </xf>
    <xf numFmtId="0" fontId="44" fillId="2" borderId="52" xfId="0" applyFont="1" applyFill="1" applyBorder="1" applyAlignment="1" applyProtection="1">
      <alignment horizontal="center" vertical="center" wrapText="1"/>
      <protection locked="0"/>
    </xf>
    <xf numFmtId="0" fontId="44" fillId="2" borderId="101" xfId="0" applyFont="1" applyFill="1" applyBorder="1" applyAlignment="1" applyProtection="1">
      <alignment horizontal="center" vertical="center" wrapText="1"/>
      <protection locked="0"/>
    </xf>
    <xf numFmtId="0" fontId="44" fillId="2" borderId="35" xfId="0" applyFont="1" applyFill="1" applyBorder="1" applyAlignment="1" applyProtection="1">
      <alignment horizontal="center" vertical="center" wrapText="1"/>
      <protection locked="0"/>
    </xf>
    <xf numFmtId="0" fontId="47" fillId="92" borderId="0" xfId="0" applyFont="1" applyFill="1" applyAlignment="1">
      <alignment horizontal="left" vertical="center" wrapText="1"/>
    </xf>
    <xf numFmtId="0" fontId="43" fillId="2" borderId="0" xfId="0" applyFont="1" applyFill="1" applyAlignment="1">
      <alignment horizontal="left" vertical="top"/>
    </xf>
    <xf numFmtId="0" fontId="44" fillId="2" borderId="110" xfId="0" applyFont="1" applyFill="1" applyBorder="1" applyAlignment="1" applyProtection="1">
      <alignment horizontal="center" vertical="center" wrapText="1"/>
      <protection locked="0"/>
    </xf>
    <xf numFmtId="0" fontId="44" fillId="2" borderId="120" xfId="0" applyFont="1" applyFill="1" applyBorder="1" applyAlignment="1" applyProtection="1">
      <alignment horizontal="center" vertical="center" wrapText="1"/>
      <protection locked="0"/>
    </xf>
    <xf numFmtId="178" fontId="211" fillId="92" borderId="139" xfId="40" applyNumberFormat="1" applyFont="1" applyFill="1" applyBorder="1" applyAlignment="1">
      <alignment horizontal="left" vertical="center"/>
    </xf>
    <xf numFmtId="178" fontId="211" fillId="92" borderId="140" xfId="40" applyNumberFormat="1" applyFont="1" applyFill="1" applyBorder="1" applyAlignment="1">
      <alignment horizontal="left" vertical="center"/>
    </xf>
    <xf numFmtId="0" fontId="90" fillId="92" borderId="0" xfId="40" applyNumberFormat="1" applyFont="1" applyFill="1" applyBorder="1" applyAlignment="1">
      <alignment horizontal="left" vertical="center" wrapText="1"/>
    </xf>
    <xf numFmtId="175" fontId="240" fillId="2" borderId="0" xfId="9772" applyNumberFormat="1" applyFont="1" applyFill="1" applyAlignment="1">
      <alignment wrapText="1"/>
    </xf>
    <xf numFmtId="9" fontId="71" fillId="26" borderId="168" xfId="9772" applyNumberFormat="1" applyFont="1" applyFill="1" applyBorder="1" applyAlignment="1">
      <alignment horizontal="center" vertical="center" wrapText="1"/>
    </xf>
    <xf numFmtId="9" fontId="71" fillId="26" borderId="0" xfId="9772" applyNumberFormat="1" applyFont="1" applyFill="1" applyAlignment="1">
      <alignment horizontal="center" vertical="center" wrapText="1"/>
    </xf>
    <xf numFmtId="0" fontId="71" fillId="26" borderId="169" xfId="0" applyFont="1" applyFill="1" applyBorder="1" applyAlignment="1">
      <alignment horizontal="center"/>
    </xf>
    <xf numFmtId="0" fontId="71" fillId="26" borderId="170" xfId="0" applyFont="1" applyFill="1" applyBorder="1" applyAlignment="1">
      <alignment horizontal="center"/>
    </xf>
    <xf numFmtId="0" fontId="71" fillId="26" borderId="179" xfId="0" applyFont="1" applyFill="1" applyBorder="1" applyAlignment="1">
      <alignment horizontal="center"/>
    </xf>
    <xf numFmtId="0" fontId="71" fillId="26" borderId="171" xfId="0" applyFont="1" applyFill="1" applyBorder="1" applyAlignment="1">
      <alignment horizontal="center"/>
    </xf>
    <xf numFmtId="0" fontId="71" fillId="26" borderId="172" xfId="0" applyFont="1" applyFill="1" applyBorder="1" applyAlignment="1">
      <alignment horizontal="center"/>
    </xf>
    <xf numFmtId="0" fontId="71" fillId="26" borderId="173" xfId="0" applyFont="1" applyFill="1" applyBorder="1" applyAlignment="1">
      <alignment horizontal="center"/>
    </xf>
    <xf numFmtId="0" fontId="71" fillId="26" borderId="174" xfId="0" applyFont="1" applyFill="1" applyBorder="1" applyAlignment="1">
      <alignment horizontal="center"/>
    </xf>
    <xf numFmtId="0" fontId="0" fillId="2" borderId="175" xfId="0" applyFill="1" applyBorder="1"/>
    <xf numFmtId="0" fontId="0" fillId="2" borderId="37" xfId="0" applyFill="1" applyBorder="1"/>
    <xf numFmtId="0" fontId="0" fillId="2" borderId="176" xfId="0" applyFill="1" applyBorder="1"/>
    <xf numFmtId="0" fontId="0" fillId="2" borderId="77" xfId="0" applyFill="1" applyBorder="1"/>
    <xf numFmtId="0" fontId="0" fillId="0" borderId="36" xfId="0" applyBorder="1"/>
    <xf numFmtId="0" fontId="0" fillId="0" borderId="163" xfId="0" applyBorder="1"/>
    <xf numFmtId="0" fontId="0" fillId="2" borderId="121" xfId="0" applyFill="1" applyBorder="1"/>
    <xf numFmtId="0" fontId="0" fillId="2" borderId="137" xfId="0" applyFill="1" applyBorder="1"/>
    <xf numFmtId="0" fontId="0" fillId="2" borderId="133" xfId="0" applyFill="1" applyBorder="1"/>
    <xf numFmtId="0" fontId="51" fillId="26" borderId="104" xfId="0" applyFont="1" applyFill="1" applyBorder="1" applyAlignment="1" applyProtection="1">
      <alignment horizontal="center" vertical="center" wrapText="1"/>
      <protection locked="0"/>
    </xf>
    <xf numFmtId="0" fontId="51" fillId="26" borderId="51" xfId="0" applyFont="1" applyFill="1" applyBorder="1" applyAlignment="1" applyProtection="1">
      <alignment horizontal="center" vertical="center" wrapText="1"/>
      <protection locked="0"/>
    </xf>
    <xf numFmtId="0" fontId="51" fillId="26" borderId="50" xfId="0" applyFont="1" applyFill="1" applyBorder="1" applyAlignment="1" applyProtection="1">
      <alignment horizontal="center" vertical="center" wrapText="1"/>
      <protection locked="0"/>
    </xf>
    <xf numFmtId="0" fontId="51" fillId="26" borderId="46" xfId="0" applyFont="1" applyFill="1" applyBorder="1" applyAlignment="1" applyProtection="1">
      <alignment horizontal="center" vertical="center" wrapText="1"/>
      <protection locked="0"/>
    </xf>
    <xf numFmtId="0" fontId="43" fillId="2" borderId="0" xfId="0" applyFont="1" applyFill="1" applyAlignment="1" applyProtection="1">
      <alignment horizontal="left" vertical="top"/>
      <protection locked="0"/>
    </xf>
    <xf numFmtId="0" fontId="90" fillId="92" borderId="0" xfId="0" applyFont="1" applyFill="1" applyAlignment="1" applyProtection="1">
      <alignment horizontal="left" vertical="top" wrapText="1"/>
      <protection locked="0"/>
    </xf>
    <xf numFmtId="0" fontId="51" fillId="26" borderId="129" xfId="0" applyFont="1" applyFill="1" applyBorder="1" applyAlignment="1" applyProtection="1">
      <alignment horizontal="center" vertical="center" wrapText="1"/>
      <protection locked="0"/>
    </xf>
    <xf numFmtId="0" fontId="51" fillId="26" borderId="130" xfId="0" applyFont="1" applyFill="1" applyBorder="1" applyAlignment="1" applyProtection="1">
      <alignment horizontal="center" vertical="center" wrapText="1"/>
      <protection locked="0"/>
    </xf>
    <xf numFmtId="0" fontId="51" fillId="26" borderId="131" xfId="0" applyFont="1" applyFill="1" applyBorder="1" applyAlignment="1" applyProtection="1">
      <alignment horizontal="center" vertical="center" wrapText="1"/>
      <protection locked="0"/>
    </xf>
    <xf numFmtId="0" fontId="51" fillId="26" borderId="105" xfId="0" applyFont="1" applyFill="1" applyBorder="1" applyAlignment="1" applyProtection="1">
      <alignment horizontal="center" vertical="center" wrapText="1"/>
      <protection locked="0"/>
    </xf>
    <xf numFmtId="0" fontId="51" fillId="26" borderId="49" xfId="0" applyFont="1" applyFill="1" applyBorder="1" applyAlignment="1" applyProtection="1">
      <alignment horizontal="center" vertical="center" wrapText="1"/>
      <protection locked="0"/>
    </xf>
    <xf numFmtId="0" fontId="51" fillId="26" borderId="98" xfId="0" applyFont="1" applyFill="1" applyBorder="1" applyAlignment="1" applyProtection="1">
      <alignment horizontal="center" vertical="center" wrapText="1"/>
      <protection locked="0"/>
    </xf>
    <xf numFmtId="0" fontId="51" fillId="26" borderId="99" xfId="0" applyFont="1" applyFill="1" applyBorder="1" applyAlignment="1" applyProtection="1">
      <alignment horizontal="center" vertical="center" wrapText="1"/>
      <protection locked="0"/>
    </xf>
    <xf numFmtId="0" fontId="51" fillId="26" borderId="100" xfId="0" applyFont="1" applyFill="1" applyBorder="1" applyAlignment="1" applyProtection="1">
      <alignment horizontal="center" vertical="center" wrapText="1"/>
      <protection locked="0"/>
    </xf>
    <xf numFmtId="0" fontId="51" fillId="26" borderId="152" xfId="0" applyFont="1" applyFill="1" applyBorder="1" applyAlignment="1" applyProtection="1">
      <alignment horizontal="center" vertical="center" wrapText="1"/>
      <protection locked="0"/>
    </xf>
    <xf numFmtId="0" fontId="51" fillId="26" borderId="167" xfId="0" applyFont="1" applyFill="1" applyBorder="1" applyAlignment="1" applyProtection="1">
      <alignment horizontal="center" vertical="center" wrapText="1"/>
      <protection locked="0"/>
    </xf>
    <xf numFmtId="0" fontId="51" fillId="26" borderId="150" xfId="0" applyFont="1" applyFill="1" applyBorder="1" applyAlignment="1" applyProtection="1">
      <alignment horizontal="center" vertical="center" wrapText="1"/>
      <protection locked="0"/>
    </xf>
    <xf numFmtId="0" fontId="51" fillId="26" borderId="143" xfId="0" applyFont="1" applyFill="1" applyBorder="1" applyAlignment="1" applyProtection="1">
      <alignment horizontal="center" vertical="center" wrapText="1"/>
      <protection locked="0"/>
    </xf>
    <xf numFmtId="0" fontId="51" fillId="26" borderId="102" xfId="0" applyFont="1" applyFill="1" applyBorder="1" applyAlignment="1" applyProtection="1">
      <alignment horizontal="center" vertical="center" wrapText="1"/>
      <protection locked="0"/>
    </xf>
    <xf numFmtId="0" fontId="90" fillId="92" borderId="157" xfId="0" applyFont="1" applyFill="1" applyBorder="1" applyAlignment="1" applyProtection="1">
      <alignment horizontal="left" vertical="top" wrapText="1"/>
      <protection locked="0"/>
    </xf>
    <xf numFmtId="0" fontId="43" fillId="2" borderId="0" xfId="0" applyFont="1" applyFill="1" applyAlignment="1">
      <alignment horizontal="left" vertical="top" wrapText="1"/>
    </xf>
    <xf numFmtId="0" fontId="90" fillId="92" borderId="0" xfId="0" applyFont="1" applyFill="1" applyAlignment="1">
      <alignment horizontal="left" wrapText="1"/>
    </xf>
    <xf numFmtId="0" fontId="236" fillId="2" borderId="5" xfId="0" applyFont="1" applyFill="1" applyBorder="1" applyAlignment="1">
      <alignment horizontal="left"/>
    </xf>
    <xf numFmtId="9" fontId="71" fillId="26" borderId="34" xfId="5151" applyNumberFormat="1" applyFont="1" applyFill="1" applyBorder="1" applyAlignment="1">
      <alignment horizontal="center" vertical="center" wrapText="1"/>
    </xf>
  </cellXfs>
  <cellStyles count="977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48 2" xfId="9772" xr:uid="{98C7C72E-9518-8542-BEF2-647E5794F981}"/>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297657" y="134471"/>
          <a:ext cx="22463124"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3886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7928303"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48175"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380378"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68658"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180975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142875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1400175</xdr:colOff>
          <xdr:row>89</xdr:row>
          <xdr:rowOff>28575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74093"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25</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24018875" cy="1894416"/>
        </a:xfrm>
        <a:prstGeom prst="rect">
          <a:avLst/>
        </a:prstGeom>
        <a:ln>
          <a:noFill/>
        </a:ln>
        <a:effectLst>
          <a:softEdge rad="112500"/>
        </a:effectLst>
      </xdr:spPr>
    </xdr:pic>
    <xdr:clientData/>
  </xdr:twoCellAnchor>
  <xdr:twoCellAnchor>
    <xdr:from>
      <xdr:col>2</xdr:col>
      <xdr:colOff>219075</xdr:colOff>
      <xdr:row>4</xdr:row>
      <xdr:rowOff>114300</xdr:rowOff>
    </xdr:from>
    <xdr:to>
      <xdr:col>24</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1616075" y="876300"/>
          <a:ext cx="217301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2</xdr:col>
      <xdr:colOff>85725</xdr:colOff>
      <xdr:row>2</xdr:row>
      <xdr:rowOff>133350</xdr:rowOff>
    </xdr:from>
    <xdr:to>
      <xdr:col>3</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482725" y="514350"/>
          <a:ext cx="1019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195692</xdr:colOff>
      <xdr:row>3</xdr:row>
      <xdr:rowOff>14379</xdr:rowOff>
    </xdr:from>
    <xdr:to>
      <xdr:col>10</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2583292" y="585879"/>
          <a:ext cx="76531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21</xdr:col>
      <xdr:colOff>352425</xdr:colOff>
      <xdr:row>9</xdr:row>
      <xdr:rowOff>9525</xdr:rowOff>
    </xdr:from>
    <xdr:to>
      <xdr:col>25</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21282025" y="1724025"/>
          <a:ext cx="26722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397867" y="216648"/>
          <a:ext cx="6091039"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vid\Sync\IndEco\Projects\C3204%20BHI%20LRAMVA%20for%202024%20rate%20application\BHI%20Support%20documen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7 final"/>
      <sheetName val="2019plus projects at Jun-23"/>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815" t="s">
        <v>174</v>
      </c>
      <c r="C3" s="815"/>
    </row>
    <row r="4" spans="1:3" ht="11.25" customHeight="1"/>
    <row r="5" spans="1:3" s="22" customFormat="1" ht="25.5" customHeight="1">
      <c r="B5" s="49" t="s">
        <v>418</v>
      </c>
      <c r="C5" s="49" t="s">
        <v>173</v>
      </c>
    </row>
    <row r="6" spans="1:3" s="146" customFormat="1" ht="62.25" customHeight="1">
      <c r="A6" s="206"/>
      <c r="B6" s="534" t="s">
        <v>170</v>
      </c>
      <c r="C6" s="579" t="s">
        <v>927</v>
      </c>
    </row>
    <row r="7" spans="1:3" s="146" customFormat="1" ht="21" customHeight="1">
      <c r="A7" s="206"/>
      <c r="B7" s="530" t="s">
        <v>548</v>
      </c>
      <c r="C7" s="580" t="s">
        <v>608</v>
      </c>
    </row>
    <row r="8" spans="1:3" s="146" customFormat="1" ht="32.25" customHeight="1">
      <c r="B8" s="530" t="s">
        <v>366</v>
      </c>
      <c r="C8" s="581" t="s">
        <v>598</v>
      </c>
    </row>
    <row r="9" spans="1:3" s="146" customFormat="1" ht="27.75" customHeight="1">
      <c r="B9" s="530" t="s">
        <v>169</v>
      </c>
      <c r="C9" s="581" t="s">
        <v>599</v>
      </c>
    </row>
    <row r="10" spans="1:3" s="146" customFormat="1" ht="26.25" customHeight="1">
      <c r="B10" s="542" t="s">
        <v>367</v>
      </c>
      <c r="C10" s="583" t="s">
        <v>600</v>
      </c>
    </row>
    <row r="11" spans="1:3" s="146" customFormat="1" ht="39.75" customHeight="1">
      <c r="B11" s="530" t="s">
        <v>834</v>
      </c>
      <c r="C11" s="581" t="s">
        <v>835</v>
      </c>
    </row>
    <row r="12" spans="1:3" s="146" customFormat="1" ht="18" customHeight="1">
      <c r="B12" s="530" t="s">
        <v>369</v>
      </c>
      <c r="C12" s="581" t="s">
        <v>601</v>
      </c>
    </row>
    <row r="13" spans="1:3" s="146" customFormat="1" ht="13.5" customHeight="1">
      <c r="B13" s="530"/>
      <c r="C13" s="582"/>
    </row>
    <row r="14" spans="1:3" s="146" customFormat="1" ht="18" customHeight="1">
      <c r="B14" s="530" t="s">
        <v>653</v>
      </c>
      <c r="C14" s="580" t="s">
        <v>651</v>
      </c>
    </row>
    <row r="15" spans="1:3" s="146" customFormat="1" ht="8.25" customHeight="1">
      <c r="B15" s="530"/>
      <c r="C15" s="582"/>
    </row>
    <row r="16" spans="1:3" s="146" customFormat="1" ht="33" customHeight="1">
      <c r="B16" s="584" t="s">
        <v>597</v>
      </c>
      <c r="C16" s="585" t="s">
        <v>652</v>
      </c>
    </row>
    <row r="17" spans="2:2" s="82" customFormat="1" ht="15.7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18" zoomScale="80" zoomScaleNormal="80" zoomScaleSheetLayoutView="80" zoomScalePageLayoutView="85" workbookViewId="0">
      <selection activeCell="AM146" sqref="AM146"/>
    </sheetView>
  </sheetViews>
  <sheetFormatPr defaultColWidth="9" defaultRowHeight="14.25" outlineLevelRow="1" outlineLevelCol="1"/>
  <cols>
    <col min="1" max="1" width="4.42578125" style="448" customWidth="1"/>
    <col min="2" max="2" width="43.42578125" style="218" customWidth="1"/>
    <col min="3" max="3" width="14" style="218" customWidth="1"/>
    <col min="4" max="4" width="18" style="217" customWidth="1"/>
    <col min="5" max="8" width="10.42578125" style="217" hidden="1" customWidth="1" outlineLevel="1"/>
    <col min="9" max="20" width="9" style="217" hidden="1" customWidth="1" outlineLevel="1"/>
    <col min="21" max="21" width="12.42578125" style="217" hidden="1" customWidth="1" outlineLevel="1"/>
    <col min="22" max="22" width="17.42578125" style="217" customWidth="1" collapsed="1"/>
    <col min="23" max="38" width="9.42578125" style="217" hidden="1" customWidth="1" outlineLevel="1"/>
    <col min="39" max="39" width="14" style="219" customWidth="1" collapsed="1"/>
    <col min="40" max="40" width="14.42578125" style="219" customWidth="1"/>
    <col min="41" max="41" width="17" style="219" customWidth="1"/>
    <col min="42" max="42" width="17.42578125" style="219" customWidth="1"/>
    <col min="43" max="49" width="14.42578125" style="219" customWidth="1"/>
    <col min="50" max="52" width="15" style="219" customWidth="1"/>
    <col min="53" max="53" width="14.28515625" style="219" customWidth="1"/>
    <col min="54" max="54" width="14.42578125" style="217" customWidth="1"/>
    <col min="55" max="55" width="15" style="217" customWidth="1"/>
    <col min="56" max="56" width="14" style="217" customWidth="1"/>
    <col min="57" max="57" width="9.42578125" style="217" customWidth="1"/>
    <col min="58" max="58" width="11" style="217" customWidth="1"/>
    <col min="59" max="59" width="12" style="217" customWidth="1"/>
    <col min="60" max="60" width="6.42578125" style="217" bestFit="1" customWidth="1"/>
    <col min="61" max="65" width="9" style="217"/>
    <col min="66" max="66" width="6.42578125" style="217" bestFit="1" customWidth="1"/>
    <col min="67" max="16384" width="9" style="217"/>
  </cols>
  <sheetData>
    <row r="1" spans="1:53" ht="164.25" customHeight="1"/>
    <row r="2" spans="1:53" ht="23.25" customHeight="1" thickBot="1"/>
    <row r="3" spans="1:53" ht="25.5" customHeight="1" thickBot="1">
      <c r="B3" s="888"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88"/>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62" t="s">
        <v>547</v>
      </c>
      <c r="D5" s="863"/>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88" t="s">
        <v>501</v>
      </c>
      <c r="C7" s="889" t="s">
        <v>896</v>
      </c>
      <c r="D7" s="889"/>
      <c r="E7" s="889"/>
      <c r="F7" s="889"/>
      <c r="G7" s="889"/>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379"/>
      <c r="AN7" s="379"/>
      <c r="AO7" s="379"/>
      <c r="AP7" s="379"/>
      <c r="AQ7" s="379"/>
      <c r="AR7" s="379"/>
      <c r="AS7" s="379"/>
      <c r="AT7" s="379"/>
      <c r="AU7" s="379"/>
      <c r="AV7" s="379"/>
      <c r="AW7" s="379"/>
      <c r="AX7" s="379"/>
      <c r="AY7" s="379"/>
      <c r="AZ7" s="379"/>
      <c r="BA7" s="379"/>
    </row>
    <row r="8" spans="1:53" s="232" customFormat="1" ht="58.5" customHeight="1">
      <c r="A8" s="448"/>
      <c r="B8" s="888"/>
      <c r="C8" s="889" t="s">
        <v>571</v>
      </c>
      <c r="D8" s="889"/>
      <c r="E8" s="889"/>
      <c r="F8" s="889"/>
      <c r="G8" s="889"/>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379"/>
      <c r="AN8" s="379"/>
      <c r="AO8" s="379"/>
      <c r="AP8" s="379"/>
      <c r="AQ8" s="379"/>
      <c r="AR8" s="379"/>
      <c r="AS8" s="379"/>
      <c r="AT8" s="379"/>
      <c r="AU8" s="379"/>
      <c r="AV8" s="379"/>
      <c r="AW8" s="379"/>
      <c r="AX8" s="379"/>
      <c r="AY8" s="379"/>
      <c r="AZ8" s="379"/>
      <c r="BA8" s="379"/>
    </row>
    <row r="9" spans="1:53" s="232" customFormat="1" ht="57.75" customHeight="1">
      <c r="A9" s="448"/>
      <c r="B9" s="234"/>
      <c r="C9" s="889" t="s">
        <v>570</v>
      </c>
      <c r="D9" s="889"/>
      <c r="E9" s="889"/>
      <c r="F9" s="889"/>
      <c r="G9" s="889"/>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379"/>
      <c r="AN9" s="379"/>
      <c r="AO9" s="379"/>
      <c r="AP9" s="379"/>
      <c r="AQ9" s="379"/>
      <c r="AR9" s="379"/>
      <c r="AS9" s="379"/>
      <c r="AT9" s="379"/>
      <c r="AU9" s="379"/>
      <c r="AV9" s="379"/>
      <c r="AW9" s="379"/>
      <c r="AX9" s="379"/>
      <c r="AY9" s="379"/>
      <c r="AZ9" s="379"/>
      <c r="BA9" s="379"/>
    </row>
    <row r="10" spans="1:53" ht="41.25" customHeight="1">
      <c r="B10" s="236"/>
      <c r="C10" s="889" t="s">
        <v>625</v>
      </c>
      <c r="D10" s="889"/>
      <c r="E10" s="889"/>
      <c r="F10" s="889"/>
      <c r="G10" s="889"/>
      <c r="H10" s="889"/>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89"/>
      <c r="AL10" s="889"/>
      <c r="AM10" s="379"/>
      <c r="AN10" s="379"/>
      <c r="AO10" s="379"/>
      <c r="AP10" s="379"/>
      <c r="AQ10" s="379"/>
      <c r="AR10" s="379"/>
      <c r="AS10" s="379"/>
      <c r="AT10" s="379"/>
      <c r="AU10" s="379"/>
      <c r="AV10" s="379"/>
      <c r="AW10" s="379"/>
      <c r="AX10" s="379"/>
      <c r="AY10" s="379"/>
      <c r="AZ10" s="379"/>
      <c r="BA10" s="379"/>
    </row>
    <row r="11" spans="1:53" ht="53.25" customHeight="1">
      <c r="C11" s="889" t="s">
        <v>614</v>
      </c>
      <c r="D11" s="889"/>
      <c r="E11" s="889"/>
      <c r="F11" s="889"/>
      <c r="G11" s="889"/>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89"/>
      <c r="AL11" s="889"/>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88" t="s">
        <v>523</v>
      </c>
      <c r="C13" s="512" t="s">
        <v>518</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88"/>
      <c r="C14" s="512" t="s">
        <v>519</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520</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521</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7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84" t="s">
        <v>211</v>
      </c>
      <c r="C19" s="886" t="s">
        <v>33</v>
      </c>
      <c r="D19" s="244" t="s">
        <v>420</v>
      </c>
      <c r="E19" s="895" t="s">
        <v>209</v>
      </c>
      <c r="F19" s="896"/>
      <c r="G19" s="896"/>
      <c r="H19" s="896"/>
      <c r="I19" s="896"/>
      <c r="J19" s="896"/>
      <c r="K19" s="896"/>
      <c r="L19" s="896"/>
      <c r="M19" s="896"/>
      <c r="N19" s="896"/>
      <c r="O19" s="896"/>
      <c r="P19" s="896"/>
      <c r="Q19" s="896"/>
      <c r="R19" s="896"/>
      <c r="S19" s="896"/>
      <c r="T19" s="897"/>
      <c r="U19" s="893" t="s">
        <v>213</v>
      </c>
      <c r="V19" s="244" t="s">
        <v>421</v>
      </c>
      <c r="W19" s="890" t="s">
        <v>212</v>
      </c>
      <c r="X19" s="891"/>
      <c r="Y19" s="891"/>
      <c r="Z19" s="891"/>
      <c r="AA19" s="891"/>
      <c r="AB19" s="891"/>
      <c r="AC19" s="891"/>
      <c r="AD19" s="891"/>
      <c r="AE19" s="891"/>
      <c r="AF19" s="891"/>
      <c r="AG19" s="891"/>
      <c r="AH19" s="891"/>
      <c r="AI19" s="891"/>
      <c r="AJ19" s="891"/>
      <c r="AK19" s="891"/>
      <c r="AL19" s="898"/>
      <c r="AM19" s="890" t="s">
        <v>242</v>
      </c>
      <c r="AN19" s="891"/>
      <c r="AO19" s="891"/>
      <c r="AP19" s="891"/>
      <c r="AQ19" s="891"/>
      <c r="AR19" s="891"/>
      <c r="AS19" s="891"/>
      <c r="AT19" s="891"/>
      <c r="AU19" s="891"/>
      <c r="AV19" s="891"/>
      <c r="AW19" s="891"/>
      <c r="AX19" s="891"/>
      <c r="AY19" s="891"/>
      <c r="AZ19" s="891"/>
      <c r="BA19" s="892"/>
    </row>
    <row r="20" spans="1:53" s="243" customFormat="1" ht="59.25" customHeight="1">
      <c r="A20" s="448"/>
      <c r="B20" s="885"/>
      <c r="C20" s="887"/>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94"/>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kW</v>
      </c>
      <c r="AP20" s="246" t="str">
        <f>'1.  LRAMVA Summary'!G53</f>
        <v>Unmetered Scattered Load</v>
      </c>
      <c r="AQ20" s="246" t="str">
        <f>'1.  LRAMVA Summary'!H53</f>
        <v>Streetlighting</v>
      </c>
      <c r="AR20" s="246" t="str">
        <f>'1.  LRAMVA Summary'!I53</f>
        <v/>
      </c>
      <c r="AS20" s="246" t="str">
        <f>'1.  LRAMVA Summary'!J53</f>
        <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kWh</v>
      </c>
      <c r="AQ21" s="251" t="str">
        <f>'1.  LRAMVA Summary'!H54</f>
        <v>kW</v>
      </c>
      <c r="AR21" s="251">
        <f>'1.  LRAMVA Summary'!I54</f>
        <v>0</v>
      </c>
      <c r="AS21" s="251">
        <f>'1.  LRAMVA Summary'!J54</f>
        <v>0</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7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7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481</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7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482</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483</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7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7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75" hidden="1" outlineLevel="1">
      <c r="A94" s="449"/>
      <c r="B94" s="248" t="s">
        <v>484</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7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7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485</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75" hidden="1" outlineLevel="1">
      <c r="A117" s="448"/>
      <c r="B117" s="248" t="s">
        <v>486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487</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488</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489</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75"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7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2">
        <f>HLOOKUP(AM$20,'3.  Distribution Rates'!$C$122:$P$133,3,FALSE)</f>
        <v>0</v>
      </c>
      <c r="AN130" s="732">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7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7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
      <c r="A144" s="448"/>
      <c r="B144" s="310" t="s">
        <v>836</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
      <c r="A145" s="448"/>
      <c r="B145" s="310" t="s">
        <v>837</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
      <c r="A146" s="448"/>
      <c r="B146" s="310" t="s">
        <v>838</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
      <c r="A147" s="448"/>
      <c r="B147" s="310" t="s">
        <v>839</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
      <c r="A148" s="448"/>
      <c r="B148" s="310" t="s">
        <v>840</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
      <c r="A149" s="448"/>
      <c r="B149" s="310" t="s">
        <v>841</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
      <c r="B150" s="313" t="s">
        <v>842</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4"/>
      <c r="BB150" s="321"/>
    </row>
    <row r="151" spans="1:54" ht="15">
      <c r="B151" s="653"/>
      <c r="C151" s="311"/>
      <c r="D151" s="654"/>
      <c r="E151" s="654"/>
      <c r="F151" s="654"/>
      <c r="G151" s="654"/>
      <c r="H151" s="654"/>
      <c r="I151" s="654"/>
      <c r="J151" s="654"/>
      <c r="K151" s="654"/>
      <c r="L151" s="654"/>
      <c r="M151" s="654"/>
      <c r="N151" s="654"/>
      <c r="O151" s="654"/>
      <c r="P151" s="654"/>
      <c r="Q151" s="654"/>
      <c r="R151" s="654"/>
      <c r="S151" s="654"/>
      <c r="T151" s="654"/>
      <c r="U151" s="654"/>
      <c r="V151" s="655"/>
      <c r="W151" s="656"/>
      <c r="X151" s="657"/>
      <c r="Y151" s="655"/>
      <c r="Z151" s="264"/>
      <c r="AC151" s="655"/>
      <c r="AD151" s="655"/>
      <c r="AM151" s="251"/>
      <c r="AN151" s="251"/>
      <c r="AO151" s="251"/>
      <c r="AP151" s="251"/>
      <c r="AQ151" s="251"/>
      <c r="AR151" s="251"/>
      <c r="AS151" s="251"/>
      <c r="AT151" s="251"/>
      <c r="AU151" s="251"/>
      <c r="AV151" s="251"/>
      <c r="AW151" s="251"/>
      <c r="AX151" s="251"/>
      <c r="AY151" s="251"/>
      <c r="AZ151" s="251"/>
      <c r="BB151" s="321"/>
    </row>
    <row r="152" spans="1:54" ht="15">
      <c r="B152" s="653"/>
      <c r="C152" s="311"/>
      <c r="D152" s="654"/>
      <c r="E152" s="654"/>
      <c r="F152" s="654"/>
      <c r="G152" s="654"/>
      <c r="H152" s="654"/>
      <c r="I152" s="654"/>
      <c r="J152" s="654"/>
      <c r="K152" s="654"/>
      <c r="L152" s="654"/>
      <c r="M152" s="654"/>
      <c r="N152" s="654"/>
      <c r="O152" s="654"/>
      <c r="P152" s="654"/>
      <c r="Q152" s="654"/>
      <c r="R152" s="654"/>
      <c r="S152" s="654"/>
      <c r="T152" s="654"/>
      <c r="U152" s="654"/>
      <c r="V152" s="655"/>
      <c r="W152" s="656"/>
      <c r="X152" s="657"/>
      <c r="Y152" s="655"/>
      <c r="Z152" s="264"/>
      <c r="AC152" s="655"/>
      <c r="AD152" s="655"/>
      <c r="AM152" s="251"/>
      <c r="AN152" s="251"/>
      <c r="AO152" s="251"/>
      <c r="AP152" s="251"/>
      <c r="AQ152" s="251"/>
      <c r="AR152" s="251"/>
      <c r="AS152" s="251"/>
      <c r="AT152" s="251"/>
      <c r="AU152" s="251"/>
      <c r="AV152" s="251"/>
      <c r="AW152" s="251"/>
      <c r="AX152" s="251"/>
      <c r="AY152" s="251"/>
      <c r="AZ152" s="251"/>
      <c r="BB152" s="321"/>
    </row>
    <row r="153" spans="1:54" ht="15">
      <c r="B153" s="653"/>
      <c r="C153" s="311"/>
      <c r="D153" s="654"/>
      <c r="E153" s="654"/>
      <c r="F153" s="654"/>
      <c r="G153" s="654"/>
      <c r="H153" s="654"/>
      <c r="I153" s="654"/>
      <c r="J153" s="654"/>
      <c r="K153" s="654"/>
      <c r="L153" s="654"/>
      <c r="M153" s="654"/>
      <c r="N153" s="654"/>
      <c r="O153" s="654"/>
      <c r="P153" s="654"/>
      <c r="Q153" s="654"/>
      <c r="R153" s="654"/>
      <c r="S153" s="654"/>
      <c r="T153" s="654"/>
      <c r="U153" s="654"/>
      <c r="V153" s="655"/>
      <c r="W153" s="656"/>
      <c r="X153" s="657"/>
      <c r="Y153" s="655"/>
      <c r="Z153" s="264"/>
      <c r="AC153" s="655"/>
      <c r="AD153" s="655"/>
      <c r="AM153" s="251"/>
      <c r="AN153" s="251"/>
      <c r="AO153" s="251"/>
      <c r="AP153" s="251"/>
      <c r="AQ153" s="251"/>
      <c r="AR153" s="251"/>
      <c r="AS153" s="251"/>
      <c r="AT153" s="251"/>
      <c r="AU153" s="251"/>
      <c r="AV153" s="251"/>
      <c r="AW153" s="251"/>
      <c r="AX153" s="251"/>
      <c r="AY153" s="251"/>
      <c r="AZ153" s="251"/>
      <c r="BB153" s="321"/>
    </row>
    <row r="154" spans="1:54" ht="21.75" customHeight="1">
      <c r="B154" s="322" t="s">
        <v>588</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75">
      <c r="B156" s="241" t="s">
        <v>241</v>
      </c>
      <c r="C156" s="242"/>
      <c r="D156" s="511" t="s">
        <v>522</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84" t="s">
        <v>211</v>
      </c>
      <c r="C157" s="886" t="s">
        <v>33</v>
      </c>
      <c r="D157" s="244" t="s">
        <v>420</v>
      </c>
      <c r="E157" s="895" t="s">
        <v>209</v>
      </c>
      <c r="F157" s="896"/>
      <c r="G157" s="896"/>
      <c r="H157" s="896"/>
      <c r="I157" s="896"/>
      <c r="J157" s="896"/>
      <c r="K157" s="896"/>
      <c r="L157" s="896"/>
      <c r="M157" s="896"/>
      <c r="N157" s="896"/>
      <c r="O157" s="896"/>
      <c r="P157" s="896"/>
      <c r="Q157" s="896"/>
      <c r="R157" s="896"/>
      <c r="S157" s="896"/>
      <c r="T157" s="897"/>
      <c r="U157" s="893" t="s">
        <v>213</v>
      </c>
      <c r="V157" s="244" t="s">
        <v>421</v>
      </c>
      <c r="W157" s="890" t="s">
        <v>212</v>
      </c>
      <c r="X157" s="891"/>
      <c r="Y157" s="891"/>
      <c r="Z157" s="891"/>
      <c r="AA157" s="891"/>
      <c r="AB157" s="891"/>
      <c r="AC157" s="891"/>
      <c r="AD157" s="891"/>
      <c r="AE157" s="891"/>
      <c r="AF157" s="891"/>
      <c r="AG157" s="891"/>
      <c r="AH157" s="891"/>
      <c r="AI157" s="891"/>
      <c r="AJ157" s="891"/>
      <c r="AK157" s="891"/>
      <c r="AL157" s="898"/>
      <c r="AM157" s="890" t="s">
        <v>242</v>
      </c>
      <c r="AN157" s="891"/>
      <c r="AO157" s="891"/>
      <c r="AP157" s="891"/>
      <c r="AQ157" s="891"/>
      <c r="AR157" s="891"/>
      <c r="AS157" s="891"/>
      <c r="AT157" s="891"/>
      <c r="AU157" s="891"/>
      <c r="AV157" s="891"/>
      <c r="AW157" s="891"/>
      <c r="AX157" s="891"/>
      <c r="AY157" s="891"/>
      <c r="AZ157" s="891"/>
      <c r="BA157" s="892"/>
    </row>
    <row r="158" spans="1:54" ht="60.75" customHeight="1">
      <c r="B158" s="885"/>
      <c r="C158" s="887"/>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94"/>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kW</v>
      </c>
      <c r="AP158" s="245" t="str">
        <f>'1.  LRAMVA Summary'!G53</f>
        <v>Unmetered Scattered Load</v>
      </c>
      <c r="AQ158" s="245" t="str">
        <f>'1.  LRAMVA Summary'!H53</f>
        <v>Streetlighting</v>
      </c>
      <c r="AR158" s="245" t="str">
        <f>'1.  LRAMVA Summary'!I53</f>
        <v/>
      </c>
      <c r="AS158" s="245" t="str">
        <f>'1.  LRAMVA Summary'!J53</f>
        <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kWh</v>
      </c>
      <c r="AQ159" s="251" t="str">
        <f>'1.  LRAMVA Summary'!H54</f>
        <v>kW</v>
      </c>
      <c r="AR159" s="251">
        <f>'1.  LRAMVA Summary'!I54</f>
        <v>0</v>
      </c>
      <c r="AS159" s="251">
        <f>'1.  LRAMVA Summary'!J54</f>
        <v>0</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7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7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481</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7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482</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483</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7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7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75" hidden="1" outlineLevel="1">
      <c r="A232" s="449"/>
      <c r="B232" s="248" t="s">
        <v>484</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7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7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485</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75" hidden="1" outlineLevel="1">
      <c r="A255" s="448"/>
      <c r="B255" s="248" t="s">
        <v>486</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487</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488</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489</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75" collapsed="1">
      <c r="B265" s="286" t="s">
        <v>244</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7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2">
        <f>HLOOKUP(AM$20,'3.  Distribution Rates'!$C$122:$P$133,4,FALSE)</f>
        <v>0</v>
      </c>
      <c r="AN268" s="732">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7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7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7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
      <c r="B283" s="283" t="s">
        <v>900</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
      <c r="B284" s="283" t="s">
        <v>901</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
      <c r="B285" s="283" t="s">
        <v>902</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
      <c r="B286" s="283" t="s">
        <v>903</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
      <c r="B287" s="283" t="s">
        <v>904</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
      <c r="B288" s="283" t="s">
        <v>905</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
      <c r="B289" s="334" t="s">
        <v>906</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588</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75">
      <c r="B292" s="241" t="s">
        <v>247</v>
      </c>
      <c r="C292" s="242"/>
      <c r="D292" s="513" t="s">
        <v>522</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84" t="s">
        <v>211</v>
      </c>
      <c r="C293" s="886" t="s">
        <v>33</v>
      </c>
      <c r="D293" s="244" t="s">
        <v>420</v>
      </c>
      <c r="E293" s="895" t="s">
        <v>209</v>
      </c>
      <c r="F293" s="896"/>
      <c r="G293" s="896"/>
      <c r="H293" s="896"/>
      <c r="I293" s="896"/>
      <c r="J293" s="896"/>
      <c r="K293" s="896"/>
      <c r="L293" s="896"/>
      <c r="M293" s="896"/>
      <c r="N293" s="896"/>
      <c r="O293" s="896"/>
      <c r="P293" s="896"/>
      <c r="Q293" s="896"/>
      <c r="R293" s="896"/>
      <c r="S293" s="896"/>
      <c r="T293" s="897"/>
      <c r="U293" s="893" t="s">
        <v>213</v>
      </c>
      <c r="V293" s="244" t="s">
        <v>421</v>
      </c>
      <c r="W293" s="890" t="s">
        <v>212</v>
      </c>
      <c r="X293" s="891"/>
      <c r="Y293" s="891"/>
      <c r="Z293" s="891"/>
      <c r="AA293" s="891"/>
      <c r="AB293" s="891"/>
      <c r="AC293" s="891"/>
      <c r="AD293" s="891"/>
      <c r="AE293" s="891"/>
      <c r="AF293" s="891"/>
      <c r="AG293" s="891"/>
      <c r="AH293" s="891"/>
      <c r="AI293" s="891"/>
      <c r="AJ293" s="891"/>
      <c r="AK293" s="891"/>
      <c r="AL293" s="898"/>
      <c r="AM293" s="890" t="s">
        <v>242</v>
      </c>
      <c r="AN293" s="891"/>
      <c r="AO293" s="891"/>
      <c r="AP293" s="891"/>
      <c r="AQ293" s="891"/>
      <c r="AR293" s="891"/>
      <c r="AS293" s="891"/>
      <c r="AT293" s="891"/>
      <c r="AU293" s="891"/>
      <c r="AV293" s="891"/>
      <c r="AW293" s="891"/>
      <c r="AX293" s="891"/>
      <c r="AY293" s="891"/>
      <c r="AZ293" s="891"/>
      <c r="BA293" s="892"/>
    </row>
    <row r="294" spans="1:53" ht="60.75" customHeight="1">
      <c r="B294" s="885"/>
      <c r="C294" s="887"/>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94"/>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kW</v>
      </c>
      <c r="AP294" s="245" t="str">
        <f>'1.  LRAMVA Summary'!G53</f>
        <v>Unmetered Scattered Load</v>
      </c>
      <c r="AQ294" s="245" t="str">
        <f>'1.  LRAMVA Summary'!H53</f>
        <v>Streetlighting</v>
      </c>
      <c r="AR294" s="245" t="str">
        <f>'1.  LRAMVA Summary'!I53</f>
        <v/>
      </c>
      <c r="AS294" s="245" t="str">
        <f>'1.  LRAMVA Summary'!J53</f>
        <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kWh</v>
      </c>
      <c r="AQ295" s="251" t="str">
        <f>'1.  LRAMVA Summary'!H54</f>
        <v>kW</v>
      </c>
      <c r="AR295" s="251">
        <f>'1.  LRAMVA Summary'!I54</f>
        <v>0</v>
      </c>
      <c r="AS295" s="251">
        <f>'1.  LRAMVA Summary'!J54</f>
        <v>0</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7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7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481</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7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482</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483</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7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7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75" hidden="1" outlineLevel="1">
      <c r="A368" s="449"/>
      <c r="B368" s="248" t="s">
        <v>484</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7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5.7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485</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75" hidden="1" outlineLevel="1">
      <c r="A391" s="448"/>
      <c r="B391" s="248" t="s">
        <v>486</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487</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488</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489</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75" collapsed="1">
      <c r="B401" s="286" t="s">
        <v>249</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7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2">
        <f>HLOOKUP(AM$20,'3.  Distribution Rates'!$C$122:$P$133,5,FALSE)</f>
        <v>0</v>
      </c>
      <c r="AN404" s="732">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5.7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5.7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5">
      <c r="B419" s="283" t="s">
        <v>909</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5">
      <c r="B420" s="283" t="s">
        <v>910</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5">
      <c r="B421" s="283" t="s">
        <v>911</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5">
      <c r="B422" s="283" t="s">
        <v>939</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5">
      <c r="B423" s="283" t="s">
        <v>912</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5">
      <c r="B424" s="283" t="s">
        <v>913</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908</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5"/>
      <c r="AD425" s="755"/>
      <c r="AE425" s="356"/>
      <c r="AF425" s="356"/>
      <c r="AG425" s="356"/>
      <c r="AH425" s="356"/>
      <c r="AI425" s="356"/>
      <c r="AJ425" s="356"/>
      <c r="AK425" s="356"/>
      <c r="AL425" s="356"/>
      <c r="AM425" s="733">
        <f>SUMPRODUCT($R$296:$R$399,AM296:AM399)</f>
        <v>0</v>
      </c>
      <c r="AN425" s="733">
        <f>SUMPRODUCT($R$296:$R$399,AN296:AN399)</f>
        <v>0</v>
      </c>
      <c r="AO425" s="733">
        <f>IF(AO295="kW",SUMPRODUCT($U$296:$U$399,$AI$296:$AI$399,AO296:AO399),SUMPRODUCT($Q$296:$Q$399,AO296:AO399))</f>
        <v>0</v>
      </c>
      <c r="AP425" s="733">
        <f t="shared" ref="AP425:AZ425" si="149">IF(AP295="kW",SUMPRODUCT($U$296:$U$399,$AI$296:$AI$399,AP296:AP399),SUMPRODUCT($Q$296:$Q$399,AP296:AP399))</f>
        <v>0</v>
      </c>
      <c r="AQ425" s="733">
        <f t="shared" si="149"/>
        <v>0</v>
      </c>
      <c r="AR425" s="733">
        <f t="shared" si="149"/>
        <v>0</v>
      </c>
      <c r="AS425" s="733">
        <f t="shared" si="149"/>
        <v>0</v>
      </c>
      <c r="AT425" s="733">
        <f t="shared" si="149"/>
        <v>0</v>
      </c>
      <c r="AU425" s="733">
        <f t="shared" si="149"/>
        <v>0</v>
      </c>
      <c r="AV425" s="733">
        <f t="shared" si="149"/>
        <v>0</v>
      </c>
      <c r="AW425" s="733">
        <f t="shared" si="149"/>
        <v>0</v>
      </c>
      <c r="AX425" s="733">
        <f t="shared" si="149"/>
        <v>0</v>
      </c>
      <c r="AY425" s="733">
        <f t="shared" si="149"/>
        <v>0</v>
      </c>
      <c r="AZ425" s="733">
        <f t="shared" si="149"/>
        <v>0</v>
      </c>
      <c r="BA425" s="339"/>
    </row>
    <row r="426" spans="1:53" ht="21.75" customHeight="1">
      <c r="B426" s="322" t="s">
        <v>588</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75">
      <c r="B428" s="241" t="s">
        <v>257</v>
      </c>
      <c r="C428" s="242"/>
      <c r="D428" s="511" t="s">
        <v>517</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84" t="s">
        <v>211</v>
      </c>
      <c r="C429" s="886" t="s">
        <v>33</v>
      </c>
      <c r="D429" s="244" t="s">
        <v>420</v>
      </c>
      <c r="E429" s="895" t="s">
        <v>209</v>
      </c>
      <c r="F429" s="896"/>
      <c r="G429" s="896"/>
      <c r="H429" s="896"/>
      <c r="I429" s="896"/>
      <c r="J429" s="896"/>
      <c r="K429" s="896"/>
      <c r="L429" s="896"/>
      <c r="M429" s="896"/>
      <c r="N429" s="896"/>
      <c r="O429" s="896"/>
      <c r="P429" s="896"/>
      <c r="Q429" s="896"/>
      <c r="R429" s="896"/>
      <c r="S429" s="896"/>
      <c r="T429" s="897"/>
      <c r="U429" s="893" t="s">
        <v>213</v>
      </c>
      <c r="V429" s="244" t="s">
        <v>421</v>
      </c>
      <c r="W429" s="890" t="s">
        <v>212</v>
      </c>
      <c r="X429" s="891"/>
      <c r="Y429" s="891"/>
      <c r="Z429" s="891"/>
      <c r="AA429" s="891"/>
      <c r="AB429" s="891"/>
      <c r="AC429" s="891"/>
      <c r="AD429" s="891"/>
      <c r="AE429" s="891"/>
      <c r="AF429" s="891"/>
      <c r="AG429" s="891"/>
      <c r="AH429" s="891"/>
      <c r="AI429" s="891"/>
      <c r="AJ429" s="891"/>
      <c r="AK429" s="891"/>
      <c r="AL429" s="898"/>
      <c r="AM429" s="890" t="s">
        <v>242</v>
      </c>
      <c r="AN429" s="891"/>
      <c r="AO429" s="891"/>
      <c r="AP429" s="891"/>
      <c r="AQ429" s="891"/>
      <c r="AR429" s="891"/>
      <c r="AS429" s="891"/>
      <c r="AT429" s="891"/>
      <c r="AU429" s="891"/>
      <c r="AV429" s="891"/>
      <c r="AW429" s="891"/>
      <c r="AX429" s="891"/>
      <c r="AY429" s="891"/>
      <c r="AZ429" s="891"/>
      <c r="BA429" s="892"/>
    </row>
    <row r="430" spans="1:53" ht="45.75" customHeight="1">
      <c r="B430" s="885"/>
      <c r="C430" s="887"/>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94"/>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kW</v>
      </c>
      <c r="AP430" s="245" t="str">
        <f>'1.  LRAMVA Summary'!G53</f>
        <v>Unmetered Scattered Load</v>
      </c>
      <c r="AQ430" s="245" t="str">
        <f>'1.  LRAMVA Summary'!H53</f>
        <v>Streetlighting</v>
      </c>
      <c r="AR430" s="245" t="str">
        <f>'1.  LRAMVA Summary'!I53</f>
        <v/>
      </c>
      <c r="AS430" s="245" t="str">
        <f>'1.  LRAMVA Summary'!J53</f>
        <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kWh</v>
      </c>
      <c r="AQ431" s="251" t="str">
        <f>'1.  LRAMVA Summary'!H54</f>
        <v>kW</v>
      </c>
      <c r="AR431" s="251">
        <f>'1.  LRAMVA Summary'!I54</f>
        <v>0</v>
      </c>
      <c r="AS431" s="251">
        <f>'1.  LRAMVA Summary'!J54</f>
        <v>0</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5.75"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5.75"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hidden="1" outlineLevel="1">
      <c r="A453" s="448">
        <v>8</v>
      </c>
      <c r="B453" s="254" t="s">
        <v>481</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75"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hidden="1" outlineLevel="1">
      <c r="A475" s="448">
        <v>15</v>
      </c>
      <c r="B475" s="273" t="s">
        <v>482</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hidden="1" outlineLevel="1">
      <c r="A478" s="448">
        <v>16</v>
      </c>
      <c r="B478" s="273" t="s">
        <v>483</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75"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75"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75" hidden="1" outlineLevel="1">
      <c r="A504" s="449"/>
      <c r="B504" s="248" t="s">
        <v>484</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75"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5.75"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hidden="1" outlineLevel="1">
      <c r="A524" s="448">
        <v>30</v>
      </c>
      <c r="B524" s="273" t="s">
        <v>485</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75" hidden="1" outlineLevel="1">
      <c r="A527" s="448"/>
      <c r="B527" s="248" t="s">
        <v>486</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hidden="1" outlineLevel="1">
      <c r="A528" s="448">
        <v>31</v>
      </c>
      <c r="B528" s="283" t="s">
        <v>487</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hidden="1" outlineLevel="1">
      <c r="A531" s="448">
        <v>32</v>
      </c>
      <c r="B531" s="283" t="s">
        <v>488</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hidden="1" outlineLevel="1">
      <c r="A534" s="448">
        <v>33</v>
      </c>
      <c r="B534" s="283" t="s">
        <v>489</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75" collapsed="1">
      <c r="B537" s="286" t="s">
        <v>259</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7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2">
        <f>HLOOKUP(AM$20,'3.  Distribution Rates'!$C$122:$P$133,6,FALSE)</f>
        <v>0</v>
      </c>
      <c r="AN540" s="732">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5.7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5.7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5.7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7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7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5">
      <c r="B556" s="283" t="s">
        <v>907</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5">
      <c r="B557" s="283" t="s">
        <v>915</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5">
      <c r="B558" s="283" t="s">
        <v>916</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5">
      <c r="B559" s="283" t="s">
        <v>917</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5">
      <c r="B560" s="283" t="s">
        <v>918</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5">
      <c r="B561" s="283" t="s">
        <v>919</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5">
      <c r="B562" s="334" t="s">
        <v>914</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588</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5">
      <c r="B565" s="516"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5"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75"/>
  <sheetViews>
    <sheetView topLeftCell="A1353" zoomScale="80" zoomScaleNormal="80" workbookViewId="0">
      <pane xSplit="2" topLeftCell="C1" activePane="topRight" state="frozen"/>
      <selection pane="topRight" activeCell="AG1466" sqref="AG1466"/>
    </sheetView>
  </sheetViews>
  <sheetFormatPr defaultColWidth="9" defaultRowHeight="15" outlineLevelRow="1" outlineLevelCol="1"/>
  <cols>
    <col min="1" max="1" width="4.42578125" style="457" customWidth="1"/>
    <col min="2" max="2" width="55.85546875" style="378" customWidth="1"/>
    <col min="3" max="3" width="13.42578125" style="378" customWidth="1"/>
    <col min="4" max="4" width="17" style="378" customWidth="1"/>
    <col min="5" max="16" width="9" style="378" customWidth="1" outlineLevel="1"/>
    <col min="17" max="17" width="13.42578125" style="378" customWidth="1" outlineLevel="1"/>
    <col min="18" max="18" width="15.42578125" style="378" customWidth="1"/>
    <col min="19" max="30" width="9" style="378" customWidth="1" outlineLevel="1"/>
    <col min="31" max="31" width="16.42578125" style="378" customWidth="1"/>
    <col min="32" max="33" width="15" style="378" customWidth="1"/>
    <col min="34" max="34" width="17.42578125" style="378" customWidth="1"/>
    <col min="35" max="35" width="19.42578125" style="378" customWidth="1"/>
    <col min="36" max="36" width="18.42578125" style="378" customWidth="1"/>
    <col min="37" max="41" width="15" style="378" customWidth="1"/>
    <col min="42" max="44" width="17.28515625" style="378" customWidth="1"/>
    <col min="45" max="45" width="16.42578125" style="378" bestFit="1" customWidth="1"/>
    <col min="46" max="46" width="11.42578125" style="378" customWidth="1"/>
    <col min="47" max="16384" width="9" style="378"/>
  </cols>
  <sheetData>
    <row r="13" spans="2:45" ht="15.75" thickBot="1"/>
    <row r="14" spans="2:45" ht="26.25" customHeight="1" thickBot="1">
      <c r="B14" s="888"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88"/>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88"/>
      <c r="C16" s="862" t="s">
        <v>547</v>
      </c>
      <c r="D16" s="863"/>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7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88" t="s">
        <v>501</v>
      </c>
      <c r="C18" s="889" t="s">
        <v>976</v>
      </c>
      <c r="D18" s="889"/>
      <c r="E18" s="889"/>
      <c r="F18" s="889"/>
      <c r="G18" s="889"/>
      <c r="H18" s="889"/>
      <c r="I18" s="889"/>
      <c r="J18" s="889"/>
      <c r="K18" s="889"/>
      <c r="L18" s="889"/>
      <c r="M18" s="889"/>
      <c r="N18" s="889"/>
      <c r="O18" s="889"/>
      <c r="P18" s="889"/>
      <c r="Q18" s="889"/>
      <c r="R18" s="889"/>
      <c r="S18" s="889"/>
      <c r="T18" s="889"/>
      <c r="U18" s="889"/>
      <c r="V18" s="889"/>
      <c r="W18" s="889"/>
      <c r="X18" s="889"/>
      <c r="Y18" s="889"/>
      <c r="Z18" s="889"/>
      <c r="AA18" s="889"/>
      <c r="AB18" s="889"/>
      <c r="AC18" s="889"/>
      <c r="AD18" s="889"/>
      <c r="AE18" s="379"/>
      <c r="AF18" s="379"/>
      <c r="AG18" s="379"/>
      <c r="AH18" s="379"/>
      <c r="AI18" s="379"/>
      <c r="AJ18" s="379"/>
      <c r="AK18" s="379"/>
      <c r="AL18" s="379"/>
      <c r="AM18" s="379"/>
      <c r="AN18" s="379"/>
      <c r="AO18" s="379"/>
      <c r="AP18" s="379"/>
      <c r="AQ18" s="379"/>
      <c r="AR18" s="379"/>
      <c r="AS18" s="379"/>
    </row>
    <row r="19" spans="2:45" ht="54.6" customHeight="1">
      <c r="B19" s="888"/>
      <c r="C19" s="889" t="s">
        <v>898</v>
      </c>
      <c r="D19" s="889"/>
      <c r="E19" s="889"/>
      <c r="F19" s="889"/>
      <c r="G19" s="889"/>
      <c r="H19" s="889"/>
      <c r="I19" s="889"/>
      <c r="J19" s="889"/>
      <c r="K19" s="889"/>
      <c r="L19" s="889"/>
      <c r="M19" s="889"/>
      <c r="N19" s="889"/>
      <c r="O19" s="889"/>
      <c r="P19" s="889"/>
      <c r="Q19" s="889"/>
      <c r="R19" s="889"/>
      <c r="S19" s="889"/>
      <c r="T19" s="889"/>
      <c r="U19" s="889"/>
      <c r="V19" s="889"/>
      <c r="W19" s="889"/>
      <c r="X19" s="889"/>
      <c r="Y19" s="889"/>
      <c r="Z19" s="889"/>
      <c r="AA19" s="889"/>
      <c r="AB19" s="889"/>
      <c r="AC19" s="889"/>
      <c r="AD19" s="889"/>
      <c r="AE19" s="379"/>
      <c r="AF19" s="379"/>
      <c r="AG19" s="379"/>
      <c r="AH19" s="379"/>
      <c r="AI19" s="379"/>
      <c r="AJ19" s="379"/>
      <c r="AK19" s="379"/>
      <c r="AL19" s="379"/>
      <c r="AM19" s="379"/>
      <c r="AN19" s="379"/>
      <c r="AO19" s="379"/>
      <c r="AP19" s="379"/>
      <c r="AQ19" s="379"/>
      <c r="AR19" s="379"/>
      <c r="AS19" s="379"/>
    </row>
    <row r="20" spans="2:45" ht="62.25" customHeight="1">
      <c r="B20" s="234"/>
      <c r="C20" s="889" t="s">
        <v>570</v>
      </c>
      <c r="D20" s="889"/>
      <c r="E20" s="889"/>
      <c r="F20" s="889"/>
      <c r="G20" s="889"/>
      <c r="H20" s="889"/>
      <c r="I20" s="889"/>
      <c r="J20" s="889"/>
      <c r="K20" s="889"/>
      <c r="L20" s="889"/>
      <c r="M20" s="889"/>
      <c r="N20" s="889"/>
      <c r="O20" s="889"/>
      <c r="P20" s="889"/>
      <c r="Q20" s="889"/>
      <c r="R20" s="889"/>
      <c r="S20" s="889"/>
      <c r="T20" s="889"/>
      <c r="U20" s="889"/>
      <c r="V20" s="889"/>
      <c r="W20" s="889"/>
      <c r="X20" s="889"/>
      <c r="Y20" s="889"/>
      <c r="Z20" s="889"/>
      <c r="AA20" s="889"/>
      <c r="AB20" s="889"/>
      <c r="AC20" s="889"/>
      <c r="AD20" s="889"/>
      <c r="AE20" s="379"/>
      <c r="AF20" s="379"/>
      <c r="AG20" s="379"/>
      <c r="AH20" s="379"/>
      <c r="AI20" s="379"/>
      <c r="AJ20" s="379"/>
      <c r="AK20" s="379"/>
      <c r="AL20" s="379"/>
      <c r="AM20" s="379"/>
      <c r="AN20" s="379"/>
      <c r="AO20" s="379"/>
      <c r="AP20" s="379"/>
      <c r="AQ20" s="379"/>
      <c r="AR20" s="379"/>
      <c r="AS20" s="379"/>
    </row>
    <row r="21" spans="2:45" ht="43.5" customHeight="1">
      <c r="B21" s="234"/>
      <c r="C21" s="889" t="s">
        <v>625</v>
      </c>
      <c r="D21" s="889"/>
      <c r="E21" s="889"/>
      <c r="F21" s="889"/>
      <c r="G21" s="889"/>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379"/>
      <c r="AF21" s="379"/>
      <c r="AG21" s="379"/>
      <c r="AH21" s="379"/>
      <c r="AI21" s="379"/>
      <c r="AJ21" s="379"/>
      <c r="AK21" s="379"/>
      <c r="AL21" s="379"/>
      <c r="AM21" s="379"/>
      <c r="AN21" s="379"/>
      <c r="AO21" s="379"/>
      <c r="AP21" s="379"/>
      <c r="AQ21" s="379"/>
      <c r="AR21" s="379"/>
      <c r="AS21" s="379"/>
    </row>
    <row r="22" spans="2:45" ht="70.5" customHeight="1">
      <c r="B22" s="234"/>
      <c r="C22" s="889" t="s">
        <v>724</v>
      </c>
      <c r="D22" s="889"/>
      <c r="E22" s="889"/>
      <c r="F22" s="889"/>
      <c r="G22" s="889"/>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379"/>
      <c r="AF22" s="379"/>
      <c r="AG22" s="379"/>
      <c r="AH22" s="379"/>
      <c r="AI22" s="379"/>
      <c r="AJ22" s="379"/>
      <c r="AK22" s="379"/>
      <c r="AL22" s="379"/>
      <c r="AM22" s="379"/>
      <c r="AN22" s="379"/>
      <c r="AO22" s="379"/>
      <c r="AP22" s="379"/>
      <c r="AQ22" s="379"/>
      <c r="AR22" s="379"/>
      <c r="AS22" s="379"/>
    </row>
    <row r="23" spans="2:45" ht="15.7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75">
      <c r="B24" s="888" t="s">
        <v>523</v>
      </c>
      <c r="C24" s="517" t="s">
        <v>525</v>
      </c>
      <c r="D24" s="237"/>
      <c r="E24" s="237"/>
      <c r="F24" s="517" t="s">
        <v>977</v>
      </c>
      <c r="G24" s="237"/>
      <c r="H24" s="237"/>
      <c r="I24" s="237"/>
      <c r="J24" s="517" t="s">
        <v>983</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75">
      <c r="B25" s="888"/>
      <c r="C25" s="517" t="s">
        <v>526</v>
      </c>
      <c r="D25" s="237"/>
      <c r="E25" s="237"/>
      <c r="F25" s="517" t="s">
        <v>978</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75">
      <c r="B26" s="234"/>
      <c r="C26" s="517" t="s">
        <v>527</v>
      </c>
      <c r="D26" s="237"/>
      <c r="E26" s="237"/>
      <c r="F26" s="517" t="s">
        <v>979</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75">
      <c r="B27" s="234"/>
      <c r="C27" s="517" t="s">
        <v>528</v>
      </c>
      <c r="D27" s="237"/>
      <c r="E27" s="237"/>
      <c r="F27" s="517" t="s">
        <v>980</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75">
      <c r="B28" s="234"/>
      <c r="C28" s="517" t="s">
        <v>529</v>
      </c>
      <c r="D28" s="237"/>
      <c r="E28" s="237"/>
      <c r="F28" s="517" t="s">
        <v>981</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75">
      <c r="B29" s="234"/>
      <c r="C29" s="517" t="s">
        <v>530</v>
      </c>
      <c r="D29" s="237"/>
      <c r="E29" s="237"/>
      <c r="F29" s="517" t="s">
        <v>982</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7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7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7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84" t="s">
        <v>211</v>
      </c>
      <c r="C34" s="886" t="s">
        <v>33</v>
      </c>
      <c r="D34" s="652" t="s">
        <v>420</v>
      </c>
      <c r="E34" s="901" t="s">
        <v>209</v>
      </c>
      <c r="F34" s="902"/>
      <c r="G34" s="902"/>
      <c r="H34" s="902"/>
      <c r="I34" s="902"/>
      <c r="J34" s="902"/>
      <c r="K34" s="902"/>
      <c r="L34" s="902"/>
      <c r="M34" s="902"/>
      <c r="N34" s="902"/>
      <c r="O34" s="902"/>
      <c r="P34" s="902"/>
      <c r="Q34" s="900" t="s">
        <v>213</v>
      </c>
      <c r="R34" s="651" t="s">
        <v>421</v>
      </c>
      <c r="S34" s="890" t="s">
        <v>212</v>
      </c>
      <c r="T34" s="891"/>
      <c r="U34" s="891"/>
      <c r="V34" s="891"/>
      <c r="W34" s="891"/>
      <c r="X34" s="891"/>
      <c r="Y34" s="891"/>
      <c r="Z34" s="891"/>
      <c r="AA34" s="891"/>
      <c r="AB34" s="891"/>
      <c r="AC34" s="891"/>
      <c r="AD34" s="898"/>
      <c r="AE34" s="890" t="s">
        <v>242</v>
      </c>
      <c r="AF34" s="891"/>
      <c r="AG34" s="891"/>
      <c r="AH34" s="891"/>
      <c r="AI34" s="891"/>
      <c r="AJ34" s="891"/>
      <c r="AK34" s="891"/>
      <c r="AL34" s="891"/>
      <c r="AM34" s="891"/>
      <c r="AN34" s="891"/>
      <c r="AO34" s="891"/>
      <c r="AP34" s="891"/>
      <c r="AQ34" s="891"/>
      <c r="AR34" s="891"/>
      <c r="AS34" s="892"/>
    </row>
    <row r="35" spans="1:45" ht="65.25" customHeight="1">
      <c r="B35" s="885"/>
      <c r="C35" s="890"/>
      <c r="D35" s="660">
        <v>2015</v>
      </c>
      <c r="E35" s="664">
        <v>2016</v>
      </c>
      <c r="F35" s="661">
        <v>2017</v>
      </c>
      <c r="G35" s="661">
        <v>2018</v>
      </c>
      <c r="H35" s="661">
        <v>2019</v>
      </c>
      <c r="I35" s="661">
        <v>2020</v>
      </c>
      <c r="J35" s="661">
        <v>2021</v>
      </c>
      <c r="K35" s="661">
        <v>2022</v>
      </c>
      <c r="L35" s="663">
        <v>2023</v>
      </c>
      <c r="M35" s="662">
        <v>2024</v>
      </c>
      <c r="N35" s="661">
        <v>2025</v>
      </c>
      <c r="O35" s="662">
        <v>2026</v>
      </c>
      <c r="P35" s="664">
        <v>2027</v>
      </c>
      <c r="Q35" s="900"/>
      <c r="R35" s="665">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kW</v>
      </c>
      <c r="AH35" s="245" t="str">
        <f>'1.  LRAMVA Summary'!$G$53</f>
        <v>Unmetered Scattered Load</v>
      </c>
      <c r="AI35" s="245" t="str">
        <f>'1.  LRAMVA Summary'!$H$53</f>
        <v>Streetlighting</v>
      </c>
      <c r="AJ35" s="245" t="str">
        <f>'1.  LRAMVA Summary'!$I$53</f>
        <v/>
      </c>
      <c r="AK35" s="245" t="str">
        <f>'1.  LRAMVA Summary'!$J$53</f>
        <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500</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kWh</v>
      </c>
      <c r="AI36" s="251" t="str">
        <f>'1.  LRAMVA Summary'!$H$54</f>
        <v>kW</v>
      </c>
      <c r="AJ36" s="251">
        <f>'1.  LRAMVA Summary'!$I$54</f>
        <v>0</v>
      </c>
      <c r="AK36" s="251">
        <f>'1.  LRAMVA Summary'!$J$54</f>
        <v>0</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493</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idden="1" outlineLevel="1">
      <c r="A38" s="457">
        <v>1</v>
      </c>
      <c r="B38" s="273" t="s">
        <v>95</v>
      </c>
      <c r="C38" s="251" t="s">
        <v>25</v>
      </c>
      <c r="D38" s="255"/>
      <c r="E38" s="255"/>
      <c r="F38" s="255"/>
      <c r="G38" s="255"/>
      <c r="H38" s="255"/>
      <c r="I38" s="255"/>
      <c r="J38" s="255"/>
      <c r="K38" s="255"/>
      <c r="L38" s="255"/>
      <c r="M38" s="255"/>
      <c r="N38" s="255"/>
      <c r="O38" s="255"/>
      <c r="P38" s="255"/>
      <c r="Q38" s="251"/>
      <c r="R38" s="255"/>
      <c r="S38" s="255"/>
      <c r="T38" s="255"/>
      <c r="U38" s="255"/>
      <c r="V38" s="255"/>
      <c r="W38" s="255"/>
      <c r="X38" s="255"/>
      <c r="Y38" s="255"/>
      <c r="Z38" s="255"/>
      <c r="AA38" s="255"/>
      <c r="AB38" s="255"/>
      <c r="AC38" s="255"/>
      <c r="AD38" s="255"/>
      <c r="AE38" s="361"/>
      <c r="AF38" s="361"/>
      <c r="AG38" s="361"/>
      <c r="AH38" s="361"/>
      <c r="AI38" s="361"/>
      <c r="AJ38" s="361"/>
      <c r="AK38" s="361"/>
      <c r="AL38" s="361"/>
      <c r="AM38" s="361"/>
      <c r="AN38" s="361"/>
      <c r="AO38" s="361"/>
      <c r="AP38" s="361"/>
      <c r="AQ38" s="361"/>
      <c r="AR38" s="361"/>
      <c r="AS38" s="256">
        <f>SUM(AE38:AR38)</f>
        <v>0</v>
      </c>
    </row>
    <row r="39" spans="1:45" hidden="1" outlineLevel="1">
      <c r="B39" s="254" t="s">
        <v>266</v>
      </c>
      <c r="C39" s="251" t="s">
        <v>163</v>
      </c>
      <c r="D39" s="255"/>
      <c r="E39" s="255"/>
      <c r="F39" s="255"/>
      <c r="G39" s="255"/>
      <c r="H39" s="255"/>
      <c r="I39" s="255"/>
      <c r="J39" s="255"/>
      <c r="K39" s="255"/>
      <c r="L39" s="255"/>
      <c r="M39" s="255"/>
      <c r="N39" s="255"/>
      <c r="O39" s="255"/>
      <c r="P39" s="255"/>
      <c r="Q39" s="414"/>
      <c r="R39" s="255"/>
      <c r="S39" s="255"/>
      <c r="T39" s="255"/>
      <c r="U39" s="255"/>
      <c r="V39" s="255"/>
      <c r="W39" s="255"/>
      <c r="X39" s="255"/>
      <c r="Y39" s="255"/>
      <c r="Z39" s="255"/>
      <c r="AA39" s="255"/>
      <c r="AB39" s="255"/>
      <c r="AC39" s="255"/>
      <c r="AD39" s="255"/>
      <c r="AE39" s="362">
        <f>AE38</f>
        <v>0</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75" hidden="1" outlineLevel="1">
      <c r="B40" s="258"/>
      <c r="C40" s="259"/>
      <c r="D40" s="259"/>
      <c r="E40" s="259"/>
      <c r="F40" s="259"/>
      <c r="G40" s="259"/>
      <c r="H40" s="259"/>
      <c r="I40" s="259"/>
      <c r="J40" s="6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idden="1" outlineLevel="1">
      <c r="A41" s="457">
        <v>2</v>
      </c>
      <c r="B41" s="273" t="s">
        <v>96</v>
      </c>
      <c r="C41" s="251" t="s">
        <v>25</v>
      </c>
      <c r="D41" s="255"/>
      <c r="E41" s="255"/>
      <c r="F41" s="255"/>
      <c r="G41" s="255"/>
      <c r="H41" s="255"/>
      <c r="I41" s="255"/>
      <c r="J41" s="255"/>
      <c r="K41" s="255"/>
      <c r="L41" s="255"/>
      <c r="M41" s="255"/>
      <c r="N41" s="255"/>
      <c r="O41" s="255"/>
      <c r="P41" s="255"/>
      <c r="Q41" s="251"/>
      <c r="R41" s="255"/>
      <c r="S41" s="255"/>
      <c r="T41" s="255"/>
      <c r="U41" s="255"/>
      <c r="V41" s="255"/>
      <c r="W41" s="255"/>
      <c r="X41" s="255"/>
      <c r="Y41" s="255"/>
      <c r="Z41" s="255"/>
      <c r="AA41" s="255"/>
      <c r="AB41" s="255"/>
      <c r="AC41" s="255"/>
      <c r="AD41" s="255"/>
      <c r="AE41" s="361"/>
      <c r="AF41" s="361"/>
      <c r="AG41" s="361"/>
      <c r="AH41" s="361"/>
      <c r="AI41" s="361"/>
      <c r="AJ41" s="361"/>
      <c r="AK41" s="361"/>
      <c r="AL41" s="361"/>
      <c r="AM41" s="361"/>
      <c r="AN41" s="361"/>
      <c r="AO41" s="361"/>
      <c r="AP41" s="361"/>
      <c r="AQ41" s="361"/>
      <c r="AR41" s="361"/>
      <c r="AS41" s="256">
        <f>SUM(AE41:AR41)</f>
        <v>0</v>
      </c>
    </row>
    <row r="42" spans="1:45" hidden="1" outlineLevel="1">
      <c r="B42" s="254" t="s">
        <v>266</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0</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75"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idden="1" outlineLevel="1">
      <c r="A44" s="457">
        <v>3</v>
      </c>
      <c r="B44" s="273" t="s">
        <v>97</v>
      </c>
      <c r="C44" s="251" t="s">
        <v>25</v>
      </c>
      <c r="D44" s="255"/>
      <c r="E44" s="255"/>
      <c r="F44" s="255"/>
      <c r="G44" s="255"/>
      <c r="H44" s="255"/>
      <c r="I44" s="255"/>
      <c r="J44" s="255"/>
      <c r="K44" s="255"/>
      <c r="L44" s="255"/>
      <c r="M44" s="255"/>
      <c r="N44" s="255"/>
      <c r="O44" s="255"/>
      <c r="P44" s="255"/>
      <c r="Q44" s="251"/>
      <c r="R44" s="255"/>
      <c r="S44" s="255"/>
      <c r="T44" s="255"/>
      <c r="U44" s="255"/>
      <c r="V44" s="255"/>
      <c r="W44" s="255"/>
      <c r="X44" s="255"/>
      <c r="Y44" s="255"/>
      <c r="Z44" s="255"/>
      <c r="AA44" s="255"/>
      <c r="AB44" s="255"/>
      <c r="AC44" s="255"/>
      <c r="AD44" s="255"/>
      <c r="AE44" s="361"/>
      <c r="AF44" s="361"/>
      <c r="AG44" s="361"/>
      <c r="AH44" s="361"/>
      <c r="AI44" s="361"/>
      <c r="AJ44" s="361"/>
      <c r="AK44" s="361"/>
      <c r="AL44" s="361"/>
      <c r="AM44" s="361"/>
      <c r="AN44" s="361"/>
      <c r="AO44" s="361"/>
      <c r="AP44" s="361"/>
      <c r="AQ44" s="361"/>
      <c r="AR44" s="361"/>
      <c r="AS44" s="256">
        <f>SUM(AE44:AR44)</f>
        <v>0</v>
      </c>
    </row>
    <row r="45" spans="1:45" hidden="1"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0</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idden="1" outlineLevel="1">
      <c r="A47" s="457">
        <v>4</v>
      </c>
      <c r="B47" s="273" t="s">
        <v>662</v>
      </c>
      <c r="C47" s="251" t="s">
        <v>25</v>
      </c>
      <c r="D47" s="255"/>
      <c r="E47" s="255"/>
      <c r="F47" s="255"/>
      <c r="G47" s="255"/>
      <c r="H47" s="255"/>
      <c r="I47" s="255"/>
      <c r="J47" s="255"/>
      <c r="K47" s="255"/>
      <c r="L47" s="255"/>
      <c r="M47" s="255"/>
      <c r="N47" s="255"/>
      <c r="O47" s="255"/>
      <c r="P47" s="255"/>
      <c r="Q47" s="251"/>
      <c r="R47" s="255"/>
      <c r="S47" s="255"/>
      <c r="T47" s="255"/>
      <c r="U47" s="255"/>
      <c r="V47" s="255"/>
      <c r="W47" s="255"/>
      <c r="X47" s="255"/>
      <c r="Y47" s="255"/>
      <c r="Z47" s="255"/>
      <c r="AA47" s="255"/>
      <c r="AB47" s="255"/>
      <c r="AC47" s="255"/>
      <c r="AD47" s="255"/>
      <c r="AE47" s="361"/>
      <c r="AF47" s="361"/>
      <c r="AG47" s="361"/>
      <c r="AH47" s="361"/>
      <c r="AI47" s="361"/>
      <c r="AJ47" s="361"/>
      <c r="AK47" s="361"/>
      <c r="AL47" s="361"/>
      <c r="AM47" s="361"/>
      <c r="AN47" s="361"/>
      <c r="AO47" s="361"/>
      <c r="AP47" s="361"/>
      <c r="AQ47" s="361"/>
      <c r="AR47" s="361"/>
      <c r="AS47" s="256">
        <f>SUM(AE47:AR47)</f>
        <v>0</v>
      </c>
    </row>
    <row r="48" spans="1:45" hidden="1" outlineLevel="1">
      <c r="B48" s="254" t="s">
        <v>266</v>
      </c>
      <c r="C48" s="251" t="s">
        <v>163</v>
      </c>
      <c r="D48" s="255"/>
      <c r="E48" s="255"/>
      <c r="F48" s="255"/>
      <c r="G48" s="255"/>
      <c r="H48" s="255"/>
      <c r="I48" s="255"/>
      <c r="J48" s="255"/>
      <c r="K48" s="255"/>
      <c r="L48" s="255"/>
      <c r="M48" s="255"/>
      <c r="N48" s="255"/>
      <c r="O48" s="255"/>
      <c r="P48" s="255"/>
      <c r="Q48" s="414"/>
      <c r="R48" s="255"/>
      <c r="S48" s="255"/>
      <c r="T48" s="255"/>
      <c r="U48" s="255"/>
      <c r="V48" s="255"/>
      <c r="W48" s="255"/>
      <c r="X48" s="255"/>
      <c r="Y48" s="255"/>
      <c r="Z48" s="255"/>
      <c r="AA48" s="255"/>
      <c r="AB48" s="255"/>
      <c r="AC48" s="255"/>
      <c r="AD48" s="255"/>
      <c r="AE48" s="362">
        <f>AE47</f>
        <v>0</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idden="1"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494</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idden="1" outlineLevel="1">
      <c r="A54" s="457">
        <v>6</v>
      </c>
      <c r="B54" s="273" t="s">
        <v>99</v>
      </c>
      <c r="C54" s="251" t="s">
        <v>25</v>
      </c>
      <c r="D54" s="255"/>
      <c r="E54" s="255"/>
      <c r="F54" s="255"/>
      <c r="G54" s="255"/>
      <c r="H54" s="255"/>
      <c r="I54" s="255"/>
      <c r="J54" s="255"/>
      <c r="K54" s="255"/>
      <c r="L54" s="255"/>
      <c r="M54" s="255"/>
      <c r="N54" s="255"/>
      <c r="O54" s="255"/>
      <c r="P54" s="255"/>
      <c r="Q54" s="255">
        <v>12</v>
      </c>
      <c r="R54" s="255"/>
      <c r="S54" s="255"/>
      <c r="T54" s="255"/>
      <c r="U54" s="255"/>
      <c r="V54" s="255"/>
      <c r="W54" s="255"/>
      <c r="X54" s="255"/>
      <c r="Y54" s="255"/>
      <c r="Z54" s="255"/>
      <c r="AA54" s="255"/>
      <c r="AB54" s="255"/>
      <c r="AC54" s="255"/>
      <c r="AD54" s="255"/>
      <c r="AE54" s="366"/>
      <c r="AF54" s="361"/>
      <c r="AG54" s="361"/>
      <c r="AH54" s="361"/>
      <c r="AI54" s="361"/>
      <c r="AJ54" s="361"/>
      <c r="AK54" s="361"/>
      <c r="AL54" s="366"/>
      <c r="AM54" s="366"/>
      <c r="AN54" s="366"/>
      <c r="AO54" s="366"/>
      <c r="AP54" s="366"/>
      <c r="AQ54" s="366"/>
      <c r="AR54" s="366"/>
      <c r="AS54" s="256">
        <f>SUM(AE54:AR54)</f>
        <v>0</v>
      </c>
    </row>
    <row r="55" spans="1:45" hidden="1" outlineLevel="1">
      <c r="B55" s="254" t="s">
        <v>266</v>
      </c>
      <c r="C55" s="251" t="s">
        <v>163</v>
      </c>
      <c r="D55" s="255"/>
      <c r="E55" s="255"/>
      <c r="F55" s="255"/>
      <c r="G55" s="255"/>
      <c r="H55" s="255"/>
      <c r="I55" s="255"/>
      <c r="J55" s="255"/>
      <c r="K55" s="255"/>
      <c r="L55" s="255"/>
      <c r="M55" s="255"/>
      <c r="N55" s="255"/>
      <c r="O55" s="255"/>
      <c r="P55" s="255"/>
      <c r="Q55" s="255">
        <f>Q54</f>
        <v>12</v>
      </c>
      <c r="R55" s="255"/>
      <c r="S55" s="255"/>
      <c r="T55" s="255"/>
      <c r="U55" s="255"/>
      <c r="V55" s="255"/>
      <c r="W55" s="255"/>
      <c r="X55" s="255"/>
      <c r="Y55" s="255"/>
      <c r="Z55" s="255"/>
      <c r="AA55" s="255"/>
      <c r="AB55" s="255"/>
      <c r="AC55" s="255"/>
      <c r="AD55" s="255"/>
      <c r="AE55" s="362">
        <f>AE54</f>
        <v>0</v>
      </c>
      <c r="AF55" s="362">
        <f t="shared" ref="AF55" si="53">AF54</f>
        <v>0</v>
      </c>
      <c r="AG55" s="362">
        <f t="shared" ref="AG55" si="54">AG54</f>
        <v>0</v>
      </c>
      <c r="AH55" s="362">
        <f t="shared" ref="AH55" si="55">AH54</f>
        <v>0</v>
      </c>
      <c r="AI55" s="362">
        <f t="shared" ref="AI55" si="56">AI54</f>
        <v>0</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c r="E57" s="255"/>
      <c r="F57" s="255"/>
      <c r="G57" s="255"/>
      <c r="H57" s="255"/>
      <c r="I57" s="255"/>
      <c r="J57" s="255"/>
      <c r="K57" s="255"/>
      <c r="L57" s="255"/>
      <c r="M57" s="255"/>
      <c r="N57" s="255"/>
      <c r="O57" s="255"/>
      <c r="P57" s="255"/>
      <c r="Q57" s="255">
        <v>12</v>
      </c>
      <c r="R57" s="255"/>
      <c r="S57" s="255"/>
      <c r="T57" s="255"/>
      <c r="U57" s="255"/>
      <c r="V57" s="255"/>
      <c r="W57" s="255"/>
      <c r="X57" s="255"/>
      <c r="Y57" s="255"/>
      <c r="Z57" s="255"/>
      <c r="AA57" s="255"/>
      <c r="AB57" s="255"/>
      <c r="AC57" s="255"/>
      <c r="AD57" s="255"/>
      <c r="AE57" s="465"/>
      <c r="AF57" s="465"/>
      <c r="AG57" s="465"/>
      <c r="AH57" s="361"/>
      <c r="AI57" s="465"/>
      <c r="AJ57" s="361"/>
      <c r="AK57" s="361"/>
      <c r="AL57" s="366"/>
      <c r="AM57" s="366"/>
      <c r="AN57" s="366"/>
      <c r="AO57" s="366"/>
      <c r="AP57" s="366"/>
      <c r="AQ57" s="366"/>
      <c r="AR57" s="366"/>
      <c r="AS57" s="256">
        <f>SUM(AE57:AR57)</f>
        <v>0</v>
      </c>
    </row>
    <row r="58" spans="1:45" hidden="1" outlineLevel="1">
      <c r="B58" s="254" t="s">
        <v>266</v>
      </c>
      <c r="C58" s="251" t="s">
        <v>163</v>
      </c>
      <c r="D58" s="255"/>
      <c r="E58" s="255"/>
      <c r="F58" s="255"/>
      <c r="G58" s="255"/>
      <c r="H58" s="255"/>
      <c r="I58" s="255"/>
      <c r="J58" s="255"/>
      <c r="K58" s="255"/>
      <c r="L58" s="255"/>
      <c r="M58" s="255"/>
      <c r="N58" s="255"/>
      <c r="O58" s="255"/>
      <c r="P58" s="255"/>
      <c r="Q58" s="255">
        <f>Q57</f>
        <v>12</v>
      </c>
      <c r="R58" s="255"/>
      <c r="S58" s="255"/>
      <c r="T58" s="255"/>
      <c r="U58" s="255"/>
      <c r="V58" s="255"/>
      <c r="W58" s="255"/>
      <c r="X58" s="255"/>
      <c r="Y58" s="255"/>
      <c r="Z58" s="255"/>
      <c r="AA58" s="255"/>
      <c r="AB58" s="255"/>
      <c r="AC58" s="255"/>
      <c r="AD58" s="255"/>
      <c r="AE58" s="362">
        <f>AE57</f>
        <v>0</v>
      </c>
      <c r="AF58" s="362">
        <f>AF57</f>
        <v>0</v>
      </c>
      <c r="AG58" s="362">
        <f t="shared" ref="AG58" si="66">AG57</f>
        <v>0</v>
      </c>
      <c r="AH58" s="362">
        <f t="shared" ref="AH58" si="67">AH57</f>
        <v>0</v>
      </c>
      <c r="AI58" s="362">
        <f t="shared" ref="AI58" si="68">AI57</f>
        <v>0</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idden="1" outlineLevel="1">
      <c r="A60" s="457">
        <v>8</v>
      </c>
      <c r="B60" s="273" t="s">
        <v>101</v>
      </c>
      <c r="C60" s="251" t="s">
        <v>25</v>
      </c>
      <c r="D60" s="255"/>
      <c r="E60" s="255"/>
      <c r="F60" s="255"/>
      <c r="G60" s="255"/>
      <c r="H60" s="255"/>
      <c r="I60" s="255"/>
      <c r="J60" s="255"/>
      <c r="K60" s="255"/>
      <c r="L60" s="255"/>
      <c r="M60" s="255"/>
      <c r="N60" s="255"/>
      <c r="O60" s="255"/>
      <c r="P60" s="255"/>
      <c r="Q60" s="255">
        <v>12</v>
      </c>
      <c r="R60" s="255"/>
      <c r="S60" s="255"/>
      <c r="T60" s="255"/>
      <c r="U60" s="255"/>
      <c r="V60" s="255"/>
      <c r="W60" s="255"/>
      <c r="X60" s="255"/>
      <c r="Y60" s="255"/>
      <c r="Z60" s="255"/>
      <c r="AA60" s="255"/>
      <c r="AB60" s="255"/>
      <c r="AC60" s="255"/>
      <c r="AD60" s="255"/>
      <c r="AE60" s="366"/>
      <c r="AF60" s="465"/>
      <c r="AG60" s="361"/>
      <c r="AH60" s="361"/>
      <c r="AI60" s="361"/>
      <c r="AJ60" s="361"/>
      <c r="AK60" s="361"/>
      <c r="AL60" s="366"/>
      <c r="AM60" s="366"/>
      <c r="AN60" s="366"/>
      <c r="AO60" s="366"/>
      <c r="AP60" s="366"/>
      <c r="AQ60" s="366"/>
      <c r="AR60" s="366"/>
      <c r="AS60" s="256">
        <f>SUM(AE60:AR60)</f>
        <v>0</v>
      </c>
    </row>
    <row r="61" spans="1:45" hidden="1" outlineLevel="1">
      <c r="B61" s="254" t="s">
        <v>266</v>
      </c>
      <c r="C61" s="251" t="s">
        <v>163</v>
      </c>
      <c r="D61" s="255"/>
      <c r="E61" s="255"/>
      <c r="F61" s="255"/>
      <c r="G61" s="255"/>
      <c r="H61" s="255"/>
      <c r="I61" s="255"/>
      <c r="J61" s="255"/>
      <c r="K61" s="255"/>
      <c r="L61" s="255"/>
      <c r="M61" s="255"/>
      <c r="N61" s="255"/>
      <c r="O61" s="255"/>
      <c r="P61" s="255"/>
      <c r="Q61" s="255">
        <f>Q60</f>
        <v>12</v>
      </c>
      <c r="R61" s="255"/>
      <c r="S61" s="255"/>
      <c r="T61" s="255"/>
      <c r="U61" s="255"/>
      <c r="V61" s="255"/>
      <c r="W61" s="255"/>
      <c r="X61" s="255"/>
      <c r="Y61" s="255"/>
      <c r="Z61" s="255"/>
      <c r="AA61" s="255"/>
      <c r="AB61" s="255"/>
      <c r="AC61" s="255"/>
      <c r="AD61" s="255"/>
      <c r="AE61" s="362">
        <f>AE60</f>
        <v>0</v>
      </c>
      <c r="AF61" s="362">
        <f t="shared" ref="AF61" si="78">AF60</f>
        <v>0</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idden="1" outlineLevel="1">
      <c r="A63" s="457">
        <v>9</v>
      </c>
      <c r="B63" s="273" t="s">
        <v>102</v>
      </c>
      <c r="C63" s="251" t="s">
        <v>25</v>
      </c>
      <c r="D63" s="255"/>
      <c r="E63" s="255"/>
      <c r="F63" s="255"/>
      <c r="G63" s="255"/>
      <c r="H63" s="255"/>
      <c r="I63" s="255"/>
      <c r="J63" s="255"/>
      <c r="K63" s="255"/>
      <c r="L63" s="255"/>
      <c r="M63" s="255"/>
      <c r="N63" s="255"/>
      <c r="O63" s="255"/>
      <c r="P63" s="255"/>
      <c r="Q63" s="255">
        <v>12</v>
      </c>
      <c r="R63" s="255"/>
      <c r="S63" s="255"/>
      <c r="T63" s="255"/>
      <c r="U63" s="255"/>
      <c r="V63" s="255"/>
      <c r="W63" s="255"/>
      <c r="X63" s="255"/>
      <c r="Y63" s="255"/>
      <c r="Z63" s="255"/>
      <c r="AA63" s="255"/>
      <c r="AB63" s="255"/>
      <c r="AC63" s="255"/>
      <c r="AD63" s="255"/>
      <c r="AE63" s="366"/>
      <c r="AF63" s="361"/>
      <c r="AG63" s="361"/>
      <c r="AH63" s="361"/>
      <c r="AI63" s="361"/>
      <c r="AJ63" s="361"/>
      <c r="AK63" s="361"/>
      <c r="AL63" s="366"/>
      <c r="AM63" s="366"/>
      <c r="AN63" s="366"/>
      <c r="AO63" s="366"/>
      <c r="AP63" s="366"/>
      <c r="AQ63" s="366"/>
      <c r="AR63" s="366"/>
      <c r="AS63" s="256">
        <f>SUM(AE63:AR63)</f>
        <v>0</v>
      </c>
    </row>
    <row r="64" spans="1:45" hidden="1" outlineLevel="1">
      <c r="B64" s="254" t="s">
        <v>266</v>
      </c>
      <c r="C64" s="251" t="s">
        <v>163</v>
      </c>
      <c r="D64" s="255"/>
      <c r="E64" s="255"/>
      <c r="F64" s="255"/>
      <c r="G64" s="255"/>
      <c r="H64" s="255"/>
      <c r="I64" s="255"/>
      <c r="J64" s="255"/>
      <c r="K64" s="255"/>
      <c r="L64" s="255"/>
      <c r="M64" s="255"/>
      <c r="N64" s="255"/>
      <c r="O64" s="255"/>
      <c r="P64" s="255"/>
      <c r="Q64" s="255">
        <f>Q63</f>
        <v>12</v>
      </c>
      <c r="R64" s="255"/>
      <c r="S64" s="255"/>
      <c r="T64" s="255"/>
      <c r="U64" s="255"/>
      <c r="V64" s="255"/>
      <c r="W64" s="255"/>
      <c r="X64" s="255"/>
      <c r="Y64" s="255"/>
      <c r="Z64" s="255"/>
      <c r="AA64" s="255"/>
      <c r="AB64" s="255"/>
      <c r="AC64" s="255"/>
      <c r="AD64" s="255"/>
      <c r="AE64" s="362">
        <f>AE63</f>
        <v>0</v>
      </c>
      <c r="AF64" s="362">
        <f t="shared" ref="AF64" si="91">AF63</f>
        <v>0</v>
      </c>
      <c r="AG64" s="362">
        <f t="shared" ref="AG64" si="92">AG63</f>
        <v>0</v>
      </c>
      <c r="AH64" s="362">
        <f t="shared" ref="AH64" si="93">AH63</f>
        <v>0</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idden="1"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75"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idden="1"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 si="117">AF70</f>
        <v>0</v>
      </c>
      <c r="AG71" s="362">
        <f t="shared" ref="AG71" si="118">AG70</f>
        <v>0</v>
      </c>
      <c r="AH71" s="362">
        <f t="shared" ref="AH71" si="119">AH70</f>
        <v>0</v>
      </c>
      <c r="AI71" s="362">
        <f t="shared" ref="AI71" si="120">AI70</f>
        <v>0</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idden="1"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hidden="1" outlineLevel="1">
      <c r="A76" s="457">
        <v>13</v>
      </c>
      <c r="B76" s="273" t="s">
        <v>106</v>
      </c>
      <c r="C76" s="251" t="s">
        <v>25</v>
      </c>
      <c r="D76" s="255"/>
      <c r="E76" s="255"/>
      <c r="F76" s="255"/>
      <c r="G76" s="255"/>
      <c r="H76" s="255"/>
      <c r="I76" s="255"/>
      <c r="J76" s="255"/>
      <c r="K76" s="255"/>
      <c r="L76" s="255"/>
      <c r="M76" s="255"/>
      <c r="N76" s="255"/>
      <c r="O76" s="255"/>
      <c r="P76" s="255"/>
      <c r="Q76" s="255">
        <v>12</v>
      </c>
      <c r="R76" s="255"/>
      <c r="S76" s="255"/>
      <c r="T76" s="255"/>
      <c r="U76" s="255"/>
      <c r="V76" s="255"/>
      <c r="W76" s="255"/>
      <c r="X76" s="255"/>
      <c r="Y76" s="255"/>
      <c r="Z76" s="255"/>
      <c r="AA76" s="255"/>
      <c r="AB76" s="255"/>
      <c r="AC76" s="255"/>
      <c r="AD76" s="255"/>
      <c r="AE76" s="361"/>
      <c r="AF76" s="361"/>
      <c r="AG76" s="361"/>
      <c r="AH76" s="361"/>
      <c r="AI76" s="361"/>
      <c r="AJ76" s="361"/>
      <c r="AK76" s="361"/>
      <c r="AL76" s="366"/>
      <c r="AM76" s="366"/>
      <c r="AN76" s="366"/>
      <c r="AO76" s="366"/>
      <c r="AP76" s="366"/>
      <c r="AQ76" s="366"/>
      <c r="AR76" s="366"/>
      <c r="AS76" s="256">
        <f>SUM(AE76:AR76)</f>
        <v>0</v>
      </c>
    </row>
    <row r="77" spans="1:45" hidden="1"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v>
      </c>
      <c r="AI77" s="362">
        <f t="shared" si="143"/>
        <v>0</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75"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idden="1" outlineLevel="1">
      <c r="A80" s="457">
        <v>14</v>
      </c>
      <c r="B80" s="274" t="s">
        <v>108</v>
      </c>
      <c r="C80" s="251" t="s">
        <v>25</v>
      </c>
      <c r="D80" s="255"/>
      <c r="E80" s="255"/>
      <c r="F80" s="255"/>
      <c r="G80" s="255"/>
      <c r="H80" s="255"/>
      <c r="I80" s="255"/>
      <c r="J80" s="255"/>
      <c r="K80" s="255"/>
      <c r="L80" s="255"/>
      <c r="M80" s="255"/>
      <c r="N80" s="255"/>
      <c r="O80" s="255"/>
      <c r="P80" s="255"/>
      <c r="Q80" s="255">
        <v>12</v>
      </c>
      <c r="R80" s="255"/>
      <c r="S80" s="255"/>
      <c r="T80" s="255"/>
      <c r="U80" s="255"/>
      <c r="V80" s="255"/>
      <c r="W80" s="255"/>
      <c r="X80" s="255"/>
      <c r="Y80" s="255"/>
      <c r="Z80" s="255"/>
      <c r="AA80" s="255"/>
      <c r="AB80" s="255"/>
      <c r="AC80" s="255"/>
      <c r="AD80" s="255"/>
      <c r="AE80" s="465"/>
      <c r="AF80" s="361"/>
      <c r="AG80" s="361"/>
      <c r="AH80" s="361"/>
      <c r="AI80" s="361"/>
      <c r="AJ80" s="361"/>
      <c r="AK80" s="361"/>
      <c r="AL80" s="361"/>
      <c r="AM80" s="361"/>
      <c r="AN80" s="361"/>
      <c r="AO80" s="361"/>
      <c r="AP80" s="361"/>
      <c r="AQ80" s="361"/>
      <c r="AR80" s="361"/>
      <c r="AS80" s="256">
        <f>SUM(AE80:AR80)</f>
        <v>0</v>
      </c>
    </row>
    <row r="81" spans="1:46" hidden="1"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0</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75" hidden="1" outlineLevel="1">
      <c r="A83" s="457"/>
      <c r="B83" s="248" t="s">
        <v>486</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idden="1" outlineLevel="1">
      <c r="A84" s="457">
        <v>15</v>
      </c>
      <c r="B84" s="254" t="s">
        <v>491</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idden="1"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idden="1" outlineLevel="1">
      <c r="A87" s="457">
        <v>16</v>
      </c>
      <c r="B87" s="283" t="s">
        <v>487</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idden="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75" hidden="1" outlineLevel="1">
      <c r="B90" s="455" t="s">
        <v>492</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idden="1"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idden="1"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idden="1"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0</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idden="1"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idden="1"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v>
      </c>
      <c r="AH98" s="362">
        <f t="shared" si="174"/>
        <v>0</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idden="1"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5.75"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75" hidden="1" outlineLevel="1">
      <c r="B103" s="454" t="s">
        <v>499</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75" hidden="1" outlineLevel="1">
      <c r="B104" s="248" t="s">
        <v>495</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75" hidden="1" outlineLevel="1">
      <c r="B117" s="248" t="s">
        <v>496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c r="AH118" s="361"/>
      <c r="AI118" s="361"/>
      <c r="AJ118" s="361"/>
      <c r="AK118" s="361"/>
      <c r="AL118" s="366"/>
      <c r="AM118" s="366"/>
      <c r="AN118" s="366"/>
      <c r="AO118" s="366"/>
      <c r="AP118" s="366"/>
      <c r="AQ118" s="366"/>
      <c r="AR118" s="366"/>
      <c r="AS118" s="256">
        <f>SUM(AE118:AR118)</f>
        <v>0</v>
      </c>
    </row>
    <row r="119" spans="1:45" hidden="1" outlineLevel="1">
      <c r="B119" s="254" t="s">
        <v>266</v>
      </c>
      <c r="C119" s="251" t="s">
        <v>163</v>
      </c>
      <c r="D119" s="255"/>
      <c r="E119" s="255"/>
      <c r="F119" s="255"/>
      <c r="G119" s="255"/>
      <c r="H119" s="255"/>
      <c r="I119" s="255"/>
      <c r="J119" s="255"/>
      <c r="K119" s="255"/>
      <c r="L119" s="255"/>
      <c r="M119" s="255"/>
      <c r="N119" s="255"/>
      <c r="O119" s="255"/>
      <c r="P119" s="255"/>
      <c r="Q119" s="255">
        <f>Q118</f>
        <v>12</v>
      </c>
      <c r="R119" s="255"/>
      <c r="S119" s="255"/>
      <c r="T119" s="255"/>
      <c r="U119" s="255"/>
      <c r="V119" s="255"/>
      <c r="W119" s="255"/>
      <c r="X119" s="255"/>
      <c r="Y119" s="255"/>
      <c r="Z119" s="255"/>
      <c r="AA119" s="255"/>
      <c r="AB119" s="255"/>
      <c r="AC119" s="255"/>
      <c r="AD119" s="255"/>
      <c r="AE119" s="362">
        <f>AE118</f>
        <v>0</v>
      </c>
      <c r="AF119" s="362">
        <f t="shared" ref="AF119" si="228">AF118</f>
        <v>0</v>
      </c>
      <c r="AG119" s="362">
        <f t="shared" ref="AG119" si="229">AG118</f>
        <v>0</v>
      </c>
      <c r="AH119" s="362">
        <f t="shared" ref="AH119" si="230">AH118</f>
        <v>0</v>
      </c>
      <c r="AI119" s="362">
        <f t="shared" ref="AI119" si="231">AI118</f>
        <v>0</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77"/>
      <c r="AF121" s="465"/>
      <c r="AG121" s="465"/>
      <c r="AH121" s="361"/>
      <c r="AI121" s="465"/>
      <c r="AJ121" s="361"/>
      <c r="AK121" s="361"/>
      <c r="AL121" s="366"/>
      <c r="AM121" s="366"/>
      <c r="AN121" s="366"/>
      <c r="AO121" s="366"/>
      <c r="AP121" s="366"/>
      <c r="AQ121" s="366"/>
      <c r="AR121" s="366"/>
      <c r="AS121" s="256">
        <f>SUM(AE121:AR121)</f>
        <v>0</v>
      </c>
    </row>
    <row r="122" spans="1:45" hidden="1" outlineLevel="1">
      <c r="B122" s="254" t="s">
        <v>266</v>
      </c>
      <c r="C122" s="251" t="s">
        <v>163</v>
      </c>
      <c r="D122" s="255"/>
      <c r="E122" s="255"/>
      <c r="F122" s="255"/>
      <c r="G122" s="255"/>
      <c r="H122" s="255"/>
      <c r="I122" s="255"/>
      <c r="J122" s="255"/>
      <c r="K122" s="255"/>
      <c r="L122" s="255"/>
      <c r="M122" s="255"/>
      <c r="N122" s="255"/>
      <c r="O122" s="255"/>
      <c r="P122" s="255"/>
      <c r="Q122" s="255">
        <f>Q121</f>
        <v>12</v>
      </c>
      <c r="R122" s="255"/>
      <c r="S122" s="255"/>
      <c r="T122" s="255"/>
      <c r="U122" s="255"/>
      <c r="V122" s="255"/>
      <c r="W122" s="255"/>
      <c r="X122" s="255"/>
      <c r="Y122" s="255"/>
      <c r="Z122" s="255"/>
      <c r="AA122" s="255"/>
      <c r="AB122" s="255"/>
      <c r="AC122" s="255"/>
      <c r="AD122" s="255"/>
      <c r="AE122" s="362">
        <f>AE121</f>
        <v>0</v>
      </c>
      <c r="AF122" s="362">
        <f t="shared" ref="AF122" si="241">AF121</f>
        <v>0</v>
      </c>
      <c r="AG122" s="362">
        <f t="shared" ref="AG122" si="242">AG121</f>
        <v>0</v>
      </c>
      <c r="AH122" s="362">
        <f t="shared" ref="AH122" si="243">AH121</f>
        <v>0</v>
      </c>
      <c r="AI122" s="362">
        <f t="shared" ref="AI122" si="244">AI121</f>
        <v>0</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idden="1"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idden="1"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idden="1"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idden="1"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idden="1"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idden="1"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 si="319">AF139</f>
        <v>0</v>
      </c>
      <c r="AG140" s="362">
        <f t="shared" ref="AG140" si="320">AG139</f>
        <v>0</v>
      </c>
      <c r="AH140" s="362">
        <f t="shared" ref="AH140" si="321">AH139</f>
        <v>0</v>
      </c>
      <c r="AI140" s="362">
        <f t="shared" ref="AI140" si="322">AI139</f>
        <v>0</v>
      </c>
      <c r="AJ140" s="362">
        <f t="shared" ref="AJ140" si="323">AJ139</f>
        <v>0</v>
      </c>
      <c r="AK140" s="362">
        <f t="shared" ref="AK140" si="324">AK139</f>
        <v>0</v>
      </c>
      <c r="AL140" s="362">
        <f t="shared" ref="AL140" si="325">AL139</f>
        <v>0</v>
      </c>
      <c r="AM140" s="362">
        <f t="shared" ref="AM140" si="326">AM139</f>
        <v>0</v>
      </c>
      <c r="AN140" s="362">
        <f t="shared" ref="AN140" si="327">AN139</f>
        <v>0</v>
      </c>
      <c r="AO140" s="362">
        <f t="shared" ref="AO140" si="328">AO139</f>
        <v>0</v>
      </c>
      <c r="AP140" s="362">
        <f t="shared" ref="AP140" si="329">AP139</f>
        <v>0</v>
      </c>
      <c r="AQ140" s="362">
        <f t="shared" ref="AQ140" si="330">AQ139</f>
        <v>0</v>
      </c>
      <c r="AR140" s="362">
        <f t="shared" ref="AR140" si="331">AR139</f>
        <v>0</v>
      </c>
      <c r="AS140" s="266"/>
    </row>
    <row r="141" spans="1:4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75" hidden="1" outlineLevel="1">
      <c r="B142" s="248" t="s">
        <v>497</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idden="1"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32">AF143</f>
        <v>0</v>
      </c>
      <c r="AG144" s="362">
        <f t="shared" ref="AG144" si="333">AG143</f>
        <v>0</v>
      </c>
      <c r="AH144" s="362">
        <f t="shared" ref="AH144" si="334">AH143</f>
        <v>0</v>
      </c>
      <c r="AI144" s="362">
        <f t="shared" ref="AI144" si="335">AI143</f>
        <v>0</v>
      </c>
      <c r="AJ144" s="362">
        <f t="shared" ref="AJ144" si="336">AJ143</f>
        <v>0</v>
      </c>
      <c r="AK144" s="362">
        <f t="shared" ref="AK144" si="337">AK143</f>
        <v>0</v>
      </c>
      <c r="AL144" s="362">
        <f t="shared" ref="AL144" si="338">AL143</f>
        <v>0</v>
      </c>
      <c r="AM144" s="362">
        <f t="shared" ref="AM144" si="339">AM143</f>
        <v>0</v>
      </c>
      <c r="AN144" s="362">
        <f t="shared" ref="AN144" si="340">AN143</f>
        <v>0</v>
      </c>
      <c r="AO144" s="362">
        <f t="shared" ref="AO144" si="341">AO143</f>
        <v>0</v>
      </c>
      <c r="AP144" s="362">
        <f t="shared" ref="AP144" si="342">AP143</f>
        <v>0</v>
      </c>
      <c r="AQ144" s="362">
        <f t="shared" ref="AQ144" si="343">AQ143</f>
        <v>0</v>
      </c>
      <c r="AR144" s="362">
        <f t="shared" ref="AR144" si="344">AR143</f>
        <v>0</v>
      </c>
      <c r="AS144" s="266"/>
    </row>
    <row r="145" spans="1:4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idden="1"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5">AF146</f>
        <v>0</v>
      </c>
      <c r="AG147" s="362">
        <f t="shared" ref="AG147" si="346">AG146</f>
        <v>0</v>
      </c>
      <c r="AH147" s="362">
        <f t="shared" ref="AH147" si="347">AH146</f>
        <v>0</v>
      </c>
      <c r="AI147" s="362">
        <f t="shared" ref="AI147" si="348">AI146</f>
        <v>0</v>
      </c>
      <c r="AJ147" s="362">
        <f t="shared" ref="AJ147" si="349">AJ146</f>
        <v>0</v>
      </c>
      <c r="AK147" s="362">
        <f t="shared" ref="AK147" si="350">AK146</f>
        <v>0</v>
      </c>
      <c r="AL147" s="362">
        <f t="shared" ref="AL147" si="351">AL146</f>
        <v>0</v>
      </c>
      <c r="AM147" s="362">
        <f t="shared" ref="AM147" si="352">AM146</f>
        <v>0</v>
      </c>
      <c r="AN147" s="362">
        <f t="shared" ref="AN147" si="353">AN146</f>
        <v>0</v>
      </c>
      <c r="AO147" s="362">
        <f t="shared" ref="AO147" si="354">AO146</f>
        <v>0</v>
      </c>
      <c r="AP147" s="362">
        <f t="shared" ref="AP147" si="355">AP146</f>
        <v>0</v>
      </c>
      <c r="AQ147" s="362">
        <f t="shared" ref="AQ147" si="356">AQ146</f>
        <v>0</v>
      </c>
      <c r="AR147" s="362">
        <f t="shared" ref="AR147" si="357">AR146</f>
        <v>0</v>
      </c>
      <c r="AS147" s="266"/>
    </row>
    <row r="148" spans="1:4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idden="1"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8">AF149</f>
        <v>0</v>
      </c>
      <c r="AG150" s="362">
        <f t="shared" ref="AG150" si="359">AG149</f>
        <v>0</v>
      </c>
      <c r="AH150" s="362">
        <f t="shared" ref="AH150" si="360">AH149</f>
        <v>0</v>
      </c>
      <c r="AI150" s="362">
        <f t="shared" ref="AI150" si="361">AI149</f>
        <v>0</v>
      </c>
      <c r="AJ150" s="362">
        <f t="shared" ref="AJ150" si="362">AJ149</f>
        <v>0</v>
      </c>
      <c r="AK150" s="362">
        <f t="shared" ref="AK150" si="363">AK149</f>
        <v>0</v>
      </c>
      <c r="AL150" s="362">
        <f t="shared" ref="AL150" si="364">AL149</f>
        <v>0</v>
      </c>
      <c r="AM150" s="362">
        <f t="shared" ref="AM150" si="365">AM149</f>
        <v>0</v>
      </c>
      <c r="AN150" s="362">
        <f t="shared" ref="AN150" si="366">AN149</f>
        <v>0</v>
      </c>
      <c r="AO150" s="362">
        <f t="shared" ref="AO150" si="367">AO149</f>
        <v>0</v>
      </c>
      <c r="AP150" s="362">
        <f t="shared" ref="AP150" si="368">AP149</f>
        <v>0</v>
      </c>
      <c r="AQ150" s="362">
        <f t="shared" ref="AQ150" si="369">AQ149</f>
        <v>0</v>
      </c>
      <c r="AR150" s="362">
        <f t="shared" ref="AR150" si="370">AR149</f>
        <v>0</v>
      </c>
      <c r="AS150" s="266"/>
    </row>
    <row r="151" spans="1:4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75" hidden="1" outlineLevel="1">
      <c r="B152" s="248" t="s">
        <v>498</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idden="1"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71">AF153</f>
        <v>0</v>
      </c>
      <c r="AG154" s="362">
        <f t="shared" ref="AG154" si="372">AG153</f>
        <v>0</v>
      </c>
      <c r="AH154" s="362">
        <f t="shared" ref="AH154" si="373">AH153</f>
        <v>0</v>
      </c>
      <c r="AI154" s="362">
        <f t="shared" ref="AI154" si="374">AI153</f>
        <v>0</v>
      </c>
      <c r="AJ154" s="362">
        <f t="shared" ref="AJ154" si="375">AJ153</f>
        <v>0</v>
      </c>
      <c r="AK154" s="362">
        <f t="shared" ref="AK154" si="376">AK153</f>
        <v>0</v>
      </c>
      <c r="AL154" s="362">
        <f t="shared" ref="AL154" si="377">AL153</f>
        <v>0</v>
      </c>
      <c r="AM154" s="362">
        <f t="shared" ref="AM154" si="378">AM153</f>
        <v>0</v>
      </c>
      <c r="AN154" s="362">
        <f t="shared" ref="AN154" si="379">AN153</f>
        <v>0</v>
      </c>
      <c r="AO154" s="362">
        <f t="shared" ref="AO154" si="380">AO153</f>
        <v>0</v>
      </c>
      <c r="AP154" s="362">
        <f t="shared" ref="AP154" si="381">AP153</f>
        <v>0</v>
      </c>
      <c r="AQ154" s="362">
        <f t="shared" ref="AQ154" si="382">AQ153</f>
        <v>0</v>
      </c>
      <c r="AR154" s="362">
        <f t="shared" ref="AR154" si="383">AR153</f>
        <v>0</v>
      </c>
      <c r="AS154" s="266"/>
    </row>
    <row r="155" spans="1:4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idden="1"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84">AF156</f>
        <v>0</v>
      </c>
      <c r="AG157" s="362">
        <f t="shared" ref="AG157" si="385">AG156</f>
        <v>0</v>
      </c>
      <c r="AH157" s="362">
        <f t="shared" ref="AH157" si="386">AH156</f>
        <v>0</v>
      </c>
      <c r="AI157" s="362">
        <f t="shared" ref="AI157" si="387">AI156</f>
        <v>0</v>
      </c>
      <c r="AJ157" s="362">
        <f t="shared" ref="AJ157" si="388">AJ156</f>
        <v>0</v>
      </c>
      <c r="AK157" s="362">
        <f t="shared" ref="AK157" si="389">AK156</f>
        <v>0</v>
      </c>
      <c r="AL157" s="362">
        <f t="shared" ref="AL157" si="390">AL156</f>
        <v>0</v>
      </c>
      <c r="AM157" s="362">
        <f t="shared" ref="AM157" si="391">AM156</f>
        <v>0</v>
      </c>
      <c r="AN157" s="362">
        <f t="shared" ref="AN157" si="392">AN156</f>
        <v>0</v>
      </c>
      <c r="AO157" s="362">
        <f t="shared" ref="AO157" si="393">AO156</f>
        <v>0</v>
      </c>
      <c r="AP157" s="362">
        <f t="shared" ref="AP157" si="394">AP156</f>
        <v>0</v>
      </c>
      <c r="AQ157" s="362">
        <f t="shared" ref="AQ157" si="395">AQ156</f>
        <v>0</v>
      </c>
      <c r="AR157" s="362">
        <f t="shared" ref="AR157" si="396">AR156</f>
        <v>0</v>
      </c>
      <c r="AS157" s="266"/>
    </row>
    <row r="158" spans="1:4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idden="1"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7">AF159</f>
        <v>0</v>
      </c>
      <c r="AG160" s="362">
        <f t="shared" ref="AG160" si="398">AG159</f>
        <v>0</v>
      </c>
      <c r="AH160" s="362">
        <f t="shared" ref="AH160" si="399">AH159</f>
        <v>0</v>
      </c>
      <c r="AI160" s="362">
        <f t="shared" ref="AI160" si="400">AI159</f>
        <v>0</v>
      </c>
      <c r="AJ160" s="362">
        <f t="shared" ref="AJ160" si="401">AJ159</f>
        <v>0</v>
      </c>
      <c r="AK160" s="362">
        <f t="shared" ref="AK160" si="402">AK159</f>
        <v>0</v>
      </c>
      <c r="AL160" s="362">
        <f t="shared" ref="AL160" si="403">AL159</f>
        <v>0</v>
      </c>
      <c r="AM160" s="362">
        <f t="shared" ref="AM160" si="404">AM159</f>
        <v>0</v>
      </c>
      <c r="AN160" s="362">
        <f t="shared" ref="AN160" si="405">AN159</f>
        <v>0</v>
      </c>
      <c r="AO160" s="362">
        <f t="shared" ref="AO160" si="406">AO159</f>
        <v>0</v>
      </c>
      <c r="AP160" s="362">
        <f t="shared" ref="AP160" si="407">AP159</f>
        <v>0</v>
      </c>
      <c r="AQ160" s="362">
        <f t="shared" ref="AQ160" si="408">AQ159</f>
        <v>0</v>
      </c>
      <c r="AR160" s="362">
        <f t="shared" ref="AR160" si="409">AR159</f>
        <v>0</v>
      </c>
      <c r="AS160" s="266"/>
    </row>
    <row r="161" spans="1:4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idden="1"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10">AF162</f>
        <v>0</v>
      </c>
      <c r="AG163" s="362">
        <f t="shared" ref="AG163" si="411">AG162</f>
        <v>0</v>
      </c>
      <c r="AH163" s="362">
        <f t="shared" ref="AH163" si="412">AH162</f>
        <v>0</v>
      </c>
      <c r="AI163" s="362">
        <f t="shared" ref="AI163" si="413">AI162</f>
        <v>0</v>
      </c>
      <c r="AJ163" s="362">
        <f t="shared" ref="AJ163" si="414">AJ162</f>
        <v>0</v>
      </c>
      <c r="AK163" s="362">
        <f t="shared" ref="AK163" si="415">AK162</f>
        <v>0</v>
      </c>
      <c r="AL163" s="362">
        <f t="shared" ref="AL163" si="416">AL162</f>
        <v>0</v>
      </c>
      <c r="AM163" s="362">
        <f t="shared" ref="AM163" si="417">AM162</f>
        <v>0</v>
      </c>
      <c r="AN163" s="362">
        <f t="shared" ref="AN163" si="418">AN162</f>
        <v>0</v>
      </c>
      <c r="AO163" s="362">
        <f t="shared" ref="AO163" si="419">AO162</f>
        <v>0</v>
      </c>
      <c r="AP163" s="362">
        <f t="shared" ref="AP163" si="420">AP162</f>
        <v>0</v>
      </c>
      <c r="AQ163" s="362">
        <f t="shared" ref="AQ163" si="421">AQ162</f>
        <v>0</v>
      </c>
      <c r="AR163" s="362">
        <f t="shared" ref="AR163" si="422">AR162</f>
        <v>0</v>
      </c>
      <c r="AS163" s="266"/>
    </row>
    <row r="164" spans="1:4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idden="1"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23">AF165</f>
        <v>0</v>
      </c>
      <c r="AG166" s="362">
        <f t="shared" ref="AG166" si="424">AG165</f>
        <v>0</v>
      </c>
      <c r="AH166" s="362">
        <f t="shared" ref="AH166" si="425">AH165</f>
        <v>0</v>
      </c>
      <c r="AI166" s="362">
        <f t="shared" ref="AI166" si="426">AI165</f>
        <v>0</v>
      </c>
      <c r="AJ166" s="362">
        <f t="shared" ref="AJ166" si="427">AJ165</f>
        <v>0</v>
      </c>
      <c r="AK166" s="362">
        <f t="shared" ref="AK166" si="428">AK165</f>
        <v>0</v>
      </c>
      <c r="AL166" s="362">
        <f t="shared" ref="AL166" si="429">AL165</f>
        <v>0</v>
      </c>
      <c r="AM166" s="362">
        <f t="shared" ref="AM166" si="430">AM165</f>
        <v>0</v>
      </c>
      <c r="AN166" s="362">
        <f t="shared" ref="AN166" si="431">AN165</f>
        <v>0</v>
      </c>
      <c r="AO166" s="362">
        <f t="shared" ref="AO166" si="432">AO165</f>
        <v>0</v>
      </c>
      <c r="AP166" s="362">
        <f t="shared" ref="AP166" si="433">AP165</f>
        <v>0</v>
      </c>
      <c r="AQ166" s="362">
        <f t="shared" ref="AQ166" si="434">AQ165</f>
        <v>0</v>
      </c>
      <c r="AR166" s="362">
        <f t="shared" ref="AR166" si="435">AR165</f>
        <v>0</v>
      </c>
      <c r="AS166" s="266"/>
    </row>
    <row r="167" spans="1:4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idden="1"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6">AF168</f>
        <v>0</v>
      </c>
      <c r="AG169" s="362">
        <f t="shared" ref="AG169" si="437">AG168</f>
        <v>0</v>
      </c>
      <c r="AH169" s="362">
        <f t="shared" ref="AH169" si="438">AH168</f>
        <v>0</v>
      </c>
      <c r="AI169" s="362">
        <f t="shared" ref="AI169" si="439">AI168</f>
        <v>0</v>
      </c>
      <c r="AJ169" s="362">
        <f t="shared" ref="AJ169" si="440">AJ168</f>
        <v>0</v>
      </c>
      <c r="AK169" s="362">
        <f t="shared" ref="AK169" si="441">AK168</f>
        <v>0</v>
      </c>
      <c r="AL169" s="362">
        <f t="shared" ref="AL169" si="442">AL168</f>
        <v>0</v>
      </c>
      <c r="AM169" s="362">
        <f t="shared" ref="AM169" si="443">AM168</f>
        <v>0</v>
      </c>
      <c r="AN169" s="362">
        <f t="shared" ref="AN169" si="444">AN168</f>
        <v>0</v>
      </c>
      <c r="AO169" s="362">
        <f t="shared" ref="AO169" si="445">AO168</f>
        <v>0</v>
      </c>
      <c r="AP169" s="362">
        <f t="shared" ref="AP169" si="446">AP168</f>
        <v>0</v>
      </c>
      <c r="AQ169" s="362">
        <f t="shared" ref="AQ169" si="447">AQ168</f>
        <v>0</v>
      </c>
      <c r="AR169" s="362">
        <f t="shared" ref="AR169" si="448">AR168</f>
        <v>0</v>
      </c>
      <c r="AS169" s="266"/>
    </row>
    <row r="170" spans="1:4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idden="1"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9">AF171</f>
        <v>0</v>
      </c>
      <c r="AG172" s="362">
        <f t="shared" ref="AG172" si="450">AG171</f>
        <v>0</v>
      </c>
      <c r="AH172" s="362">
        <f t="shared" ref="AH172" si="451">AH171</f>
        <v>0</v>
      </c>
      <c r="AI172" s="362">
        <f t="shared" ref="AI172" si="452">AI171</f>
        <v>0</v>
      </c>
      <c r="AJ172" s="362">
        <f t="shared" ref="AJ172" si="453">AJ171</f>
        <v>0</v>
      </c>
      <c r="AK172" s="362">
        <f t="shared" ref="AK172" si="454">AK171</f>
        <v>0</v>
      </c>
      <c r="AL172" s="362">
        <f t="shared" ref="AL172" si="455">AL171</f>
        <v>0</v>
      </c>
      <c r="AM172" s="362">
        <f t="shared" ref="AM172" si="456">AM171</f>
        <v>0</v>
      </c>
      <c r="AN172" s="362">
        <f t="shared" ref="AN172" si="457">AN171</f>
        <v>0</v>
      </c>
      <c r="AO172" s="362">
        <f t="shared" ref="AO172" si="458">AO171</f>
        <v>0</v>
      </c>
      <c r="AP172" s="362">
        <f t="shared" ref="AP172" si="459">AP171</f>
        <v>0</v>
      </c>
      <c r="AQ172" s="362">
        <f t="shared" ref="AQ172" si="460">AQ171</f>
        <v>0</v>
      </c>
      <c r="AR172" s="362">
        <f t="shared" ref="AR172" si="461">AR171</f>
        <v>0</v>
      </c>
      <c r="AS172" s="266"/>
    </row>
    <row r="173" spans="1:4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idden="1"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62">AF174</f>
        <v>0</v>
      </c>
      <c r="AG175" s="362">
        <f t="shared" ref="AG175" si="463">AG174</f>
        <v>0</v>
      </c>
      <c r="AH175" s="362">
        <f t="shared" ref="AH175" si="464">AH174</f>
        <v>0</v>
      </c>
      <c r="AI175" s="362">
        <f t="shared" ref="AI175" si="465">AI174</f>
        <v>0</v>
      </c>
      <c r="AJ175" s="362">
        <f t="shared" ref="AJ175" si="466">AJ174</f>
        <v>0</v>
      </c>
      <c r="AK175" s="362">
        <f t="shared" ref="AK175" si="467">AK174</f>
        <v>0</v>
      </c>
      <c r="AL175" s="362">
        <f t="shared" ref="AL175" si="468">AL174</f>
        <v>0</v>
      </c>
      <c r="AM175" s="362">
        <f t="shared" ref="AM175" si="469">AM174</f>
        <v>0</v>
      </c>
      <c r="AN175" s="362">
        <f t="shared" ref="AN175" si="470">AN174</f>
        <v>0</v>
      </c>
      <c r="AO175" s="362">
        <f t="shared" ref="AO175" si="471">AO174</f>
        <v>0</v>
      </c>
      <c r="AP175" s="362">
        <f t="shared" ref="AP175" si="472">AP174</f>
        <v>0</v>
      </c>
      <c r="AQ175" s="362">
        <f t="shared" ref="AQ175" si="473">AQ174</f>
        <v>0</v>
      </c>
      <c r="AR175" s="362">
        <f t="shared" ref="AR175" si="474">AR174</f>
        <v>0</v>
      </c>
      <c r="AS175" s="266"/>
    </row>
    <row r="176" spans="1:4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idden="1"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5">AF177</f>
        <v>0</v>
      </c>
      <c r="AG178" s="362">
        <f t="shared" ref="AG178" si="476">AG177</f>
        <v>0</v>
      </c>
      <c r="AH178" s="362">
        <f t="shared" ref="AH178" si="477">AH177</f>
        <v>0</v>
      </c>
      <c r="AI178" s="362">
        <f t="shared" ref="AI178" si="478">AI177</f>
        <v>0</v>
      </c>
      <c r="AJ178" s="362">
        <f t="shared" ref="AJ178" si="479">AJ177</f>
        <v>0</v>
      </c>
      <c r="AK178" s="362">
        <f t="shared" ref="AK178" si="480">AK177</f>
        <v>0</v>
      </c>
      <c r="AL178" s="362">
        <f t="shared" ref="AL178" si="481">AL177</f>
        <v>0</v>
      </c>
      <c r="AM178" s="362">
        <f t="shared" ref="AM178" si="482">AM177</f>
        <v>0</v>
      </c>
      <c r="AN178" s="362">
        <f t="shared" ref="AN178" si="483">AN177</f>
        <v>0</v>
      </c>
      <c r="AO178" s="362">
        <f t="shared" ref="AO178" si="484">AO177</f>
        <v>0</v>
      </c>
      <c r="AP178" s="362">
        <f t="shared" ref="AP178" si="485">AP177</f>
        <v>0</v>
      </c>
      <c r="AQ178" s="362">
        <f t="shared" ref="AQ178" si="486">AQ177</f>
        <v>0</v>
      </c>
      <c r="AR178" s="362">
        <f t="shared" ref="AR178" si="487">AR177</f>
        <v>0</v>
      </c>
      <c r="AS178" s="266"/>
    </row>
    <row r="179" spans="1:4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idden="1"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8">AF180</f>
        <v>0</v>
      </c>
      <c r="AG181" s="362">
        <f t="shared" ref="AG181" si="489">AG180</f>
        <v>0</v>
      </c>
      <c r="AH181" s="362">
        <f t="shared" ref="AH181" si="490">AH180</f>
        <v>0</v>
      </c>
      <c r="AI181" s="362">
        <f t="shared" ref="AI181" si="491">AI180</f>
        <v>0</v>
      </c>
      <c r="AJ181" s="362">
        <f t="shared" ref="AJ181" si="492">AJ180</f>
        <v>0</v>
      </c>
      <c r="AK181" s="362">
        <f t="shared" ref="AK181" si="493">AK180</f>
        <v>0</v>
      </c>
      <c r="AL181" s="362">
        <f t="shared" ref="AL181" si="494">AL180</f>
        <v>0</v>
      </c>
      <c r="AM181" s="362">
        <f t="shared" ref="AM181" si="495">AM180</f>
        <v>0</v>
      </c>
      <c r="AN181" s="362">
        <f t="shared" ref="AN181" si="496">AN180</f>
        <v>0</v>
      </c>
      <c r="AO181" s="362">
        <f t="shared" ref="AO181" si="497">AO180</f>
        <v>0</v>
      </c>
      <c r="AP181" s="362">
        <f t="shared" ref="AP181" si="498">AP180</f>
        <v>0</v>
      </c>
      <c r="AQ181" s="362">
        <f t="shared" ref="AQ181" si="499">AQ180</f>
        <v>0</v>
      </c>
      <c r="AR181" s="362">
        <f t="shared" ref="AR181" si="500">AR180</f>
        <v>0</v>
      </c>
      <c r="AS181" s="266"/>
    </row>
    <row r="182" spans="1:4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idden="1"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501">AF183</f>
        <v>0</v>
      </c>
      <c r="AG184" s="362">
        <f t="shared" ref="AG184" si="502">AG183</f>
        <v>0</v>
      </c>
      <c r="AH184" s="362">
        <f t="shared" ref="AH184" si="503">AH183</f>
        <v>0</v>
      </c>
      <c r="AI184" s="362">
        <f t="shared" ref="AI184" si="504">AI183</f>
        <v>0</v>
      </c>
      <c r="AJ184" s="362">
        <f t="shared" ref="AJ184" si="505">AJ183</f>
        <v>0</v>
      </c>
      <c r="AK184" s="362">
        <f t="shared" ref="AK184" si="506">AK183</f>
        <v>0</v>
      </c>
      <c r="AL184" s="362">
        <f t="shared" ref="AL184" si="507">AL183</f>
        <v>0</v>
      </c>
      <c r="AM184" s="362">
        <f t="shared" ref="AM184" si="508">AM183</f>
        <v>0</v>
      </c>
      <c r="AN184" s="362">
        <f t="shared" ref="AN184" si="509">AN183</f>
        <v>0</v>
      </c>
      <c r="AO184" s="362">
        <f t="shared" ref="AO184" si="510">AO183</f>
        <v>0</v>
      </c>
      <c r="AP184" s="362">
        <f t="shared" ref="AP184" si="511">AP183</f>
        <v>0</v>
      </c>
      <c r="AQ184" s="362">
        <f t="shared" ref="AQ184" si="512">AQ183</f>
        <v>0</v>
      </c>
      <c r="AR184" s="362">
        <f t="shared" ref="AR184" si="513">AR183</f>
        <v>0</v>
      </c>
      <c r="AS184" s="266"/>
    </row>
    <row r="185" spans="1:4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idden="1"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14">AF186</f>
        <v>0</v>
      </c>
      <c r="AG187" s="362">
        <f t="shared" ref="AG187" si="515">AG186</f>
        <v>0</v>
      </c>
      <c r="AH187" s="362">
        <f t="shared" ref="AH187" si="516">AH186</f>
        <v>0</v>
      </c>
      <c r="AI187" s="362">
        <f t="shared" ref="AI187" si="517">AI186</f>
        <v>0</v>
      </c>
      <c r="AJ187" s="362">
        <f t="shared" ref="AJ187" si="518">AJ186</f>
        <v>0</v>
      </c>
      <c r="AK187" s="362">
        <f t="shared" ref="AK187" si="519">AK186</f>
        <v>0</v>
      </c>
      <c r="AL187" s="362">
        <f t="shared" ref="AL187" si="520">AL186</f>
        <v>0</v>
      </c>
      <c r="AM187" s="362">
        <f t="shared" ref="AM187" si="521">AM186</f>
        <v>0</v>
      </c>
      <c r="AN187" s="362">
        <f t="shared" ref="AN187" si="522">AN186</f>
        <v>0</v>
      </c>
      <c r="AO187" s="362">
        <f t="shared" ref="AO187" si="523">AO186</f>
        <v>0</v>
      </c>
      <c r="AP187" s="362">
        <f t="shared" ref="AP187" si="524">AP186</f>
        <v>0</v>
      </c>
      <c r="AQ187" s="362">
        <f t="shared" ref="AQ187" si="525">AQ186</f>
        <v>0</v>
      </c>
      <c r="AR187" s="362">
        <f t="shared" ref="AR187" si="526">AR186</f>
        <v>0</v>
      </c>
      <c r="AS187" s="266"/>
    </row>
    <row r="188" spans="1:4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idden="1"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7">AF189</f>
        <v>0</v>
      </c>
      <c r="AG190" s="362">
        <f t="shared" ref="AG190" si="528">AG189</f>
        <v>0</v>
      </c>
      <c r="AH190" s="362">
        <f t="shared" ref="AH190" si="529">AH189</f>
        <v>0</v>
      </c>
      <c r="AI190" s="362">
        <f t="shared" ref="AI190" si="530">AI189</f>
        <v>0</v>
      </c>
      <c r="AJ190" s="362">
        <f t="shared" ref="AJ190" si="531">AJ189</f>
        <v>0</v>
      </c>
      <c r="AK190" s="362">
        <f t="shared" ref="AK190" si="532">AK189</f>
        <v>0</v>
      </c>
      <c r="AL190" s="362">
        <f t="shared" ref="AL190" si="533">AL189</f>
        <v>0</v>
      </c>
      <c r="AM190" s="362">
        <f t="shared" ref="AM190" si="534">AM189</f>
        <v>0</v>
      </c>
      <c r="AN190" s="362">
        <f t="shared" ref="AN190" si="535">AN189</f>
        <v>0</v>
      </c>
      <c r="AO190" s="362">
        <f t="shared" ref="AO190" si="536">AO189</f>
        <v>0</v>
      </c>
      <c r="AP190" s="362">
        <f t="shared" ref="AP190" si="537">AP189</f>
        <v>0</v>
      </c>
      <c r="AQ190" s="362">
        <f t="shared" ref="AQ190" si="538">AQ189</f>
        <v>0</v>
      </c>
      <c r="AR190" s="362">
        <f t="shared" ref="AR190" si="539">AR189</f>
        <v>0</v>
      </c>
      <c r="AS190" s="266"/>
    </row>
    <row r="191" spans="1:4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idden="1"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40">AF192</f>
        <v>0</v>
      </c>
      <c r="AG193" s="362">
        <f t="shared" ref="AG193" si="541">AG192</f>
        <v>0</v>
      </c>
      <c r="AH193" s="362">
        <f t="shared" ref="AH193" si="542">AH192</f>
        <v>0</v>
      </c>
      <c r="AI193" s="362">
        <f t="shared" ref="AI193" si="543">AI192</f>
        <v>0</v>
      </c>
      <c r="AJ193" s="362">
        <f t="shared" ref="AJ193" si="544">AJ192</f>
        <v>0</v>
      </c>
      <c r="AK193" s="362">
        <f t="shared" ref="AK193" si="545">AK192</f>
        <v>0</v>
      </c>
      <c r="AL193" s="362">
        <f t="shared" ref="AL193" si="546">AL192</f>
        <v>0</v>
      </c>
      <c r="AM193" s="362">
        <f t="shared" ref="AM193" si="547">AM192</f>
        <v>0</v>
      </c>
      <c r="AN193" s="362">
        <f t="shared" ref="AN193" si="548">AN192</f>
        <v>0</v>
      </c>
      <c r="AO193" s="362">
        <f t="shared" ref="AO193" si="549">AO192</f>
        <v>0</v>
      </c>
      <c r="AP193" s="362">
        <f t="shared" ref="AP193" si="550">AP192</f>
        <v>0</v>
      </c>
      <c r="AQ193" s="362">
        <f t="shared" ref="AQ193" si="551">AQ192</f>
        <v>0</v>
      </c>
      <c r="AR193" s="362">
        <f t="shared" ref="AR193" si="552">AR192</f>
        <v>0</v>
      </c>
      <c r="AS193" s="266"/>
    </row>
    <row r="194" spans="2:4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75" collapsed="1">
      <c r="B195" s="286" t="s">
        <v>270</v>
      </c>
      <c r="C195" s="288"/>
      <c r="D195" s="288">
        <f>SUM(D38:D193)</f>
        <v>0</v>
      </c>
      <c r="E195" s="288"/>
      <c r="F195" s="288"/>
      <c r="G195" s="288"/>
      <c r="H195" s="288"/>
      <c r="I195" s="288"/>
      <c r="J195" s="288"/>
      <c r="K195" s="288"/>
      <c r="L195" s="288"/>
      <c r="M195" s="288"/>
      <c r="N195" s="288"/>
      <c r="O195" s="288"/>
      <c r="P195" s="288"/>
      <c r="Q195" s="288"/>
      <c r="R195" s="288">
        <f>SUM(R38:R193)</f>
        <v>0</v>
      </c>
      <c r="S195" s="288"/>
      <c r="T195" s="288"/>
      <c r="U195" s="288"/>
      <c r="V195" s="288"/>
      <c r="W195" s="288"/>
      <c r="X195" s="288"/>
      <c r="Y195" s="288"/>
      <c r="Z195" s="288"/>
      <c r="AA195" s="288"/>
      <c r="AB195" s="288"/>
      <c r="AC195" s="288"/>
      <c r="AD195" s="288"/>
      <c r="AE195" s="288">
        <f>IF(AE36="kWh",SUMPRODUCT(D38:D193,AE38:AE193))</f>
        <v>0</v>
      </c>
      <c r="AF195" s="288">
        <f>IF(AF36="kWh",SUMPRODUCT(D38:D193,AF38:AF193))</f>
        <v>0</v>
      </c>
      <c r="AG195" s="288">
        <f>IF(AG36="kw",SUMPRODUCT(Q38:Q193,R38:R193,AG38:AG193),SUMPRODUCT(D38:D193,AG38:AG193))</f>
        <v>0</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7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2">
        <f>HLOOKUP(AE$35,'3.  Distribution Rates'!$C$122:$P$135,7,FALSE)</f>
        <v>0</v>
      </c>
      <c r="AF198" s="732">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53">AF195*AF198</f>
        <v>0</v>
      </c>
      <c r="AG203" s="331">
        <f t="shared" si="553"/>
        <v>0</v>
      </c>
      <c r="AH203" s="331">
        <f t="shared" si="553"/>
        <v>0</v>
      </c>
      <c r="AI203" s="331">
        <f t="shared" si="553"/>
        <v>0</v>
      </c>
      <c r="AJ203" s="331">
        <f t="shared" si="553"/>
        <v>0</v>
      </c>
      <c r="AK203" s="331">
        <f t="shared" si="553"/>
        <v>0</v>
      </c>
      <c r="AL203" s="331">
        <f t="shared" si="553"/>
        <v>0</v>
      </c>
      <c r="AM203" s="331">
        <f t="shared" si="553"/>
        <v>0</v>
      </c>
      <c r="AN203" s="331">
        <f t="shared" si="553"/>
        <v>0</v>
      </c>
      <c r="AO203" s="331">
        <f t="shared" si="553"/>
        <v>0</v>
      </c>
      <c r="AP203" s="331">
        <f t="shared" si="553"/>
        <v>0</v>
      </c>
      <c r="AQ203" s="331">
        <f t="shared" si="553"/>
        <v>0</v>
      </c>
      <c r="AR203" s="331">
        <f t="shared" si="553"/>
        <v>0</v>
      </c>
      <c r="AS203" s="543">
        <f>SUM(AE203:AR203)</f>
        <v>0</v>
      </c>
    </row>
    <row r="204" spans="2:45" ht="15.7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54">SUM(AG199:AG203)</f>
        <v>0</v>
      </c>
      <c r="AH204" s="302">
        <f t="shared" si="554"/>
        <v>0</v>
      </c>
      <c r="AI204" s="302">
        <f t="shared" si="554"/>
        <v>0</v>
      </c>
      <c r="AJ204" s="302">
        <f t="shared" si="554"/>
        <v>0</v>
      </c>
      <c r="AK204" s="302">
        <f t="shared" si="554"/>
        <v>0</v>
      </c>
      <c r="AL204" s="302">
        <f>SUM(AL199:AL203)</f>
        <v>0</v>
      </c>
      <c r="AM204" s="302">
        <f>SUM(AM199:AM203)</f>
        <v>0</v>
      </c>
      <c r="AN204" s="302">
        <f t="shared" ref="AN204:AR204" si="555">SUM(AN199:AN203)</f>
        <v>0</v>
      </c>
      <c r="AO204" s="302">
        <f t="shared" si="555"/>
        <v>0</v>
      </c>
      <c r="AP204" s="302">
        <f t="shared" si="555"/>
        <v>0</v>
      </c>
      <c r="AQ204" s="302">
        <f t="shared" si="555"/>
        <v>0</v>
      </c>
      <c r="AR204" s="302">
        <f t="shared" si="555"/>
        <v>0</v>
      </c>
      <c r="AS204" s="359">
        <f>SUM(AS199:AS203)</f>
        <v>0</v>
      </c>
    </row>
    <row r="205" spans="2:45" ht="15.7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6">AF196*AF198</f>
        <v>0</v>
      </c>
      <c r="AG205" s="303">
        <f t="shared" si="556"/>
        <v>0</v>
      </c>
      <c r="AH205" s="303">
        <f t="shared" si="556"/>
        <v>0</v>
      </c>
      <c r="AI205" s="303">
        <f t="shared" si="556"/>
        <v>0</v>
      </c>
      <c r="AJ205" s="303">
        <f t="shared" si="556"/>
        <v>0</v>
      </c>
      <c r="AK205" s="303">
        <f t="shared" si="556"/>
        <v>0</v>
      </c>
      <c r="AL205" s="303">
        <f>AL196*AL198</f>
        <v>0</v>
      </c>
      <c r="AM205" s="303">
        <f t="shared" ref="AM205:AR205" si="557">AM196*AM198</f>
        <v>0</v>
      </c>
      <c r="AN205" s="303">
        <f t="shared" si="557"/>
        <v>0</v>
      </c>
      <c r="AO205" s="303">
        <f t="shared" si="557"/>
        <v>0</v>
      </c>
      <c r="AP205" s="303">
        <f t="shared" si="557"/>
        <v>0</v>
      </c>
      <c r="AQ205" s="303">
        <f t="shared" si="557"/>
        <v>0</v>
      </c>
      <c r="AR205" s="303">
        <f t="shared" si="557"/>
        <v>0</v>
      </c>
      <c r="AS205" s="359">
        <f>SUM(AE205:AR205)</f>
        <v>0</v>
      </c>
    </row>
    <row r="206" spans="2:45" ht="15.7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0</v>
      </c>
      <c r="AF208" s="251">
        <f>SUMPRODUCT($E$38:$E$193,AF38:AF193)</f>
        <v>0</v>
      </c>
      <c r="AG208" s="251">
        <f>IF(AG36="kw",SUMPRODUCT($Q$38:$Q$193,$S$38:$S$193,AG38:AG193),SUMPRODUCT($E$38:$E$193,AG38:AG193))</f>
        <v>0</v>
      </c>
      <c r="AH208" s="251">
        <f t="shared" ref="AH208:AR208" si="558">IF(AH36="kw",SUMPRODUCT($Q$38:$Q$193,$S$38:$S$193,AH38:AH193),SUMPRODUCT($E$38:$E$193,AH38:AH193))</f>
        <v>0</v>
      </c>
      <c r="AI208" s="251">
        <f t="shared" si="558"/>
        <v>0</v>
      </c>
      <c r="AJ208" s="251">
        <f t="shared" si="558"/>
        <v>0</v>
      </c>
      <c r="AK208" s="251">
        <f t="shared" si="558"/>
        <v>0</v>
      </c>
      <c r="AL208" s="251">
        <f t="shared" si="558"/>
        <v>0</v>
      </c>
      <c r="AM208" s="251">
        <f t="shared" si="558"/>
        <v>0</v>
      </c>
      <c r="AN208" s="251">
        <f t="shared" si="558"/>
        <v>0</v>
      </c>
      <c r="AO208" s="251">
        <f t="shared" si="558"/>
        <v>0</v>
      </c>
      <c r="AP208" s="251">
        <f t="shared" si="558"/>
        <v>0</v>
      </c>
      <c r="AQ208" s="251">
        <f t="shared" si="558"/>
        <v>0</v>
      </c>
      <c r="AR208" s="251">
        <f t="shared" si="558"/>
        <v>0</v>
      </c>
      <c r="AS208" s="304"/>
    </row>
    <row r="209" spans="2:4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0</v>
      </c>
      <c r="AF209" s="251">
        <f>SUMPRODUCT($F$38:$F$193,AF38:AF193)</f>
        <v>0</v>
      </c>
      <c r="AG209" s="251">
        <f>IF(AG36="kw",SUMPRODUCT($Q$38:$Q$193,$T$38:$T$193,AG38:AG193),SUMPRODUCT($F$38:$F$193,AG38:AG193))</f>
        <v>0</v>
      </c>
      <c r="AH209" s="251">
        <f t="shared" ref="AH209:AR209" si="559">IF(AH36="kw",SUMPRODUCT($Q$38:$Q$193,$T$38:$T$193,AH38:AH193),SUMPRODUCT($F$38:$F$193,AH38:AH193))</f>
        <v>0</v>
      </c>
      <c r="AI209" s="251">
        <f t="shared" si="559"/>
        <v>0</v>
      </c>
      <c r="AJ209" s="251">
        <f t="shared" si="559"/>
        <v>0</v>
      </c>
      <c r="AK209" s="251">
        <f t="shared" si="559"/>
        <v>0</v>
      </c>
      <c r="AL209" s="251">
        <f t="shared" si="559"/>
        <v>0</v>
      </c>
      <c r="AM209" s="251">
        <f t="shared" si="559"/>
        <v>0</v>
      </c>
      <c r="AN209" s="251">
        <f t="shared" si="559"/>
        <v>0</v>
      </c>
      <c r="AO209" s="251">
        <f t="shared" si="559"/>
        <v>0</v>
      </c>
      <c r="AP209" s="251">
        <f t="shared" si="559"/>
        <v>0</v>
      </c>
      <c r="AQ209" s="251">
        <f t="shared" si="559"/>
        <v>0</v>
      </c>
      <c r="AR209" s="251">
        <f t="shared" si="559"/>
        <v>0</v>
      </c>
      <c r="AS209" s="295"/>
    </row>
    <row r="210" spans="2:4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0</v>
      </c>
      <c r="AF210" s="251">
        <f>SUMPRODUCT($G$38:$G$193,AF38:AF193)</f>
        <v>0</v>
      </c>
      <c r="AG210" s="251">
        <f>IF(AG36="kw",SUMPRODUCT($Q$38:$Q$193,$U$38:$U$193,AG38:AG193),SUMPRODUCT($G$38:$G$193,AG38:AG193))</f>
        <v>0</v>
      </c>
      <c r="AH210" s="251">
        <f t="shared" ref="AH210:AR210" si="560">IF(AH36="kw",SUMPRODUCT($Q$38:$Q$193,$U$38:$U$193,AH38:AH193),SUMPRODUCT($G$38:$G$193,AH38:AH193))</f>
        <v>0</v>
      </c>
      <c r="AI210" s="251">
        <f t="shared" si="560"/>
        <v>0</v>
      </c>
      <c r="AJ210" s="251">
        <f t="shared" si="560"/>
        <v>0</v>
      </c>
      <c r="AK210" s="251">
        <f t="shared" si="560"/>
        <v>0</v>
      </c>
      <c r="AL210" s="251">
        <f t="shared" si="560"/>
        <v>0</v>
      </c>
      <c r="AM210" s="251">
        <f t="shared" si="560"/>
        <v>0</v>
      </c>
      <c r="AN210" s="251">
        <f t="shared" si="560"/>
        <v>0</v>
      </c>
      <c r="AO210" s="251">
        <f t="shared" si="560"/>
        <v>0</v>
      </c>
      <c r="AP210" s="251">
        <f t="shared" si="560"/>
        <v>0</v>
      </c>
      <c r="AQ210" s="251">
        <f t="shared" si="560"/>
        <v>0</v>
      </c>
      <c r="AR210" s="251">
        <f t="shared" si="560"/>
        <v>0</v>
      </c>
      <c r="AS210" s="295"/>
    </row>
    <row r="211" spans="2:4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0</v>
      </c>
      <c r="AF211" s="251">
        <f>SUMPRODUCT($H$38:$H$193,AF38:AF193)</f>
        <v>0</v>
      </c>
      <c r="AG211" s="251">
        <f>IF(AG36="kw",SUMPRODUCT($Q$38:$Q$193,$V$38:$V$193,AG38:AG193),SUMPRODUCT($H$38:$H$193,AG38:AG193))</f>
        <v>0</v>
      </c>
      <c r="AH211" s="251">
        <f t="shared" ref="AH211:AR211" si="561">IF(AH36="kw",SUMPRODUCT($Q$38:$Q$193,$V$38:$V$193,AH38:AH193),SUMPRODUCT($H$38:$H$193,AH38:AH193))</f>
        <v>0</v>
      </c>
      <c r="AI211" s="251">
        <f t="shared" si="561"/>
        <v>0</v>
      </c>
      <c r="AJ211" s="251">
        <f t="shared" si="561"/>
        <v>0</v>
      </c>
      <c r="AK211" s="251">
        <f t="shared" si="561"/>
        <v>0</v>
      </c>
      <c r="AL211" s="251">
        <f t="shared" si="561"/>
        <v>0</v>
      </c>
      <c r="AM211" s="251">
        <f t="shared" si="561"/>
        <v>0</v>
      </c>
      <c r="AN211" s="251">
        <f t="shared" si="561"/>
        <v>0</v>
      </c>
      <c r="AO211" s="251">
        <f t="shared" si="561"/>
        <v>0</v>
      </c>
      <c r="AP211" s="251">
        <f t="shared" si="561"/>
        <v>0</v>
      </c>
      <c r="AQ211" s="251">
        <f t="shared" si="561"/>
        <v>0</v>
      </c>
      <c r="AR211" s="251">
        <f t="shared" si="561"/>
        <v>0</v>
      </c>
      <c r="AS211" s="295"/>
    </row>
    <row r="212" spans="2:4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0</v>
      </c>
      <c r="AF212" s="251">
        <f>SUMPRODUCT($I$38:$I$193,AF38:AF193)</f>
        <v>0</v>
      </c>
      <c r="AG212" s="251">
        <f>IF(AG36="kw",SUMPRODUCT($Q$38:$Q$193,$W$38:$W$193,AG38:AG193),SUMPRODUCT($I$38:$I$193,AG38:AG193))</f>
        <v>0</v>
      </c>
      <c r="AH212" s="251">
        <f t="shared" ref="AH212:AR212" si="562">IF(AH36="kw",SUMPRODUCT($Q$38:$Q$193,$W$38:$W$193,AH38:AH193),SUMPRODUCT($I$38:$I$193,AH38:AH193))</f>
        <v>0</v>
      </c>
      <c r="AI212" s="251">
        <f t="shared" si="562"/>
        <v>0</v>
      </c>
      <c r="AJ212" s="251">
        <f t="shared" si="562"/>
        <v>0</v>
      </c>
      <c r="AK212" s="251">
        <f t="shared" si="562"/>
        <v>0</v>
      </c>
      <c r="AL212" s="251">
        <f t="shared" si="562"/>
        <v>0</v>
      </c>
      <c r="AM212" s="251">
        <f t="shared" si="562"/>
        <v>0</v>
      </c>
      <c r="AN212" s="251">
        <f t="shared" si="562"/>
        <v>0</v>
      </c>
      <c r="AO212" s="251">
        <f t="shared" si="562"/>
        <v>0</v>
      </c>
      <c r="AP212" s="251">
        <f t="shared" si="562"/>
        <v>0</v>
      </c>
      <c r="AQ212" s="251">
        <f t="shared" si="562"/>
        <v>0</v>
      </c>
      <c r="AR212" s="251">
        <f t="shared" si="562"/>
        <v>0</v>
      </c>
      <c r="AS212" s="295"/>
    </row>
    <row r="213" spans="2:45">
      <c r="B213" s="254" t="s">
        <v>843</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0</v>
      </c>
      <c r="AF213" s="251">
        <f>SUMPRODUCT($J$38:$J$193,AF38:AF193)</f>
        <v>0</v>
      </c>
      <c r="AG213" s="251">
        <f>IF(AG36="kw",SUMPRODUCT($Q$38:$Q$193,$X$38:$X$193,AG38:AG193),SUMPRODUCT($J$38:$J$193,AG38:AG193))</f>
        <v>0</v>
      </c>
      <c r="AH213" s="251">
        <f t="shared" ref="AH213:AR213" si="563">IF(AH36="kw",SUMPRODUCT($Q$38:$Q$193,$X$38:$X$193,AH38:AH193),SUMPRODUCT($J$38:$J$193,AH38:AH193))</f>
        <v>0</v>
      </c>
      <c r="AI213" s="251">
        <f t="shared" si="563"/>
        <v>0</v>
      </c>
      <c r="AJ213" s="251">
        <f t="shared" si="563"/>
        <v>0</v>
      </c>
      <c r="AK213" s="251">
        <f t="shared" si="563"/>
        <v>0</v>
      </c>
      <c r="AL213" s="251">
        <f t="shared" si="563"/>
        <v>0</v>
      </c>
      <c r="AM213" s="251">
        <f t="shared" si="563"/>
        <v>0</v>
      </c>
      <c r="AN213" s="251">
        <f t="shared" si="563"/>
        <v>0</v>
      </c>
      <c r="AO213" s="251">
        <f t="shared" si="563"/>
        <v>0</v>
      </c>
      <c r="AP213" s="251">
        <f t="shared" si="563"/>
        <v>0</v>
      </c>
      <c r="AQ213" s="251">
        <f t="shared" si="563"/>
        <v>0</v>
      </c>
      <c r="AR213" s="251">
        <f t="shared" si="563"/>
        <v>0</v>
      </c>
      <c r="AS213" s="295"/>
    </row>
    <row r="214" spans="2:45">
      <c r="B214" s="254" t="s">
        <v>848</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0</v>
      </c>
      <c r="AF214" s="251">
        <f>SUMPRODUCT($K$35:$K$193,AF35:AF193)</f>
        <v>0</v>
      </c>
      <c r="AG214" s="251">
        <f>IF(AG36="kw",SUMPRODUCT($Q$38:$Q$193,$Y$38:$Y$193,AG38:AG193),SUMPRODUCT($K$38:$K$193,AG38:AG193))</f>
        <v>0</v>
      </c>
      <c r="AH214" s="251">
        <f t="shared" ref="AH214:AR214" si="564">IF(AH36="kw",SUMPRODUCT($Q$38:$Q$193,$Y$38:$Y$193,AH38:AH193),SUMPRODUCT($K$38:$K$193,AH38:AH193))</f>
        <v>0</v>
      </c>
      <c r="AI214" s="251">
        <f t="shared" si="564"/>
        <v>0</v>
      </c>
      <c r="AJ214" s="251">
        <f t="shared" si="564"/>
        <v>0</v>
      </c>
      <c r="AK214" s="251">
        <f t="shared" si="564"/>
        <v>0</v>
      </c>
      <c r="AL214" s="251">
        <f t="shared" si="564"/>
        <v>0</v>
      </c>
      <c r="AM214" s="251">
        <f t="shared" si="564"/>
        <v>0</v>
      </c>
      <c r="AN214" s="251">
        <f t="shared" si="564"/>
        <v>0</v>
      </c>
      <c r="AO214" s="251">
        <f t="shared" si="564"/>
        <v>0</v>
      </c>
      <c r="AP214" s="251">
        <f t="shared" si="564"/>
        <v>0</v>
      </c>
      <c r="AQ214" s="251">
        <f t="shared" si="564"/>
        <v>0</v>
      </c>
      <c r="AR214" s="251">
        <f t="shared" si="564"/>
        <v>0</v>
      </c>
      <c r="AS214" s="295"/>
    </row>
    <row r="215" spans="2:45">
      <c r="B215" s="254" t="s">
        <v>849</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0</v>
      </c>
      <c r="AF215" s="251">
        <f>SUMPRODUCT($L$38:$L$193,AF38:AF193)</f>
        <v>0</v>
      </c>
      <c r="AG215" s="251">
        <f>IF(AG36="kw",SUMPRODUCT($Q$38:$Q$193,$Z$38:$Z$193,AG38:AG193),SUMPRODUCT($L$38:$L$193,AG38:AG193))</f>
        <v>0</v>
      </c>
      <c r="AH215" s="251">
        <f t="shared" ref="AH215:AR215" si="565">IF(AH36="kw",SUMPRODUCT($Q$38:$Q$193,$Z$38:$Z$193,AH38:AH193),SUMPRODUCT($L$38:$L$193,AH38:AH193))</f>
        <v>0</v>
      </c>
      <c r="AI215" s="251">
        <f t="shared" si="565"/>
        <v>0</v>
      </c>
      <c r="AJ215" s="251">
        <f t="shared" si="565"/>
        <v>0</v>
      </c>
      <c r="AK215" s="251">
        <f t="shared" si="565"/>
        <v>0</v>
      </c>
      <c r="AL215" s="251">
        <f t="shared" si="565"/>
        <v>0</v>
      </c>
      <c r="AM215" s="251">
        <f t="shared" si="565"/>
        <v>0</v>
      </c>
      <c r="AN215" s="251">
        <f t="shared" si="565"/>
        <v>0</v>
      </c>
      <c r="AO215" s="251">
        <f t="shared" si="565"/>
        <v>0</v>
      </c>
      <c r="AP215" s="251">
        <f t="shared" si="565"/>
        <v>0</v>
      </c>
      <c r="AQ215" s="251">
        <f t="shared" si="565"/>
        <v>0</v>
      </c>
      <c r="AR215" s="251">
        <f t="shared" si="565"/>
        <v>0</v>
      </c>
      <c r="AS215" s="295"/>
    </row>
    <row r="216" spans="2:45">
      <c r="B216" s="254" t="s">
        <v>850</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0</v>
      </c>
      <c r="AF216" s="251">
        <f>SUMPRODUCT($M$38:$M$193,AF38:AF193)</f>
        <v>0</v>
      </c>
      <c r="AG216" s="251">
        <f>IF(AG36="kw",SUMPRODUCT($Q$38:$Q$193,$AA$38:$AA$193,AG38:AG193),SUMPRODUCT($M$38:$M$193,AG38:AG193))</f>
        <v>0</v>
      </c>
      <c r="AH216" s="251">
        <f t="shared" ref="AH216:AR216" si="566">IF(AH36="kw",SUMPRODUCT($Q$38:$Q$193,$AA$38:$AA$193,AH38:AH193),SUMPRODUCT($M$38:$M$193,AH38:AH193))</f>
        <v>0</v>
      </c>
      <c r="AI216" s="251">
        <f t="shared" si="566"/>
        <v>0</v>
      </c>
      <c r="AJ216" s="251">
        <f t="shared" si="566"/>
        <v>0</v>
      </c>
      <c r="AK216" s="251">
        <f t="shared" si="566"/>
        <v>0</v>
      </c>
      <c r="AL216" s="251">
        <f t="shared" si="566"/>
        <v>0</v>
      </c>
      <c r="AM216" s="251">
        <f t="shared" si="566"/>
        <v>0</v>
      </c>
      <c r="AN216" s="251">
        <f t="shared" si="566"/>
        <v>0</v>
      </c>
      <c r="AO216" s="251">
        <f t="shared" si="566"/>
        <v>0</v>
      </c>
      <c r="AP216" s="251">
        <f t="shared" si="566"/>
        <v>0</v>
      </c>
      <c r="AQ216" s="251">
        <f t="shared" si="566"/>
        <v>0</v>
      </c>
      <c r="AR216" s="251">
        <f t="shared" si="566"/>
        <v>0</v>
      </c>
      <c r="AS216" s="295"/>
    </row>
    <row r="217" spans="2:45">
      <c r="B217" s="254" t="s">
        <v>851</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0</v>
      </c>
      <c r="AF217" s="251">
        <f>SUMPRODUCT($N$38:$N$193,AF38:AF193)</f>
        <v>0</v>
      </c>
      <c r="AG217" s="251">
        <f>IF(AG36="kw",SUMPRODUCT($Q$38:$Q$193,$AB$38:$AB$193,AG38:AG193),SUMPRODUCT($N$38:$N$193,AG38:AG193))</f>
        <v>0</v>
      </c>
      <c r="AH217" s="251">
        <f t="shared" ref="AH217:AR217" si="567">IF(AH36="kw",SUMPRODUCT($Q$38:$Q$193,$AB$38:$AB$193,AH38:AH193),SUMPRODUCT($N$38:$N$193,AH38:AH193))</f>
        <v>0</v>
      </c>
      <c r="AI217" s="251">
        <f t="shared" si="567"/>
        <v>0</v>
      </c>
      <c r="AJ217" s="251">
        <f t="shared" si="567"/>
        <v>0</v>
      </c>
      <c r="AK217" s="251">
        <f t="shared" si="567"/>
        <v>0</v>
      </c>
      <c r="AL217" s="251">
        <f t="shared" si="567"/>
        <v>0</v>
      </c>
      <c r="AM217" s="251">
        <f t="shared" si="567"/>
        <v>0</v>
      </c>
      <c r="AN217" s="251">
        <f t="shared" si="567"/>
        <v>0</v>
      </c>
      <c r="AO217" s="251">
        <f t="shared" si="567"/>
        <v>0</v>
      </c>
      <c r="AP217" s="251">
        <f t="shared" si="567"/>
        <v>0</v>
      </c>
      <c r="AQ217" s="251">
        <f t="shared" si="567"/>
        <v>0</v>
      </c>
      <c r="AR217" s="251">
        <f t="shared" si="567"/>
        <v>0</v>
      </c>
      <c r="AS217" s="295"/>
    </row>
    <row r="218" spans="2:45">
      <c r="B218" s="254" t="s">
        <v>852</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0</v>
      </c>
      <c r="AF218" s="251">
        <f>SUMPRODUCT($O$38:$O$193,AF38:AF193)</f>
        <v>0</v>
      </c>
      <c r="AG218" s="251">
        <f>IF(AG36="kw",SUMPRODUCT($Q$38:$Q$193,$AC$38:$AC$193,AG38:AG193),SUMPRODUCT($O$38:$O$193,AG38:AG193))</f>
        <v>0</v>
      </c>
      <c r="AH218" s="251">
        <f t="shared" ref="AH218:AR218" si="568">IF(AH36="kw",SUMPRODUCT($Q$38:$Q$193,$AC$38:$AC$193,AH38:AH193),SUMPRODUCT($O$38:$O$193,AH38:AH193))</f>
        <v>0</v>
      </c>
      <c r="AI218" s="251">
        <f t="shared" si="568"/>
        <v>0</v>
      </c>
      <c r="AJ218" s="251">
        <f t="shared" si="568"/>
        <v>0</v>
      </c>
      <c r="AK218" s="251">
        <f t="shared" si="568"/>
        <v>0</v>
      </c>
      <c r="AL218" s="251">
        <f t="shared" si="568"/>
        <v>0</v>
      </c>
      <c r="AM218" s="251">
        <f t="shared" si="568"/>
        <v>0</v>
      </c>
      <c r="AN218" s="251">
        <f t="shared" si="568"/>
        <v>0</v>
      </c>
      <c r="AO218" s="251">
        <f t="shared" si="568"/>
        <v>0</v>
      </c>
      <c r="AP218" s="251">
        <f t="shared" si="568"/>
        <v>0</v>
      </c>
      <c r="AQ218" s="251">
        <f t="shared" si="568"/>
        <v>0</v>
      </c>
      <c r="AR218" s="251">
        <f t="shared" si="568"/>
        <v>0</v>
      </c>
      <c r="AS218" s="295"/>
    </row>
    <row r="219" spans="2:45">
      <c r="B219" s="388" t="s">
        <v>853</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0</v>
      </c>
      <c r="AF219" s="285">
        <f>SUMPRODUCT($P$38:$P$193,AF38:AF193)</f>
        <v>0</v>
      </c>
      <c r="AG219" s="285">
        <f>IF(AG36="kw",SUMPRODUCT($Q$38:$Q$193,$AD$38:$AD$193,AG38:AG193),SUMPRODUCT($P$38:$P$193,AG38:AG193))</f>
        <v>0</v>
      </c>
      <c r="AH219" s="285">
        <f t="shared" ref="AH219:AR219" si="569">IF(AH36="kw",SUMPRODUCT($Q$38:$Q$193,$AD$38:$AD$193,AH38:AH193),SUMPRODUCT($P$38:$P$193,AH38:AH193))</f>
        <v>0</v>
      </c>
      <c r="AI219" s="285">
        <f t="shared" si="569"/>
        <v>0</v>
      </c>
      <c r="AJ219" s="285">
        <f t="shared" si="569"/>
        <v>0</v>
      </c>
      <c r="AK219" s="285">
        <f t="shared" si="569"/>
        <v>0</v>
      </c>
      <c r="AL219" s="285">
        <f t="shared" si="569"/>
        <v>0</v>
      </c>
      <c r="AM219" s="285">
        <f t="shared" si="569"/>
        <v>0</v>
      </c>
      <c r="AN219" s="285">
        <f t="shared" si="569"/>
        <v>0</v>
      </c>
      <c r="AO219" s="285">
        <f t="shared" si="569"/>
        <v>0</v>
      </c>
      <c r="AP219" s="285">
        <f t="shared" si="569"/>
        <v>0</v>
      </c>
      <c r="AQ219" s="285">
        <f t="shared" si="569"/>
        <v>0</v>
      </c>
      <c r="AR219" s="285">
        <f t="shared" si="569"/>
        <v>0</v>
      </c>
      <c r="AS219" s="339"/>
    </row>
    <row r="220" spans="2:45" ht="20.25" customHeight="1">
      <c r="B220" s="322" t="s">
        <v>588</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75">
      <c r="B221" s="389"/>
    </row>
    <row r="222" spans="2:45" ht="15.75">
      <c r="B222" s="389"/>
    </row>
    <row r="223" spans="2:45" ht="15.75">
      <c r="B223" s="241" t="s">
        <v>272</v>
      </c>
      <c r="C223" s="242"/>
      <c r="D223" s="511" t="s">
        <v>522</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84" t="s">
        <v>211</v>
      </c>
      <c r="C224" s="886" t="s">
        <v>33</v>
      </c>
      <c r="D224" s="244" t="s">
        <v>420</v>
      </c>
      <c r="E224" s="895" t="s">
        <v>209</v>
      </c>
      <c r="F224" s="896"/>
      <c r="G224" s="896"/>
      <c r="H224" s="896"/>
      <c r="I224" s="896"/>
      <c r="J224" s="896"/>
      <c r="K224" s="896"/>
      <c r="L224" s="896"/>
      <c r="M224" s="896"/>
      <c r="N224" s="896"/>
      <c r="O224" s="896"/>
      <c r="P224" s="897"/>
      <c r="Q224" s="893" t="s">
        <v>213</v>
      </c>
      <c r="R224" s="244" t="s">
        <v>421</v>
      </c>
      <c r="S224" s="890" t="s">
        <v>212</v>
      </c>
      <c r="T224" s="891"/>
      <c r="U224" s="891"/>
      <c r="V224" s="891"/>
      <c r="W224" s="891"/>
      <c r="X224" s="891"/>
      <c r="Y224" s="891"/>
      <c r="Z224" s="891"/>
      <c r="AA224" s="891"/>
      <c r="AB224" s="891"/>
      <c r="AC224" s="891"/>
      <c r="AD224" s="898"/>
      <c r="AE224" s="890" t="s">
        <v>242</v>
      </c>
      <c r="AF224" s="891"/>
      <c r="AG224" s="891"/>
      <c r="AH224" s="891"/>
      <c r="AI224" s="891"/>
      <c r="AJ224" s="891"/>
      <c r="AK224" s="891"/>
      <c r="AL224" s="891"/>
      <c r="AM224" s="891"/>
      <c r="AN224" s="891"/>
      <c r="AO224" s="891"/>
      <c r="AP224" s="891"/>
      <c r="AQ224" s="891"/>
      <c r="AR224" s="891"/>
      <c r="AS224" s="892"/>
    </row>
    <row r="225" spans="1:45" ht="60.75" customHeight="1">
      <c r="B225" s="885"/>
      <c r="C225" s="887"/>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94"/>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kW</v>
      </c>
      <c r="AH225" s="245" t="str">
        <f>'1.  LRAMVA Summary'!$G$53</f>
        <v>Unmetered Scattered Load</v>
      </c>
      <c r="AI225" s="245" t="str">
        <f>'1.  LRAMVA Summary'!$H$53</f>
        <v>Streetlighting</v>
      </c>
      <c r="AJ225" s="245" t="str">
        <f>'1.  LRAMVA Summary'!$I$53</f>
        <v/>
      </c>
      <c r="AK225" s="245" t="str">
        <f>'1.  LRAMVA Summary'!$J$53</f>
        <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500</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kWh</v>
      </c>
      <c r="AI226" s="251" t="str">
        <f>'1.  LRAMVA Summary'!$H$54</f>
        <v>kW</v>
      </c>
      <c r="AJ226" s="251">
        <f>'1.  LRAMVA Summary'!$I$54</f>
        <v>0</v>
      </c>
      <c r="AK226" s="251">
        <f>'1.  LRAMVA Summary'!$J$54</f>
        <v>0</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75" hidden="1" outlineLevel="1">
      <c r="B227" s="248" t="s">
        <v>493</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idden="1"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idden="1"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70">AF228</f>
        <v>0</v>
      </c>
      <c r="AG229" s="362">
        <f t="shared" ref="AG229" si="571">AG228</f>
        <v>0</v>
      </c>
      <c r="AH229" s="362">
        <f t="shared" ref="AH229" si="572">AH228</f>
        <v>0</v>
      </c>
      <c r="AI229" s="362">
        <f t="shared" ref="AI229" si="573">AI228</f>
        <v>0</v>
      </c>
      <c r="AJ229" s="362">
        <f t="shared" ref="AJ229" si="574">AJ228</f>
        <v>0</v>
      </c>
      <c r="AK229" s="362">
        <f t="shared" ref="AK229" si="575">AK228</f>
        <v>0</v>
      </c>
      <c r="AL229" s="362">
        <f t="shared" ref="AL229" si="576">AL228</f>
        <v>0</v>
      </c>
      <c r="AM229" s="362">
        <f t="shared" ref="AM229" si="577">AM228</f>
        <v>0</v>
      </c>
      <c r="AN229" s="362">
        <f t="shared" ref="AN229" si="578">AN228</f>
        <v>0</v>
      </c>
      <c r="AO229" s="362">
        <f t="shared" ref="AO229" si="579">AO228</f>
        <v>0</v>
      </c>
      <c r="AP229" s="362">
        <f t="shared" ref="AP229" si="580">AP228</f>
        <v>0</v>
      </c>
      <c r="AQ229" s="362">
        <f t="shared" ref="AQ229" si="581">AQ228</f>
        <v>0</v>
      </c>
      <c r="AR229" s="362">
        <f t="shared" ref="AR229" si="582">AR228</f>
        <v>0</v>
      </c>
      <c r="AS229" s="257"/>
    </row>
    <row r="230" spans="1:45" ht="15.75" hidden="1" outlineLevel="1">
      <c r="B230" s="258"/>
      <c r="C230" s="259"/>
      <c r="D230" s="259"/>
      <c r="E230" s="259"/>
      <c r="F230" s="259"/>
      <c r="G230" s="259"/>
      <c r="H230" s="259"/>
      <c r="I230" s="259"/>
      <c r="J230" s="659"/>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idden="1"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idden="1"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83">AF231</f>
        <v>0</v>
      </c>
      <c r="AG232" s="362">
        <f t="shared" ref="AG232" si="584">AG231</f>
        <v>0</v>
      </c>
      <c r="AH232" s="362">
        <f t="shared" ref="AH232" si="585">AH231</f>
        <v>0</v>
      </c>
      <c r="AI232" s="362">
        <f t="shared" ref="AI232" si="586">AI231</f>
        <v>0</v>
      </c>
      <c r="AJ232" s="362">
        <f t="shared" ref="AJ232" si="587">AJ231</f>
        <v>0</v>
      </c>
      <c r="AK232" s="362">
        <f t="shared" ref="AK232" si="588">AK231</f>
        <v>0</v>
      </c>
      <c r="AL232" s="362">
        <f t="shared" ref="AL232" si="589">AL231</f>
        <v>0</v>
      </c>
      <c r="AM232" s="362">
        <f t="shared" ref="AM232" si="590">AM231</f>
        <v>0</v>
      </c>
      <c r="AN232" s="362">
        <f t="shared" ref="AN232" si="591">AN231</f>
        <v>0</v>
      </c>
      <c r="AO232" s="362">
        <f t="shared" ref="AO232" si="592">AO231</f>
        <v>0</v>
      </c>
      <c r="AP232" s="362">
        <f t="shared" ref="AP232" si="593">AP231</f>
        <v>0</v>
      </c>
      <c r="AQ232" s="362">
        <f t="shared" ref="AQ232" si="594">AQ231</f>
        <v>0</v>
      </c>
      <c r="AR232" s="362">
        <f t="shared" ref="AR232" si="595">AR231</f>
        <v>0</v>
      </c>
      <c r="AS232" s="257"/>
    </row>
    <row r="233" spans="1:45" ht="15.75"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idden="1"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idden="1"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6">AF234</f>
        <v>0</v>
      </c>
      <c r="AG235" s="362">
        <f t="shared" ref="AG235" si="597">AG234</f>
        <v>0</v>
      </c>
      <c r="AH235" s="362">
        <f t="shared" ref="AH235" si="598">AH234</f>
        <v>0</v>
      </c>
      <c r="AI235" s="362">
        <f t="shared" ref="AI235" si="599">AI234</f>
        <v>0</v>
      </c>
      <c r="AJ235" s="362">
        <f t="shared" ref="AJ235" si="600">AJ234</f>
        <v>0</v>
      </c>
      <c r="AK235" s="362">
        <f t="shared" ref="AK235" si="601">AK234</f>
        <v>0</v>
      </c>
      <c r="AL235" s="362">
        <f t="shared" ref="AL235" si="602">AL234</f>
        <v>0</v>
      </c>
      <c r="AM235" s="362">
        <f t="shared" ref="AM235" si="603">AM234</f>
        <v>0</v>
      </c>
      <c r="AN235" s="362">
        <f t="shared" ref="AN235" si="604">AN234</f>
        <v>0</v>
      </c>
      <c r="AO235" s="362">
        <f t="shared" ref="AO235" si="605">AO234</f>
        <v>0</v>
      </c>
      <c r="AP235" s="362">
        <f t="shared" ref="AP235" si="606">AP234</f>
        <v>0</v>
      </c>
      <c r="AQ235" s="362">
        <f t="shared" ref="AQ235" si="607">AQ234</f>
        <v>0</v>
      </c>
      <c r="AR235" s="362">
        <f t="shared" ref="AR235" si="608">AR234</f>
        <v>0</v>
      </c>
      <c r="AS235" s="257"/>
    </row>
    <row r="236" spans="1:45"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idden="1" outlineLevel="1">
      <c r="A237" s="457">
        <v>4</v>
      </c>
      <c r="B237" s="273" t="s">
        <v>662</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idden="1"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9">AF237</f>
        <v>0</v>
      </c>
      <c r="AG238" s="362">
        <f t="shared" ref="AG238" si="610">AG237</f>
        <v>0</v>
      </c>
      <c r="AH238" s="362">
        <f t="shared" ref="AH238" si="611">AH237</f>
        <v>0</v>
      </c>
      <c r="AI238" s="362">
        <f t="shared" ref="AI238" si="612">AI237</f>
        <v>0</v>
      </c>
      <c r="AJ238" s="362">
        <f t="shared" ref="AJ238" si="613">AJ237</f>
        <v>0</v>
      </c>
      <c r="AK238" s="362">
        <f t="shared" ref="AK238" si="614">AK237</f>
        <v>0</v>
      </c>
      <c r="AL238" s="362">
        <f t="shared" ref="AL238" si="615">AL237</f>
        <v>0</v>
      </c>
      <c r="AM238" s="362">
        <f t="shared" ref="AM238" si="616">AM237</f>
        <v>0</v>
      </c>
      <c r="AN238" s="362">
        <f t="shared" ref="AN238" si="617">AN237</f>
        <v>0</v>
      </c>
      <c r="AO238" s="362">
        <f t="shared" ref="AO238" si="618">AO237</f>
        <v>0</v>
      </c>
      <c r="AP238" s="362">
        <f t="shared" ref="AP238" si="619">AP237</f>
        <v>0</v>
      </c>
      <c r="AQ238" s="362">
        <f t="shared" ref="AQ238" si="620">AQ237</f>
        <v>0</v>
      </c>
      <c r="AR238" s="362">
        <f t="shared" ref="AR238" si="621">AR237</f>
        <v>0</v>
      </c>
      <c r="AS238" s="257"/>
    </row>
    <row r="239" spans="1:45"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hidden="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idden="1"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22">AF240</f>
        <v>0</v>
      </c>
      <c r="AG241" s="362">
        <f t="shared" ref="AG241" si="623">AG240</f>
        <v>0</v>
      </c>
      <c r="AH241" s="362">
        <f t="shared" ref="AH241" si="624">AH240</f>
        <v>0</v>
      </c>
      <c r="AI241" s="362">
        <f t="shared" ref="AI241" si="625">AI240</f>
        <v>0</v>
      </c>
      <c r="AJ241" s="362">
        <f t="shared" ref="AJ241" si="626">AJ240</f>
        <v>0</v>
      </c>
      <c r="AK241" s="362">
        <f t="shared" ref="AK241" si="627">AK240</f>
        <v>0</v>
      </c>
      <c r="AL241" s="362">
        <f t="shared" ref="AL241" si="628">AL240</f>
        <v>0</v>
      </c>
      <c r="AM241" s="362">
        <f t="shared" ref="AM241" si="629">AM240</f>
        <v>0</v>
      </c>
      <c r="AN241" s="362">
        <f t="shared" ref="AN241" si="630">AN240</f>
        <v>0</v>
      </c>
      <c r="AO241" s="362">
        <f t="shared" ref="AO241" si="631">AO240</f>
        <v>0</v>
      </c>
      <c r="AP241" s="362">
        <f t="shared" ref="AP241" si="632">AP240</f>
        <v>0</v>
      </c>
      <c r="AQ241" s="362">
        <f t="shared" ref="AQ241" si="633">AQ240</f>
        <v>0</v>
      </c>
      <c r="AR241" s="362">
        <f t="shared" ref="AR241" si="634">AR240</f>
        <v>0</v>
      </c>
      <c r="AS241" s="257"/>
    </row>
    <row r="242" spans="1:45"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75" hidden="1" outlineLevel="1">
      <c r="B243" s="278" t="s">
        <v>494</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idden="1"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idden="1"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5">AF244</f>
        <v>0</v>
      </c>
      <c r="AG245" s="362">
        <f t="shared" ref="AG245" si="636">AG244</f>
        <v>0</v>
      </c>
      <c r="AH245" s="362">
        <f t="shared" ref="AH245" si="637">AH244</f>
        <v>0</v>
      </c>
      <c r="AI245" s="362">
        <f t="shared" ref="AI245" si="638">AI244</f>
        <v>0</v>
      </c>
      <c r="AJ245" s="362">
        <f t="shared" ref="AJ245" si="639">AJ244</f>
        <v>0</v>
      </c>
      <c r="AK245" s="362">
        <f t="shared" ref="AK245" si="640">AK244</f>
        <v>0</v>
      </c>
      <c r="AL245" s="362">
        <f t="shared" ref="AL245" si="641">AL244</f>
        <v>0</v>
      </c>
      <c r="AM245" s="362">
        <f t="shared" ref="AM245" si="642">AM244</f>
        <v>0</v>
      </c>
      <c r="AN245" s="362">
        <f t="shared" ref="AN245" si="643">AN244</f>
        <v>0</v>
      </c>
      <c r="AO245" s="362">
        <f t="shared" ref="AO245" si="644">AO244</f>
        <v>0</v>
      </c>
      <c r="AP245" s="362">
        <f t="shared" ref="AP245" si="645">AP244</f>
        <v>0</v>
      </c>
      <c r="AQ245" s="362">
        <f t="shared" ref="AQ245" si="646">AQ244</f>
        <v>0</v>
      </c>
      <c r="AR245" s="362">
        <f t="shared" ref="AR245" si="647">AR244</f>
        <v>0</v>
      </c>
      <c r="AS245" s="270"/>
    </row>
    <row r="246" spans="1:45"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30" hidden="1"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idden="1"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8">AF247</f>
        <v>0</v>
      </c>
      <c r="AG248" s="362">
        <f t="shared" ref="AG248" si="649">AG247</f>
        <v>0</v>
      </c>
      <c r="AH248" s="362">
        <f t="shared" ref="AH248" si="650">AH247</f>
        <v>0</v>
      </c>
      <c r="AI248" s="362">
        <f t="shared" ref="AI248" si="651">AI247</f>
        <v>0</v>
      </c>
      <c r="AJ248" s="362">
        <f t="shared" ref="AJ248" si="652">AJ247</f>
        <v>0</v>
      </c>
      <c r="AK248" s="362">
        <f t="shared" ref="AK248" si="653">AK247</f>
        <v>0</v>
      </c>
      <c r="AL248" s="362">
        <f t="shared" ref="AL248" si="654">AL247</f>
        <v>0</v>
      </c>
      <c r="AM248" s="362">
        <f t="shared" ref="AM248" si="655">AM247</f>
        <v>0</v>
      </c>
      <c r="AN248" s="362">
        <f t="shared" ref="AN248" si="656">AN247</f>
        <v>0</v>
      </c>
      <c r="AO248" s="362">
        <f t="shared" ref="AO248" si="657">AO247</f>
        <v>0</v>
      </c>
      <c r="AP248" s="362">
        <f t="shared" ref="AP248" si="658">AP247</f>
        <v>0</v>
      </c>
      <c r="AQ248" s="362">
        <f t="shared" ref="AQ248" si="659">AQ247</f>
        <v>0</v>
      </c>
      <c r="AR248" s="362">
        <f t="shared" ref="AR248" si="660">AR247</f>
        <v>0</v>
      </c>
      <c r="AS248" s="270"/>
    </row>
    <row r="249" spans="1:45"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idden="1"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idden="1"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61">AF250</f>
        <v>0</v>
      </c>
      <c r="AG251" s="362">
        <f t="shared" ref="AG251" si="662">AG250</f>
        <v>0</v>
      </c>
      <c r="AH251" s="362">
        <f t="shared" ref="AH251" si="663">AH250</f>
        <v>0</v>
      </c>
      <c r="AI251" s="362">
        <f t="shared" ref="AI251" si="664">AI250</f>
        <v>0</v>
      </c>
      <c r="AJ251" s="362">
        <f t="shared" ref="AJ251" si="665">AJ250</f>
        <v>0</v>
      </c>
      <c r="AK251" s="362">
        <f t="shared" ref="AK251" si="666">AK250</f>
        <v>0</v>
      </c>
      <c r="AL251" s="362">
        <f t="shared" ref="AL251" si="667">AL250</f>
        <v>0</v>
      </c>
      <c r="AM251" s="362">
        <f t="shared" ref="AM251" si="668">AM250</f>
        <v>0</v>
      </c>
      <c r="AN251" s="362">
        <f t="shared" ref="AN251" si="669">AN250</f>
        <v>0</v>
      </c>
      <c r="AO251" s="362">
        <f t="shared" ref="AO251" si="670">AO250</f>
        <v>0</v>
      </c>
      <c r="AP251" s="362">
        <f t="shared" ref="AP251" si="671">AP250</f>
        <v>0</v>
      </c>
      <c r="AQ251" s="362">
        <f t="shared" ref="AQ251" si="672">AQ250</f>
        <v>0</v>
      </c>
      <c r="AR251" s="362">
        <f t="shared" ref="AR251" si="673">AR250</f>
        <v>0</v>
      </c>
      <c r="AS251" s="270"/>
    </row>
    <row r="252" spans="1:45"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idden="1"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idden="1"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74">AF253</f>
        <v>0</v>
      </c>
      <c r="AG254" s="362">
        <f t="shared" ref="AG254" si="675">AG253</f>
        <v>0</v>
      </c>
      <c r="AH254" s="362">
        <f t="shared" ref="AH254" si="676">AH253</f>
        <v>0</v>
      </c>
      <c r="AI254" s="362">
        <f t="shared" ref="AI254" si="677">AI253</f>
        <v>0</v>
      </c>
      <c r="AJ254" s="362">
        <f t="shared" ref="AJ254" si="678">AJ253</f>
        <v>0</v>
      </c>
      <c r="AK254" s="362">
        <f t="shared" ref="AK254" si="679">AK253</f>
        <v>0</v>
      </c>
      <c r="AL254" s="362">
        <f t="shared" ref="AL254" si="680">AL253</f>
        <v>0</v>
      </c>
      <c r="AM254" s="362">
        <f t="shared" ref="AM254" si="681">AM253</f>
        <v>0</v>
      </c>
      <c r="AN254" s="362">
        <f t="shared" ref="AN254" si="682">AN253</f>
        <v>0</v>
      </c>
      <c r="AO254" s="362">
        <f t="shared" ref="AO254" si="683">AO253</f>
        <v>0</v>
      </c>
      <c r="AP254" s="362">
        <f t="shared" ref="AP254" si="684">AP253</f>
        <v>0</v>
      </c>
      <c r="AQ254" s="362">
        <f t="shared" ref="AQ254" si="685">AQ253</f>
        <v>0</v>
      </c>
      <c r="AR254" s="362">
        <f t="shared" ref="AR254" si="686">AR253</f>
        <v>0</v>
      </c>
      <c r="AS254" s="270"/>
    </row>
    <row r="255" spans="1:45"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idden="1"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idden="1"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7">AF256</f>
        <v>0</v>
      </c>
      <c r="AG257" s="362">
        <f t="shared" ref="AG257" si="688">AG256</f>
        <v>0</v>
      </c>
      <c r="AH257" s="362">
        <f t="shared" ref="AH257" si="689">AH256</f>
        <v>0</v>
      </c>
      <c r="AI257" s="362">
        <f t="shared" ref="AI257" si="690">AI256</f>
        <v>0</v>
      </c>
      <c r="AJ257" s="362">
        <f t="shared" ref="AJ257" si="691">AJ256</f>
        <v>0</v>
      </c>
      <c r="AK257" s="362">
        <f t="shared" ref="AK257" si="692">AK256</f>
        <v>0</v>
      </c>
      <c r="AL257" s="362">
        <f t="shared" ref="AL257" si="693">AL256</f>
        <v>0</v>
      </c>
      <c r="AM257" s="362">
        <f t="shared" ref="AM257" si="694">AM256</f>
        <v>0</v>
      </c>
      <c r="AN257" s="362">
        <f t="shared" ref="AN257" si="695">AN256</f>
        <v>0</v>
      </c>
      <c r="AO257" s="362">
        <f t="shared" ref="AO257" si="696">AO256</f>
        <v>0</v>
      </c>
      <c r="AP257" s="362">
        <f t="shared" ref="AP257" si="697">AP256</f>
        <v>0</v>
      </c>
      <c r="AQ257" s="362">
        <f t="shared" ref="AQ257" si="698">AQ256</f>
        <v>0</v>
      </c>
      <c r="AR257" s="362">
        <f t="shared" ref="AR257" si="699">AR256</f>
        <v>0</v>
      </c>
      <c r="AS257" s="270"/>
    </row>
    <row r="258" spans="1:46"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75"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hidden="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idden="1"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700">AF260</f>
        <v>0</v>
      </c>
      <c r="AG261" s="362">
        <f t="shared" ref="AG261" si="701">AG260</f>
        <v>0</v>
      </c>
      <c r="AH261" s="362">
        <f t="shared" ref="AH261" si="702">AH260</f>
        <v>0</v>
      </c>
      <c r="AI261" s="362">
        <f t="shared" ref="AI261" si="703">AI260</f>
        <v>0</v>
      </c>
      <c r="AJ261" s="362">
        <f t="shared" ref="AJ261" si="704">AJ260</f>
        <v>0</v>
      </c>
      <c r="AK261" s="362">
        <f t="shared" ref="AK261" si="705">AK260</f>
        <v>0</v>
      </c>
      <c r="AL261" s="362">
        <f t="shared" ref="AL261" si="706">AL260</f>
        <v>0</v>
      </c>
      <c r="AM261" s="362">
        <f t="shared" ref="AM261" si="707">AM260</f>
        <v>0</v>
      </c>
      <c r="AN261" s="362">
        <f t="shared" ref="AN261" si="708">AN260</f>
        <v>0</v>
      </c>
      <c r="AO261" s="362">
        <f t="shared" ref="AO261" si="709">AO260</f>
        <v>0</v>
      </c>
      <c r="AP261" s="362">
        <f t="shared" ref="AP261" si="710">AP260</f>
        <v>0</v>
      </c>
      <c r="AQ261" s="362">
        <f t="shared" ref="AQ261" si="711">AQ260</f>
        <v>0</v>
      </c>
      <c r="AR261" s="362">
        <f t="shared" ref="AR261" si="712">AR260</f>
        <v>0</v>
      </c>
      <c r="AS261" s="257"/>
    </row>
    <row r="262" spans="1:46"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hidden="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idden="1"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13">AF263</f>
        <v>0</v>
      </c>
      <c r="AG264" s="362">
        <f t="shared" ref="AG264" si="714">AG263</f>
        <v>0</v>
      </c>
      <c r="AH264" s="362">
        <f t="shared" ref="AH264" si="715">AH263</f>
        <v>0</v>
      </c>
      <c r="AI264" s="362">
        <f t="shared" ref="AI264" si="716">AI263</f>
        <v>0</v>
      </c>
      <c r="AJ264" s="362">
        <f t="shared" ref="AJ264" si="717">AJ263</f>
        <v>0</v>
      </c>
      <c r="AK264" s="362">
        <f t="shared" ref="AK264" si="718">AK263</f>
        <v>0</v>
      </c>
      <c r="AL264" s="362">
        <f t="shared" ref="AL264" si="719">AL263</f>
        <v>0</v>
      </c>
      <c r="AM264" s="362">
        <f t="shared" ref="AM264" si="720">AM263</f>
        <v>0</v>
      </c>
      <c r="AN264" s="362">
        <f t="shared" ref="AN264" si="721">AN263</f>
        <v>0</v>
      </c>
      <c r="AO264" s="362">
        <f t="shared" ref="AO264" si="722">AO263</f>
        <v>0</v>
      </c>
      <c r="AP264" s="362">
        <f t="shared" ref="AP264" si="723">AP263</f>
        <v>0</v>
      </c>
      <c r="AQ264" s="362">
        <f t="shared" ref="AQ264" si="724">AQ263</f>
        <v>0</v>
      </c>
      <c r="AR264" s="362">
        <f t="shared" ref="AR264" si="725">AR263</f>
        <v>0</v>
      </c>
      <c r="AS264" s="257"/>
    </row>
    <row r="265" spans="1:46"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hidden="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idden="1"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6">AF266</f>
        <v>0</v>
      </c>
      <c r="AG267" s="362">
        <f t="shared" ref="AG267" si="727">AG266</f>
        <v>0</v>
      </c>
      <c r="AH267" s="362">
        <f t="shared" ref="AH267" si="728">AH266</f>
        <v>0</v>
      </c>
      <c r="AI267" s="362">
        <f t="shared" ref="AI267" si="729">AI266</f>
        <v>0</v>
      </c>
      <c r="AJ267" s="362">
        <f t="shared" ref="AJ267" si="730">AJ266</f>
        <v>0</v>
      </c>
      <c r="AK267" s="362">
        <f t="shared" ref="AK267" si="731">AK266</f>
        <v>0</v>
      </c>
      <c r="AL267" s="362">
        <f t="shared" ref="AL267" si="732">AL266</f>
        <v>0</v>
      </c>
      <c r="AM267" s="362">
        <f t="shared" ref="AM267" si="733">AM266</f>
        <v>0</v>
      </c>
      <c r="AN267" s="362">
        <f t="shared" ref="AN267" si="734">AN266</f>
        <v>0</v>
      </c>
      <c r="AO267" s="362">
        <f t="shared" ref="AO267" si="735">AO266</f>
        <v>0</v>
      </c>
      <c r="AP267" s="362">
        <f t="shared" ref="AP267" si="736">AP266</f>
        <v>0</v>
      </c>
      <c r="AQ267" s="362">
        <f t="shared" ref="AQ267" si="737">AQ266</f>
        <v>0</v>
      </c>
      <c r="AR267" s="362">
        <f t="shared" ref="AR267" si="738">AR266</f>
        <v>0</v>
      </c>
      <c r="AS267" s="266"/>
    </row>
    <row r="268" spans="1:46"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75"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idden="1"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idden="1"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9">AF270</f>
        <v>0</v>
      </c>
      <c r="AG271" s="362">
        <f t="shared" ref="AG271" si="740">AG270</f>
        <v>0</v>
      </c>
      <c r="AH271" s="362">
        <f t="shared" ref="AH271" si="741">AH270</f>
        <v>0</v>
      </c>
      <c r="AI271" s="362">
        <f t="shared" ref="AI271" si="742">AI270</f>
        <v>0</v>
      </c>
      <c r="AJ271" s="362">
        <f t="shared" ref="AJ271" si="743">AJ270</f>
        <v>0</v>
      </c>
      <c r="AK271" s="362">
        <f t="shared" ref="AK271" si="744">AK270</f>
        <v>0</v>
      </c>
      <c r="AL271" s="362">
        <f t="shared" ref="AL271" si="745">AL270</f>
        <v>0</v>
      </c>
      <c r="AM271" s="362">
        <f t="shared" ref="AM271" si="746">AM270</f>
        <v>0</v>
      </c>
      <c r="AN271" s="362">
        <f t="shared" ref="AN271" si="747">AN270</f>
        <v>0</v>
      </c>
      <c r="AO271" s="362">
        <f t="shared" ref="AO271" si="748">AO270</f>
        <v>0</v>
      </c>
      <c r="AP271" s="362">
        <f t="shared" ref="AP271" si="749">AP270</f>
        <v>0</v>
      </c>
      <c r="AQ271" s="362">
        <f t="shared" ref="AQ271" si="750">AQ270</f>
        <v>0</v>
      </c>
      <c r="AR271" s="362">
        <f t="shared" ref="AR271" si="751">AR270</f>
        <v>0</v>
      </c>
      <c r="AS271" s="257"/>
    </row>
    <row r="272" spans="1:46" hidden="1"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75" hidden="1" outlineLevel="1">
      <c r="A273" s="457"/>
      <c r="B273" s="248" t="s">
        <v>486</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idden="1" outlineLevel="1">
      <c r="A274" s="457">
        <v>15</v>
      </c>
      <c r="B274" s="254" t="s">
        <v>491</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idden="1"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52">AF274</f>
        <v>0</v>
      </c>
      <c r="AG275" s="362">
        <f t="shared" si="752"/>
        <v>0</v>
      </c>
      <c r="AH275" s="362">
        <f t="shared" si="752"/>
        <v>0</v>
      </c>
      <c r="AI275" s="362">
        <f t="shared" si="752"/>
        <v>0</v>
      </c>
      <c r="AJ275" s="362">
        <f t="shared" si="752"/>
        <v>0</v>
      </c>
      <c r="AK275" s="362">
        <f t="shared" si="752"/>
        <v>0</v>
      </c>
      <c r="AL275" s="362">
        <f t="shared" si="752"/>
        <v>0</v>
      </c>
      <c r="AM275" s="362">
        <f t="shared" si="752"/>
        <v>0</v>
      </c>
      <c r="AN275" s="362">
        <f t="shared" si="752"/>
        <v>0</v>
      </c>
      <c r="AO275" s="362">
        <f t="shared" si="752"/>
        <v>0</v>
      </c>
      <c r="AP275" s="362">
        <f t="shared" si="752"/>
        <v>0</v>
      </c>
      <c r="AQ275" s="362">
        <f t="shared" si="752"/>
        <v>0</v>
      </c>
      <c r="AR275" s="362">
        <f t="shared" si="752"/>
        <v>0</v>
      </c>
      <c r="AS275" s="257"/>
    </row>
    <row r="276" spans="1:46"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idden="1" outlineLevel="1">
      <c r="A277" s="457">
        <v>16</v>
      </c>
      <c r="B277" s="283" t="s">
        <v>487</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idden="1"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53">AF277</f>
        <v>0</v>
      </c>
      <c r="AG278" s="362">
        <f t="shared" si="753"/>
        <v>0</v>
      </c>
      <c r="AH278" s="362">
        <f t="shared" si="753"/>
        <v>0</v>
      </c>
      <c r="AI278" s="362">
        <f t="shared" si="753"/>
        <v>0</v>
      </c>
      <c r="AJ278" s="362">
        <f t="shared" si="753"/>
        <v>0</v>
      </c>
      <c r="AK278" s="362">
        <f t="shared" si="753"/>
        <v>0</v>
      </c>
      <c r="AL278" s="362">
        <f t="shared" si="753"/>
        <v>0</v>
      </c>
      <c r="AM278" s="362">
        <f t="shared" si="753"/>
        <v>0</v>
      </c>
      <c r="AN278" s="362">
        <f t="shared" si="753"/>
        <v>0</v>
      </c>
      <c r="AO278" s="362">
        <f t="shared" si="753"/>
        <v>0</v>
      </c>
      <c r="AP278" s="362">
        <f t="shared" si="753"/>
        <v>0</v>
      </c>
      <c r="AQ278" s="362">
        <f t="shared" si="753"/>
        <v>0</v>
      </c>
      <c r="AR278" s="362">
        <f t="shared" si="753"/>
        <v>0</v>
      </c>
      <c r="AS278" s="257"/>
    </row>
    <row r="279" spans="1:46" s="243" customFormat="1" hidden="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75" hidden="1" outlineLevel="1">
      <c r="B280" s="455" t="s">
        <v>492</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idden="1"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idden="1"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54">AF281</f>
        <v>0</v>
      </c>
      <c r="AG282" s="362">
        <f t="shared" si="754"/>
        <v>0</v>
      </c>
      <c r="AH282" s="362">
        <f t="shared" si="754"/>
        <v>0</v>
      </c>
      <c r="AI282" s="362">
        <f t="shared" si="754"/>
        <v>0</v>
      </c>
      <c r="AJ282" s="362">
        <f t="shared" si="754"/>
        <v>0</v>
      </c>
      <c r="AK282" s="362">
        <f t="shared" si="754"/>
        <v>0</v>
      </c>
      <c r="AL282" s="362">
        <f t="shared" si="754"/>
        <v>0</v>
      </c>
      <c r="AM282" s="362">
        <f t="shared" si="754"/>
        <v>0</v>
      </c>
      <c r="AN282" s="362">
        <f t="shared" si="754"/>
        <v>0</v>
      </c>
      <c r="AO282" s="362">
        <f t="shared" si="754"/>
        <v>0</v>
      </c>
      <c r="AP282" s="362">
        <f t="shared" si="754"/>
        <v>0</v>
      </c>
      <c r="AQ282" s="362">
        <f t="shared" si="754"/>
        <v>0</v>
      </c>
      <c r="AR282" s="362">
        <f t="shared" si="754"/>
        <v>0</v>
      </c>
      <c r="AS282" s="266"/>
    </row>
    <row r="283" spans="1:46"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idden="1"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idden="1"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755">AF284</f>
        <v>0</v>
      </c>
      <c r="AG285" s="362">
        <f t="shared" si="755"/>
        <v>0</v>
      </c>
      <c r="AH285" s="362">
        <f t="shared" si="755"/>
        <v>0</v>
      </c>
      <c r="AI285" s="362">
        <f t="shared" si="755"/>
        <v>0</v>
      </c>
      <c r="AJ285" s="362">
        <f t="shared" si="755"/>
        <v>0</v>
      </c>
      <c r="AK285" s="362">
        <f t="shared" si="755"/>
        <v>0</v>
      </c>
      <c r="AL285" s="362">
        <f t="shared" si="755"/>
        <v>0</v>
      </c>
      <c r="AM285" s="362">
        <f t="shared" si="755"/>
        <v>0</v>
      </c>
      <c r="AN285" s="362">
        <f t="shared" si="755"/>
        <v>0</v>
      </c>
      <c r="AO285" s="362">
        <f t="shared" si="755"/>
        <v>0</v>
      </c>
      <c r="AP285" s="362">
        <f t="shared" si="755"/>
        <v>0</v>
      </c>
      <c r="AQ285" s="362">
        <f t="shared" si="755"/>
        <v>0</v>
      </c>
      <c r="AR285" s="362">
        <f t="shared" si="755"/>
        <v>0</v>
      </c>
      <c r="AS285" s="266"/>
    </row>
    <row r="286" spans="1:46"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idden="1"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idden="1"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6">AF287</f>
        <v>0</v>
      </c>
      <c r="AG288" s="362">
        <f t="shared" si="756"/>
        <v>0</v>
      </c>
      <c r="AH288" s="362">
        <f t="shared" si="756"/>
        <v>0</v>
      </c>
      <c r="AI288" s="362">
        <f t="shared" si="756"/>
        <v>0</v>
      </c>
      <c r="AJ288" s="362">
        <f t="shared" si="756"/>
        <v>0</v>
      </c>
      <c r="AK288" s="362">
        <f t="shared" si="756"/>
        <v>0</v>
      </c>
      <c r="AL288" s="362">
        <f t="shared" si="756"/>
        <v>0</v>
      </c>
      <c r="AM288" s="362">
        <f t="shared" si="756"/>
        <v>0</v>
      </c>
      <c r="AN288" s="362">
        <f t="shared" si="756"/>
        <v>0</v>
      </c>
      <c r="AO288" s="362">
        <f t="shared" si="756"/>
        <v>0</v>
      </c>
      <c r="AP288" s="362">
        <f t="shared" si="756"/>
        <v>0</v>
      </c>
      <c r="AQ288" s="362">
        <f t="shared" si="756"/>
        <v>0</v>
      </c>
      <c r="AR288" s="362">
        <f t="shared" si="756"/>
        <v>0</v>
      </c>
      <c r="AS288" s="257"/>
    </row>
    <row r="289" spans="1:45"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idden="1"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idden="1"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7">AE290</f>
        <v>0</v>
      </c>
      <c r="AF291" s="362">
        <f t="shared" si="757"/>
        <v>0</v>
      </c>
      <c r="AG291" s="362">
        <f t="shared" si="757"/>
        <v>0</v>
      </c>
      <c r="AH291" s="362">
        <f t="shared" si="757"/>
        <v>0</v>
      </c>
      <c r="AI291" s="362">
        <f t="shared" si="757"/>
        <v>0</v>
      </c>
      <c r="AJ291" s="362">
        <f t="shared" si="757"/>
        <v>0</v>
      </c>
      <c r="AK291" s="362">
        <f t="shared" si="757"/>
        <v>0</v>
      </c>
      <c r="AL291" s="362">
        <f t="shared" si="757"/>
        <v>0</v>
      </c>
      <c r="AM291" s="362">
        <f t="shared" si="757"/>
        <v>0</v>
      </c>
      <c r="AN291" s="362">
        <f t="shared" si="757"/>
        <v>0</v>
      </c>
      <c r="AO291" s="362">
        <f t="shared" si="757"/>
        <v>0</v>
      </c>
      <c r="AP291" s="362">
        <f t="shared" si="757"/>
        <v>0</v>
      </c>
      <c r="AQ291" s="362">
        <f t="shared" si="757"/>
        <v>0</v>
      </c>
      <c r="AR291" s="362">
        <f t="shared" si="757"/>
        <v>0</v>
      </c>
      <c r="AS291" s="266"/>
    </row>
    <row r="292" spans="1:45" ht="15.75"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75" hidden="1" outlineLevel="1">
      <c r="B293" s="454" t="s">
        <v>499</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75" hidden="1" outlineLevel="1">
      <c r="B294" s="248" t="s">
        <v>495</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idden="1" outlineLevel="1">
      <c r="A295" s="457">
        <v>21</v>
      </c>
      <c r="B295" s="273" t="s">
        <v>113</v>
      </c>
      <c r="C295" s="251" t="s">
        <v>25</v>
      </c>
      <c r="D295" s="255"/>
      <c r="E295" s="255"/>
      <c r="F295" s="255"/>
      <c r="G295" s="255"/>
      <c r="H295" s="255"/>
      <c r="I295" s="255"/>
      <c r="J295" s="255"/>
      <c r="K295" s="255"/>
      <c r="L295" s="255"/>
      <c r="M295" s="255"/>
      <c r="N295" s="255"/>
      <c r="O295" s="255"/>
      <c r="P295" s="255"/>
      <c r="Q295" s="251"/>
      <c r="R295" s="255"/>
      <c r="S295" s="255"/>
      <c r="T295" s="255"/>
      <c r="U295" s="255"/>
      <c r="V295" s="255"/>
      <c r="W295" s="255"/>
      <c r="X295" s="255"/>
      <c r="Y295" s="255"/>
      <c r="Z295" s="255"/>
      <c r="AA295" s="255"/>
      <c r="AB295" s="255"/>
      <c r="AC295" s="255"/>
      <c r="AD295" s="255"/>
      <c r="AE295" s="361"/>
      <c r="AF295" s="361"/>
      <c r="AG295" s="361"/>
      <c r="AH295" s="361"/>
      <c r="AI295" s="361"/>
      <c r="AJ295" s="361"/>
      <c r="AK295" s="361"/>
      <c r="AL295" s="361"/>
      <c r="AM295" s="361"/>
      <c r="AN295" s="361"/>
      <c r="AO295" s="361"/>
      <c r="AP295" s="361"/>
      <c r="AQ295" s="361"/>
      <c r="AR295" s="361"/>
      <c r="AS295" s="256">
        <f>SUM(AE295:AR295)</f>
        <v>0</v>
      </c>
    </row>
    <row r="296" spans="1:45" hidden="1" outlineLevel="1">
      <c r="B296" s="254" t="s">
        <v>288</v>
      </c>
      <c r="C296" s="251" t="s">
        <v>163</v>
      </c>
      <c r="D296" s="255"/>
      <c r="E296" s="255"/>
      <c r="F296" s="255"/>
      <c r="G296" s="255"/>
      <c r="H296" s="255"/>
      <c r="I296" s="255"/>
      <c r="J296" s="255"/>
      <c r="K296" s="255"/>
      <c r="L296" s="255"/>
      <c r="M296" s="255"/>
      <c r="N296" s="255"/>
      <c r="O296" s="255"/>
      <c r="P296" s="255"/>
      <c r="Q296" s="251"/>
      <c r="R296" s="255"/>
      <c r="S296" s="255"/>
      <c r="T296" s="255"/>
      <c r="U296" s="255"/>
      <c r="V296" s="255"/>
      <c r="W296" s="255"/>
      <c r="X296" s="255"/>
      <c r="Y296" s="255"/>
      <c r="Z296" s="255"/>
      <c r="AA296" s="255"/>
      <c r="AB296" s="255"/>
      <c r="AC296" s="255"/>
      <c r="AD296" s="255"/>
      <c r="AE296" s="362">
        <f>AE295</f>
        <v>0</v>
      </c>
      <c r="AF296" s="362">
        <f t="shared" ref="AF296" si="758">AF295</f>
        <v>0</v>
      </c>
      <c r="AG296" s="362">
        <f t="shared" ref="AG296" si="759">AG295</f>
        <v>0</v>
      </c>
      <c r="AH296" s="362">
        <f t="shared" ref="AH296" si="760">AH295</f>
        <v>0</v>
      </c>
      <c r="AI296" s="362">
        <f t="shared" ref="AI296" si="761">AI295</f>
        <v>0</v>
      </c>
      <c r="AJ296" s="362">
        <f t="shared" ref="AJ296" si="762">AJ295</f>
        <v>0</v>
      </c>
      <c r="AK296" s="362">
        <f t="shared" ref="AK296" si="763">AK295</f>
        <v>0</v>
      </c>
      <c r="AL296" s="362">
        <f t="shared" ref="AL296" si="764">AL295</f>
        <v>0</v>
      </c>
      <c r="AM296" s="362">
        <f t="shared" ref="AM296" si="765">AM295</f>
        <v>0</v>
      </c>
      <c r="AN296" s="362">
        <f t="shared" ref="AN296" si="766">AN295</f>
        <v>0</v>
      </c>
      <c r="AO296" s="362">
        <f t="shared" ref="AO296" si="767">AO295</f>
        <v>0</v>
      </c>
      <c r="AP296" s="362">
        <f t="shared" ref="AP296" si="768">AP295</f>
        <v>0</v>
      </c>
      <c r="AQ296" s="362">
        <f t="shared" ref="AQ296" si="769">AQ295</f>
        <v>0</v>
      </c>
      <c r="AR296" s="362">
        <f t="shared" ref="AR296" si="770">AR295</f>
        <v>0</v>
      </c>
      <c r="AS296" s="266"/>
    </row>
    <row r="297" spans="1:45"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idden="1" outlineLevel="1">
      <c r="A298" s="457">
        <v>22</v>
      </c>
      <c r="B298" s="273" t="s">
        <v>114</v>
      </c>
      <c r="C298" s="251" t="s">
        <v>25</v>
      </c>
      <c r="D298" s="255"/>
      <c r="E298" s="255"/>
      <c r="F298" s="255"/>
      <c r="G298" s="255"/>
      <c r="H298" s="255"/>
      <c r="I298" s="255"/>
      <c r="J298" s="255"/>
      <c r="K298" s="255"/>
      <c r="L298" s="255"/>
      <c r="M298" s="255"/>
      <c r="N298" s="255"/>
      <c r="O298" s="255"/>
      <c r="P298" s="255"/>
      <c r="Q298" s="251"/>
      <c r="R298" s="255"/>
      <c r="S298" s="255"/>
      <c r="T298" s="255"/>
      <c r="U298" s="255"/>
      <c r="V298" s="255"/>
      <c r="W298" s="255"/>
      <c r="X298" s="255"/>
      <c r="Y298" s="255"/>
      <c r="Z298" s="255"/>
      <c r="AA298" s="255"/>
      <c r="AB298" s="255"/>
      <c r="AC298" s="255"/>
      <c r="AD298" s="255"/>
      <c r="AE298" s="361"/>
      <c r="AF298" s="361"/>
      <c r="AG298" s="361"/>
      <c r="AH298" s="361"/>
      <c r="AI298" s="361"/>
      <c r="AJ298" s="361"/>
      <c r="AK298" s="361"/>
      <c r="AL298" s="361"/>
      <c r="AM298" s="361"/>
      <c r="AN298" s="361"/>
      <c r="AO298" s="361"/>
      <c r="AP298" s="361"/>
      <c r="AQ298" s="361"/>
      <c r="AR298" s="361"/>
      <c r="AS298" s="256">
        <f>SUM(AE298:AR298)</f>
        <v>0</v>
      </c>
    </row>
    <row r="299" spans="1:45" hidden="1" outlineLevel="1">
      <c r="B299" s="254" t="s">
        <v>288</v>
      </c>
      <c r="C299" s="251" t="s">
        <v>163</v>
      </c>
      <c r="D299" s="255"/>
      <c r="E299" s="255"/>
      <c r="F299" s="255"/>
      <c r="G299" s="255"/>
      <c r="H299" s="255"/>
      <c r="I299" s="255"/>
      <c r="J299" s="255"/>
      <c r="K299" s="255"/>
      <c r="L299" s="255"/>
      <c r="M299" s="255"/>
      <c r="N299" s="255"/>
      <c r="O299" s="255"/>
      <c r="P299" s="255"/>
      <c r="Q299" s="251"/>
      <c r="R299" s="255"/>
      <c r="S299" s="255"/>
      <c r="T299" s="255"/>
      <c r="U299" s="255"/>
      <c r="V299" s="255"/>
      <c r="W299" s="255"/>
      <c r="X299" s="255"/>
      <c r="Y299" s="255"/>
      <c r="Z299" s="255"/>
      <c r="AA299" s="255"/>
      <c r="AB299" s="255"/>
      <c r="AC299" s="255"/>
      <c r="AD299" s="255"/>
      <c r="AE299" s="362">
        <f>AE298</f>
        <v>0</v>
      </c>
      <c r="AF299" s="362">
        <f t="shared" ref="AF299" si="771">AF298</f>
        <v>0</v>
      </c>
      <c r="AG299" s="362">
        <f t="shared" ref="AG299" si="772">AG298</f>
        <v>0</v>
      </c>
      <c r="AH299" s="362">
        <f t="shared" ref="AH299" si="773">AH298</f>
        <v>0</v>
      </c>
      <c r="AI299" s="362">
        <f t="shared" ref="AI299" si="774">AI298</f>
        <v>0</v>
      </c>
      <c r="AJ299" s="362">
        <f t="shared" ref="AJ299" si="775">AJ298</f>
        <v>0</v>
      </c>
      <c r="AK299" s="362">
        <f t="shared" ref="AK299" si="776">AK298</f>
        <v>0</v>
      </c>
      <c r="AL299" s="362">
        <f t="shared" ref="AL299" si="777">AL298</f>
        <v>0</v>
      </c>
      <c r="AM299" s="362">
        <f t="shared" ref="AM299" si="778">AM298</f>
        <v>0</v>
      </c>
      <c r="AN299" s="362">
        <f t="shared" ref="AN299" si="779">AN298</f>
        <v>0</v>
      </c>
      <c r="AO299" s="362">
        <f t="shared" ref="AO299" si="780">AO298</f>
        <v>0</v>
      </c>
      <c r="AP299" s="362">
        <f t="shared" ref="AP299" si="781">AP298</f>
        <v>0</v>
      </c>
      <c r="AQ299" s="362">
        <f t="shared" ref="AQ299" si="782">AQ298</f>
        <v>0</v>
      </c>
      <c r="AR299" s="362">
        <f t="shared" ref="AR299" si="783">AR298</f>
        <v>0</v>
      </c>
      <c r="AS299" s="266"/>
    </row>
    <row r="300" spans="1:45"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idden="1"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idden="1"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84">AF301</f>
        <v>0</v>
      </c>
      <c r="AG302" s="362">
        <f t="shared" ref="AG302" si="785">AG301</f>
        <v>0</v>
      </c>
      <c r="AH302" s="362">
        <f t="shared" ref="AH302" si="786">AH301</f>
        <v>0</v>
      </c>
      <c r="AI302" s="362">
        <f t="shared" ref="AI302" si="787">AI301</f>
        <v>0</v>
      </c>
      <c r="AJ302" s="362">
        <f t="shared" ref="AJ302" si="788">AJ301</f>
        <v>0</v>
      </c>
      <c r="AK302" s="362">
        <f t="shared" ref="AK302" si="789">AK301</f>
        <v>0</v>
      </c>
      <c r="AL302" s="362">
        <f t="shared" ref="AL302" si="790">AL301</f>
        <v>0</v>
      </c>
      <c r="AM302" s="362">
        <f t="shared" ref="AM302" si="791">AM301</f>
        <v>0</v>
      </c>
      <c r="AN302" s="362">
        <f t="shared" ref="AN302" si="792">AN301</f>
        <v>0</v>
      </c>
      <c r="AO302" s="362">
        <f t="shared" ref="AO302" si="793">AO301</f>
        <v>0</v>
      </c>
      <c r="AP302" s="362">
        <f t="shared" ref="AP302" si="794">AP301</f>
        <v>0</v>
      </c>
      <c r="AQ302" s="362">
        <f t="shared" ref="AQ302" si="795">AQ301</f>
        <v>0</v>
      </c>
      <c r="AR302" s="362">
        <f t="shared" ref="AR302" si="796">AR301</f>
        <v>0</v>
      </c>
      <c r="AS302" s="266"/>
    </row>
    <row r="303" spans="1:45"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idden="1"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idden="1"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 si="797">AF304</f>
        <v>0</v>
      </c>
      <c r="AG305" s="362">
        <f t="shared" ref="AG305" si="798">AG304</f>
        <v>0</v>
      </c>
      <c r="AH305" s="362">
        <f t="shared" ref="AH305" si="799">AH304</f>
        <v>0</v>
      </c>
      <c r="AI305" s="362">
        <f t="shared" ref="AI305" si="800">AI304</f>
        <v>0</v>
      </c>
      <c r="AJ305" s="362">
        <f t="shared" ref="AJ305" si="801">AJ304</f>
        <v>0</v>
      </c>
      <c r="AK305" s="362">
        <f t="shared" ref="AK305" si="802">AK304</f>
        <v>0</v>
      </c>
      <c r="AL305" s="362">
        <f t="shared" ref="AL305" si="803">AL304</f>
        <v>0</v>
      </c>
      <c r="AM305" s="362">
        <f t="shared" ref="AM305" si="804">AM304</f>
        <v>0</v>
      </c>
      <c r="AN305" s="362">
        <f t="shared" ref="AN305" si="805">AN304</f>
        <v>0</v>
      </c>
      <c r="AO305" s="362">
        <f t="shared" ref="AO305" si="806">AO304</f>
        <v>0</v>
      </c>
      <c r="AP305" s="362">
        <f t="shared" ref="AP305" si="807">AP304</f>
        <v>0</v>
      </c>
      <c r="AQ305" s="362">
        <f t="shared" ref="AQ305" si="808">AQ304</f>
        <v>0</v>
      </c>
      <c r="AR305" s="362">
        <f t="shared" ref="AR305" si="809">AR304</f>
        <v>0</v>
      </c>
      <c r="AS305" s="266"/>
    </row>
    <row r="306" spans="1:45"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75" hidden="1" outlineLevel="1">
      <c r="B307" s="248" t="s">
        <v>496</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idden="1" outlineLevel="1">
      <c r="A308" s="457">
        <v>25</v>
      </c>
      <c r="B308" s="273" t="s">
        <v>117</v>
      </c>
      <c r="C308" s="251" t="s">
        <v>25</v>
      </c>
      <c r="D308" s="255"/>
      <c r="E308" s="255"/>
      <c r="F308" s="255"/>
      <c r="G308" s="255"/>
      <c r="H308" s="255"/>
      <c r="I308" s="255"/>
      <c r="J308" s="255"/>
      <c r="K308" s="255"/>
      <c r="L308" s="255"/>
      <c r="M308" s="255"/>
      <c r="N308" s="255"/>
      <c r="O308" s="255"/>
      <c r="P308" s="255"/>
      <c r="Q308" s="255">
        <v>12</v>
      </c>
      <c r="R308" s="255"/>
      <c r="S308" s="255"/>
      <c r="T308" s="255"/>
      <c r="U308" s="255"/>
      <c r="V308" s="255"/>
      <c r="W308" s="255"/>
      <c r="X308" s="255"/>
      <c r="Y308" s="255"/>
      <c r="Z308" s="255"/>
      <c r="AA308" s="255"/>
      <c r="AB308" s="255"/>
      <c r="AC308" s="255"/>
      <c r="AD308" s="255"/>
      <c r="AE308" s="377"/>
      <c r="AF308" s="361"/>
      <c r="AG308" s="361"/>
      <c r="AH308" s="361"/>
      <c r="AI308" s="361"/>
      <c r="AJ308" s="361"/>
      <c r="AK308" s="361"/>
      <c r="AL308" s="361"/>
      <c r="AM308" s="366"/>
      <c r="AN308" s="366"/>
      <c r="AO308" s="366"/>
      <c r="AP308" s="366"/>
      <c r="AQ308" s="366"/>
      <c r="AR308" s="366"/>
      <c r="AS308" s="256">
        <f>SUM(AE308:AR308)</f>
        <v>0</v>
      </c>
    </row>
    <row r="309" spans="1:45" hidden="1"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 si="810">AF308</f>
        <v>0</v>
      </c>
      <c r="AG309" s="362">
        <f t="shared" ref="AG309" si="811">AG308</f>
        <v>0</v>
      </c>
      <c r="AH309" s="362">
        <f t="shared" ref="AH309" si="812">AH308</f>
        <v>0</v>
      </c>
      <c r="AI309" s="362">
        <f t="shared" ref="AI309" si="813">AI308</f>
        <v>0</v>
      </c>
      <c r="AJ309" s="362">
        <f t="shared" ref="AJ309" si="814">AJ308</f>
        <v>0</v>
      </c>
      <c r="AK309" s="362">
        <f t="shared" ref="AK309" si="815">AK308</f>
        <v>0</v>
      </c>
      <c r="AL309" s="362">
        <f t="shared" ref="AL309" si="816">AL308</f>
        <v>0</v>
      </c>
      <c r="AM309" s="362">
        <f t="shared" ref="AM309" si="817">AM308</f>
        <v>0</v>
      </c>
      <c r="AN309" s="362">
        <f t="shared" ref="AN309" si="818">AN308</f>
        <v>0</v>
      </c>
      <c r="AO309" s="362">
        <f t="shared" ref="AO309" si="819">AO308</f>
        <v>0</v>
      </c>
      <c r="AP309" s="362">
        <f t="shared" ref="AP309" si="820">AP308</f>
        <v>0</v>
      </c>
      <c r="AQ309" s="362">
        <f t="shared" ref="AQ309" si="821">AQ308</f>
        <v>0</v>
      </c>
      <c r="AR309" s="362">
        <f t="shared" ref="AR309" si="822">AR308</f>
        <v>0</v>
      </c>
      <c r="AS309" s="266"/>
    </row>
    <row r="310" spans="1:45"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idden="1" outlineLevel="1">
      <c r="A311" s="457">
        <v>26</v>
      </c>
      <c r="B311" s="273" t="s">
        <v>118</v>
      </c>
      <c r="C311" s="251" t="s">
        <v>25</v>
      </c>
      <c r="D311" s="255"/>
      <c r="E311" s="255"/>
      <c r="F311" s="255"/>
      <c r="G311" s="255"/>
      <c r="H311" s="255"/>
      <c r="I311" s="255"/>
      <c r="J311" s="255"/>
      <c r="K311" s="255"/>
      <c r="L311" s="255"/>
      <c r="M311" s="255"/>
      <c r="N311" s="255"/>
      <c r="O311" s="255"/>
      <c r="P311" s="255"/>
      <c r="Q311" s="255">
        <v>12</v>
      </c>
      <c r="R311" s="255"/>
      <c r="S311" s="255"/>
      <c r="T311" s="255"/>
      <c r="U311" s="255"/>
      <c r="V311" s="255"/>
      <c r="W311" s="255"/>
      <c r="X311" s="255"/>
      <c r="Y311" s="255"/>
      <c r="Z311" s="255"/>
      <c r="AA311" s="255"/>
      <c r="AB311" s="255"/>
      <c r="AC311" s="255"/>
      <c r="AD311" s="255"/>
      <c r="AE311" s="377"/>
      <c r="AF311" s="361"/>
      <c r="AG311" s="361"/>
      <c r="AH311" s="361"/>
      <c r="AI311" s="361"/>
      <c r="AJ311" s="361"/>
      <c r="AK311" s="361"/>
      <c r="AL311" s="361"/>
      <c r="AM311" s="366"/>
      <c r="AN311" s="366"/>
      <c r="AO311" s="366"/>
      <c r="AP311" s="366"/>
      <c r="AQ311" s="366"/>
      <c r="AR311" s="366"/>
      <c r="AS311" s="256">
        <f>SUM(AE311:AR311)</f>
        <v>0</v>
      </c>
    </row>
    <row r="312" spans="1:45" hidden="1" outlineLevel="1">
      <c r="B312" s="254" t="s">
        <v>288</v>
      </c>
      <c r="C312" s="251" t="s">
        <v>163</v>
      </c>
      <c r="D312" s="255"/>
      <c r="E312" s="255"/>
      <c r="F312" s="255"/>
      <c r="G312" s="255"/>
      <c r="H312" s="255"/>
      <c r="I312" s="255"/>
      <c r="J312" s="255"/>
      <c r="K312" s="255"/>
      <c r="L312" s="255"/>
      <c r="M312" s="255"/>
      <c r="N312" s="255"/>
      <c r="O312" s="255"/>
      <c r="P312" s="255"/>
      <c r="Q312" s="255">
        <f>Q311</f>
        <v>12</v>
      </c>
      <c r="R312" s="255"/>
      <c r="S312" s="255"/>
      <c r="T312" s="255"/>
      <c r="U312" s="255"/>
      <c r="V312" s="255"/>
      <c r="W312" s="255"/>
      <c r="X312" s="255"/>
      <c r="Y312" s="255"/>
      <c r="Z312" s="255"/>
      <c r="AA312" s="255"/>
      <c r="AB312" s="255"/>
      <c r="AC312" s="255"/>
      <c r="AD312" s="255"/>
      <c r="AE312" s="362">
        <f>AE311</f>
        <v>0</v>
      </c>
      <c r="AF312" s="362">
        <f t="shared" ref="AF312" si="823">AF311</f>
        <v>0</v>
      </c>
      <c r="AG312" s="362">
        <f t="shared" ref="AG312" si="824">AG311</f>
        <v>0</v>
      </c>
      <c r="AH312" s="362">
        <f t="shared" ref="AH312" si="825">AH311</f>
        <v>0</v>
      </c>
      <c r="AI312" s="362">
        <f t="shared" ref="AI312" si="826">AI311</f>
        <v>0</v>
      </c>
      <c r="AJ312" s="362">
        <f t="shared" ref="AJ312" si="827">AJ311</f>
        <v>0</v>
      </c>
      <c r="AK312" s="362">
        <f t="shared" ref="AK312" si="828">AK311</f>
        <v>0</v>
      </c>
      <c r="AL312" s="362">
        <f t="shared" ref="AL312" si="829">AL311</f>
        <v>0</v>
      </c>
      <c r="AM312" s="362">
        <f t="shared" ref="AM312" si="830">AM311</f>
        <v>0</v>
      </c>
      <c r="AN312" s="362">
        <f t="shared" ref="AN312" si="831">AN311</f>
        <v>0</v>
      </c>
      <c r="AO312" s="362">
        <f t="shared" ref="AO312" si="832">AO311</f>
        <v>0</v>
      </c>
      <c r="AP312" s="362">
        <f t="shared" ref="AP312" si="833">AP311</f>
        <v>0</v>
      </c>
      <c r="AQ312" s="362">
        <f t="shared" ref="AQ312" si="834">AQ311</f>
        <v>0</v>
      </c>
      <c r="AR312" s="362">
        <f t="shared" ref="AR312" si="835">AR311</f>
        <v>0</v>
      </c>
      <c r="AS312" s="266"/>
    </row>
    <row r="313" spans="1:45"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idden="1" outlineLevel="1">
      <c r="A314" s="457">
        <v>27</v>
      </c>
      <c r="B314" s="273" t="s">
        <v>119</v>
      </c>
      <c r="C314" s="251" t="s">
        <v>25</v>
      </c>
      <c r="D314" s="255"/>
      <c r="E314" s="255"/>
      <c r="F314" s="255"/>
      <c r="G314" s="255"/>
      <c r="H314" s="255"/>
      <c r="I314" s="255"/>
      <c r="J314" s="255"/>
      <c r="K314" s="255"/>
      <c r="L314" s="255"/>
      <c r="M314" s="255"/>
      <c r="N314" s="255"/>
      <c r="O314" s="255"/>
      <c r="P314" s="255"/>
      <c r="Q314" s="255">
        <v>12</v>
      </c>
      <c r="R314" s="255"/>
      <c r="S314" s="255"/>
      <c r="T314" s="255"/>
      <c r="U314" s="255"/>
      <c r="V314" s="255"/>
      <c r="W314" s="255"/>
      <c r="X314" s="255"/>
      <c r="Y314" s="255"/>
      <c r="Z314" s="255"/>
      <c r="AA314" s="255"/>
      <c r="AB314" s="255"/>
      <c r="AC314" s="255"/>
      <c r="AD314" s="255"/>
      <c r="AE314" s="377"/>
      <c r="AF314" s="361"/>
      <c r="AG314" s="361"/>
      <c r="AH314" s="361"/>
      <c r="AI314" s="361"/>
      <c r="AJ314" s="361"/>
      <c r="AK314" s="361"/>
      <c r="AL314" s="361"/>
      <c r="AM314" s="366"/>
      <c r="AN314" s="366"/>
      <c r="AO314" s="366"/>
      <c r="AP314" s="366"/>
      <c r="AQ314" s="366"/>
      <c r="AR314" s="366"/>
      <c r="AS314" s="256">
        <f>SUM(AE314:AR314)</f>
        <v>0</v>
      </c>
    </row>
    <row r="315" spans="1:45" hidden="1" outlineLevel="1">
      <c r="B315" s="254" t="s">
        <v>288</v>
      </c>
      <c r="C315" s="251" t="s">
        <v>163</v>
      </c>
      <c r="D315" s="255"/>
      <c r="E315" s="255"/>
      <c r="F315" s="255"/>
      <c r="G315" s="255"/>
      <c r="H315" s="255"/>
      <c r="I315" s="255"/>
      <c r="J315" s="255"/>
      <c r="K315" s="255"/>
      <c r="L315" s="255"/>
      <c r="M315" s="255"/>
      <c r="N315" s="255"/>
      <c r="O315" s="255"/>
      <c r="P315" s="255"/>
      <c r="Q315" s="255">
        <f>Q314</f>
        <v>12</v>
      </c>
      <c r="R315" s="255"/>
      <c r="S315" s="255"/>
      <c r="T315" s="255"/>
      <c r="U315" s="255"/>
      <c r="V315" s="255"/>
      <c r="W315" s="255"/>
      <c r="X315" s="255"/>
      <c r="Y315" s="255"/>
      <c r="Z315" s="255"/>
      <c r="AA315" s="255"/>
      <c r="AB315" s="255"/>
      <c r="AC315" s="255"/>
      <c r="AD315" s="255"/>
      <c r="AE315" s="362">
        <f>AE314</f>
        <v>0</v>
      </c>
      <c r="AF315" s="362">
        <f t="shared" ref="AF315" si="836">AF314</f>
        <v>0</v>
      </c>
      <c r="AG315" s="362">
        <f t="shared" ref="AG315" si="837">AG314</f>
        <v>0</v>
      </c>
      <c r="AH315" s="362">
        <f t="shared" ref="AH315" si="838">AH314</f>
        <v>0</v>
      </c>
      <c r="AI315" s="362">
        <f t="shared" ref="AI315" si="839">AI314</f>
        <v>0</v>
      </c>
      <c r="AJ315" s="362">
        <f t="shared" ref="AJ315" si="840">AJ314</f>
        <v>0</v>
      </c>
      <c r="AK315" s="362">
        <f t="shared" ref="AK315" si="841">AK314</f>
        <v>0</v>
      </c>
      <c r="AL315" s="362">
        <f t="shared" ref="AL315" si="842">AL314</f>
        <v>0</v>
      </c>
      <c r="AM315" s="362">
        <f t="shared" ref="AM315" si="843">AM314</f>
        <v>0</v>
      </c>
      <c r="AN315" s="362">
        <f t="shared" ref="AN315" si="844">AN314</f>
        <v>0</v>
      </c>
      <c r="AO315" s="362">
        <f t="shared" ref="AO315" si="845">AO314</f>
        <v>0</v>
      </c>
      <c r="AP315" s="362">
        <f t="shared" ref="AP315" si="846">AP314</f>
        <v>0</v>
      </c>
      <c r="AQ315" s="362">
        <f t="shared" ref="AQ315" si="847">AQ314</f>
        <v>0</v>
      </c>
      <c r="AR315" s="362">
        <f t="shared" ref="AR315" si="848">AR314</f>
        <v>0</v>
      </c>
      <c r="AS315" s="266"/>
    </row>
    <row r="316" spans="1:45" hidden="1"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hidden="1" outlineLevel="1">
      <c r="A317" s="457">
        <v>28</v>
      </c>
      <c r="B317" s="273" t="s">
        <v>120</v>
      </c>
      <c r="C317" s="251" t="s">
        <v>25</v>
      </c>
      <c r="D317" s="255"/>
      <c r="E317" s="255"/>
      <c r="F317" s="255"/>
      <c r="G317" s="255"/>
      <c r="H317" s="255"/>
      <c r="I317" s="255"/>
      <c r="J317" s="255"/>
      <c r="K317" s="255"/>
      <c r="L317" s="255"/>
      <c r="M317" s="255"/>
      <c r="N317" s="255"/>
      <c r="O317" s="255"/>
      <c r="P317" s="255"/>
      <c r="Q317" s="255">
        <v>12</v>
      </c>
      <c r="R317" s="255"/>
      <c r="S317" s="255"/>
      <c r="T317" s="255"/>
      <c r="U317" s="255"/>
      <c r="V317" s="255"/>
      <c r="W317" s="255"/>
      <c r="X317" s="255"/>
      <c r="Y317" s="255"/>
      <c r="Z317" s="255"/>
      <c r="AA317" s="255"/>
      <c r="AB317" s="255"/>
      <c r="AC317" s="255"/>
      <c r="AD317" s="255"/>
      <c r="AE317" s="377"/>
      <c r="AF317" s="361"/>
      <c r="AG317" s="361"/>
      <c r="AH317" s="361"/>
      <c r="AI317" s="361"/>
      <c r="AJ317" s="361"/>
      <c r="AK317" s="361"/>
      <c r="AL317" s="361"/>
      <c r="AM317" s="366"/>
      <c r="AN317" s="366"/>
      <c r="AO317" s="366"/>
      <c r="AP317" s="366"/>
      <c r="AQ317" s="366"/>
      <c r="AR317" s="366"/>
      <c r="AS317" s="256">
        <f>SUM(AE317:AR317)</f>
        <v>0</v>
      </c>
    </row>
    <row r="318" spans="1:45" hidden="1"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 si="849">AF317</f>
        <v>0</v>
      </c>
      <c r="AG318" s="362">
        <f t="shared" ref="AG318" si="850">AG317</f>
        <v>0</v>
      </c>
      <c r="AH318" s="362">
        <f t="shared" ref="AH318" si="851">AH317</f>
        <v>0</v>
      </c>
      <c r="AI318" s="362">
        <f t="shared" ref="AI318" si="852">AI317</f>
        <v>0</v>
      </c>
      <c r="AJ318" s="362">
        <f t="shared" ref="AJ318" si="853">AJ317</f>
        <v>0</v>
      </c>
      <c r="AK318" s="362">
        <f t="shared" ref="AK318" si="854">AK317</f>
        <v>0</v>
      </c>
      <c r="AL318" s="362">
        <f t="shared" ref="AL318" si="855">AL317</f>
        <v>0</v>
      </c>
      <c r="AM318" s="362">
        <f t="shared" ref="AM318" si="856">AM317</f>
        <v>0</v>
      </c>
      <c r="AN318" s="362">
        <f t="shared" ref="AN318" si="857">AN317</f>
        <v>0</v>
      </c>
      <c r="AO318" s="362">
        <f t="shared" ref="AO318" si="858">AO317</f>
        <v>0</v>
      </c>
      <c r="AP318" s="362">
        <f t="shared" ref="AP318" si="859">AP317</f>
        <v>0</v>
      </c>
      <c r="AQ318" s="362">
        <f t="shared" ref="AQ318" si="860">AQ317</f>
        <v>0</v>
      </c>
      <c r="AR318" s="362">
        <f t="shared" ref="AR318" si="861">AR317</f>
        <v>0</v>
      </c>
      <c r="AS318" s="266"/>
    </row>
    <row r="319" spans="1:45"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hidden="1" outlineLevel="1">
      <c r="A320" s="45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77"/>
      <c r="AF320" s="361"/>
      <c r="AG320" s="361"/>
      <c r="AH320" s="361"/>
      <c r="AI320" s="361"/>
      <c r="AJ320" s="361"/>
      <c r="AK320" s="361"/>
      <c r="AL320" s="361"/>
      <c r="AM320" s="366"/>
      <c r="AN320" s="366"/>
      <c r="AO320" s="366"/>
      <c r="AP320" s="366"/>
      <c r="AQ320" s="366"/>
      <c r="AR320" s="366"/>
      <c r="AS320" s="256">
        <f>SUM(AE320:AR320)</f>
        <v>0</v>
      </c>
    </row>
    <row r="321" spans="1:45" hidden="1" outlineLevel="1">
      <c r="B321" s="254" t="s">
        <v>288</v>
      </c>
      <c r="C321" s="251" t="s">
        <v>163</v>
      </c>
      <c r="D321" s="255"/>
      <c r="E321" s="255"/>
      <c r="F321" s="255"/>
      <c r="G321" s="255"/>
      <c r="H321" s="255"/>
      <c r="I321" s="255"/>
      <c r="J321" s="255"/>
      <c r="K321" s="255"/>
      <c r="L321" s="255"/>
      <c r="M321" s="255"/>
      <c r="N321" s="255"/>
      <c r="O321" s="255"/>
      <c r="P321" s="255"/>
      <c r="Q321" s="255">
        <f>Q320</f>
        <v>3</v>
      </c>
      <c r="R321" s="255"/>
      <c r="S321" s="255"/>
      <c r="T321" s="255"/>
      <c r="U321" s="255"/>
      <c r="V321" s="255"/>
      <c r="W321" s="255"/>
      <c r="X321" s="255"/>
      <c r="Y321" s="255"/>
      <c r="Z321" s="255"/>
      <c r="AA321" s="255"/>
      <c r="AB321" s="255"/>
      <c r="AC321" s="255"/>
      <c r="AD321" s="255"/>
      <c r="AE321" s="362">
        <f>AE320</f>
        <v>0</v>
      </c>
      <c r="AF321" s="362">
        <f t="shared" ref="AF321" si="862">AF320</f>
        <v>0</v>
      </c>
      <c r="AG321" s="362">
        <f t="shared" ref="AG321" si="863">AG320</f>
        <v>0</v>
      </c>
      <c r="AH321" s="362">
        <f t="shared" ref="AH321" si="864">AH320</f>
        <v>0</v>
      </c>
      <c r="AI321" s="362">
        <f t="shared" ref="AI321" si="865">AI320</f>
        <v>0</v>
      </c>
      <c r="AJ321" s="362">
        <f t="shared" ref="AJ321" si="866">AJ320</f>
        <v>0</v>
      </c>
      <c r="AK321" s="362">
        <f t="shared" ref="AK321" si="867">AK320</f>
        <v>0</v>
      </c>
      <c r="AL321" s="362">
        <f t="shared" ref="AL321" si="868">AL320</f>
        <v>0</v>
      </c>
      <c r="AM321" s="362">
        <f t="shared" ref="AM321" si="869">AM320</f>
        <v>0</v>
      </c>
      <c r="AN321" s="362">
        <f t="shared" ref="AN321" si="870">AN320</f>
        <v>0</v>
      </c>
      <c r="AO321" s="362">
        <f t="shared" ref="AO321" si="871">AO320</f>
        <v>0</v>
      </c>
      <c r="AP321" s="362">
        <f t="shared" ref="AP321" si="872">AP320</f>
        <v>0</v>
      </c>
      <c r="AQ321" s="362">
        <f t="shared" ref="AQ321" si="873">AQ320</f>
        <v>0</v>
      </c>
      <c r="AR321" s="362">
        <f t="shared" ref="AR321" si="874">AR320</f>
        <v>0</v>
      </c>
      <c r="AS321" s="266"/>
    </row>
    <row r="322" spans="1:45"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hidden="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idden="1"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 si="875">AF323</f>
        <v>0</v>
      </c>
      <c r="AG324" s="362">
        <f t="shared" ref="AG324" si="876">AG323</f>
        <v>0</v>
      </c>
      <c r="AH324" s="362">
        <f t="shared" ref="AH324" si="877">AH323</f>
        <v>0</v>
      </c>
      <c r="AI324" s="362">
        <f t="shared" ref="AI324" si="878">AI323</f>
        <v>0</v>
      </c>
      <c r="AJ324" s="362">
        <f t="shared" ref="AJ324" si="879">AJ323</f>
        <v>0</v>
      </c>
      <c r="AK324" s="362">
        <f t="shared" ref="AK324" si="880">AK323</f>
        <v>0</v>
      </c>
      <c r="AL324" s="362">
        <f t="shared" ref="AL324" si="881">AL323</f>
        <v>0</v>
      </c>
      <c r="AM324" s="362">
        <f t="shared" ref="AM324" si="882">AM323</f>
        <v>0</v>
      </c>
      <c r="AN324" s="362">
        <f t="shared" ref="AN324" si="883">AN323</f>
        <v>0</v>
      </c>
      <c r="AO324" s="362">
        <f t="shared" ref="AO324" si="884">AO323</f>
        <v>0</v>
      </c>
      <c r="AP324" s="362">
        <f t="shared" ref="AP324" si="885">AP323</f>
        <v>0</v>
      </c>
      <c r="AQ324" s="362">
        <f t="shared" ref="AQ324" si="886">AQ323</f>
        <v>0</v>
      </c>
      <c r="AR324" s="362">
        <f t="shared" ref="AR324" si="887">AR323</f>
        <v>0</v>
      </c>
      <c r="AS324" s="266"/>
    </row>
    <row r="325" spans="1:45"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idden="1"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idden="1"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88">AF326</f>
        <v>0</v>
      </c>
      <c r="AG327" s="362">
        <f t="shared" ref="AG327" si="889">AG326</f>
        <v>0</v>
      </c>
      <c r="AH327" s="362">
        <f t="shared" ref="AH327" si="890">AH326</f>
        <v>0</v>
      </c>
      <c r="AI327" s="362">
        <f t="shared" ref="AI327" si="891">AI326</f>
        <v>0</v>
      </c>
      <c r="AJ327" s="362">
        <f t="shared" ref="AJ327" si="892">AJ326</f>
        <v>0</v>
      </c>
      <c r="AK327" s="362">
        <f t="shared" ref="AK327" si="893">AK326</f>
        <v>0</v>
      </c>
      <c r="AL327" s="362">
        <f t="shared" ref="AL327" si="894">AL326</f>
        <v>0</v>
      </c>
      <c r="AM327" s="362">
        <f t="shared" ref="AM327" si="895">AM326</f>
        <v>0</v>
      </c>
      <c r="AN327" s="362">
        <f t="shared" ref="AN327" si="896">AN326</f>
        <v>0</v>
      </c>
      <c r="AO327" s="362">
        <f t="shared" ref="AO327" si="897">AO326</f>
        <v>0</v>
      </c>
      <c r="AP327" s="362">
        <f t="shared" ref="AP327" si="898">AP326</f>
        <v>0</v>
      </c>
      <c r="AQ327" s="362">
        <f t="shared" ref="AQ327" si="899">AQ326</f>
        <v>0</v>
      </c>
      <c r="AR327" s="362">
        <f t="shared" ref="AR327" si="900">AR326</f>
        <v>0</v>
      </c>
      <c r="AS327" s="266"/>
    </row>
    <row r="328" spans="1:45"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idden="1"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c r="AH329" s="361"/>
      <c r="AI329" s="361"/>
      <c r="AJ329" s="361"/>
      <c r="AK329" s="361"/>
      <c r="AL329" s="361"/>
      <c r="AM329" s="366"/>
      <c r="AN329" s="366"/>
      <c r="AO329" s="366"/>
      <c r="AP329" s="366"/>
      <c r="AQ329" s="366"/>
      <c r="AR329" s="366"/>
      <c r="AS329" s="256">
        <f>SUM(AE329:AR329)</f>
        <v>0</v>
      </c>
    </row>
    <row r="330" spans="1:45" hidden="1" outlineLevel="1">
      <c r="B330" s="254" t="s">
        <v>288</v>
      </c>
      <c r="C330" s="251" t="s">
        <v>163</v>
      </c>
      <c r="D330" s="255"/>
      <c r="E330" s="255"/>
      <c r="F330" s="255"/>
      <c r="G330" s="255"/>
      <c r="H330" s="255"/>
      <c r="I330" s="255"/>
      <c r="J330" s="255"/>
      <c r="K330" s="255"/>
      <c r="L330" s="255"/>
      <c r="M330" s="255"/>
      <c r="N330" s="255"/>
      <c r="O330" s="255"/>
      <c r="P330" s="255"/>
      <c r="Q330" s="255">
        <f>Q329</f>
        <v>12</v>
      </c>
      <c r="R330" s="255"/>
      <c r="S330" s="255"/>
      <c r="T330" s="255"/>
      <c r="U330" s="255"/>
      <c r="V330" s="255"/>
      <c r="W330" s="255"/>
      <c r="X330" s="255"/>
      <c r="Y330" s="255"/>
      <c r="Z330" s="255"/>
      <c r="AA330" s="255"/>
      <c r="AB330" s="255"/>
      <c r="AC330" s="255"/>
      <c r="AD330" s="255"/>
      <c r="AE330" s="362">
        <f>AE329</f>
        <v>0</v>
      </c>
      <c r="AF330" s="362">
        <f t="shared" ref="AF330" si="901">AF329</f>
        <v>0</v>
      </c>
      <c r="AG330" s="362">
        <f t="shared" ref="AG330" si="902">AG329</f>
        <v>0</v>
      </c>
      <c r="AH330" s="362">
        <f t="shared" ref="AH330" si="903">AH329</f>
        <v>0</v>
      </c>
      <c r="AI330" s="362">
        <f t="shared" ref="AI330" si="904">AI329</f>
        <v>0</v>
      </c>
      <c r="AJ330" s="362">
        <f t="shared" ref="AJ330" si="905">AJ329</f>
        <v>0</v>
      </c>
      <c r="AK330" s="362">
        <f t="shared" ref="AK330" si="906">AK329</f>
        <v>0</v>
      </c>
      <c r="AL330" s="362">
        <f t="shared" ref="AL330" si="907">AL329</f>
        <v>0</v>
      </c>
      <c r="AM330" s="362">
        <f t="shared" ref="AM330" si="908">AM329</f>
        <v>0</v>
      </c>
      <c r="AN330" s="362">
        <f t="shared" ref="AN330" si="909">AN329</f>
        <v>0</v>
      </c>
      <c r="AO330" s="362">
        <f t="shared" ref="AO330" si="910">AO329</f>
        <v>0</v>
      </c>
      <c r="AP330" s="362">
        <f t="shared" ref="AP330" si="911">AP329</f>
        <v>0</v>
      </c>
      <c r="AQ330" s="362">
        <f t="shared" ref="AQ330" si="912">AQ329</f>
        <v>0</v>
      </c>
      <c r="AR330" s="362">
        <f t="shared" ref="AR330" si="913">AR329</f>
        <v>0</v>
      </c>
      <c r="AS330" s="266"/>
    </row>
    <row r="331" spans="1:45"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75" hidden="1" outlineLevel="1">
      <c r="B332" s="248" t="s">
        <v>497</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idden="1"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idden="1"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914">AF333</f>
        <v>0</v>
      </c>
      <c r="AG334" s="362">
        <f t="shared" ref="AG334" si="915">AG333</f>
        <v>0</v>
      </c>
      <c r="AH334" s="362">
        <f t="shared" ref="AH334" si="916">AH333</f>
        <v>0</v>
      </c>
      <c r="AI334" s="362">
        <f t="shared" ref="AI334" si="917">AI333</f>
        <v>0</v>
      </c>
      <c r="AJ334" s="362">
        <f t="shared" ref="AJ334" si="918">AJ333</f>
        <v>0</v>
      </c>
      <c r="AK334" s="362">
        <f t="shared" ref="AK334" si="919">AK333</f>
        <v>0</v>
      </c>
      <c r="AL334" s="362">
        <f t="shared" ref="AL334" si="920">AL333</f>
        <v>0</v>
      </c>
      <c r="AM334" s="362">
        <f t="shared" ref="AM334" si="921">AM333</f>
        <v>0</v>
      </c>
      <c r="AN334" s="362">
        <f t="shared" ref="AN334" si="922">AN333</f>
        <v>0</v>
      </c>
      <c r="AO334" s="362">
        <f t="shared" ref="AO334" si="923">AO333</f>
        <v>0</v>
      </c>
      <c r="AP334" s="362">
        <f t="shared" ref="AP334" si="924">AP333</f>
        <v>0</v>
      </c>
      <c r="AQ334" s="362">
        <f t="shared" ref="AQ334" si="925">AQ333</f>
        <v>0</v>
      </c>
      <c r="AR334" s="362">
        <f t="shared" ref="AR334" si="926">AR333</f>
        <v>0</v>
      </c>
      <c r="AS334" s="266"/>
    </row>
    <row r="335" spans="1:45"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idden="1"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idden="1"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27">AF336</f>
        <v>0</v>
      </c>
      <c r="AG337" s="362">
        <f t="shared" ref="AG337" si="928">AG336</f>
        <v>0</v>
      </c>
      <c r="AH337" s="362">
        <f t="shared" ref="AH337" si="929">AH336</f>
        <v>0</v>
      </c>
      <c r="AI337" s="362">
        <f t="shared" ref="AI337" si="930">AI336</f>
        <v>0</v>
      </c>
      <c r="AJ337" s="362">
        <f t="shared" ref="AJ337" si="931">AJ336</f>
        <v>0</v>
      </c>
      <c r="AK337" s="362">
        <f t="shared" ref="AK337" si="932">AK336</f>
        <v>0</v>
      </c>
      <c r="AL337" s="362">
        <f t="shared" ref="AL337" si="933">AL336</f>
        <v>0</v>
      </c>
      <c r="AM337" s="362">
        <f t="shared" ref="AM337" si="934">AM336</f>
        <v>0</v>
      </c>
      <c r="AN337" s="362">
        <f t="shared" ref="AN337" si="935">AN336</f>
        <v>0</v>
      </c>
      <c r="AO337" s="362">
        <f t="shared" ref="AO337" si="936">AO336</f>
        <v>0</v>
      </c>
      <c r="AP337" s="362">
        <f t="shared" ref="AP337" si="937">AP336</f>
        <v>0</v>
      </c>
      <c r="AQ337" s="362">
        <f t="shared" ref="AQ337" si="938">AQ336</f>
        <v>0</v>
      </c>
      <c r="AR337" s="362">
        <f t="shared" ref="AR337" si="939">AR336</f>
        <v>0</v>
      </c>
      <c r="AS337" s="266"/>
    </row>
    <row r="338" spans="1:45"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idden="1"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idden="1"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40">AF339</f>
        <v>0</v>
      </c>
      <c r="AG340" s="362">
        <f t="shared" ref="AG340" si="941">AG339</f>
        <v>0</v>
      </c>
      <c r="AH340" s="362">
        <f t="shared" ref="AH340" si="942">AH339</f>
        <v>0</v>
      </c>
      <c r="AI340" s="362">
        <f t="shared" ref="AI340" si="943">AI339</f>
        <v>0</v>
      </c>
      <c r="AJ340" s="362">
        <f t="shared" ref="AJ340" si="944">AJ339</f>
        <v>0</v>
      </c>
      <c r="AK340" s="362">
        <f t="shared" ref="AK340" si="945">AK339</f>
        <v>0</v>
      </c>
      <c r="AL340" s="362">
        <f t="shared" ref="AL340" si="946">AL339</f>
        <v>0</v>
      </c>
      <c r="AM340" s="362">
        <f t="shared" ref="AM340" si="947">AM339</f>
        <v>0</v>
      </c>
      <c r="AN340" s="362">
        <f t="shared" ref="AN340" si="948">AN339</f>
        <v>0</v>
      </c>
      <c r="AO340" s="362">
        <f t="shared" ref="AO340" si="949">AO339</f>
        <v>0</v>
      </c>
      <c r="AP340" s="362">
        <f t="shared" ref="AP340" si="950">AP339</f>
        <v>0</v>
      </c>
      <c r="AQ340" s="362">
        <f t="shared" ref="AQ340" si="951">AQ339</f>
        <v>0</v>
      </c>
      <c r="AR340" s="362">
        <f t="shared" ref="AR340" si="952">AR339</f>
        <v>0</v>
      </c>
      <c r="AS340" s="266"/>
    </row>
    <row r="341" spans="1:45"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75" hidden="1" outlineLevel="1">
      <c r="B342" s="248" t="s">
        <v>498</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5" hidden="1"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idden="1"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953">AF343</f>
        <v>0</v>
      </c>
      <c r="AG344" s="362">
        <f t="shared" ref="AG344" si="954">AG343</f>
        <v>0</v>
      </c>
      <c r="AH344" s="362">
        <f t="shared" ref="AH344" si="955">AH343</f>
        <v>0</v>
      </c>
      <c r="AI344" s="362">
        <f t="shared" ref="AI344" si="956">AI343</f>
        <v>0</v>
      </c>
      <c r="AJ344" s="362">
        <f t="shared" ref="AJ344" si="957">AJ343</f>
        <v>0</v>
      </c>
      <c r="AK344" s="362">
        <f t="shared" ref="AK344" si="958">AK343</f>
        <v>0</v>
      </c>
      <c r="AL344" s="362">
        <f t="shared" ref="AL344" si="959">AL343</f>
        <v>0</v>
      </c>
      <c r="AM344" s="362">
        <f t="shared" ref="AM344" si="960">AM343</f>
        <v>0</v>
      </c>
      <c r="AN344" s="362">
        <f t="shared" ref="AN344" si="961">AN343</f>
        <v>0</v>
      </c>
      <c r="AO344" s="362">
        <f t="shared" ref="AO344" si="962">AO343</f>
        <v>0</v>
      </c>
      <c r="AP344" s="362">
        <f t="shared" ref="AP344" si="963">AP343</f>
        <v>0</v>
      </c>
      <c r="AQ344" s="362">
        <f t="shared" ref="AQ344" si="964">AQ343</f>
        <v>0</v>
      </c>
      <c r="AR344" s="362">
        <f t="shared" ref="AR344" si="965">AR343</f>
        <v>0</v>
      </c>
      <c r="AS344" s="266"/>
    </row>
    <row r="345" spans="1:45"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idden="1"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idden="1"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66">AF346</f>
        <v>0</v>
      </c>
      <c r="AG347" s="362">
        <f t="shared" ref="AG347" si="967">AG346</f>
        <v>0</v>
      </c>
      <c r="AH347" s="362">
        <f t="shared" ref="AH347" si="968">AH346</f>
        <v>0</v>
      </c>
      <c r="AI347" s="362">
        <f t="shared" ref="AI347" si="969">AI346</f>
        <v>0</v>
      </c>
      <c r="AJ347" s="362">
        <f t="shared" ref="AJ347" si="970">AJ346</f>
        <v>0</v>
      </c>
      <c r="AK347" s="362">
        <f t="shared" ref="AK347" si="971">AK346</f>
        <v>0</v>
      </c>
      <c r="AL347" s="362">
        <f t="shared" ref="AL347" si="972">AL346</f>
        <v>0</v>
      </c>
      <c r="AM347" s="362">
        <f t="shared" ref="AM347" si="973">AM346</f>
        <v>0</v>
      </c>
      <c r="AN347" s="362">
        <f t="shared" ref="AN347" si="974">AN346</f>
        <v>0</v>
      </c>
      <c r="AO347" s="362">
        <f t="shared" ref="AO347" si="975">AO346</f>
        <v>0</v>
      </c>
      <c r="AP347" s="362">
        <f t="shared" ref="AP347" si="976">AP346</f>
        <v>0</v>
      </c>
      <c r="AQ347" s="362">
        <f t="shared" ref="AQ347" si="977">AQ346</f>
        <v>0</v>
      </c>
      <c r="AR347" s="362">
        <f t="shared" ref="AR347" si="978">AR346</f>
        <v>0</v>
      </c>
      <c r="AS347" s="266"/>
    </row>
    <row r="348" spans="1:45"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idden="1"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idden="1"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79">AF349</f>
        <v>0</v>
      </c>
      <c r="AG350" s="362">
        <f t="shared" ref="AG350" si="980">AG349</f>
        <v>0</v>
      </c>
      <c r="AH350" s="362">
        <f t="shared" ref="AH350" si="981">AH349</f>
        <v>0</v>
      </c>
      <c r="AI350" s="362">
        <f t="shared" ref="AI350" si="982">AI349</f>
        <v>0</v>
      </c>
      <c r="AJ350" s="362">
        <f t="shared" ref="AJ350" si="983">AJ349</f>
        <v>0</v>
      </c>
      <c r="AK350" s="362">
        <f t="shared" ref="AK350" si="984">AK349</f>
        <v>0</v>
      </c>
      <c r="AL350" s="362">
        <f t="shared" ref="AL350" si="985">AL349</f>
        <v>0</v>
      </c>
      <c r="AM350" s="362">
        <f t="shared" ref="AM350" si="986">AM349</f>
        <v>0</v>
      </c>
      <c r="AN350" s="362">
        <f t="shared" ref="AN350" si="987">AN349</f>
        <v>0</v>
      </c>
      <c r="AO350" s="362">
        <f t="shared" ref="AO350" si="988">AO349</f>
        <v>0</v>
      </c>
      <c r="AP350" s="362">
        <f t="shared" ref="AP350" si="989">AP349</f>
        <v>0</v>
      </c>
      <c r="AQ350" s="362">
        <f t="shared" ref="AQ350" si="990">AQ349</f>
        <v>0</v>
      </c>
      <c r="AR350" s="362">
        <f t="shared" ref="AR350" si="991">AR349</f>
        <v>0</v>
      </c>
      <c r="AS350" s="266"/>
    </row>
    <row r="351" spans="1:45"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hidden="1"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idden="1"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92">AF352</f>
        <v>0</v>
      </c>
      <c r="AG353" s="362">
        <f t="shared" ref="AG353" si="993">AG352</f>
        <v>0</v>
      </c>
      <c r="AH353" s="362">
        <f t="shared" ref="AH353" si="994">AH352</f>
        <v>0</v>
      </c>
      <c r="AI353" s="362">
        <f t="shared" ref="AI353" si="995">AI352</f>
        <v>0</v>
      </c>
      <c r="AJ353" s="362">
        <f t="shared" ref="AJ353" si="996">AJ352</f>
        <v>0</v>
      </c>
      <c r="AK353" s="362">
        <f t="shared" ref="AK353" si="997">AK352</f>
        <v>0</v>
      </c>
      <c r="AL353" s="362">
        <f t="shared" ref="AL353" si="998">AL352</f>
        <v>0</v>
      </c>
      <c r="AM353" s="362">
        <f t="shared" ref="AM353" si="999">AM352</f>
        <v>0</v>
      </c>
      <c r="AN353" s="362">
        <f t="shared" ref="AN353" si="1000">AN352</f>
        <v>0</v>
      </c>
      <c r="AO353" s="362">
        <f t="shared" ref="AO353" si="1001">AO352</f>
        <v>0</v>
      </c>
      <c r="AP353" s="362">
        <f t="shared" ref="AP353" si="1002">AP352</f>
        <v>0</v>
      </c>
      <c r="AQ353" s="362">
        <f t="shared" ref="AQ353" si="1003">AQ352</f>
        <v>0</v>
      </c>
      <c r="AR353" s="362">
        <f t="shared" ref="AR353" si="1004">AR352</f>
        <v>0</v>
      </c>
      <c r="AS353" s="266"/>
    </row>
    <row r="354" spans="1:45"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hidden="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idden="1"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1005">AF355</f>
        <v>0</v>
      </c>
      <c r="AG356" s="362">
        <f t="shared" ref="AG356" si="1006">AG355</f>
        <v>0</v>
      </c>
      <c r="AH356" s="362">
        <f t="shared" ref="AH356" si="1007">AH355</f>
        <v>0</v>
      </c>
      <c r="AI356" s="362">
        <f t="shared" ref="AI356" si="1008">AI355</f>
        <v>0</v>
      </c>
      <c r="AJ356" s="362">
        <f t="shared" ref="AJ356" si="1009">AJ355</f>
        <v>0</v>
      </c>
      <c r="AK356" s="362">
        <f t="shared" ref="AK356" si="1010">AK355</f>
        <v>0</v>
      </c>
      <c r="AL356" s="362">
        <f t="shared" ref="AL356" si="1011">AL355</f>
        <v>0</v>
      </c>
      <c r="AM356" s="362">
        <f t="shared" ref="AM356" si="1012">AM355</f>
        <v>0</v>
      </c>
      <c r="AN356" s="362">
        <f t="shared" ref="AN356" si="1013">AN355</f>
        <v>0</v>
      </c>
      <c r="AO356" s="362">
        <f t="shared" ref="AO356" si="1014">AO355</f>
        <v>0</v>
      </c>
      <c r="AP356" s="362">
        <f t="shared" ref="AP356" si="1015">AP355</f>
        <v>0</v>
      </c>
      <c r="AQ356" s="362">
        <f t="shared" ref="AQ356" si="1016">AQ355</f>
        <v>0</v>
      </c>
      <c r="AR356" s="362">
        <f t="shared" ref="AR356" si="1017">AR355</f>
        <v>0</v>
      </c>
      <c r="AS356" s="266"/>
    </row>
    <row r="357" spans="1:45"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hidden="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idden="1"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1018">AF358</f>
        <v>0</v>
      </c>
      <c r="AG359" s="362">
        <f t="shared" ref="AG359" si="1019">AG358</f>
        <v>0</v>
      </c>
      <c r="AH359" s="362">
        <f t="shared" ref="AH359" si="1020">AH358</f>
        <v>0</v>
      </c>
      <c r="AI359" s="362">
        <f t="shared" ref="AI359" si="1021">AI358</f>
        <v>0</v>
      </c>
      <c r="AJ359" s="362">
        <f t="shared" ref="AJ359" si="1022">AJ358</f>
        <v>0</v>
      </c>
      <c r="AK359" s="362">
        <f t="shared" ref="AK359" si="1023">AK358</f>
        <v>0</v>
      </c>
      <c r="AL359" s="362">
        <f t="shared" ref="AL359" si="1024">AL358</f>
        <v>0</v>
      </c>
      <c r="AM359" s="362">
        <f t="shared" ref="AM359" si="1025">AM358</f>
        <v>0</v>
      </c>
      <c r="AN359" s="362">
        <f t="shared" ref="AN359" si="1026">AN358</f>
        <v>0</v>
      </c>
      <c r="AO359" s="362">
        <f t="shared" ref="AO359" si="1027">AO358</f>
        <v>0</v>
      </c>
      <c r="AP359" s="362">
        <f t="shared" ref="AP359" si="1028">AP358</f>
        <v>0</v>
      </c>
      <c r="AQ359" s="362">
        <f t="shared" ref="AQ359" si="1029">AQ358</f>
        <v>0</v>
      </c>
      <c r="AR359" s="362">
        <f t="shared" ref="AR359" si="1030">AR358</f>
        <v>0</v>
      </c>
      <c r="AS359" s="266"/>
    </row>
    <row r="360" spans="1:45"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hidden="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idden="1"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31">AF361</f>
        <v>0</v>
      </c>
      <c r="AG362" s="362">
        <f t="shared" ref="AG362" si="1032">AG361</f>
        <v>0</v>
      </c>
      <c r="AH362" s="362">
        <f t="shared" ref="AH362" si="1033">AH361</f>
        <v>0</v>
      </c>
      <c r="AI362" s="362">
        <f t="shared" ref="AI362" si="1034">AI361</f>
        <v>0</v>
      </c>
      <c r="AJ362" s="362">
        <f t="shared" ref="AJ362" si="1035">AJ361</f>
        <v>0</v>
      </c>
      <c r="AK362" s="362">
        <f t="shared" ref="AK362" si="1036">AK361</f>
        <v>0</v>
      </c>
      <c r="AL362" s="362">
        <f t="shared" ref="AL362" si="1037">AL361</f>
        <v>0</v>
      </c>
      <c r="AM362" s="362">
        <f t="shared" ref="AM362" si="1038">AM361</f>
        <v>0</v>
      </c>
      <c r="AN362" s="362">
        <f t="shared" ref="AN362" si="1039">AN361</f>
        <v>0</v>
      </c>
      <c r="AO362" s="362">
        <f t="shared" ref="AO362" si="1040">AO361</f>
        <v>0</v>
      </c>
      <c r="AP362" s="362">
        <f t="shared" ref="AP362" si="1041">AP361</f>
        <v>0</v>
      </c>
      <c r="AQ362" s="362">
        <f t="shared" ref="AQ362" si="1042">AQ361</f>
        <v>0</v>
      </c>
      <c r="AR362" s="362">
        <f t="shared" ref="AR362" si="1043">AR361</f>
        <v>0</v>
      </c>
      <c r="AS362" s="266"/>
    </row>
    <row r="363" spans="1:45"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idden="1"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idden="1"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44">AF364</f>
        <v>0</v>
      </c>
      <c r="AG365" s="362">
        <f t="shared" ref="AG365" si="1045">AG364</f>
        <v>0</v>
      </c>
      <c r="AH365" s="362">
        <f t="shared" ref="AH365" si="1046">AH364</f>
        <v>0</v>
      </c>
      <c r="AI365" s="362">
        <f t="shared" ref="AI365" si="1047">AI364</f>
        <v>0</v>
      </c>
      <c r="AJ365" s="362">
        <f t="shared" ref="AJ365" si="1048">AJ364</f>
        <v>0</v>
      </c>
      <c r="AK365" s="362">
        <f t="shared" ref="AK365" si="1049">AK364</f>
        <v>0</v>
      </c>
      <c r="AL365" s="362">
        <f t="shared" ref="AL365" si="1050">AL364</f>
        <v>0</v>
      </c>
      <c r="AM365" s="362">
        <f t="shared" ref="AM365" si="1051">AM364</f>
        <v>0</v>
      </c>
      <c r="AN365" s="362">
        <f t="shared" ref="AN365" si="1052">AN364</f>
        <v>0</v>
      </c>
      <c r="AO365" s="362">
        <f t="shared" ref="AO365" si="1053">AO364</f>
        <v>0</v>
      </c>
      <c r="AP365" s="362">
        <f t="shared" ref="AP365" si="1054">AP364</f>
        <v>0</v>
      </c>
      <c r="AQ365" s="362">
        <f t="shared" ref="AQ365" si="1055">AQ364</f>
        <v>0</v>
      </c>
      <c r="AR365" s="362">
        <f t="shared" ref="AR365" si="1056">AR364</f>
        <v>0</v>
      </c>
      <c r="AS365" s="266"/>
    </row>
    <row r="366" spans="1:45"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hidden="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idden="1"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57">AF367</f>
        <v>0</v>
      </c>
      <c r="AG368" s="362">
        <f t="shared" ref="AG368" si="1058">AG367</f>
        <v>0</v>
      </c>
      <c r="AH368" s="362">
        <f t="shared" ref="AH368" si="1059">AH367</f>
        <v>0</v>
      </c>
      <c r="AI368" s="362">
        <f t="shared" ref="AI368" si="1060">AI367</f>
        <v>0</v>
      </c>
      <c r="AJ368" s="362">
        <f t="shared" ref="AJ368" si="1061">AJ367</f>
        <v>0</v>
      </c>
      <c r="AK368" s="362">
        <f t="shared" ref="AK368" si="1062">AK367</f>
        <v>0</v>
      </c>
      <c r="AL368" s="362">
        <f t="shared" ref="AL368" si="1063">AL367</f>
        <v>0</v>
      </c>
      <c r="AM368" s="362">
        <f t="shared" ref="AM368" si="1064">AM367</f>
        <v>0</v>
      </c>
      <c r="AN368" s="362">
        <f t="shared" ref="AN368" si="1065">AN367</f>
        <v>0</v>
      </c>
      <c r="AO368" s="362">
        <f t="shared" ref="AO368" si="1066">AO367</f>
        <v>0</v>
      </c>
      <c r="AP368" s="362">
        <f t="shared" ref="AP368" si="1067">AP367</f>
        <v>0</v>
      </c>
      <c r="AQ368" s="362">
        <f t="shared" ref="AQ368" si="1068">AQ367</f>
        <v>0</v>
      </c>
      <c r="AR368" s="362">
        <f t="shared" ref="AR368" si="1069">AR367</f>
        <v>0</v>
      </c>
      <c r="AS368" s="266"/>
    </row>
    <row r="369" spans="1:45"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hidden="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idden="1"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70">AF370</f>
        <v>0</v>
      </c>
      <c r="AG371" s="362">
        <f t="shared" ref="AG371" si="1071">AG370</f>
        <v>0</v>
      </c>
      <c r="AH371" s="362">
        <f t="shared" ref="AH371" si="1072">AH370</f>
        <v>0</v>
      </c>
      <c r="AI371" s="362">
        <f t="shared" ref="AI371" si="1073">AI370</f>
        <v>0</v>
      </c>
      <c r="AJ371" s="362">
        <f t="shared" ref="AJ371" si="1074">AJ370</f>
        <v>0</v>
      </c>
      <c r="AK371" s="362">
        <f t="shared" ref="AK371" si="1075">AK370</f>
        <v>0</v>
      </c>
      <c r="AL371" s="362">
        <f t="shared" ref="AL371" si="1076">AL370</f>
        <v>0</v>
      </c>
      <c r="AM371" s="362">
        <f t="shared" ref="AM371" si="1077">AM370</f>
        <v>0</v>
      </c>
      <c r="AN371" s="362">
        <f t="shared" ref="AN371" si="1078">AN370</f>
        <v>0</v>
      </c>
      <c r="AO371" s="362">
        <f t="shared" ref="AO371" si="1079">AO370</f>
        <v>0</v>
      </c>
      <c r="AP371" s="362">
        <f t="shared" ref="AP371" si="1080">AP370</f>
        <v>0</v>
      </c>
      <c r="AQ371" s="362">
        <f t="shared" ref="AQ371" si="1081">AQ370</f>
        <v>0</v>
      </c>
      <c r="AR371" s="362">
        <f t="shared" ref="AR371" si="1082">AR370</f>
        <v>0</v>
      </c>
      <c r="AS371" s="266"/>
    </row>
    <row r="372" spans="1:45"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hidden="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idden="1"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83">AF373</f>
        <v>0</v>
      </c>
      <c r="AG374" s="362">
        <f t="shared" ref="AG374" si="1084">AG373</f>
        <v>0</v>
      </c>
      <c r="AH374" s="362">
        <f t="shared" ref="AH374" si="1085">AH373</f>
        <v>0</v>
      </c>
      <c r="AI374" s="362">
        <f t="shared" ref="AI374" si="1086">AI373</f>
        <v>0</v>
      </c>
      <c r="AJ374" s="362">
        <f t="shared" ref="AJ374" si="1087">AJ373</f>
        <v>0</v>
      </c>
      <c r="AK374" s="362">
        <f t="shared" ref="AK374" si="1088">AK373</f>
        <v>0</v>
      </c>
      <c r="AL374" s="362">
        <f t="shared" ref="AL374" si="1089">AL373</f>
        <v>0</v>
      </c>
      <c r="AM374" s="362">
        <f t="shared" ref="AM374" si="1090">AM373</f>
        <v>0</v>
      </c>
      <c r="AN374" s="362">
        <f t="shared" ref="AN374" si="1091">AN373</f>
        <v>0</v>
      </c>
      <c r="AO374" s="362">
        <f t="shared" ref="AO374" si="1092">AO373</f>
        <v>0</v>
      </c>
      <c r="AP374" s="362">
        <f t="shared" ref="AP374" si="1093">AP373</f>
        <v>0</v>
      </c>
      <c r="AQ374" s="362">
        <f t="shared" ref="AQ374" si="1094">AQ373</f>
        <v>0</v>
      </c>
      <c r="AR374" s="362">
        <f t="shared" ref="AR374" si="1095">AR373</f>
        <v>0</v>
      </c>
      <c r="AS374" s="266"/>
    </row>
    <row r="375" spans="1:45"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hidden="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idden="1"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96">AF376</f>
        <v>0</v>
      </c>
      <c r="AG377" s="362">
        <f t="shared" ref="AG377" si="1097">AG376</f>
        <v>0</v>
      </c>
      <c r="AH377" s="362">
        <f t="shared" ref="AH377" si="1098">AH376</f>
        <v>0</v>
      </c>
      <c r="AI377" s="362">
        <f t="shared" ref="AI377" si="1099">AI376</f>
        <v>0</v>
      </c>
      <c r="AJ377" s="362">
        <f t="shared" ref="AJ377" si="1100">AJ376</f>
        <v>0</v>
      </c>
      <c r="AK377" s="362">
        <f t="shared" ref="AK377" si="1101">AK376</f>
        <v>0</v>
      </c>
      <c r="AL377" s="362">
        <f t="shared" ref="AL377" si="1102">AL376</f>
        <v>0</v>
      </c>
      <c r="AM377" s="362">
        <f t="shared" ref="AM377" si="1103">AM376</f>
        <v>0</v>
      </c>
      <c r="AN377" s="362">
        <f t="shared" ref="AN377" si="1104">AN376</f>
        <v>0</v>
      </c>
      <c r="AO377" s="362">
        <f t="shared" ref="AO377" si="1105">AO376</f>
        <v>0</v>
      </c>
      <c r="AP377" s="362">
        <f t="shared" ref="AP377" si="1106">AP376</f>
        <v>0</v>
      </c>
      <c r="AQ377" s="362">
        <f t="shared" ref="AQ377" si="1107">AQ376</f>
        <v>0</v>
      </c>
      <c r="AR377" s="362">
        <f t="shared" ref="AR377" si="1108">AR376</f>
        <v>0</v>
      </c>
      <c r="AS377" s="266"/>
    </row>
    <row r="378" spans="1:45"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hidden="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idden="1"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109">AF379</f>
        <v>0</v>
      </c>
      <c r="AG380" s="362">
        <f t="shared" ref="AG380" si="1110">AG379</f>
        <v>0</v>
      </c>
      <c r="AH380" s="362">
        <f t="shared" ref="AH380" si="1111">AH379</f>
        <v>0</v>
      </c>
      <c r="AI380" s="362">
        <f t="shared" ref="AI380" si="1112">AI379</f>
        <v>0</v>
      </c>
      <c r="AJ380" s="362">
        <f t="shared" ref="AJ380" si="1113">AJ379</f>
        <v>0</v>
      </c>
      <c r="AK380" s="362">
        <f t="shared" ref="AK380" si="1114">AK379</f>
        <v>0</v>
      </c>
      <c r="AL380" s="362">
        <f t="shared" ref="AL380" si="1115">AL379</f>
        <v>0</v>
      </c>
      <c r="AM380" s="362">
        <f t="shared" ref="AM380" si="1116">AM379</f>
        <v>0</v>
      </c>
      <c r="AN380" s="362">
        <f t="shared" ref="AN380" si="1117">AN379</f>
        <v>0</v>
      </c>
      <c r="AO380" s="362">
        <f t="shared" ref="AO380" si="1118">AO379</f>
        <v>0</v>
      </c>
      <c r="AP380" s="362">
        <f t="shared" ref="AP380" si="1119">AP379</f>
        <v>0</v>
      </c>
      <c r="AQ380" s="362">
        <f t="shared" ref="AQ380" si="1120">AQ379</f>
        <v>0</v>
      </c>
      <c r="AR380" s="362">
        <f t="shared" ref="AR380" si="1121">AR379</f>
        <v>0</v>
      </c>
      <c r="AS380" s="266"/>
    </row>
    <row r="381" spans="1:45"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hidden="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idden="1"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22">AF382</f>
        <v>0</v>
      </c>
      <c r="AG383" s="362">
        <f t="shared" ref="AG383" si="1123">AG382</f>
        <v>0</v>
      </c>
      <c r="AH383" s="362">
        <f t="shared" ref="AH383" si="1124">AH382</f>
        <v>0</v>
      </c>
      <c r="AI383" s="362">
        <f t="shared" ref="AI383" si="1125">AI382</f>
        <v>0</v>
      </c>
      <c r="AJ383" s="362">
        <f t="shared" ref="AJ383" si="1126">AJ382</f>
        <v>0</v>
      </c>
      <c r="AK383" s="362">
        <f t="shared" ref="AK383" si="1127">AK382</f>
        <v>0</v>
      </c>
      <c r="AL383" s="362">
        <f t="shared" ref="AL383" si="1128">AL382</f>
        <v>0</v>
      </c>
      <c r="AM383" s="362">
        <f t="shared" ref="AM383" si="1129">AM382</f>
        <v>0</v>
      </c>
      <c r="AN383" s="362">
        <f t="shared" ref="AN383" si="1130">AN382</f>
        <v>0</v>
      </c>
      <c r="AO383" s="362">
        <f t="shared" ref="AO383" si="1131">AO382</f>
        <v>0</v>
      </c>
      <c r="AP383" s="362">
        <f t="shared" ref="AP383" si="1132">AP382</f>
        <v>0</v>
      </c>
      <c r="AQ383" s="362">
        <f t="shared" ref="AQ383" si="1133">AQ382</f>
        <v>0</v>
      </c>
      <c r="AR383" s="362">
        <f t="shared" ref="AR383" si="1134">AR382</f>
        <v>0</v>
      </c>
      <c r="AS383" s="266"/>
    </row>
    <row r="384" spans="1:45" hidden="1"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75" collapsed="1">
      <c r="B385" s="286" t="s">
        <v>273</v>
      </c>
      <c r="C385" s="288"/>
      <c r="D385" s="288">
        <f>SUM(D228:D383)</f>
        <v>0</v>
      </c>
      <c r="E385" s="288"/>
      <c r="F385" s="288"/>
      <c r="G385" s="288"/>
      <c r="H385" s="288"/>
      <c r="I385" s="288"/>
      <c r="J385" s="288"/>
      <c r="K385" s="288"/>
      <c r="L385" s="288"/>
      <c r="M385" s="288"/>
      <c r="N385" s="288"/>
      <c r="O385" s="288"/>
      <c r="P385" s="288"/>
      <c r="Q385" s="288"/>
      <c r="R385" s="288">
        <f>SUM(R228:R383)</f>
        <v>0</v>
      </c>
      <c r="S385" s="288"/>
      <c r="T385" s="288"/>
      <c r="U385" s="288"/>
      <c r="V385" s="288"/>
      <c r="W385" s="288"/>
      <c r="X385" s="288"/>
      <c r="Y385" s="288"/>
      <c r="Z385" s="288"/>
      <c r="AA385" s="288"/>
      <c r="AB385" s="288"/>
      <c r="AC385" s="288"/>
      <c r="AD385" s="288"/>
      <c r="AE385" s="288">
        <f>IF(AE226="kWh",SUMPRODUCT(D228:D383,AE228:AE383))</f>
        <v>0</v>
      </c>
      <c r="AF385" s="288">
        <f>IF(AF226="kWh",SUMPRODUCT(D228:D383,AF228:AF383))</f>
        <v>0</v>
      </c>
      <c r="AG385" s="288">
        <f>IF(AG226="kw",SUMPRODUCT(Q228:Q383,R228:R383,AG228:AG383),SUMPRODUCT(D228:D383,AG228:AG383))</f>
        <v>0</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7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2">
        <f>HLOOKUP(AE$35,'3.  Distribution Rates'!$C$122:$P$135,8,FALSE)</f>
        <v>0</v>
      </c>
      <c r="AF388" s="732">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35">SUM(AE392:AR392)</f>
        <v>0</v>
      </c>
    </row>
    <row r="393" spans="2:48">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36">AF208*AF388</f>
        <v>0</v>
      </c>
      <c r="AG393" s="331">
        <f t="shared" si="1136"/>
        <v>0</v>
      </c>
      <c r="AH393" s="331">
        <f t="shared" si="1136"/>
        <v>0</v>
      </c>
      <c r="AI393" s="331">
        <f t="shared" si="1136"/>
        <v>0</v>
      </c>
      <c r="AJ393" s="331">
        <f t="shared" si="1136"/>
        <v>0</v>
      </c>
      <c r="AK393" s="331">
        <f t="shared" si="1136"/>
        <v>0</v>
      </c>
      <c r="AL393" s="331">
        <f t="shared" si="1136"/>
        <v>0</v>
      </c>
      <c r="AM393" s="331">
        <f t="shared" si="1136"/>
        <v>0</v>
      </c>
      <c r="AN393" s="331">
        <f t="shared" si="1136"/>
        <v>0</v>
      </c>
      <c r="AO393" s="331">
        <f t="shared" si="1136"/>
        <v>0</v>
      </c>
      <c r="AP393" s="331">
        <f t="shared" si="1136"/>
        <v>0</v>
      </c>
      <c r="AQ393" s="331">
        <f t="shared" si="1136"/>
        <v>0</v>
      </c>
      <c r="AR393" s="331">
        <f t="shared" si="1136"/>
        <v>0</v>
      </c>
      <c r="AS393" s="543">
        <f t="shared" si="1135"/>
        <v>0</v>
      </c>
    </row>
    <row r="394" spans="2:48">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37">AF385*AF388</f>
        <v>0</v>
      </c>
      <c r="AG394" s="331">
        <f t="shared" si="1137"/>
        <v>0</v>
      </c>
      <c r="AH394" s="331">
        <f t="shared" si="1137"/>
        <v>0</v>
      </c>
      <c r="AI394" s="331">
        <f t="shared" si="1137"/>
        <v>0</v>
      </c>
      <c r="AJ394" s="331">
        <f t="shared" si="1137"/>
        <v>0</v>
      </c>
      <c r="AK394" s="331">
        <f t="shared" si="1137"/>
        <v>0</v>
      </c>
      <c r="AL394" s="331">
        <f t="shared" si="1137"/>
        <v>0</v>
      </c>
      <c r="AM394" s="331">
        <f t="shared" si="1137"/>
        <v>0</v>
      </c>
      <c r="AN394" s="331">
        <f t="shared" si="1137"/>
        <v>0</v>
      </c>
      <c r="AO394" s="331">
        <f t="shared" si="1137"/>
        <v>0</v>
      </c>
      <c r="AP394" s="331">
        <f t="shared" si="1137"/>
        <v>0</v>
      </c>
      <c r="AQ394" s="331">
        <f t="shared" si="1137"/>
        <v>0</v>
      </c>
      <c r="AR394" s="331">
        <f t="shared" si="1137"/>
        <v>0</v>
      </c>
      <c r="AS394" s="543">
        <f t="shared" si="1135"/>
        <v>0</v>
      </c>
    </row>
    <row r="395" spans="2:48" ht="15.7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38">SUM(AF389:AF394)</f>
        <v>0</v>
      </c>
      <c r="AG395" s="302">
        <f t="shared" si="1138"/>
        <v>0</v>
      </c>
      <c r="AH395" s="302">
        <f t="shared" si="1138"/>
        <v>0</v>
      </c>
      <c r="AI395" s="302">
        <f t="shared" si="1138"/>
        <v>0</v>
      </c>
      <c r="AJ395" s="302">
        <f t="shared" si="1138"/>
        <v>0</v>
      </c>
      <c r="AK395" s="302">
        <f t="shared" si="1138"/>
        <v>0</v>
      </c>
      <c r="AL395" s="302">
        <f>SUM(AL389:AL394)</f>
        <v>0</v>
      </c>
      <c r="AM395" s="302">
        <f t="shared" ref="AM395:AR395" si="1139">SUM(AM389:AM394)</f>
        <v>0</v>
      </c>
      <c r="AN395" s="302">
        <f t="shared" si="1139"/>
        <v>0</v>
      </c>
      <c r="AO395" s="302">
        <f t="shared" si="1139"/>
        <v>0</v>
      </c>
      <c r="AP395" s="302">
        <f t="shared" si="1139"/>
        <v>0</v>
      </c>
      <c r="AQ395" s="302">
        <f t="shared" si="1139"/>
        <v>0</v>
      </c>
      <c r="AR395" s="302">
        <f t="shared" si="1139"/>
        <v>0</v>
      </c>
      <c r="AS395" s="359">
        <f>SUM(AS389:AS394)</f>
        <v>0</v>
      </c>
    </row>
    <row r="396" spans="2:48" ht="15.7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40">AF386*AF388</f>
        <v>0</v>
      </c>
      <c r="AG396" s="303">
        <f t="shared" si="1140"/>
        <v>0</v>
      </c>
      <c r="AH396" s="303">
        <f t="shared" si="1140"/>
        <v>0</v>
      </c>
      <c r="AI396" s="303">
        <f t="shared" si="1140"/>
        <v>0</v>
      </c>
      <c r="AJ396" s="303">
        <f t="shared" si="1140"/>
        <v>0</v>
      </c>
      <c r="AK396" s="303">
        <f t="shared" si="1140"/>
        <v>0</v>
      </c>
      <c r="AL396" s="303">
        <f>AL386*AL388</f>
        <v>0</v>
      </c>
      <c r="AM396" s="303">
        <f t="shared" ref="AM396:AR396" si="1141">AM386*AM388</f>
        <v>0</v>
      </c>
      <c r="AN396" s="303">
        <f t="shared" si="1141"/>
        <v>0</v>
      </c>
      <c r="AO396" s="303">
        <f t="shared" si="1141"/>
        <v>0</v>
      </c>
      <c r="AP396" s="303">
        <f t="shared" si="1141"/>
        <v>0</v>
      </c>
      <c r="AQ396" s="303">
        <f t="shared" si="1141"/>
        <v>0</v>
      </c>
      <c r="AR396" s="303">
        <f t="shared" si="1141"/>
        <v>0</v>
      </c>
      <c r="AS396" s="359">
        <f>SUM(AE396:AR396)</f>
        <v>0</v>
      </c>
    </row>
    <row r="397" spans="2:48" ht="15.7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0</v>
      </c>
      <c r="AF399" s="251">
        <f>SUMPRODUCT($E$228:$E$383,AF228:AF383)</f>
        <v>0</v>
      </c>
      <c r="AG399" s="251">
        <f>IF(AG226="kw",SUMPRODUCT($Q$228:$Q$383,$S$228:$S$383,AG228:AG383),SUMPRODUCT($E$228:$E$383,AG228:AG383))</f>
        <v>0</v>
      </c>
      <c r="AH399" s="251">
        <f t="shared" ref="AH399:AR399" si="1142">IF(AH226="kw",SUMPRODUCT($Q$228:$Q$383,$S$228:$S$383,AH228:AH383),SUMPRODUCT($E$228:$E$383,AH228:AH383))</f>
        <v>0</v>
      </c>
      <c r="AI399" s="251">
        <f t="shared" si="1142"/>
        <v>0</v>
      </c>
      <c r="AJ399" s="251">
        <f t="shared" si="1142"/>
        <v>0</v>
      </c>
      <c r="AK399" s="251">
        <f t="shared" si="1142"/>
        <v>0</v>
      </c>
      <c r="AL399" s="251">
        <f t="shared" si="1142"/>
        <v>0</v>
      </c>
      <c r="AM399" s="251">
        <f t="shared" si="1142"/>
        <v>0</v>
      </c>
      <c r="AN399" s="251">
        <f t="shared" si="1142"/>
        <v>0</v>
      </c>
      <c r="AO399" s="251">
        <f t="shared" si="1142"/>
        <v>0</v>
      </c>
      <c r="AP399" s="251">
        <f t="shared" si="1142"/>
        <v>0</v>
      </c>
      <c r="AQ399" s="251">
        <f t="shared" si="1142"/>
        <v>0</v>
      </c>
      <c r="AR399" s="251">
        <f t="shared" si="1142"/>
        <v>0</v>
      </c>
      <c r="AS399" s="304"/>
    </row>
    <row r="400" spans="2:48">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0</v>
      </c>
      <c r="AF400" s="251">
        <f>SUMPRODUCT($F$228:$F$383,AF228:AF383)</f>
        <v>0</v>
      </c>
      <c r="AG400" s="251">
        <f t="shared" ref="AG400" si="1143">IF(AG226="kw",SUMPRODUCT($Q$228:$Q$383,$T$228:$T$383,AG228:AG383),SUMPRODUCT($F$228:$F$383,AG228:AG383))</f>
        <v>0</v>
      </c>
      <c r="AH400" s="251">
        <f t="shared" ref="AH400:AR400" si="1144">IF(AH226="kw",SUMPRODUCT($Q$228:$Q$383,$T$228:$T$383,AH228:AH383),SUMPRODUCT($F$228:$F$383,AH228:AH383))</f>
        <v>0</v>
      </c>
      <c r="AI400" s="251">
        <f t="shared" si="1144"/>
        <v>0</v>
      </c>
      <c r="AJ400" s="251">
        <f t="shared" si="1144"/>
        <v>0</v>
      </c>
      <c r="AK400" s="251">
        <f t="shared" si="1144"/>
        <v>0</v>
      </c>
      <c r="AL400" s="251">
        <f t="shared" si="1144"/>
        <v>0</v>
      </c>
      <c r="AM400" s="251">
        <f t="shared" si="1144"/>
        <v>0</v>
      </c>
      <c r="AN400" s="251">
        <f t="shared" si="1144"/>
        <v>0</v>
      </c>
      <c r="AO400" s="251">
        <f t="shared" si="1144"/>
        <v>0</v>
      </c>
      <c r="AP400" s="251">
        <f t="shared" si="1144"/>
        <v>0</v>
      </c>
      <c r="AQ400" s="251">
        <f t="shared" si="1144"/>
        <v>0</v>
      </c>
      <c r="AR400" s="251">
        <f t="shared" si="1144"/>
        <v>0</v>
      </c>
      <c r="AS400" s="295"/>
    </row>
    <row r="401" spans="1:4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0</v>
      </c>
      <c r="AF401" s="251">
        <f>SUMPRODUCT($G$228:$G$383,AF228:AF383)</f>
        <v>0</v>
      </c>
      <c r="AG401" s="251">
        <f t="shared" ref="AG401" si="1145">IF(AG226="kw",SUMPRODUCT($Q$228:$Q$383,$U$228:$U$383,AG228:AG383),SUMPRODUCT($G$228:$G$383,AG228:AG383))</f>
        <v>0</v>
      </c>
      <c r="AH401" s="251">
        <f t="shared" ref="AH401:AR401" si="1146">IF(AH226="kw",SUMPRODUCT($Q$228:$Q$383,$U$228:$U$383,AH228:AH383),SUMPRODUCT($G$228:$G$383,AH228:AH383))</f>
        <v>0</v>
      </c>
      <c r="AI401" s="251">
        <f t="shared" si="1146"/>
        <v>0</v>
      </c>
      <c r="AJ401" s="251">
        <f t="shared" si="1146"/>
        <v>0</v>
      </c>
      <c r="AK401" s="251">
        <f t="shared" si="1146"/>
        <v>0</v>
      </c>
      <c r="AL401" s="251">
        <f t="shared" si="1146"/>
        <v>0</v>
      </c>
      <c r="AM401" s="251">
        <f t="shared" si="1146"/>
        <v>0</v>
      </c>
      <c r="AN401" s="251">
        <f t="shared" si="1146"/>
        <v>0</v>
      </c>
      <c r="AO401" s="251">
        <f t="shared" si="1146"/>
        <v>0</v>
      </c>
      <c r="AP401" s="251">
        <f t="shared" si="1146"/>
        <v>0</v>
      </c>
      <c r="AQ401" s="251">
        <f t="shared" si="1146"/>
        <v>0</v>
      </c>
      <c r="AR401" s="251">
        <f t="shared" si="1146"/>
        <v>0</v>
      </c>
      <c r="AS401" s="295"/>
    </row>
    <row r="402" spans="1:4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0</v>
      </c>
      <c r="AF402" s="251">
        <f>SUMPRODUCT($H$228:$H$383,AF228:AF383)</f>
        <v>0</v>
      </c>
      <c r="AG402" s="251">
        <f>IF(AG226="kw",SUMPRODUCT($Q$228:$Q$383,$V$228:$V$383,AG228:AG383),SUMPRODUCT($H$228:$H$383,AG228:AG383))</f>
        <v>0</v>
      </c>
      <c r="AH402" s="251">
        <f t="shared" ref="AH402:AR402" si="1147">IF(AH226="kw",SUMPRODUCT($Q$228:$Q$383,$V$228:$V$383,AH228:AH383),SUMPRODUCT($H$228:$H$383,AH228:AH383))</f>
        <v>0</v>
      </c>
      <c r="AI402" s="251">
        <f t="shared" si="1147"/>
        <v>0</v>
      </c>
      <c r="AJ402" s="251">
        <f t="shared" si="1147"/>
        <v>0</v>
      </c>
      <c r="AK402" s="251">
        <f t="shared" si="1147"/>
        <v>0</v>
      </c>
      <c r="AL402" s="251">
        <f t="shared" si="1147"/>
        <v>0</v>
      </c>
      <c r="AM402" s="251">
        <f t="shared" si="1147"/>
        <v>0</v>
      </c>
      <c r="AN402" s="251">
        <f t="shared" si="1147"/>
        <v>0</v>
      </c>
      <c r="AO402" s="251">
        <f t="shared" si="1147"/>
        <v>0</v>
      </c>
      <c r="AP402" s="251">
        <f t="shared" si="1147"/>
        <v>0</v>
      </c>
      <c r="AQ402" s="251">
        <f t="shared" si="1147"/>
        <v>0</v>
      </c>
      <c r="AR402" s="251">
        <f t="shared" si="1147"/>
        <v>0</v>
      </c>
      <c r="AS402" s="295"/>
    </row>
    <row r="403" spans="1:45">
      <c r="B403" s="390" t="s">
        <v>844</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0</v>
      </c>
      <c r="AF403" s="251">
        <f>SUMPRODUCT($I$228:$I$383,AF228:AF383)</f>
        <v>0</v>
      </c>
      <c r="AG403" s="251">
        <f>IF(AG226="kw",SUMPRODUCT($Q$228:$Q$383,$W$228:$W$383,AG228:AG383),SUMPRODUCT($I$228:$I$383,AG228:AG383))</f>
        <v>0</v>
      </c>
      <c r="AH403" s="251">
        <f t="shared" ref="AH403:AR403" si="1148">IF(AH226="kw",SUMPRODUCT($Q$228:$Q$383,$W$228:$W$383,AH228:AH383),SUMPRODUCT($I$228:$I$383,AH228:AH383))</f>
        <v>0</v>
      </c>
      <c r="AI403" s="251">
        <f t="shared" si="1148"/>
        <v>0</v>
      </c>
      <c r="AJ403" s="251">
        <f t="shared" si="1148"/>
        <v>0</v>
      </c>
      <c r="AK403" s="251">
        <f t="shared" si="1148"/>
        <v>0</v>
      </c>
      <c r="AL403" s="251">
        <f t="shared" si="1148"/>
        <v>0</v>
      </c>
      <c r="AM403" s="251">
        <f t="shared" si="1148"/>
        <v>0</v>
      </c>
      <c r="AN403" s="251">
        <f t="shared" si="1148"/>
        <v>0</v>
      </c>
      <c r="AO403" s="251">
        <f t="shared" si="1148"/>
        <v>0</v>
      </c>
      <c r="AP403" s="251">
        <f t="shared" si="1148"/>
        <v>0</v>
      </c>
      <c r="AQ403" s="251">
        <f t="shared" si="1148"/>
        <v>0</v>
      </c>
      <c r="AR403" s="251">
        <f t="shared" si="1148"/>
        <v>0</v>
      </c>
      <c r="AS403" s="295"/>
    </row>
    <row r="404" spans="1:45">
      <c r="B404" s="390" t="s">
        <v>854</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0</v>
      </c>
      <c r="AF404" s="251">
        <f>SUMPRODUCT($J$228:$J$383,AF228:AF383)</f>
        <v>0</v>
      </c>
      <c r="AG404" s="251">
        <f>IF(AG226="kw",SUMPRODUCT($Q$228:$Q$383,$X$228:$X$383,AG228:AG383),SUMPRODUCT($J$228:$J$383,AG228:AG383))</f>
        <v>0</v>
      </c>
      <c r="AH404" s="251">
        <f t="shared" ref="AH404:AR404" si="1149">IF(AH226="kw",SUMPRODUCT($Q$228:$Q$383,$X$228:$X$383,AH228:AH383),SUMPRODUCT($J$228:$J$383,AH228:AH383))</f>
        <v>0</v>
      </c>
      <c r="AI404" s="251">
        <f t="shared" si="1149"/>
        <v>0</v>
      </c>
      <c r="AJ404" s="251">
        <f t="shared" si="1149"/>
        <v>0</v>
      </c>
      <c r="AK404" s="251">
        <f t="shared" si="1149"/>
        <v>0</v>
      </c>
      <c r="AL404" s="251">
        <f t="shared" si="1149"/>
        <v>0</v>
      </c>
      <c r="AM404" s="251">
        <f t="shared" si="1149"/>
        <v>0</v>
      </c>
      <c r="AN404" s="251">
        <f t="shared" si="1149"/>
        <v>0</v>
      </c>
      <c r="AO404" s="251">
        <f t="shared" si="1149"/>
        <v>0</v>
      </c>
      <c r="AP404" s="251">
        <f t="shared" si="1149"/>
        <v>0</v>
      </c>
      <c r="AQ404" s="251">
        <f t="shared" si="1149"/>
        <v>0</v>
      </c>
      <c r="AR404" s="251">
        <f t="shared" si="1149"/>
        <v>0</v>
      </c>
      <c r="AS404" s="295"/>
    </row>
    <row r="405" spans="1:45">
      <c r="B405" s="390" t="s">
        <v>855</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0</v>
      </c>
      <c r="AF405" s="251">
        <f>SUMPRODUCT($K$228:$K$383,AF228:AF383)</f>
        <v>0</v>
      </c>
      <c r="AG405" s="251">
        <f>IF(AG226="kw",SUMPRODUCT($Q$228:$Q$383,$Y$228:$Y$383,AG228:AG383),SUMPRODUCT($K$228:$K$383,AG228:AG383))</f>
        <v>0</v>
      </c>
      <c r="AH405" s="251">
        <f t="shared" ref="AH405:AR405" si="1150">IF(AH226="kw",SUMPRODUCT($Q$228:$Q$383,$Y$228:$Y$383,AH228:AH383),SUMPRODUCT($K$228:$K$383,AH228:AH383))</f>
        <v>0</v>
      </c>
      <c r="AI405" s="251">
        <f t="shared" si="1150"/>
        <v>0</v>
      </c>
      <c r="AJ405" s="251">
        <f t="shared" si="1150"/>
        <v>0</v>
      </c>
      <c r="AK405" s="251">
        <f t="shared" si="1150"/>
        <v>0</v>
      </c>
      <c r="AL405" s="251">
        <f t="shared" si="1150"/>
        <v>0</v>
      </c>
      <c r="AM405" s="251">
        <f t="shared" si="1150"/>
        <v>0</v>
      </c>
      <c r="AN405" s="251">
        <f t="shared" si="1150"/>
        <v>0</v>
      </c>
      <c r="AO405" s="251">
        <f t="shared" si="1150"/>
        <v>0</v>
      </c>
      <c r="AP405" s="251">
        <f t="shared" si="1150"/>
        <v>0</v>
      </c>
      <c r="AQ405" s="251">
        <f t="shared" si="1150"/>
        <v>0</v>
      </c>
      <c r="AR405" s="251">
        <f t="shared" si="1150"/>
        <v>0</v>
      </c>
      <c r="AS405" s="295"/>
    </row>
    <row r="406" spans="1:45">
      <c r="B406" s="390" t="s">
        <v>856</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0</v>
      </c>
      <c r="AF406" s="251">
        <f>SUMPRODUCT($L$228:$L$383,AF228:AF383)</f>
        <v>0</v>
      </c>
      <c r="AG406" s="251">
        <f>IF(AG226="kw",SUMPRODUCT($Q$228:$Q$383,$Z$228:$Z$383,AG228:AG383),SUMPRODUCT($L$228:$L$383,AG228:AG383))</f>
        <v>0</v>
      </c>
      <c r="AH406" s="251">
        <f t="shared" ref="AH406:AR406" si="1151">IF(AH226="kw",SUMPRODUCT($Q$228:$Q$383,$Z$228:$Z$383,AH228:AH383),SUMPRODUCT($L$228:$L$383,AH228:AH383))</f>
        <v>0</v>
      </c>
      <c r="AI406" s="251">
        <f t="shared" si="1151"/>
        <v>0</v>
      </c>
      <c r="AJ406" s="251">
        <f t="shared" si="1151"/>
        <v>0</v>
      </c>
      <c r="AK406" s="251">
        <f t="shared" si="1151"/>
        <v>0</v>
      </c>
      <c r="AL406" s="251">
        <f t="shared" si="1151"/>
        <v>0</v>
      </c>
      <c r="AM406" s="251">
        <f t="shared" si="1151"/>
        <v>0</v>
      </c>
      <c r="AN406" s="251">
        <f t="shared" si="1151"/>
        <v>0</v>
      </c>
      <c r="AO406" s="251">
        <f t="shared" si="1151"/>
        <v>0</v>
      </c>
      <c r="AP406" s="251">
        <f t="shared" si="1151"/>
        <v>0</v>
      </c>
      <c r="AQ406" s="251">
        <f t="shared" si="1151"/>
        <v>0</v>
      </c>
      <c r="AR406" s="251">
        <f t="shared" si="1151"/>
        <v>0</v>
      </c>
      <c r="AS406" s="295"/>
    </row>
    <row r="407" spans="1:45">
      <c r="B407" s="390" t="s">
        <v>857</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0</v>
      </c>
      <c r="AF407" s="251">
        <f>SUMPRODUCT($M$228:$M$383,AF228:AF383)</f>
        <v>0</v>
      </c>
      <c r="AG407" s="251">
        <f>IF(AG226="kw",SUMPRODUCT($Q$228:$Q$383,$AA$228:$AA$383,AG228:AG383),SUMPRODUCT($M$228:$M$383,AG228:AG383))</f>
        <v>0</v>
      </c>
      <c r="AH407" s="251">
        <f t="shared" ref="AH407:AR407" si="1152">IF(AH226="kw",SUMPRODUCT($Q$228:$Q$383,$AA$228:$AA$383,AH228:AH383),SUMPRODUCT($M$228:$M$383,AH228:AH383))</f>
        <v>0</v>
      </c>
      <c r="AI407" s="251">
        <f t="shared" si="1152"/>
        <v>0</v>
      </c>
      <c r="AJ407" s="251">
        <f t="shared" si="1152"/>
        <v>0</v>
      </c>
      <c r="AK407" s="251">
        <f t="shared" si="1152"/>
        <v>0</v>
      </c>
      <c r="AL407" s="251">
        <f t="shared" si="1152"/>
        <v>0</v>
      </c>
      <c r="AM407" s="251">
        <f t="shared" si="1152"/>
        <v>0</v>
      </c>
      <c r="AN407" s="251">
        <f t="shared" si="1152"/>
        <v>0</v>
      </c>
      <c r="AO407" s="251">
        <f t="shared" si="1152"/>
        <v>0</v>
      </c>
      <c r="AP407" s="251">
        <f t="shared" si="1152"/>
        <v>0</v>
      </c>
      <c r="AQ407" s="251">
        <f t="shared" si="1152"/>
        <v>0</v>
      </c>
      <c r="AR407" s="251">
        <f t="shared" si="1152"/>
        <v>0</v>
      </c>
      <c r="AS407" s="295"/>
    </row>
    <row r="408" spans="1:45">
      <c r="B408" s="390" t="s">
        <v>858</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0</v>
      </c>
      <c r="AF408" s="251">
        <f>SUMPRODUCT($N$228:$N$383,AF228:AF383)</f>
        <v>0</v>
      </c>
      <c r="AG408" s="251">
        <f>IF(AG226="kw",SUMPRODUCT($Q$228:$Q$383,$AB$228:$AB$383,AG228:AG383),SUMPRODUCT($N$228:$N$383,AG228:AG383))</f>
        <v>0</v>
      </c>
      <c r="AH408" s="251">
        <f t="shared" ref="AH408:AR408" si="1153">IF(AH226="kw",SUMPRODUCT($Q$228:$Q$383,$AB$228:$AB$383,AH228:AH383),SUMPRODUCT($N$228:$N$383,AH228:AH383))</f>
        <v>0</v>
      </c>
      <c r="AI408" s="251">
        <f t="shared" si="1153"/>
        <v>0</v>
      </c>
      <c r="AJ408" s="251">
        <f t="shared" si="1153"/>
        <v>0</v>
      </c>
      <c r="AK408" s="251">
        <f t="shared" si="1153"/>
        <v>0</v>
      </c>
      <c r="AL408" s="251">
        <f t="shared" si="1153"/>
        <v>0</v>
      </c>
      <c r="AM408" s="251">
        <f t="shared" si="1153"/>
        <v>0</v>
      </c>
      <c r="AN408" s="251">
        <f t="shared" si="1153"/>
        <v>0</v>
      </c>
      <c r="AO408" s="251">
        <f t="shared" si="1153"/>
        <v>0</v>
      </c>
      <c r="AP408" s="251">
        <f t="shared" si="1153"/>
        <v>0</v>
      </c>
      <c r="AQ408" s="251">
        <f t="shared" si="1153"/>
        <v>0</v>
      </c>
      <c r="AR408" s="251">
        <f t="shared" si="1153"/>
        <v>0</v>
      </c>
      <c r="AS408" s="295"/>
    </row>
    <row r="409" spans="1:45">
      <c r="B409" s="391" t="s">
        <v>859</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0</v>
      </c>
      <c r="AF409" s="285">
        <f>SUMPRODUCT($O$228:$O$383,AF228:AF383)</f>
        <v>0</v>
      </c>
      <c r="AG409" s="285">
        <f>IF(AG226="kw",SUMPRODUCT($Q$228:$Q$383,$AC$228:$AC$383,AG228:AG383),SUMPRODUCT($O$228:$O$383,AG228:AG383))</f>
        <v>0</v>
      </c>
      <c r="AH409" s="285">
        <f t="shared" ref="AH409:AR409" si="1154">IF(AH226="kw",SUMPRODUCT($Q$228:$Q$383,$AC$228:$AC$383,AH228:AH383),SUMPRODUCT($O$228:$O$383,AH228:AH383))</f>
        <v>0</v>
      </c>
      <c r="AI409" s="285">
        <f t="shared" si="1154"/>
        <v>0</v>
      </c>
      <c r="AJ409" s="285">
        <f t="shared" si="1154"/>
        <v>0</v>
      </c>
      <c r="AK409" s="285">
        <f t="shared" si="1154"/>
        <v>0</v>
      </c>
      <c r="AL409" s="285">
        <f t="shared" si="1154"/>
        <v>0</v>
      </c>
      <c r="AM409" s="285">
        <f t="shared" si="1154"/>
        <v>0</v>
      </c>
      <c r="AN409" s="285">
        <f t="shared" si="1154"/>
        <v>0</v>
      </c>
      <c r="AO409" s="285">
        <f t="shared" si="1154"/>
        <v>0</v>
      </c>
      <c r="AP409" s="285">
        <f t="shared" si="1154"/>
        <v>0</v>
      </c>
      <c r="AQ409" s="285">
        <f t="shared" si="1154"/>
        <v>0</v>
      </c>
      <c r="AR409" s="285">
        <f t="shared" si="1154"/>
        <v>0</v>
      </c>
      <c r="AS409" s="339"/>
    </row>
    <row r="410" spans="1:45" ht="21" customHeight="1">
      <c r="B410" s="322" t="s">
        <v>588</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75">
      <c r="B413" s="241" t="s">
        <v>290</v>
      </c>
      <c r="C413" s="242"/>
      <c r="D413" s="511" t="s">
        <v>522</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84" t="s">
        <v>211</v>
      </c>
      <c r="C414" s="886" t="s">
        <v>33</v>
      </c>
      <c r="D414" s="244" t="s">
        <v>420</v>
      </c>
      <c r="E414" s="895" t="s">
        <v>209</v>
      </c>
      <c r="F414" s="896"/>
      <c r="G414" s="896"/>
      <c r="H414" s="896"/>
      <c r="I414" s="896"/>
      <c r="J414" s="896"/>
      <c r="K414" s="896"/>
      <c r="L414" s="896"/>
      <c r="M414" s="896"/>
      <c r="N414" s="896"/>
      <c r="O414" s="896"/>
      <c r="P414" s="897"/>
      <c r="Q414" s="893" t="s">
        <v>213</v>
      </c>
      <c r="R414" s="244" t="s">
        <v>421</v>
      </c>
      <c r="S414" s="890" t="s">
        <v>212</v>
      </c>
      <c r="T414" s="891"/>
      <c r="U414" s="891"/>
      <c r="V414" s="891"/>
      <c r="W414" s="891"/>
      <c r="X414" s="891"/>
      <c r="Y414" s="891"/>
      <c r="Z414" s="891"/>
      <c r="AA414" s="891"/>
      <c r="AB414" s="891"/>
      <c r="AC414" s="891"/>
      <c r="AD414" s="898"/>
      <c r="AE414" s="890" t="s">
        <v>242</v>
      </c>
      <c r="AF414" s="891"/>
      <c r="AG414" s="891"/>
      <c r="AH414" s="891"/>
      <c r="AI414" s="891"/>
      <c r="AJ414" s="891"/>
      <c r="AK414" s="891"/>
      <c r="AL414" s="891"/>
      <c r="AM414" s="891"/>
      <c r="AN414" s="891"/>
      <c r="AO414" s="891"/>
      <c r="AP414" s="891"/>
      <c r="AQ414" s="891"/>
      <c r="AR414" s="891"/>
      <c r="AS414" s="892"/>
    </row>
    <row r="415" spans="1:45" ht="61.5" customHeight="1">
      <c r="B415" s="885"/>
      <c r="C415" s="887"/>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94"/>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kW</v>
      </c>
      <c r="AH415" s="245" t="str">
        <f>'1.  LRAMVA Summary'!$G$53</f>
        <v>Unmetered Scattered Load</v>
      </c>
      <c r="AI415" s="245" t="str">
        <f>'1.  LRAMVA Summary'!$H$53</f>
        <v>Streetlighting</v>
      </c>
      <c r="AJ415" s="245" t="str">
        <f>'1.  LRAMVA Summary'!$I$53</f>
        <v/>
      </c>
      <c r="AK415" s="245" t="str">
        <f>'1.  LRAMVA Summary'!$J$53</f>
        <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500</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kWh</v>
      </c>
      <c r="AI416" s="251" t="str">
        <f>'1.  LRAMVA Summary'!$H$54</f>
        <v>kW</v>
      </c>
      <c r="AJ416" s="251">
        <f>'1.  LRAMVA Summary'!$I$54</f>
        <v>0</v>
      </c>
      <c r="AK416" s="251">
        <f>'1.  LRAMVA Summary'!$J$54</f>
        <v>0</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75" hidden="1" outlineLevel="1">
      <c r="A417" s="464"/>
      <c r="B417" s="443" t="s">
        <v>493</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idden="1"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55">AF418</f>
        <v>0</v>
      </c>
      <c r="AG419" s="362">
        <f t="shared" ref="AG419" si="1156">AG418</f>
        <v>0</v>
      </c>
      <c r="AH419" s="362">
        <f t="shared" ref="AH419" si="1157">AH418</f>
        <v>0</v>
      </c>
      <c r="AI419" s="362">
        <f t="shared" ref="AI419" si="1158">AI418</f>
        <v>0</v>
      </c>
      <c r="AJ419" s="362">
        <f t="shared" ref="AJ419" si="1159">AJ418</f>
        <v>0</v>
      </c>
      <c r="AK419" s="362">
        <f t="shared" ref="AK419" si="1160">AK418</f>
        <v>0</v>
      </c>
      <c r="AL419" s="362">
        <f t="shared" ref="AL419" si="1161">AL418</f>
        <v>0</v>
      </c>
      <c r="AM419" s="362">
        <f t="shared" ref="AM419" si="1162">AM418</f>
        <v>0</v>
      </c>
      <c r="AN419" s="362">
        <f t="shared" ref="AN419" si="1163">AN418</f>
        <v>0</v>
      </c>
      <c r="AO419" s="362">
        <f t="shared" ref="AO419" si="1164">AO418</f>
        <v>0</v>
      </c>
      <c r="AP419" s="362">
        <f t="shared" ref="AP419" si="1165">AP418</f>
        <v>0</v>
      </c>
      <c r="AQ419" s="362">
        <f t="shared" ref="AQ419" si="1166">AQ418</f>
        <v>0</v>
      </c>
      <c r="AR419" s="362">
        <f t="shared" ref="AR419" si="1167">AR418</f>
        <v>0</v>
      </c>
      <c r="AS419" s="257"/>
    </row>
    <row r="420" spans="1:45" ht="15.75" hidden="1" outlineLevel="1">
      <c r="A420" s="464"/>
      <c r="B420" s="459"/>
      <c r="C420" s="259"/>
      <c r="D420" s="259"/>
      <c r="E420" s="259"/>
      <c r="F420" s="259"/>
      <c r="G420" s="259"/>
      <c r="H420" s="259"/>
      <c r="I420" s="259"/>
      <c r="J420" s="659"/>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idden="1"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68">AF421</f>
        <v>0</v>
      </c>
      <c r="AG422" s="362">
        <f t="shared" ref="AG422" si="1169">AG421</f>
        <v>0</v>
      </c>
      <c r="AH422" s="362">
        <f t="shared" ref="AH422" si="1170">AH421</f>
        <v>0</v>
      </c>
      <c r="AI422" s="362">
        <f t="shared" ref="AI422" si="1171">AI421</f>
        <v>0</v>
      </c>
      <c r="AJ422" s="362">
        <f t="shared" ref="AJ422" si="1172">AJ421</f>
        <v>0</v>
      </c>
      <c r="AK422" s="362">
        <f t="shared" ref="AK422" si="1173">AK421</f>
        <v>0</v>
      </c>
      <c r="AL422" s="362">
        <f t="shared" ref="AL422" si="1174">AL421</f>
        <v>0</v>
      </c>
      <c r="AM422" s="362">
        <f t="shared" ref="AM422" si="1175">AM421</f>
        <v>0</v>
      </c>
      <c r="AN422" s="362">
        <f t="shared" ref="AN422" si="1176">AN421</f>
        <v>0</v>
      </c>
      <c r="AO422" s="362">
        <f t="shared" ref="AO422" si="1177">AO421</f>
        <v>0</v>
      </c>
      <c r="AP422" s="362">
        <f t="shared" ref="AP422" si="1178">AP421</f>
        <v>0</v>
      </c>
      <c r="AQ422" s="362">
        <f t="shared" ref="AQ422" si="1179">AQ421</f>
        <v>0</v>
      </c>
      <c r="AR422" s="362">
        <f t="shared" ref="AR422" si="1180">AR421</f>
        <v>0</v>
      </c>
      <c r="AS422" s="257"/>
    </row>
    <row r="423" spans="1:45" ht="15.75"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idden="1"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81">AF424</f>
        <v>0</v>
      </c>
      <c r="AG425" s="362">
        <f t="shared" ref="AG425" si="1182">AG424</f>
        <v>0</v>
      </c>
      <c r="AH425" s="362">
        <f t="shared" ref="AH425" si="1183">AH424</f>
        <v>0</v>
      </c>
      <c r="AI425" s="362">
        <f t="shared" ref="AI425" si="1184">AI424</f>
        <v>0</v>
      </c>
      <c r="AJ425" s="362">
        <f t="shared" ref="AJ425" si="1185">AJ424</f>
        <v>0</v>
      </c>
      <c r="AK425" s="362">
        <f t="shared" ref="AK425" si="1186">AK424</f>
        <v>0</v>
      </c>
      <c r="AL425" s="362">
        <f t="shared" ref="AL425" si="1187">AL424</f>
        <v>0</v>
      </c>
      <c r="AM425" s="362">
        <f t="shared" ref="AM425" si="1188">AM424</f>
        <v>0</v>
      </c>
      <c r="AN425" s="362">
        <f t="shared" ref="AN425" si="1189">AN424</f>
        <v>0</v>
      </c>
      <c r="AO425" s="362">
        <f t="shared" ref="AO425" si="1190">AO424</f>
        <v>0</v>
      </c>
      <c r="AP425" s="362">
        <f t="shared" ref="AP425" si="1191">AP424</f>
        <v>0</v>
      </c>
      <c r="AQ425" s="362">
        <f t="shared" ref="AQ425" si="1192">AQ424</f>
        <v>0</v>
      </c>
      <c r="AR425" s="362">
        <f t="shared" ref="AR425" si="1193">AR424</f>
        <v>0</v>
      </c>
      <c r="AS425" s="257"/>
    </row>
    <row r="426" spans="1:45"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idden="1" outlineLevel="1">
      <c r="A427" s="464">
        <v>4</v>
      </c>
      <c r="B427" s="273" t="s">
        <v>662</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idden="1"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94">AF427</f>
        <v>0</v>
      </c>
      <c r="AG428" s="362">
        <f t="shared" ref="AG428" si="1195">AG427</f>
        <v>0</v>
      </c>
      <c r="AH428" s="362">
        <f t="shared" ref="AH428" si="1196">AH427</f>
        <v>0</v>
      </c>
      <c r="AI428" s="362">
        <f t="shared" ref="AI428" si="1197">AI427</f>
        <v>0</v>
      </c>
      <c r="AJ428" s="362">
        <f t="shared" ref="AJ428" si="1198">AJ427</f>
        <v>0</v>
      </c>
      <c r="AK428" s="362">
        <f t="shared" ref="AK428" si="1199">AK427</f>
        <v>0</v>
      </c>
      <c r="AL428" s="362">
        <f t="shared" ref="AL428" si="1200">AL427</f>
        <v>0</v>
      </c>
      <c r="AM428" s="362">
        <f t="shared" ref="AM428" si="1201">AM427</f>
        <v>0</v>
      </c>
      <c r="AN428" s="362">
        <f t="shared" ref="AN428" si="1202">AN427</f>
        <v>0</v>
      </c>
      <c r="AO428" s="362">
        <f t="shared" ref="AO428" si="1203">AO427</f>
        <v>0</v>
      </c>
      <c r="AP428" s="362">
        <f t="shared" ref="AP428" si="1204">AP427</f>
        <v>0</v>
      </c>
      <c r="AQ428" s="362">
        <f t="shared" ref="AQ428" si="1205">AQ427</f>
        <v>0</v>
      </c>
      <c r="AR428" s="362">
        <f t="shared" ref="AR428" si="1206">AR427</f>
        <v>0</v>
      </c>
      <c r="AS428" s="257"/>
    </row>
    <row r="429" spans="1:45"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idden="1"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207">AF430</f>
        <v>0</v>
      </c>
      <c r="AG431" s="362">
        <f t="shared" ref="AG431" si="1208">AG430</f>
        <v>0</v>
      </c>
      <c r="AH431" s="362">
        <f t="shared" ref="AH431" si="1209">AH430</f>
        <v>0</v>
      </c>
      <c r="AI431" s="362">
        <f t="shared" ref="AI431" si="1210">AI430</f>
        <v>0</v>
      </c>
      <c r="AJ431" s="362">
        <f t="shared" ref="AJ431" si="1211">AJ430</f>
        <v>0</v>
      </c>
      <c r="AK431" s="362">
        <f t="shared" ref="AK431" si="1212">AK430</f>
        <v>0</v>
      </c>
      <c r="AL431" s="362">
        <f t="shared" ref="AL431" si="1213">AL430</f>
        <v>0</v>
      </c>
      <c r="AM431" s="362">
        <f t="shared" ref="AM431" si="1214">AM430</f>
        <v>0</v>
      </c>
      <c r="AN431" s="362">
        <f t="shared" ref="AN431" si="1215">AN430</f>
        <v>0</v>
      </c>
      <c r="AO431" s="362">
        <f t="shared" ref="AO431" si="1216">AO430</f>
        <v>0</v>
      </c>
      <c r="AP431" s="362">
        <f t="shared" ref="AP431" si="1217">AP430</f>
        <v>0</v>
      </c>
      <c r="AQ431" s="362">
        <f t="shared" ref="AQ431" si="1218">AQ430</f>
        <v>0</v>
      </c>
      <c r="AR431" s="362">
        <f t="shared" ref="AR431" si="1219">AR430</f>
        <v>0</v>
      </c>
      <c r="AS431" s="257"/>
    </row>
    <row r="432" spans="1:45"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75" hidden="1" outlineLevel="1">
      <c r="A433" s="464"/>
      <c r="B433" s="451" t="s">
        <v>494</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idden="1"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20">AF434</f>
        <v>0</v>
      </c>
      <c r="AG435" s="362">
        <f t="shared" ref="AG435" si="1221">AG434</f>
        <v>0</v>
      </c>
      <c r="AH435" s="362">
        <f t="shared" ref="AH435" si="1222">AH434</f>
        <v>0</v>
      </c>
      <c r="AI435" s="362">
        <f t="shared" ref="AI435" si="1223">AI434</f>
        <v>0</v>
      </c>
      <c r="AJ435" s="362">
        <f t="shared" ref="AJ435" si="1224">AJ434</f>
        <v>0</v>
      </c>
      <c r="AK435" s="362">
        <f t="shared" ref="AK435" si="1225">AK434</f>
        <v>0</v>
      </c>
      <c r="AL435" s="362">
        <f t="shared" ref="AL435" si="1226">AL434</f>
        <v>0</v>
      </c>
      <c r="AM435" s="362">
        <f t="shared" ref="AM435" si="1227">AM434</f>
        <v>0</v>
      </c>
      <c r="AN435" s="362">
        <f t="shared" ref="AN435" si="1228">AN434</f>
        <v>0</v>
      </c>
      <c r="AO435" s="362">
        <f t="shared" ref="AO435" si="1229">AO434</f>
        <v>0</v>
      </c>
      <c r="AP435" s="362">
        <f t="shared" ref="AP435" si="1230">AP434</f>
        <v>0</v>
      </c>
      <c r="AQ435" s="362">
        <f t="shared" ref="AQ435" si="1231">AQ434</f>
        <v>0</v>
      </c>
      <c r="AR435" s="362">
        <f t="shared" ref="AR435" si="1232">AR434</f>
        <v>0</v>
      </c>
      <c r="AS435" s="270"/>
    </row>
    <row r="436" spans="1:45"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30"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idden="1"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33">AF437</f>
        <v>0</v>
      </c>
      <c r="AG438" s="362">
        <f t="shared" ref="AG438" si="1234">AG437</f>
        <v>0</v>
      </c>
      <c r="AH438" s="362">
        <f t="shared" ref="AH438" si="1235">AH437</f>
        <v>0</v>
      </c>
      <c r="AI438" s="362">
        <f t="shared" ref="AI438" si="1236">AI437</f>
        <v>0</v>
      </c>
      <c r="AJ438" s="362">
        <f t="shared" ref="AJ438" si="1237">AJ437</f>
        <v>0</v>
      </c>
      <c r="AK438" s="362">
        <f t="shared" ref="AK438" si="1238">AK437</f>
        <v>0</v>
      </c>
      <c r="AL438" s="362">
        <f t="shared" ref="AL438" si="1239">AL437</f>
        <v>0</v>
      </c>
      <c r="AM438" s="362">
        <f t="shared" ref="AM438" si="1240">AM437</f>
        <v>0</v>
      </c>
      <c r="AN438" s="362">
        <f t="shared" ref="AN438" si="1241">AN437</f>
        <v>0</v>
      </c>
      <c r="AO438" s="362">
        <f t="shared" ref="AO438" si="1242">AO437</f>
        <v>0</v>
      </c>
      <c r="AP438" s="362">
        <f t="shared" ref="AP438" si="1243">AP437</f>
        <v>0</v>
      </c>
      <c r="AQ438" s="362">
        <f t="shared" ref="AQ438" si="1244">AQ437</f>
        <v>0</v>
      </c>
      <c r="AR438" s="362">
        <f t="shared" ref="AR438" si="1245">AR437</f>
        <v>0</v>
      </c>
      <c r="AS438" s="270"/>
    </row>
    <row r="439" spans="1:45"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idden="1"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46">AF440</f>
        <v>0</v>
      </c>
      <c r="AG441" s="362">
        <f t="shared" ref="AG441" si="1247">AG440</f>
        <v>0</v>
      </c>
      <c r="AH441" s="362">
        <f t="shared" ref="AH441" si="1248">AH440</f>
        <v>0</v>
      </c>
      <c r="AI441" s="362">
        <f t="shared" ref="AI441" si="1249">AI440</f>
        <v>0</v>
      </c>
      <c r="AJ441" s="362">
        <f t="shared" ref="AJ441" si="1250">AJ440</f>
        <v>0</v>
      </c>
      <c r="AK441" s="362">
        <f t="shared" ref="AK441" si="1251">AK440</f>
        <v>0</v>
      </c>
      <c r="AL441" s="362">
        <f t="shared" ref="AL441" si="1252">AL440</f>
        <v>0</v>
      </c>
      <c r="AM441" s="362">
        <f t="shared" ref="AM441" si="1253">AM440</f>
        <v>0</v>
      </c>
      <c r="AN441" s="362">
        <f t="shared" ref="AN441" si="1254">AN440</f>
        <v>0</v>
      </c>
      <c r="AO441" s="362">
        <f t="shared" ref="AO441" si="1255">AO440</f>
        <v>0</v>
      </c>
      <c r="AP441" s="362">
        <f t="shared" ref="AP441" si="1256">AP440</f>
        <v>0</v>
      </c>
      <c r="AQ441" s="362">
        <f t="shared" ref="AQ441" si="1257">AQ440</f>
        <v>0</v>
      </c>
      <c r="AR441" s="362">
        <f t="shared" ref="AR441" si="1258">AR440</f>
        <v>0</v>
      </c>
      <c r="AS441" s="270"/>
    </row>
    <row r="442" spans="1:45"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idden="1"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59">AF443</f>
        <v>0</v>
      </c>
      <c r="AG444" s="362">
        <f t="shared" ref="AG444" si="1260">AG443</f>
        <v>0</v>
      </c>
      <c r="AH444" s="362">
        <f t="shared" ref="AH444" si="1261">AH443</f>
        <v>0</v>
      </c>
      <c r="AI444" s="362">
        <f t="shared" ref="AI444" si="1262">AI443</f>
        <v>0</v>
      </c>
      <c r="AJ444" s="362">
        <f t="shared" ref="AJ444" si="1263">AJ443</f>
        <v>0</v>
      </c>
      <c r="AK444" s="362">
        <f t="shared" ref="AK444" si="1264">AK443</f>
        <v>0</v>
      </c>
      <c r="AL444" s="362">
        <f t="shared" ref="AL444" si="1265">AL443</f>
        <v>0</v>
      </c>
      <c r="AM444" s="362">
        <f t="shared" ref="AM444" si="1266">AM443</f>
        <v>0</v>
      </c>
      <c r="AN444" s="362">
        <f t="shared" ref="AN444" si="1267">AN443</f>
        <v>0</v>
      </c>
      <c r="AO444" s="362">
        <f t="shared" ref="AO444" si="1268">AO443</f>
        <v>0</v>
      </c>
      <c r="AP444" s="362">
        <f t="shared" ref="AP444" si="1269">AP443</f>
        <v>0</v>
      </c>
      <c r="AQ444" s="362">
        <f t="shared" ref="AQ444" si="1270">AQ443</f>
        <v>0</v>
      </c>
      <c r="AR444" s="362">
        <f t="shared" ref="AR444" si="1271">AR443</f>
        <v>0</v>
      </c>
      <c r="AS444" s="270"/>
    </row>
    <row r="445" spans="1:45"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idden="1"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72">AF446</f>
        <v>0</v>
      </c>
      <c r="AG447" s="362">
        <f t="shared" ref="AG447" si="1273">AG446</f>
        <v>0</v>
      </c>
      <c r="AH447" s="362">
        <f t="shared" ref="AH447" si="1274">AH446</f>
        <v>0</v>
      </c>
      <c r="AI447" s="362">
        <f t="shared" ref="AI447" si="1275">AI446</f>
        <v>0</v>
      </c>
      <c r="AJ447" s="362">
        <f t="shared" ref="AJ447" si="1276">AJ446</f>
        <v>0</v>
      </c>
      <c r="AK447" s="362">
        <f t="shared" ref="AK447" si="1277">AK446</f>
        <v>0</v>
      </c>
      <c r="AL447" s="362">
        <f t="shared" ref="AL447" si="1278">AL446</f>
        <v>0</v>
      </c>
      <c r="AM447" s="362">
        <f t="shared" ref="AM447" si="1279">AM446</f>
        <v>0</v>
      </c>
      <c r="AN447" s="362">
        <f t="shared" ref="AN447" si="1280">AN446</f>
        <v>0</v>
      </c>
      <c r="AO447" s="362">
        <f t="shared" ref="AO447" si="1281">AO446</f>
        <v>0</v>
      </c>
      <c r="AP447" s="362">
        <f t="shared" ref="AP447" si="1282">AP446</f>
        <v>0</v>
      </c>
      <c r="AQ447" s="362">
        <f t="shared" ref="AQ447" si="1283">AQ446</f>
        <v>0</v>
      </c>
      <c r="AR447" s="362">
        <f t="shared" ref="AR447" si="1284">AR446</f>
        <v>0</v>
      </c>
      <c r="AS447" s="270"/>
    </row>
    <row r="448" spans="1:45"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75"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idden="1"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85">AF450</f>
        <v>0</v>
      </c>
      <c r="AG451" s="362">
        <f t="shared" ref="AG451" si="1286">AG450</f>
        <v>0</v>
      </c>
      <c r="AH451" s="362">
        <f t="shared" ref="AH451" si="1287">AH450</f>
        <v>0</v>
      </c>
      <c r="AI451" s="362">
        <f t="shared" ref="AI451" si="1288">AI450</f>
        <v>0</v>
      </c>
      <c r="AJ451" s="362">
        <f t="shared" ref="AJ451" si="1289">AJ450</f>
        <v>0</v>
      </c>
      <c r="AK451" s="362">
        <f t="shared" ref="AK451" si="1290">AK450</f>
        <v>0</v>
      </c>
      <c r="AL451" s="362">
        <f t="shared" ref="AL451" si="1291">AL450</f>
        <v>0</v>
      </c>
      <c r="AM451" s="362">
        <f t="shared" ref="AM451" si="1292">AM450</f>
        <v>0</v>
      </c>
      <c r="AN451" s="362">
        <f t="shared" ref="AN451" si="1293">AN450</f>
        <v>0</v>
      </c>
      <c r="AO451" s="362">
        <f t="shared" ref="AO451" si="1294">AO450</f>
        <v>0</v>
      </c>
      <c r="AP451" s="362">
        <f t="shared" ref="AP451" si="1295">AP450</f>
        <v>0</v>
      </c>
      <c r="AQ451" s="362">
        <f t="shared" ref="AQ451" si="1296">AQ450</f>
        <v>0</v>
      </c>
      <c r="AR451" s="362">
        <f t="shared" ref="AR451" si="1297">AR450</f>
        <v>0</v>
      </c>
      <c r="AS451" s="257"/>
    </row>
    <row r="452" spans="1:46"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idden="1"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298">AF453</f>
        <v>0</v>
      </c>
      <c r="AG454" s="362">
        <f t="shared" ref="AG454" si="1299">AG453</f>
        <v>0</v>
      </c>
      <c r="AH454" s="362">
        <f t="shared" ref="AH454" si="1300">AH453</f>
        <v>0</v>
      </c>
      <c r="AI454" s="362">
        <f t="shared" ref="AI454" si="1301">AI453</f>
        <v>0</v>
      </c>
      <c r="AJ454" s="362">
        <f t="shared" ref="AJ454" si="1302">AJ453</f>
        <v>0</v>
      </c>
      <c r="AK454" s="362">
        <f t="shared" ref="AK454" si="1303">AK453</f>
        <v>0</v>
      </c>
      <c r="AL454" s="362">
        <f t="shared" ref="AL454" si="1304">AL453</f>
        <v>0</v>
      </c>
      <c r="AM454" s="362">
        <f t="shared" ref="AM454" si="1305">AM453</f>
        <v>0</v>
      </c>
      <c r="AN454" s="362">
        <f t="shared" ref="AN454" si="1306">AN453</f>
        <v>0</v>
      </c>
      <c r="AO454" s="362">
        <f t="shared" ref="AO454" si="1307">AO453</f>
        <v>0</v>
      </c>
      <c r="AP454" s="362">
        <f t="shared" ref="AP454" si="1308">AP453</f>
        <v>0</v>
      </c>
      <c r="AQ454" s="362">
        <f t="shared" ref="AQ454" si="1309">AQ453</f>
        <v>0</v>
      </c>
      <c r="AR454" s="362">
        <f t="shared" ref="AR454" si="1310">AR453</f>
        <v>0</v>
      </c>
      <c r="AS454" s="257"/>
    </row>
    <row r="455" spans="1:46"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idden="1"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311">AF456</f>
        <v>0</v>
      </c>
      <c r="AG457" s="362">
        <f t="shared" ref="AG457" si="1312">AG456</f>
        <v>0</v>
      </c>
      <c r="AH457" s="362">
        <f t="shared" ref="AH457" si="1313">AH456</f>
        <v>0</v>
      </c>
      <c r="AI457" s="362">
        <f t="shared" ref="AI457" si="1314">AI456</f>
        <v>0</v>
      </c>
      <c r="AJ457" s="362">
        <f t="shared" ref="AJ457" si="1315">AJ456</f>
        <v>0</v>
      </c>
      <c r="AK457" s="362">
        <f t="shared" ref="AK457" si="1316">AK456</f>
        <v>0</v>
      </c>
      <c r="AL457" s="362">
        <f t="shared" ref="AL457" si="1317">AL456</f>
        <v>0</v>
      </c>
      <c r="AM457" s="362">
        <f t="shared" ref="AM457" si="1318">AM456</f>
        <v>0</v>
      </c>
      <c r="AN457" s="362">
        <f t="shared" ref="AN457" si="1319">AN456</f>
        <v>0</v>
      </c>
      <c r="AO457" s="362">
        <f t="shared" ref="AO457" si="1320">AO456</f>
        <v>0</v>
      </c>
      <c r="AP457" s="362">
        <f t="shared" ref="AP457" si="1321">AP456</f>
        <v>0</v>
      </c>
      <c r="AQ457" s="362">
        <f t="shared" ref="AQ457" si="1322">AQ456</f>
        <v>0</v>
      </c>
      <c r="AR457" s="362">
        <f t="shared" ref="AR457" si="1323">AR456</f>
        <v>0</v>
      </c>
      <c r="AS457" s="266"/>
    </row>
    <row r="458" spans="1:46"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75"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idden="1"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24">AF460</f>
        <v>0</v>
      </c>
      <c r="AG461" s="362">
        <f t="shared" ref="AG461" si="1325">AG460</f>
        <v>0</v>
      </c>
      <c r="AH461" s="362">
        <f t="shared" ref="AH461" si="1326">AH460</f>
        <v>0</v>
      </c>
      <c r="AI461" s="362">
        <f t="shared" ref="AI461" si="1327">AI460</f>
        <v>0</v>
      </c>
      <c r="AJ461" s="362">
        <f t="shared" ref="AJ461" si="1328">AJ460</f>
        <v>0</v>
      </c>
      <c r="AK461" s="362">
        <f t="shared" ref="AK461" si="1329">AK460</f>
        <v>0</v>
      </c>
      <c r="AL461" s="362">
        <f t="shared" ref="AL461" si="1330">AL460</f>
        <v>0</v>
      </c>
      <c r="AM461" s="362">
        <f t="shared" ref="AM461" si="1331">AM460</f>
        <v>0</v>
      </c>
      <c r="AN461" s="362">
        <f t="shared" ref="AN461" si="1332">AN460</f>
        <v>0</v>
      </c>
      <c r="AO461" s="362">
        <f t="shared" ref="AO461" si="1333">AO460</f>
        <v>0</v>
      </c>
      <c r="AP461" s="362">
        <f t="shared" ref="AP461" si="1334">AP460</f>
        <v>0</v>
      </c>
      <c r="AQ461" s="362">
        <f t="shared" ref="AQ461" si="1335">AQ460</f>
        <v>0</v>
      </c>
      <c r="AR461" s="362">
        <f t="shared" ref="AR461" si="1336">AR460</f>
        <v>0</v>
      </c>
      <c r="AS461" s="257"/>
    </row>
    <row r="462" spans="1:46"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75" hidden="1" outlineLevel="1">
      <c r="A463" s="464"/>
      <c r="B463" s="443" t="s">
        <v>486</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idden="1" outlineLevel="1">
      <c r="A464" s="464">
        <v>15</v>
      </c>
      <c r="B464" s="382" t="s">
        <v>491</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idden="1"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37">AF464</f>
        <v>0</v>
      </c>
      <c r="AG465" s="362">
        <f t="shared" si="1337"/>
        <v>0</v>
      </c>
      <c r="AH465" s="362">
        <f t="shared" si="1337"/>
        <v>0</v>
      </c>
      <c r="AI465" s="362">
        <f t="shared" si="1337"/>
        <v>0</v>
      </c>
      <c r="AJ465" s="362">
        <f t="shared" si="1337"/>
        <v>0</v>
      </c>
      <c r="AK465" s="362">
        <f t="shared" si="1337"/>
        <v>0</v>
      </c>
      <c r="AL465" s="362">
        <f t="shared" si="1337"/>
        <v>0</v>
      </c>
      <c r="AM465" s="362">
        <f t="shared" si="1337"/>
        <v>0</v>
      </c>
      <c r="AN465" s="362">
        <f t="shared" si="1337"/>
        <v>0</v>
      </c>
      <c r="AO465" s="362">
        <f t="shared" si="1337"/>
        <v>0</v>
      </c>
      <c r="AP465" s="362">
        <f t="shared" si="1337"/>
        <v>0</v>
      </c>
      <c r="AQ465" s="362">
        <f t="shared" si="1337"/>
        <v>0</v>
      </c>
      <c r="AR465" s="362">
        <f t="shared" si="1337"/>
        <v>0</v>
      </c>
      <c r="AS465" s="257"/>
    </row>
    <row r="466" spans="1:45"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idden="1" outlineLevel="1">
      <c r="A467" s="464">
        <v>16</v>
      </c>
      <c r="B467" s="461" t="s">
        <v>487</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idden="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38">AF467</f>
        <v>0</v>
      </c>
      <c r="AG468" s="362">
        <f t="shared" si="1338"/>
        <v>0</v>
      </c>
      <c r="AH468" s="362">
        <f t="shared" si="1338"/>
        <v>0</v>
      </c>
      <c r="AI468" s="362">
        <f t="shared" si="1338"/>
        <v>0</v>
      </c>
      <c r="AJ468" s="362">
        <f t="shared" si="1338"/>
        <v>0</v>
      </c>
      <c r="AK468" s="362">
        <f t="shared" si="1338"/>
        <v>0</v>
      </c>
      <c r="AL468" s="362">
        <f t="shared" si="1338"/>
        <v>0</v>
      </c>
      <c r="AM468" s="362">
        <f t="shared" si="1338"/>
        <v>0</v>
      </c>
      <c r="AN468" s="362">
        <f t="shared" si="1338"/>
        <v>0</v>
      </c>
      <c r="AO468" s="362">
        <f t="shared" si="1338"/>
        <v>0</v>
      </c>
      <c r="AP468" s="362">
        <f t="shared" si="1338"/>
        <v>0</v>
      </c>
      <c r="AQ468" s="362">
        <f t="shared" si="1338"/>
        <v>0</v>
      </c>
      <c r="AR468" s="362">
        <f t="shared" si="1338"/>
        <v>0</v>
      </c>
      <c r="AS468" s="257"/>
    </row>
    <row r="469" spans="1:45" s="243" customFormat="1"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75" hidden="1" outlineLevel="1">
      <c r="A470" s="464"/>
      <c r="B470" s="462" t="s">
        <v>492</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idden="1"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39">AF471</f>
        <v>0</v>
      </c>
      <c r="AG472" s="362">
        <f t="shared" si="1339"/>
        <v>0</v>
      </c>
      <c r="AH472" s="362">
        <f t="shared" si="1339"/>
        <v>0</v>
      </c>
      <c r="AI472" s="362">
        <f t="shared" si="1339"/>
        <v>0</v>
      </c>
      <c r="AJ472" s="362">
        <f t="shared" si="1339"/>
        <v>0</v>
      </c>
      <c r="AK472" s="362">
        <f t="shared" si="1339"/>
        <v>0</v>
      </c>
      <c r="AL472" s="362">
        <f t="shared" si="1339"/>
        <v>0</v>
      </c>
      <c r="AM472" s="362">
        <f t="shared" si="1339"/>
        <v>0</v>
      </c>
      <c r="AN472" s="362">
        <f t="shared" si="1339"/>
        <v>0</v>
      </c>
      <c r="AO472" s="362">
        <f t="shared" si="1339"/>
        <v>0</v>
      </c>
      <c r="AP472" s="362">
        <f t="shared" si="1339"/>
        <v>0</v>
      </c>
      <c r="AQ472" s="362">
        <f t="shared" si="1339"/>
        <v>0</v>
      </c>
      <c r="AR472" s="362">
        <f t="shared" si="1339"/>
        <v>0</v>
      </c>
      <c r="AS472" s="266"/>
    </row>
    <row r="473" spans="1:45"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idden="1"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40">AF474</f>
        <v>0</v>
      </c>
      <c r="AG475" s="362">
        <f t="shared" si="1340"/>
        <v>0</v>
      </c>
      <c r="AH475" s="362">
        <f t="shared" si="1340"/>
        <v>0</v>
      </c>
      <c r="AI475" s="362">
        <f t="shared" si="1340"/>
        <v>0</v>
      </c>
      <c r="AJ475" s="362">
        <f t="shared" si="1340"/>
        <v>0</v>
      </c>
      <c r="AK475" s="362">
        <f t="shared" si="1340"/>
        <v>0</v>
      </c>
      <c r="AL475" s="362">
        <f t="shared" si="1340"/>
        <v>0</v>
      </c>
      <c r="AM475" s="362">
        <f t="shared" si="1340"/>
        <v>0</v>
      </c>
      <c r="AN475" s="362">
        <f t="shared" si="1340"/>
        <v>0</v>
      </c>
      <c r="AO475" s="362">
        <f t="shared" si="1340"/>
        <v>0</v>
      </c>
      <c r="AP475" s="362">
        <f t="shared" si="1340"/>
        <v>0</v>
      </c>
      <c r="AQ475" s="362">
        <f t="shared" si="1340"/>
        <v>0</v>
      </c>
      <c r="AR475" s="362">
        <f t="shared" si="1340"/>
        <v>0</v>
      </c>
      <c r="AS475" s="266"/>
    </row>
    <row r="476" spans="1:45"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idden="1"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41">AF477</f>
        <v>0</v>
      </c>
      <c r="AG478" s="362">
        <f t="shared" si="1341"/>
        <v>0</v>
      </c>
      <c r="AH478" s="362">
        <f t="shared" si="1341"/>
        <v>0</v>
      </c>
      <c r="AI478" s="362">
        <f t="shared" si="1341"/>
        <v>0</v>
      </c>
      <c r="AJ478" s="362">
        <f t="shared" si="1341"/>
        <v>0</v>
      </c>
      <c r="AK478" s="362">
        <f t="shared" si="1341"/>
        <v>0</v>
      </c>
      <c r="AL478" s="362">
        <f t="shared" si="1341"/>
        <v>0</v>
      </c>
      <c r="AM478" s="362">
        <f t="shared" si="1341"/>
        <v>0</v>
      </c>
      <c r="AN478" s="362">
        <f t="shared" si="1341"/>
        <v>0</v>
      </c>
      <c r="AO478" s="362">
        <f t="shared" si="1341"/>
        <v>0</v>
      </c>
      <c r="AP478" s="362">
        <f t="shared" si="1341"/>
        <v>0</v>
      </c>
      <c r="AQ478" s="362">
        <f t="shared" si="1341"/>
        <v>0</v>
      </c>
      <c r="AR478" s="362">
        <f t="shared" si="1341"/>
        <v>0</v>
      </c>
      <c r="AS478" s="257"/>
    </row>
    <row r="479" spans="1:45"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idden="1"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42">AE480</f>
        <v>0</v>
      </c>
      <c r="AF481" s="362">
        <f t="shared" si="1342"/>
        <v>0</v>
      </c>
      <c r="AG481" s="362">
        <f t="shared" si="1342"/>
        <v>0</v>
      </c>
      <c r="AH481" s="362">
        <f t="shared" si="1342"/>
        <v>0</v>
      </c>
      <c r="AI481" s="362">
        <f t="shared" si="1342"/>
        <v>0</v>
      </c>
      <c r="AJ481" s="362">
        <f t="shared" si="1342"/>
        <v>0</v>
      </c>
      <c r="AK481" s="362">
        <f t="shared" si="1342"/>
        <v>0</v>
      </c>
      <c r="AL481" s="362">
        <f t="shared" si="1342"/>
        <v>0</v>
      </c>
      <c r="AM481" s="362">
        <f t="shared" si="1342"/>
        <v>0</v>
      </c>
      <c r="AN481" s="362">
        <f t="shared" si="1342"/>
        <v>0</v>
      </c>
      <c r="AO481" s="362">
        <f t="shared" si="1342"/>
        <v>0</v>
      </c>
      <c r="AP481" s="362">
        <f t="shared" si="1342"/>
        <v>0</v>
      </c>
      <c r="AQ481" s="362">
        <f t="shared" si="1342"/>
        <v>0</v>
      </c>
      <c r="AR481" s="362">
        <f t="shared" si="1342"/>
        <v>0</v>
      </c>
      <c r="AS481" s="266"/>
    </row>
    <row r="482" spans="1:45" ht="15.75"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75" hidden="1" outlineLevel="1">
      <c r="A483" s="464"/>
      <c r="B483" s="458" t="s">
        <v>499</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75" hidden="1" outlineLevel="1">
      <c r="A484" s="464"/>
      <c r="B484" s="443" t="s">
        <v>495</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idden="1" outlineLevel="1">
      <c r="A485" s="464">
        <v>21</v>
      </c>
      <c r="B485" s="379" t="s">
        <v>113</v>
      </c>
      <c r="C485" s="251" t="s">
        <v>25</v>
      </c>
      <c r="D485" s="255"/>
      <c r="E485" s="255"/>
      <c r="F485" s="255"/>
      <c r="G485" s="255"/>
      <c r="H485" s="255"/>
      <c r="I485" s="255"/>
      <c r="J485" s="255"/>
      <c r="K485" s="255"/>
      <c r="L485" s="255"/>
      <c r="M485" s="255"/>
      <c r="N485" s="255"/>
      <c r="O485" s="255"/>
      <c r="P485" s="255"/>
      <c r="Q485" s="251"/>
      <c r="R485" s="255"/>
      <c r="S485" s="255"/>
      <c r="T485" s="255"/>
      <c r="U485" s="255"/>
      <c r="V485" s="255"/>
      <c r="W485" s="255"/>
      <c r="X485" s="255"/>
      <c r="Y485" s="255"/>
      <c r="Z485" s="255"/>
      <c r="AA485" s="255"/>
      <c r="AB485" s="255"/>
      <c r="AC485" s="255"/>
      <c r="AD485" s="255"/>
      <c r="AE485" s="361"/>
      <c r="AF485" s="361"/>
      <c r="AG485" s="361"/>
      <c r="AH485" s="361"/>
      <c r="AI485" s="361"/>
      <c r="AJ485" s="361"/>
      <c r="AK485" s="361"/>
      <c r="AL485" s="361"/>
      <c r="AM485" s="361"/>
      <c r="AN485" s="361"/>
      <c r="AO485" s="361"/>
      <c r="AP485" s="361"/>
      <c r="AQ485" s="361"/>
      <c r="AR485" s="361"/>
      <c r="AS485" s="256">
        <f>SUM(AE485:AR485)</f>
        <v>0</v>
      </c>
    </row>
    <row r="486" spans="1:45" hidden="1" outlineLevel="1">
      <c r="A486" s="464"/>
      <c r="B486" s="382" t="s">
        <v>307</v>
      </c>
      <c r="C486" s="251" t="s">
        <v>163</v>
      </c>
      <c r="D486" s="255"/>
      <c r="E486" s="255"/>
      <c r="F486" s="255"/>
      <c r="G486" s="255"/>
      <c r="H486" s="255"/>
      <c r="I486" s="255"/>
      <c r="J486" s="255"/>
      <c r="K486" s="255"/>
      <c r="L486" s="255"/>
      <c r="M486" s="255"/>
      <c r="N486" s="255"/>
      <c r="O486" s="255"/>
      <c r="P486" s="255"/>
      <c r="Q486" s="251"/>
      <c r="R486" s="255"/>
      <c r="S486" s="255"/>
      <c r="T486" s="255"/>
      <c r="U486" s="255"/>
      <c r="V486" s="255"/>
      <c r="W486" s="255"/>
      <c r="X486" s="255"/>
      <c r="Y486" s="255"/>
      <c r="Z486" s="255"/>
      <c r="AA486" s="255"/>
      <c r="AB486" s="255"/>
      <c r="AC486" s="255"/>
      <c r="AD486" s="255"/>
      <c r="AE486" s="362">
        <f>AE485</f>
        <v>0</v>
      </c>
      <c r="AF486" s="362">
        <f t="shared" ref="AF486" si="1343">AF485</f>
        <v>0</v>
      </c>
      <c r="AG486" s="362">
        <f t="shared" ref="AG486" si="1344">AG485</f>
        <v>0</v>
      </c>
      <c r="AH486" s="362">
        <f t="shared" ref="AH486" si="1345">AH485</f>
        <v>0</v>
      </c>
      <c r="AI486" s="362">
        <f t="shared" ref="AI486" si="1346">AI485</f>
        <v>0</v>
      </c>
      <c r="AJ486" s="362">
        <f t="shared" ref="AJ486" si="1347">AJ485</f>
        <v>0</v>
      </c>
      <c r="AK486" s="362">
        <f t="shared" ref="AK486" si="1348">AK485</f>
        <v>0</v>
      </c>
      <c r="AL486" s="362">
        <f t="shared" ref="AL486" si="1349">AL485</f>
        <v>0</v>
      </c>
      <c r="AM486" s="362">
        <f t="shared" ref="AM486" si="1350">AM485</f>
        <v>0</v>
      </c>
      <c r="AN486" s="362">
        <f t="shared" ref="AN486" si="1351">AN485</f>
        <v>0</v>
      </c>
      <c r="AO486" s="362">
        <f t="shared" ref="AO486" si="1352">AO485</f>
        <v>0</v>
      </c>
      <c r="AP486" s="362">
        <f t="shared" ref="AP486" si="1353">AP485</f>
        <v>0</v>
      </c>
      <c r="AQ486" s="362">
        <f t="shared" ref="AQ486" si="1354">AQ485</f>
        <v>0</v>
      </c>
      <c r="AR486" s="362">
        <f t="shared" ref="AR486" si="1355">AR485</f>
        <v>0</v>
      </c>
      <c r="AS486" s="266"/>
    </row>
    <row r="487" spans="1:45"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idden="1" outlineLevel="1">
      <c r="A488" s="464">
        <v>22</v>
      </c>
      <c r="B488" s="379" t="s">
        <v>114</v>
      </c>
      <c r="C488" s="251" t="s">
        <v>25</v>
      </c>
      <c r="D488" s="255"/>
      <c r="E488" s="255"/>
      <c r="F488" s="255"/>
      <c r="G488" s="255"/>
      <c r="H488" s="255"/>
      <c r="I488" s="255"/>
      <c r="J488" s="255"/>
      <c r="K488" s="255"/>
      <c r="L488" s="255"/>
      <c r="M488" s="255"/>
      <c r="N488" s="255"/>
      <c r="O488" s="255"/>
      <c r="P488" s="255"/>
      <c r="Q488" s="251"/>
      <c r="R488" s="255"/>
      <c r="S488" s="255"/>
      <c r="T488" s="255"/>
      <c r="U488" s="255"/>
      <c r="V488" s="255"/>
      <c r="W488" s="255"/>
      <c r="X488" s="255"/>
      <c r="Y488" s="255"/>
      <c r="Z488" s="255"/>
      <c r="AA488" s="255"/>
      <c r="AB488" s="255"/>
      <c r="AC488" s="255"/>
      <c r="AD488" s="255"/>
      <c r="AE488" s="361"/>
      <c r="AF488" s="361"/>
      <c r="AG488" s="361"/>
      <c r="AH488" s="361"/>
      <c r="AI488" s="361"/>
      <c r="AJ488" s="361"/>
      <c r="AK488" s="361"/>
      <c r="AL488" s="361"/>
      <c r="AM488" s="361"/>
      <c r="AN488" s="361"/>
      <c r="AO488" s="361"/>
      <c r="AP488" s="361"/>
      <c r="AQ488" s="361"/>
      <c r="AR488" s="361"/>
      <c r="AS488" s="256">
        <f>SUM(AE488:AR488)</f>
        <v>0</v>
      </c>
    </row>
    <row r="489" spans="1:45" hidden="1" outlineLevel="1">
      <c r="A489" s="464"/>
      <c r="B489" s="382" t="s">
        <v>307</v>
      </c>
      <c r="C489" s="251" t="s">
        <v>163</v>
      </c>
      <c r="D489" s="255"/>
      <c r="E489" s="255"/>
      <c r="F489" s="255"/>
      <c r="G489" s="255"/>
      <c r="H489" s="255"/>
      <c r="I489" s="255"/>
      <c r="J489" s="255"/>
      <c r="K489" s="255"/>
      <c r="L489" s="255"/>
      <c r="M489" s="255"/>
      <c r="N489" s="255"/>
      <c r="O489" s="255"/>
      <c r="P489" s="255"/>
      <c r="Q489" s="251"/>
      <c r="R489" s="255"/>
      <c r="S489" s="255"/>
      <c r="T489" s="255"/>
      <c r="U489" s="255"/>
      <c r="V489" s="255"/>
      <c r="W489" s="255"/>
      <c r="X489" s="255"/>
      <c r="Y489" s="255"/>
      <c r="Z489" s="255"/>
      <c r="AA489" s="255"/>
      <c r="AB489" s="255"/>
      <c r="AC489" s="255"/>
      <c r="AD489" s="255"/>
      <c r="AE489" s="362">
        <f>AE488</f>
        <v>0</v>
      </c>
      <c r="AF489" s="362">
        <f t="shared" ref="AF489" si="1356">AF488</f>
        <v>0</v>
      </c>
      <c r="AG489" s="362">
        <f t="shared" ref="AG489" si="1357">AG488</f>
        <v>0</v>
      </c>
      <c r="AH489" s="362">
        <f t="shared" ref="AH489" si="1358">AH488</f>
        <v>0</v>
      </c>
      <c r="AI489" s="362">
        <f t="shared" ref="AI489" si="1359">AI488</f>
        <v>0</v>
      </c>
      <c r="AJ489" s="362">
        <f t="shared" ref="AJ489" si="1360">AJ488</f>
        <v>0</v>
      </c>
      <c r="AK489" s="362">
        <f t="shared" ref="AK489" si="1361">AK488</f>
        <v>0</v>
      </c>
      <c r="AL489" s="362">
        <f t="shared" ref="AL489" si="1362">AL488</f>
        <v>0</v>
      </c>
      <c r="AM489" s="362">
        <f t="shared" ref="AM489" si="1363">AM488</f>
        <v>0</v>
      </c>
      <c r="AN489" s="362">
        <f t="shared" ref="AN489" si="1364">AN488</f>
        <v>0</v>
      </c>
      <c r="AO489" s="362">
        <f t="shared" ref="AO489" si="1365">AO488</f>
        <v>0</v>
      </c>
      <c r="AP489" s="362">
        <f t="shared" ref="AP489" si="1366">AP488</f>
        <v>0</v>
      </c>
      <c r="AQ489" s="362">
        <f t="shared" ref="AQ489" si="1367">AQ488</f>
        <v>0</v>
      </c>
      <c r="AR489" s="362">
        <f t="shared" ref="AR489" si="1368">AR488</f>
        <v>0</v>
      </c>
      <c r="AS489" s="266"/>
    </row>
    <row r="490" spans="1:45"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idden="1"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idden="1"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 si="1369">AF491</f>
        <v>0</v>
      </c>
      <c r="AG492" s="362">
        <f t="shared" ref="AG492" si="1370">AG491</f>
        <v>0</v>
      </c>
      <c r="AH492" s="362">
        <f t="shared" ref="AH492" si="1371">AH491</f>
        <v>0</v>
      </c>
      <c r="AI492" s="362">
        <f t="shared" ref="AI492" si="1372">AI491</f>
        <v>0</v>
      </c>
      <c r="AJ492" s="362">
        <f t="shared" ref="AJ492" si="1373">AJ491</f>
        <v>0</v>
      </c>
      <c r="AK492" s="362">
        <f t="shared" ref="AK492" si="1374">AK491</f>
        <v>0</v>
      </c>
      <c r="AL492" s="362">
        <f t="shared" ref="AL492" si="1375">AL491</f>
        <v>0</v>
      </c>
      <c r="AM492" s="362">
        <f t="shared" ref="AM492" si="1376">AM491</f>
        <v>0</v>
      </c>
      <c r="AN492" s="362">
        <f t="shared" ref="AN492" si="1377">AN491</f>
        <v>0</v>
      </c>
      <c r="AO492" s="362">
        <f t="shared" ref="AO492" si="1378">AO491</f>
        <v>0</v>
      </c>
      <c r="AP492" s="362">
        <f t="shared" ref="AP492" si="1379">AP491</f>
        <v>0</v>
      </c>
      <c r="AQ492" s="362">
        <f t="shared" ref="AQ492" si="1380">AQ491</f>
        <v>0</v>
      </c>
      <c r="AR492" s="362">
        <f t="shared" ref="AR492" si="1381">AR491</f>
        <v>0</v>
      </c>
      <c r="AS492" s="266"/>
    </row>
    <row r="493" spans="1:45"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idden="1" outlineLevel="1">
      <c r="A494" s="464">
        <v>24</v>
      </c>
      <c r="B494" s="379" t="s">
        <v>116</v>
      </c>
      <c r="C494" s="251" t="s">
        <v>25</v>
      </c>
      <c r="D494" s="255"/>
      <c r="E494" s="255"/>
      <c r="F494" s="255"/>
      <c r="G494" s="255"/>
      <c r="H494" s="255"/>
      <c r="I494" s="255"/>
      <c r="J494" s="255"/>
      <c r="K494" s="255"/>
      <c r="L494" s="255"/>
      <c r="M494" s="255"/>
      <c r="N494" s="255"/>
      <c r="O494" s="255"/>
      <c r="P494" s="255"/>
      <c r="Q494" s="251"/>
      <c r="R494" s="255"/>
      <c r="S494" s="255"/>
      <c r="T494" s="255"/>
      <c r="U494" s="255"/>
      <c r="V494" s="255"/>
      <c r="W494" s="255"/>
      <c r="X494" s="255"/>
      <c r="Y494" s="255"/>
      <c r="Z494" s="255"/>
      <c r="AA494" s="255"/>
      <c r="AB494" s="255"/>
      <c r="AC494" s="255"/>
      <c r="AD494" s="255"/>
      <c r="AE494" s="361"/>
      <c r="AF494" s="361"/>
      <c r="AG494" s="361"/>
      <c r="AH494" s="361"/>
      <c r="AI494" s="361"/>
      <c r="AJ494" s="361"/>
      <c r="AK494" s="361"/>
      <c r="AL494" s="361"/>
      <c r="AM494" s="361"/>
      <c r="AN494" s="361"/>
      <c r="AO494" s="361"/>
      <c r="AP494" s="361"/>
      <c r="AQ494" s="361"/>
      <c r="AR494" s="361"/>
      <c r="AS494" s="256">
        <f>SUM(AE494:AR494)</f>
        <v>0</v>
      </c>
    </row>
    <row r="495" spans="1:45" hidden="1"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0</v>
      </c>
      <c r="AF495" s="362">
        <f t="shared" ref="AF495" si="1382">AF494</f>
        <v>0</v>
      </c>
      <c r="AG495" s="362">
        <f t="shared" ref="AG495" si="1383">AG494</f>
        <v>0</v>
      </c>
      <c r="AH495" s="362">
        <f t="shared" ref="AH495" si="1384">AH494</f>
        <v>0</v>
      </c>
      <c r="AI495" s="362">
        <f t="shared" ref="AI495" si="1385">AI494</f>
        <v>0</v>
      </c>
      <c r="AJ495" s="362">
        <f t="shared" ref="AJ495" si="1386">AJ494</f>
        <v>0</v>
      </c>
      <c r="AK495" s="362">
        <f t="shared" ref="AK495" si="1387">AK494</f>
        <v>0</v>
      </c>
      <c r="AL495" s="362">
        <f t="shared" ref="AL495" si="1388">AL494</f>
        <v>0</v>
      </c>
      <c r="AM495" s="362">
        <f t="shared" ref="AM495" si="1389">AM494</f>
        <v>0</v>
      </c>
      <c r="AN495" s="362">
        <f t="shared" ref="AN495" si="1390">AN494</f>
        <v>0</v>
      </c>
      <c r="AO495" s="362">
        <f t="shared" ref="AO495" si="1391">AO494</f>
        <v>0</v>
      </c>
      <c r="AP495" s="362">
        <f t="shared" ref="AP495" si="1392">AP494</f>
        <v>0</v>
      </c>
      <c r="AQ495" s="362">
        <f t="shared" ref="AQ495" si="1393">AQ494</f>
        <v>0</v>
      </c>
      <c r="AR495" s="362">
        <f t="shared" ref="AR495" si="1394">AR494</f>
        <v>0</v>
      </c>
      <c r="AS495" s="266"/>
    </row>
    <row r="496" spans="1:45"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75" hidden="1" outlineLevel="1">
      <c r="A497" s="464"/>
      <c r="B497" s="443" t="s">
        <v>496</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idden="1" outlineLevel="1">
      <c r="A498" s="464">
        <v>25</v>
      </c>
      <c r="B498" s="379" t="s">
        <v>117</v>
      </c>
      <c r="C498" s="251" t="s">
        <v>25</v>
      </c>
      <c r="D498" s="255"/>
      <c r="E498" s="255"/>
      <c r="F498" s="255"/>
      <c r="G498" s="255"/>
      <c r="H498" s="255"/>
      <c r="I498" s="255"/>
      <c r="J498" s="255"/>
      <c r="K498" s="255"/>
      <c r="L498" s="255"/>
      <c r="M498" s="255"/>
      <c r="N498" s="255"/>
      <c r="O498" s="255"/>
      <c r="P498" s="255"/>
      <c r="Q498" s="255">
        <v>12</v>
      </c>
      <c r="R498" s="255"/>
      <c r="S498" s="255"/>
      <c r="T498" s="255"/>
      <c r="U498" s="255"/>
      <c r="V498" s="255"/>
      <c r="W498" s="255"/>
      <c r="X498" s="255"/>
      <c r="Y498" s="255"/>
      <c r="Z498" s="255"/>
      <c r="AA498" s="255"/>
      <c r="AB498" s="255"/>
      <c r="AC498" s="255"/>
      <c r="AD498" s="255"/>
      <c r="AE498" s="377"/>
      <c r="AF498" s="361"/>
      <c r="AG498" s="361"/>
      <c r="AH498" s="361"/>
      <c r="AI498" s="361"/>
      <c r="AJ498" s="361"/>
      <c r="AK498" s="361"/>
      <c r="AL498" s="366"/>
      <c r="AM498" s="366"/>
      <c r="AN498" s="366"/>
      <c r="AO498" s="366"/>
      <c r="AP498" s="366"/>
      <c r="AQ498" s="366"/>
      <c r="AR498" s="366"/>
      <c r="AS498" s="256">
        <f>SUM(AE498:AR498)</f>
        <v>0</v>
      </c>
    </row>
    <row r="499" spans="1:45" hidden="1"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 si="1395">AF498</f>
        <v>0</v>
      </c>
      <c r="AG499" s="362">
        <f t="shared" ref="AG499" si="1396">AG498</f>
        <v>0</v>
      </c>
      <c r="AH499" s="362">
        <f t="shared" ref="AH499" si="1397">AH498</f>
        <v>0</v>
      </c>
      <c r="AI499" s="362">
        <f t="shared" ref="AI499" si="1398">AI498</f>
        <v>0</v>
      </c>
      <c r="AJ499" s="362">
        <f t="shared" ref="AJ499" si="1399">AJ498</f>
        <v>0</v>
      </c>
      <c r="AK499" s="362">
        <f t="shared" ref="AK499" si="1400">AK498</f>
        <v>0</v>
      </c>
      <c r="AL499" s="362">
        <f t="shared" ref="AL499" si="1401">AL498</f>
        <v>0</v>
      </c>
      <c r="AM499" s="362">
        <f t="shared" ref="AM499" si="1402">AM498</f>
        <v>0</v>
      </c>
      <c r="AN499" s="362">
        <f t="shared" ref="AN499" si="1403">AN498</f>
        <v>0</v>
      </c>
      <c r="AO499" s="362">
        <f t="shared" ref="AO499" si="1404">AO498</f>
        <v>0</v>
      </c>
      <c r="AP499" s="362">
        <f t="shared" ref="AP499" si="1405">AP498</f>
        <v>0</v>
      </c>
      <c r="AQ499" s="362">
        <f t="shared" ref="AQ499" si="1406">AQ498</f>
        <v>0</v>
      </c>
      <c r="AR499" s="362">
        <f t="shared" ref="AR499" si="1407">AR498</f>
        <v>0</v>
      </c>
      <c r="AS499" s="266"/>
    </row>
    <row r="500" spans="1:45"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idden="1" outlineLevel="1">
      <c r="A501" s="464">
        <v>26</v>
      </c>
      <c r="B501" s="379" t="s">
        <v>118</v>
      </c>
      <c r="C501" s="251" t="s">
        <v>25</v>
      </c>
      <c r="D501" s="255"/>
      <c r="E501" s="255"/>
      <c r="F501" s="255"/>
      <c r="G501" s="255"/>
      <c r="H501" s="255"/>
      <c r="I501" s="255"/>
      <c r="J501" s="255"/>
      <c r="K501" s="255"/>
      <c r="L501" s="255"/>
      <c r="M501" s="255"/>
      <c r="N501" s="255"/>
      <c r="O501" s="255"/>
      <c r="P501" s="255"/>
      <c r="Q501" s="255">
        <v>12</v>
      </c>
      <c r="R501" s="255"/>
      <c r="S501" s="255"/>
      <c r="T501" s="255"/>
      <c r="U501" s="255"/>
      <c r="V501" s="255"/>
      <c r="W501" s="255"/>
      <c r="X501" s="255"/>
      <c r="Y501" s="255"/>
      <c r="Z501" s="255"/>
      <c r="AA501" s="255"/>
      <c r="AB501" s="255"/>
      <c r="AC501" s="255"/>
      <c r="AD501" s="255"/>
      <c r="AE501" s="377"/>
      <c r="AF501" s="361"/>
      <c r="AG501" s="361"/>
      <c r="AH501" s="361"/>
      <c r="AI501" s="361"/>
      <c r="AJ501" s="361"/>
      <c r="AK501" s="361"/>
      <c r="AL501" s="366"/>
      <c r="AM501" s="366"/>
      <c r="AN501" s="366"/>
      <c r="AO501" s="366"/>
      <c r="AP501" s="366"/>
      <c r="AQ501" s="366"/>
      <c r="AR501" s="366"/>
      <c r="AS501" s="256">
        <f>SUM(AE501:AR501)</f>
        <v>0</v>
      </c>
    </row>
    <row r="502" spans="1:45" hidden="1" outlineLevel="1">
      <c r="A502" s="464"/>
      <c r="B502" s="382" t="s">
        <v>307</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AE501</f>
        <v>0</v>
      </c>
      <c r="AF502" s="362">
        <f t="shared" ref="AF502" si="1408">AF501</f>
        <v>0</v>
      </c>
      <c r="AG502" s="362">
        <f t="shared" ref="AG502" si="1409">AG501</f>
        <v>0</v>
      </c>
      <c r="AH502" s="362">
        <f t="shared" ref="AH502" si="1410">AH501</f>
        <v>0</v>
      </c>
      <c r="AI502" s="362">
        <f t="shared" ref="AI502" si="1411">AI501</f>
        <v>0</v>
      </c>
      <c r="AJ502" s="362">
        <f t="shared" ref="AJ502" si="1412">AJ501</f>
        <v>0</v>
      </c>
      <c r="AK502" s="362">
        <f t="shared" ref="AK502" si="1413">AK501</f>
        <v>0</v>
      </c>
      <c r="AL502" s="362">
        <f t="shared" ref="AL502" si="1414">AL501</f>
        <v>0</v>
      </c>
      <c r="AM502" s="362">
        <f t="shared" ref="AM502" si="1415">AM501</f>
        <v>0</v>
      </c>
      <c r="AN502" s="362">
        <f t="shared" ref="AN502" si="1416">AN501</f>
        <v>0</v>
      </c>
      <c r="AO502" s="362">
        <f t="shared" ref="AO502" si="1417">AO501</f>
        <v>0</v>
      </c>
      <c r="AP502" s="362">
        <f t="shared" ref="AP502" si="1418">AP501</f>
        <v>0</v>
      </c>
      <c r="AQ502" s="362">
        <f t="shared" ref="AQ502" si="1419">AQ501</f>
        <v>0</v>
      </c>
      <c r="AR502" s="362">
        <f t="shared" ref="AR502" si="1420">AR501</f>
        <v>0</v>
      </c>
      <c r="AS502" s="266"/>
    </row>
    <row r="503" spans="1:45"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idden="1" outlineLevel="1">
      <c r="A504" s="464">
        <v>27</v>
      </c>
      <c r="B504" s="379" t="s">
        <v>119</v>
      </c>
      <c r="C504" s="251" t="s">
        <v>25</v>
      </c>
      <c r="D504" s="255"/>
      <c r="E504" s="255"/>
      <c r="F504" s="255"/>
      <c r="G504" s="255"/>
      <c r="H504" s="255"/>
      <c r="I504" s="255"/>
      <c r="J504" s="255"/>
      <c r="K504" s="255"/>
      <c r="L504" s="255"/>
      <c r="M504" s="255"/>
      <c r="N504" s="255"/>
      <c r="O504" s="255"/>
      <c r="P504" s="255"/>
      <c r="Q504" s="255">
        <v>12</v>
      </c>
      <c r="R504" s="255"/>
      <c r="S504" s="255"/>
      <c r="T504" s="255"/>
      <c r="U504" s="255"/>
      <c r="V504" s="255"/>
      <c r="W504" s="255"/>
      <c r="X504" s="255"/>
      <c r="Y504" s="255"/>
      <c r="Z504" s="255"/>
      <c r="AA504" s="255"/>
      <c r="AB504" s="255"/>
      <c r="AC504" s="255"/>
      <c r="AD504" s="255"/>
      <c r="AE504" s="377"/>
      <c r="AF504" s="361"/>
      <c r="AG504" s="361"/>
      <c r="AH504" s="361"/>
      <c r="AI504" s="361"/>
      <c r="AJ504" s="361"/>
      <c r="AK504" s="361"/>
      <c r="AL504" s="366"/>
      <c r="AM504" s="366"/>
      <c r="AN504" s="366"/>
      <c r="AO504" s="366"/>
      <c r="AP504" s="366"/>
      <c r="AQ504" s="366"/>
      <c r="AR504" s="366"/>
      <c r="AS504" s="256">
        <f>SUM(AE504:AR504)</f>
        <v>0</v>
      </c>
    </row>
    <row r="505" spans="1:45" hidden="1"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 si="1421">AF504</f>
        <v>0</v>
      </c>
      <c r="AG505" s="362">
        <f t="shared" ref="AG505" si="1422">AG504</f>
        <v>0</v>
      </c>
      <c r="AH505" s="362">
        <f t="shared" ref="AH505" si="1423">AH504</f>
        <v>0</v>
      </c>
      <c r="AI505" s="362">
        <f t="shared" ref="AI505" si="1424">AI504</f>
        <v>0</v>
      </c>
      <c r="AJ505" s="362">
        <f t="shared" ref="AJ505" si="1425">AJ504</f>
        <v>0</v>
      </c>
      <c r="AK505" s="362">
        <f t="shared" ref="AK505" si="1426">AK504</f>
        <v>0</v>
      </c>
      <c r="AL505" s="362">
        <f t="shared" ref="AL505" si="1427">AL504</f>
        <v>0</v>
      </c>
      <c r="AM505" s="362">
        <f t="shared" ref="AM505" si="1428">AM504</f>
        <v>0</v>
      </c>
      <c r="AN505" s="362">
        <f t="shared" ref="AN505" si="1429">AN504</f>
        <v>0</v>
      </c>
      <c r="AO505" s="362">
        <f t="shared" ref="AO505" si="1430">AO504</f>
        <v>0</v>
      </c>
      <c r="AP505" s="362">
        <f t="shared" ref="AP505" si="1431">AP504</f>
        <v>0</v>
      </c>
      <c r="AQ505" s="362">
        <f t="shared" ref="AQ505" si="1432">AQ504</f>
        <v>0</v>
      </c>
      <c r="AR505" s="362">
        <f t="shared" ref="AR505" si="1433">AR504</f>
        <v>0</v>
      </c>
      <c r="AS505" s="266"/>
    </row>
    <row r="506" spans="1:45"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hidden="1" outlineLevel="1">
      <c r="A507" s="464">
        <v>28</v>
      </c>
      <c r="B507" s="379" t="s">
        <v>120</v>
      </c>
      <c r="C507" s="251" t="s">
        <v>25</v>
      </c>
      <c r="D507" s="255"/>
      <c r="E507" s="255"/>
      <c r="F507" s="255"/>
      <c r="G507" s="255"/>
      <c r="H507" s="255"/>
      <c r="I507" s="255"/>
      <c r="J507" s="255"/>
      <c r="K507" s="255"/>
      <c r="L507" s="255"/>
      <c r="M507" s="255"/>
      <c r="N507" s="255"/>
      <c r="O507" s="255"/>
      <c r="P507" s="255"/>
      <c r="Q507" s="255">
        <v>12</v>
      </c>
      <c r="R507" s="255"/>
      <c r="S507" s="255"/>
      <c r="T507" s="255"/>
      <c r="U507" s="255"/>
      <c r="V507" s="255"/>
      <c r="W507" s="255"/>
      <c r="X507" s="255"/>
      <c r="Y507" s="255"/>
      <c r="Z507" s="255"/>
      <c r="AA507" s="255"/>
      <c r="AB507" s="255"/>
      <c r="AC507" s="255"/>
      <c r="AD507" s="255"/>
      <c r="AE507" s="377"/>
      <c r="AF507" s="361"/>
      <c r="AG507" s="361"/>
      <c r="AH507" s="361"/>
      <c r="AI507" s="361"/>
      <c r="AJ507" s="361"/>
      <c r="AK507" s="361"/>
      <c r="AL507" s="366"/>
      <c r="AM507" s="366"/>
      <c r="AN507" s="366"/>
      <c r="AO507" s="366"/>
      <c r="AP507" s="366"/>
      <c r="AQ507" s="366"/>
      <c r="AR507" s="366"/>
      <c r="AS507" s="256">
        <f>SUM(AE507:AR507)</f>
        <v>0</v>
      </c>
    </row>
    <row r="508" spans="1:45" hidden="1" outlineLevel="1">
      <c r="A508" s="464"/>
      <c r="B508" s="382" t="s">
        <v>307</v>
      </c>
      <c r="C508" s="251" t="s">
        <v>163</v>
      </c>
      <c r="D508" s="255"/>
      <c r="E508" s="255"/>
      <c r="F508" s="255"/>
      <c r="G508" s="255"/>
      <c r="H508" s="255"/>
      <c r="I508" s="255"/>
      <c r="J508" s="255"/>
      <c r="K508" s="255"/>
      <c r="L508" s="255"/>
      <c r="M508" s="255"/>
      <c r="N508" s="255"/>
      <c r="O508" s="255"/>
      <c r="P508" s="255"/>
      <c r="Q508" s="255">
        <f>Q507</f>
        <v>12</v>
      </c>
      <c r="R508" s="255"/>
      <c r="S508" s="255"/>
      <c r="T508" s="255"/>
      <c r="U508" s="255"/>
      <c r="V508" s="255"/>
      <c r="W508" s="255"/>
      <c r="X508" s="255"/>
      <c r="Y508" s="255"/>
      <c r="Z508" s="255"/>
      <c r="AA508" s="255"/>
      <c r="AB508" s="255"/>
      <c r="AC508" s="255"/>
      <c r="AD508" s="255"/>
      <c r="AE508" s="362">
        <f>AE507</f>
        <v>0</v>
      </c>
      <c r="AF508" s="362">
        <f t="shared" ref="AF508" si="1434">AF507</f>
        <v>0</v>
      </c>
      <c r="AG508" s="362">
        <f t="shared" ref="AG508" si="1435">AG507</f>
        <v>0</v>
      </c>
      <c r="AH508" s="362">
        <f t="shared" ref="AH508" si="1436">AH507</f>
        <v>0</v>
      </c>
      <c r="AI508" s="362">
        <f t="shared" ref="AI508" si="1437">AI507</f>
        <v>0</v>
      </c>
      <c r="AJ508" s="362">
        <f t="shared" ref="AJ508" si="1438">AJ507</f>
        <v>0</v>
      </c>
      <c r="AK508" s="362">
        <f t="shared" ref="AK508" si="1439">AK507</f>
        <v>0</v>
      </c>
      <c r="AL508" s="362">
        <f t="shared" ref="AL508" si="1440">AL507</f>
        <v>0</v>
      </c>
      <c r="AM508" s="362">
        <f t="shared" ref="AM508" si="1441">AM507</f>
        <v>0</v>
      </c>
      <c r="AN508" s="362">
        <f t="shared" ref="AN508" si="1442">AN507</f>
        <v>0</v>
      </c>
      <c r="AO508" s="362">
        <f t="shared" ref="AO508" si="1443">AO507</f>
        <v>0</v>
      </c>
      <c r="AP508" s="362">
        <f t="shared" ref="AP508" si="1444">AP507</f>
        <v>0</v>
      </c>
      <c r="AQ508" s="362">
        <f t="shared" ref="AQ508" si="1445">AQ507</f>
        <v>0</v>
      </c>
      <c r="AR508" s="362">
        <f t="shared" ref="AR508" si="1446">AR507</f>
        <v>0</v>
      </c>
      <c r="AS508" s="266"/>
    </row>
    <row r="509" spans="1:45"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0" hidden="1" outlineLevel="1">
      <c r="A510" s="464">
        <v>29</v>
      </c>
      <c r="B510" s="379"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77"/>
      <c r="AF510" s="361"/>
      <c r="AG510" s="361"/>
      <c r="AH510" s="361"/>
      <c r="AI510" s="361"/>
      <c r="AJ510" s="361"/>
      <c r="AK510" s="361"/>
      <c r="AL510" s="366"/>
      <c r="AM510" s="366"/>
      <c r="AN510" s="366"/>
      <c r="AO510" s="366"/>
      <c r="AP510" s="366"/>
      <c r="AQ510" s="366"/>
      <c r="AR510" s="366"/>
      <c r="AS510" s="256">
        <f>SUM(AE510:AR510)</f>
        <v>0</v>
      </c>
    </row>
    <row r="511" spans="1:45" hidden="1"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0</v>
      </c>
      <c r="AF511" s="362">
        <f t="shared" ref="AF511" si="1447">AF510</f>
        <v>0</v>
      </c>
      <c r="AG511" s="362">
        <f t="shared" ref="AG511" si="1448">AG510</f>
        <v>0</v>
      </c>
      <c r="AH511" s="362">
        <f t="shared" ref="AH511" si="1449">AH510</f>
        <v>0</v>
      </c>
      <c r="AI511" s="362">
        <f t="shared" ref="AI511" si="1450">AI510</f>
        <v>0</v>
      </c>
      <c r="AJ511" s="362">
        <f t="shared" ref="AJ511" si="1451">AJ510</f>
        <v>0</v>
      </c>
      <c r="AK511" s="362">
        <f t="shared" ref="AK511" si="1452">AK510</f>
        <v>0</v>
      </c>
      <c r="AL511" s="362">
        <f t="shared" ref="AL511" si="1453">AL510</f>
        <v>0</v>
      </c>
      <c r="AM511" s="362">
        <f t="shared" ref="AM511" si="1454">AM510</f>
        <v>0</v>
      </c>
      <c r="AN511" s="362">
        <f t="shared" ref="AN511" si="1455">AN510</f>
        <v>0</v>
      </c>
      <c r="AO511" s="362">
        <f t="shared" ref="AO511" si="1456">AO510</f>
        <v>0</v>
      </c>
      <c r="AP511" s="362">
        <f t="shared" ref="AP511" si="1457">AP510</f>
        <v>0</v>
      </c>
      <c r="AQ511" s="362">
        <f t="shared" ref="AQ511" si="1458">AQ510</f>
        <v>0</v>
      </c>
      <c r="AR511" s="362">
        <f t="shared" ref="AR511" si="1459">AR510</f>
        <v>0</v>
      </c>
      <c r="AS511" s="266"/>
    </row>
    <row r="512" spans="1:45"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hidden="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idden="1" outlineLevel="1">
      <c r="A514" s="464"/>
      <c r="B514" s="382" t="s">
        <v>307</v>
      </c>
      <c r="C514" s="251" t="s">
        <v>163</v>
      </c>
      <c r="D514" s="255"/>
      <c r="E514" s="255"/>
      <c r="F514" s="255"/>
      <c r="G514" s="255"/>
      <c r="H514" s="255"/>
      <c r="I514" s="255"/>
      <c r="J514" s="255"/>
      <c r="K514" s="255"/>
      <c r="L514" s="255"/>
      <c r="M514" s="255"/>
      <c r="N514" s="255"/>
      <c r="O514" s="255"/>
      <c r="P514" s="255"/>
      <c r="Q514" s="255">
        <f>Q513</f>
        <v>12</v>
      </c>
      <c r="R514" s="255"/>
      <c r="S514" s="255"/>
      <c r="T514" s="255"/>
      <c r="U514" s="255"/>
      <c r="V514" s="255"/>
      <c r="W514" s="255"/>
      <c r="X514" s="255"/>
      <c r="Y514" s="255"/>
      <c r="Z514" s="255"/>
      <c r="AA514" s="255"/>
      <c r="AB514" s="255"/>
      <c r="AC514" s="255"/>
      <c r="AD514" s="255"/>
      <c r="AE514" s="362">
        <f>AE513</f>
        <v>0</v>
      </c>
      <c r="AF514" s="362">
        <f t="shared" ref="AF514" si="1460">AF513</f>
        <v>0</v>
      </c>
      <c r="AG514" s="362">
        <f t="shared" ref="AG514" si="1461">AG513</f>
        <v>0</v>
      </c>
      <c r="AH514" s="362">
        <f t="shared" ref="AH514" si="1462">AH513</f>
        <v>0</v>
      </c>
      <c r="AI514" s="362">
        <f t="shared" ref="AI514" si="1463">AI513</f>
        <v>0</v>
      </c>
      <c r="AJ514" s="362">
        <f t="shared" ref="AJ514" si="1464">AJ513</f>
        <v>0</v>
      </c>
      <c r="AK514" s="362">
        <f t="shared" ref="AK514" si="1465">AK513</f>
        <v>0</v>
      </c>
      <c r="AL514" s="362">
        <f t="shared" ref="AL514" si="1466">AL513</f>
        <v>0</v>
      </c>
      <c r="AM514" s="362">
        <f t="shared" ref="AM514" si="1467">AM513</f>
        <v>0</v>
      </c>
      <c r="AN514" s="362">
        <f t="shared" ref="AN514" si="1468">AN513</f>
        <v>0</v>
      </c>
      <c r="AO514" s="362">
        <f t="shared" ref="AO514" si="1469">AO513</f>
        <v>0</v>
      </c>
      <c r="AP514" s="362">
        <f t="shared" ref="AP514" si="1470">AP513</f>
        <v>0</v>
      </c>
      <c r="AQ514" s="362">
        <f t="shared" ref="AQ514" si="1471">AQ513</f>
        <v>0</v>
      </c>
      <c r="AR514" s="362">
        <f t="shared" ref="AR514" si="1472">AR513</f>
        <v>0</v>
      </c>
      <c r="AS514" s="266"/>
    </row>
    <row r="515" spans="1:45"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idden="1" outlineLevel="1">
      <c r="A516" s="464">
        <v>31</v>
      </c>
      <c r="B516" s="379"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77"/>
      <c r="AF516" s="361"/>
      <c r="AG516" s="361"/>
      <c r="AH516" s="361"/>
      <c r="AI516" s="361"/>
      <c r="AJ516" s="361"/>
      <c r="AK516" s="361"/>
      <c r="AL516" s="366"/>
      <c r="AM516" s="366"/>
      <c r="AN516" s="366"/>
      <c r="AO516" s="366"/>
      <c r="AP516" s="366"/>
      <c r="AQ516" s="366"/>
      <c r="AR516" s="366"/>
      <c r="AS516" s="256">
        <f>SUM(AE516:AR516)</f>
        <v>0</v>
      </c>
    </row>
    <row r="517" spans="1:45" hidden="1"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 si="1473">AF516</f>
        <v>0</v>
      </c>
      <c r="AG517" s="362">
        <f t="shared" ref="AG517" si="1474">AG516</f>
        <v>0</v>
      </c>
      <c r="AH517" s="362">
        <f t="shared" ref="AH517" si="1475">AH516</f>
        <v>0</v>
      </c>
      <c r="AI517" s="362">
        <f t="shared" ref="AI517" si="1476">AI516</f>
        <v>0</v>
      </c>
      <c r="AJ517" s="362">
        <f t="shared" ref="AJ517" si="1477">AJ516</f>
        <v>0</v>
      </c>
      <c r="AK517" s="362">
        <f t="shared" ref="AK517" si="1478">AK516</f>
        <v>0</v>
      </c>
      <c r="AL517" s="362">
        <f t="shared" ref="AL517" si="1479">AL516</f>
        <v>0</v>
      </c>
      <c r="AM517" s="362">
        <f t="shared" ref="AM517" si="1480">AM516</f>
        <v>0</v>
      </c>
      <c r="AN517" s="362">
        <f t="shared" ref="AN517" si="1481">AN516</f>
        <v>0</v>
      </c>
      <c r="AO517" s="362">
        <f t="shared" ref="AO517" si="1482">AO516</f>
        <v>0</v>
      </c>
      <c r="AP517" s="362">
        <f t="shared" ref="AP517" si="1483">AP516</f>
        <v>0</v>
      </c>
      <c r="AQ517" s="362">
        <f t="shared" ref="AQ517" si="1484">AQ516</f>
        <v>0</v>
      </c>
      <c r="AR517" s="362">
        <f t="shared" ref="AR517" si="1485">AR516</f>
        <v>0</v>
      </c>
      <c r="AS517" s="266"/>
    </row>
    <row r="518" spans="1:45"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idden="1" outlineLevel="1">
      <c r="A519" s="464">
        <v>32</v>
      </c>
      <c r="B519" s="379" t="s">
        <v>124</v>
      </c>
      <c r="C519" s="251" t="s">
        <v>25</v>
      </c>
      <c r="D519" s="255"/>
      <c r="E519" s="255"/>
      <c r="F519" s="255"/>
      <c r="G519" s="255"/>
      <c r="H519" s="255"/>
      <c r="I519" s="255"/>
      <c r="J519" s="255"/>
      <c r="K519" s="255"/>
      <c r="L519" s="255"/>
      <c r="M519" s="255"/>
      <c r="N519" s="255"/>
      <c r="O519" s="255"/>
      <c r="P519" s="255"/>
      <c r="Q519" s="255">
        <v>12</v>
      </c>
      <c r="R519" s="255"/>
      <c r="S519" s="255"/>
      <c r="T519" s="255"/>
      <c r="U519" s="255"/>
      <c r="V519" s="255"/>
      <c r="W519" s="255"/>
      <c r="X519" s="255"/>
      <c r="Y519" s="255"/>
      <c r="Z519" s="255"/>
      <c r="AA519" s="255"/>
      <c r="AB519" s="255"/>
      <c r="AC519" s="255"/>
      <c r="AD519" s="255"/>
      <c r="AE519" s="377"/>
      <c r="AF519" s="361"/>
      <c r="AG519" s="361"/>
      <c r="AH519" s="361"/>
      <c r="AI519" s="361"/>
      <c r="AJ519" s="361"/>
      <c r="AK519" s="361"/>
      <c r="AL519" s="366"/>
      <c r="AM519" s="366"/>
      <c r="AN519" s="366"/>
      <c r="AO519" s="366"/>
      <c r="AP519" s="366"/>
      <c r="AQ519" s="366"/>
      <c r="AR519" s="366"/>
      <c r="AS519" s="256">
        <f>SUM(AE519:AR519)</f>
        <v>0</v>
      </c>
    </row>
    <row r="520" spans="1:45" hidden="1" outlineLevel="1">
      <c r="A520" s="464"/>
      <c r="B520" s="382" t="s">
        <v>307</v>
      </c>
      <c r="C520" s="251" t="s">
        <v>163</v>
      </c>
      <c r="D520" s="255"/>
      <c r="E520" s="255"/>
      <c r="F520" s="255"/>
      <c r="G520" s="255"/>
      <c r="H520" s="255"/>
      <c r="I520" s="255"/>
      <c r="J520" s="255"/>
      <c r="K520" s="255"/>
      <c r="L520" s="255"/>
      <c r="M520" s="255"/>
      <c r="N520" s="255"/>
      <c r="O520" s="255"/>
      <c r="P520" s="255"/>
      <c r="Q520" s="255">
        <f>Q519</f>
        <v>12</v>
      </c>
      <c r="R520" s="255"/>
      <c r="S520" s="255"/>
      <c r="T520" s="255"/>
      <c r="U520" s="255"/>
      <c r="V520" s="255"/>
      <c r="W520" s="255"/>
      <c r="X520" s="255"/>
      <c r="Y520" s="255"/>
      <c r="Z520" s="255"/>
      <c r="AA520" s="255"/>
      <c r="AB520" s="255"/>
      <c r="AC520" s="255"/>
      <c r="AD520" s="255"/>
      <c r="AE520" s="362">
        <f>AE519</f>
        <v>0</v>
      </c>
      <c r="AF520" s="362">
        <f t="shared" ref="AF520" si="1486">AF519</f>
        <v>0</v>
      </c>
      <c r="AG520" s="362">
        <f t="shared" ref="AG520" si="1487">AG519</f>
        <v>0</v>
      </c>
      <c r="AH520" s="362">
        <f t="shared" ref="AH520" si="1488">AH519</f>
        <v>0</v>
      </c>
      <c r="AI520" s="362">
        <f t="shared" ref="AI520" si="1489">AI519</f>
        <v>0</v>
      </c>
      <c r="AJ520" s="362">
        <f t="shared" ref="AJ520" si="1490">AJ519</f>
        <v>0</v>
      </c>
      <c r="AK520" s="362">
        <f t="shared" ref="AK520" si="1491">AK519</f>
        <v>0</v>
      </c>
      <c r="AL520" s="362">
        <f t="shared" ref="AL520" si="1492">AL519</f>
        <v>0</v>
      </c>
      <c r="AM520" s="362">
        <f t="shared" ref="AM520" si="1493">AM519</f>
        <v>0</v>
      </c>
      <c r="AN520" s="362">
        <f t="shared" ref="AN520" si="1494">AN519</f>
        <v>0</v>
      </c>
      <c r="AO520" s="362">
        <f t="shared" ref="AO520" si="1495">AO519</f>
        <v>0</v>
      </c>
      <c r="AP520" s="362">
        <f t="shared" ref="AP520" si="1496">AP519</f>
        <v>0</v>
      </c>
      <c r="AQ520" s="362">
        <f t="shared" ref="AQ520" si="1497">AQ519</f>
        <v>0</v>
      </c>
      <c r="AR520" s="362">
        <f t="shared" ref="AR520" si="1498">AR519</f>
        <v>0</v>
      </c>
      <c r="AS520" s="266"/>
    </row>
    <row r="521" spans="1:45"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75" hidden="1" outlineLevel="1">
      <c r="A522" s="464"/>
      <c r="B522" s="443" t="s">
        <v>497</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idden="1" outlineLevel="1">
      <c r="A523" s="464">
        <v>33</v>
      </c>
      <c r="B523" s="379" t="s">
        <v>125</v>
      </c>
      <c r="C523" s="251" t="s">
        <v>25</v>
      </c>
      <c r="D523" s="255"/>
      <c r="E523" s="255"/>
      <c r="F523" s="255"/>
      <c r="G523" s="255"/>
      <c r="H523" s="255"/>
      <c r="I523" s="255"/>
      <c r="J523" s="255"/>
      <c r="K523" s="255"/>
      <c r="L523" s="255"/>
      <c r="M523" s="255"/>
      <c r="N523" s="255"/>
      <c r="O523" s="255"/>
      <c r="P523" s="255"/>
      <c r="Q523" s="255">
        <v>0</v>
      </c>
      <c r="R523" s="255"/>
      <c r="S523" s="255"/>
      <c r="T523" s="255"/>
      <c r="U523" s="255"/>
      <c r="V523" s="255"/>
      <c r="W523" s="255"/>
      <c r="X523" s="255"/>
      <c r="Y523" s="255"/>
      <c r="Z523" s="255"/>
      <c r="AA523" s="255"/>
      <c r="AB523" s="255"/>
      <c r="AC523" s="255"/>
      <c r="AD523" s="255"/>
      <c r="AE523" s="377"/>
      <c r="AF523" s="361"/>
      <c r="AG523" s="361"/>
      <c r="AH523" s="361"/>
      <c r="AI523" s="361"/>
      <c r="AJ523" s="361"/>
      <c r="AK523" s="361"/>
      <c r="AL523" s="366"/>
      <c r="AM523" s="366"/>
      <c r="AN523" s="366"/>
      <c r="AO523" s="366"/>
      <c r="AP523" s="366"/>
      <c r="AQ523" s="366"/>
      <c r="AR523" s="366"/>
      <c r="AS523" s="256">
        <f>SUM(AE523:AR523)</f>
        <v>0</v>
      </c>
    </row>
    <row r="524" spans="1:45" hidden="1" outlineLevel="1">
      <c r="A524" s="464"/>
      <c r="B524" s="382" t="s">
        <v>307</v>
      </c>
      <c r="C524" s="251" t="s">
        <v>163</v>
      </c>
      <c r="D524" s="255"/>
      <c r="E524" s="255"/>
      <c r="F524" s="255"/>
      <c r="G524" s="255"/>
      <c r="H524" s="255"/>
      <c r="I524" s="255"/>
      <c r="J524" s="255"/>
      <c r="K524" s="255"/>
      <c r="L524" s="255"/>
      <c r="M524" s="255"/>
      <c r="N524" s="255"/>
      <c r="O524" s="255"/>
      <c r="P524" s="255"/>
      <c r="Q524" s="255">
        <f>Q523</f>
        <v>0</v>
      </c>
      <c r="R524" s="255"/>
      <c r="S524" s="255"/>
      <c r="T524" s="255"/>
      <c r="U524" s="255"/>
      <c r="V524" s="255"/>
      <c r="W524" s="255"/>
      <c r="X524" s="255"/>
      <c r="Y524" s="255"/>
      <c r="Z524" s="255"/>
      <c r="AA524" s="255"/>
      <c r="AB524" s="255"/>
      <c r="AC524" s="255"/>
      <c r="AD524" s="255"/>
      <c r="AE524" s="362">
        <f>AE523</f>
        <v>0</v>
      </c>
      <c r="AF524" s="362">
        <f t="shared" ref="AF524" si="1499">AF523</f>
        <v>0</v>
      </c>
      <c r="AG524" s="362">
        <f t="shared" ref="AG524" si="1500">AG523</f>
        <v>0</v>
      </c>
      <c r="AH524" s="362">
        <f t="shared" ref="AH524" si="1501">AH523</f>
        <v>0</v>
      </c>
      <c r="AI524" s="362">
        <f t="shared" ref="AI524" si="1502">AI523</f>
        <v>0</v>
      </c>
      <c r="AJ524" s="362">
        <f t="shared" ref="AJ524" si="1503">AJ523</f>
        <v>0</v>
      </c>
      <c r="AK524" s="362">
        <f t="shared" ref="AK524" si="1504">AK523</f>
        <v>0</v>
      </c>
      <c r="AL524" s="362">
        <f t="shared" ref="AL524" si="1505">AL523</f>
        <v>0</v>
      </c>
      <c r="AM524" s="362">
        <f t="shared" ref="AM524" si="1506">AM523</f>
        <v>0</v>
      </c>
      <c r="AN524" s="362">
        <f t="shared" ref="AN524" si="1507">AN523</f>
        <v>0</v>
      </c>
      <c r="AO524" s="362">
        <f t="shared" ref="AO524" si="1508">AO523</f>
        <v>0</v>
      </c>
      <c r="AP524" s="362">
        <f t="shared" ref="AP524" si="1509">AP523</f>
        <v>0</v>
      </c>
      <c r="AQ524" s="362">
        <f t="shared" ref="AQ524" si="1510">AQ523</f>
        <v>0</v>
      </c>
      <c r="AR524" s="362">
        <f t="shared" ref="AR524" si="1511">AR523</f>
        <v>0</v>
      </c>
      <c r="AS524" s="266"/>
    </row>
    <row r="525" spans="1:45"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idden="1" outlineLevel="1">
      <c r="A527" s="464"/>
      <c r="B527" s="382" t="s">
        <v>307</v>
      </c>
      <c r="C527" s="251" t="s">
        <v>163</v>
      </c>
      <c r="D527" s="255"/>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512">AF526</f>
        <v>0</v>
      </c>
      <c r="AG527" s="362">
        <f t="shared" ref="AG527" si="1513">AG526</f>
        <v>0</v>
      </c>
      <c r="AH527" s="362">
        <f t="shared" ref="AH527" si="1514">AH526</f>
        <v>0</v>
      </c>
      <c r="AI527" s="362">
        <f t="shared" ref="AI527" si="1515">AI526</f>
        <v>0</v>
      </c>
      <c r="AJ527" s="362">
        <f t="shared" ref="AJ527" si="1516">AJ526</f>
        <v>0</v>
      </c>
      <c r="AK527" s="362">
        <f t="shared" ref="AK527" si="1517">AK526</f>
        <v>0</v>
      </c>
      <c r="AL527" s="362">
        <f t="shared" ref="AL527" si="1518">AL526</f>
        <v>0</v>
      </c>
      <c r="AM527" s="362">
        <f t="shared" ref="AM527" si="1519">AM526</f>
        <v>0</v>
      </c>
      <c r="AN527" s="362">
        <f t="shared" ref="AN527" si="1520">AN526</f>
        <v>0</v>
      </c>
      <c r="AO527" s="362">
        <f t="shared" ref="AO527" si="1521">AO526</f>
        <v>0</v>
      </c>
      <c r="AP527" s="362">
        <f t="shared" ref="AP527" si="1522">AP526</f>
        <v>0</v>
      </c>
      <c r="AQ527" s="362">
        <f t="shared" ref="AQ527" si="1523">AQ526</f>
        <v>0</v>
      </c>
      <c r="AR527" s="362">
        <f t="shared" ref="AR527" si="1524">AR526</f>
        <v>0</v>
      </c>
      <c r="AS527" s="266"/>
    </row>
    <row r="528" spans="1:45"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idden="1"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525">AF529</f>
        <v>0</v>
      </c>
      <c r="AG530" s="362">
        <f t="shared" ref="AG530" si="1526">AG529</f>
        <v>0</v>
      </c>
      <c r="AH530" s="362">
        <f t="shared" ref="AH530" si="1527">AH529</f>
        <v>0</v>
      </c>
      <c r="AI530" s="362">
        <f t="shared" ref="AI530" si="1528">AI529</f>
        <v>0</v>
      </c>
      <c r="AJ530" s="362">
        <f t="shared" ref="AJ530" si="1529">AJ529</f>
        <v>0</v>
      </c>
      <c r="AK530" s="362">
        <f t="shared" ref="AK530" si="1530">AK529</f>
        <v>0</v>
      </c>
      <c r="AL530" s="362">
        <f t="shared" ref="AL530" si="1531">AL529</f>
        <v>0</v>
      </c>
      <c r="AM530" s="362">
        <f t="shared" ref="AM530" si="1532">AM529</f>
        <v>0</v>
      </c>
      <c r="AN530" s="362">
        <f t="shared" ref="AN530" si="1533">AN529</f>
        <v>0</v>
      </c>
      <c r="AO530" s="362">
        <f t="shared" ref="AO530" si="1534">AO529</f>
        <v>0</v>
      </c>
      <c r="AP530" s="362">
        <f t="shared" ref="AP530" si="1535">AP529</f>
        <v>0</v>
      </c>
      <c r="AQ530" s="362">
        <f t="shared" ref="AQ530" si="1536">AQ529</f>
        <v>0</v>
      </c>
      <c r="AR530" s="362">
        <f t="shared" ref="AR530" si="1537">AR529</f>
        <v>0</v>
      </c>
      <c r="AS530" s="266"/>
    </row>
    <row r="531" spans="1:45"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75" hidden="1" outlineLevel="1">
      <c r="A532" s="464"/>
      <c r="B532" s="443" t="s">
        <v>498</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45" hidden="1" outlineLevel="1">
      <c r="A533" s="464">
        <v>36</v>
      </c>
      <c r="B533" s="379" t="s">
        <v>128</v>
      </c>
      <c r="C533" s="251" t="s">
        <v>25</v>
      </c>
      <c r="D533" s="255"/>
      <c r="E533" s="255"/>
      <c r="F533" s="255"/>
      <c r="G533" s="255"/>
      <c r="H533" s="255"/>
      <c r="I533" s="255"/>
      <c r="J533" s="255"/>
      <c r="K533" s="255"/>
      <c r="L533" s="255"/>
      <c r="M533" s="255"/>
      <c r="N533" s="255"/>
      <c r="O533" s="255"/>
      <c r="P533" s="255"/>
      <c r="Q533" s="255">
        <v>12</v>
      </c>
      <c r="R533" s="255"/>
      <c r="S533" s="255"/>
      <c r="T533" s="255"/>
      <c r="U533" s="255"/>
      <c r="V533" s="255"/>
      <c r="W533" s="255"/>
      <c r="X533" s="255"/>
      <c r="Y533" s="255"/>
      <c r="Z533" s="255"/>
      <c r="AA533" s="255"/>
      <c r="AB533" s="255"/>
      <c r="AC533" s="255"/>
      <c r="AD533" s="255"/>
      <c r="AE533" s="377"/>
      <c r="AF533" s="361"/>
      <c r="AG533" s="361"/>
      <c r="AH533" s="361"/>
      <c r="AI533" s="361"/>
      <c r="AJ533" s="361"/>
      <c r="AK533" s="361"/>
      <c r="AL533" s="366"/>
      <c r="AM533" s="366"/>
      <c r="AN533" s="366"/>
      <c r="AO533" s="366"/>
      <c r="AP533" s="366"/>
      <c r="AQ533" s="366"/>
      <c r="AR533" s="366"/>
      <c r="AS533" s="256">
        <f>SUM(AE533:AR533)</f>
        <v>0</v>
      </c>
    </row>
    <row r="534" spans="1:45" hidden="1"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0</v>
      </c>
      <c r="AF534" s="362">
        <f t="shared" ref="AF534" si="1538">AF533</f>
        <v>0</v>
      </c>
      <c r="AG534" s="362">
        <f t="shared" ref="AG534" si="1539">AG533</f>
        <v>0</v>
      </c>
      <c r="AH534" s="362">
        <f t="shared" ref="AH534" si="1540">AH533</f>
        <v>0</v>
      </c>
      <c r="AI534" s="362">
        <f t="shared" ref="AI534" si="1541">AI533</f>
        <v>0</v>
      </c>
      <c r="AJ534" s="362">
        <f t="shared" ref="AJ534" si="1542">AJ533</f>
        <v>0</v>
      </c>
      <c r="AK534" s="362">
        <f t="shared" ref="AK534" si="1543">AK533</f>
        <v>0</v>
      </c>
      <c r="AL534" s="362">
        <f t="shared" ref="AL534" si="1544">AL533</f>
        <v>0</v>
      </c>
      <c r="AM534" s="362">
        <f t="shared" ref="AM534" si="1545">AM533</f>
        <v>0</v>
      </c>
      <c r="AN534" s="362">
        <f t="shared" ref="AN534" si="1546">AN533</f>
        <v>0</v>
      </c>
      <c r="AO534" s="362">
        <f t="shared" ref="AO534" si="1547">AO533</f>
        <v>0</v>
      </c>
      <c r="AP534" s="362">
        <f t="shared" ref="AP534" si="1548">AP533</f>
        <v>0</v>
      </c>
      <c r="AQ534" s="362">
        <f t="shared" ref="AQ534" si="1549">AQ533</f>
        <v>0</v>
      </c>
      <c r="AR534" s="362">
        <f t="shared" ref="AR534" si="1550">AR533</f>
        <v>0</v>
      </c>
      <c r="AS534" s="266"/>
    </row>
    <row r="535" spans="1:45"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idden="1"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551">AF536</f>
        <v>0</v>
      </c>
      <c r="AG537" s="362">
        <f t="shared" ref="AG537" si="1552">AG536</f>
        <v>0</v>
      </c>
      <c r="AH537" s="362">
        <f t="shared" ref="AH537" si="1553">AH536</f>
        <v>0</v>
      </c>
      <c r="AI537" s="362">
        <f t="shared" ref="AI537" si="1554">AI536</f>
        <v>0</v>
      </c>
      <c r="AJ537" s="362">
        <f t="shared" ref="AJ537" si="1555">AJ536</f>
        <v>0</v>
      </c>
      <c r="AK537" s="362">
        <f t="shared" ref="AK537" si="1556">AK536</f>
        <v>0</v>
      </c>
      <c r="AL537" s="362">
        <f t="shared" ref="AL537" si="1557">AL536</f>
        <v>0</v>
      </c>
      <c r="AM537" s="362">
        <f t="shared" ref="AM537" si="1558">AM536</f>
        <v>0</v>
      </c>
      <c r="AN537" s="362">
        <f t="shared" ref="AN537" si="1559">AN536</f>
        <v>0</v>
      </c>
      <c r="AO537" s="362">
        <f t="shared" ref="AO537" si="1560">AO536</f>
        <v>0</v>
      </c>
      <c r="AP537" s="362">
        <f t="shared" ref="AP537" si="1561">AP536</f>
        <v>0</v>
      </c>
      <c r="AQ537" s="362">
        <f t="shared" ref="AQ537" si="1562">AQ536</f>
        <v>0</v>
      </c>
      <c r="AR537" s="362">
        <f t="shared" ref="AR537" si="1563">AR536</f>
        <v>0</v>
      </c>
      <c r="AS537" s="266"/>
    </row>
    <row r="538" spans="1:45"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idden="1"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64">AF539</f>
        <v>0</v>
      </c>
      <c r="AG540" s="362">
        <f t="shared" ref="AG540" si="1565">AG539</f>
        <v>0</v>
      </c>
      <c r="AH540" s="362">
        <f t="shared" ref="AH540" si="1566">AH539</f>
        <v>0</v>
      </c>
      <c r="AI540" s="362">
        <f t="shared" ref="AI540" si="1567">AI539</f>
        <v>0</v>
      </c>
      <c r="AJ540" s="362">
        <f t="shared" ref="AJ540" si="1568">AJ539</f>
        <v>0</v>
      </c>
      <c r="AK540" s="362">
        <f t="shared" ref="AK540" si="1569">AK539</f>
        <v>0</v>
      </c>
      <c r="AL540" s="362">
        <f t="shared" ref="AL540" si="1570">AL539</f>
        <v>0</v>
      </c>
      <c r="AM540" s="362">
        <f t="shared" ref="AM540" si="1571">AM539</f>
        <v>0</v>
      </c>
      <c r="AN540" s="362">
        <f t="shared" ref="AN540" si="1572">AN539</f>
        <v>0</v>
      </c>
      <c r="AO540" s="362">
        <f t="shared" ref="AO540" si="1573">AO539</f>
        <v>0</v>
      </c>
      <c r="AP540" s="362">
        <f t="shared" ref="AP540" si="1574">AP539</f>
        <v>0</v>
      </c>
      <c r="AQ540" s="362">
        <f t="shared" ref="AQ540" si="1575">AQ539</f>
        <v>0</v>
      </c>
      <c r="AR540" s="362">
        <f t="shared" ref="AR540" si="1576">AR539</f>
        <v>0</v>
      </c>
      <c r="AS540" s="266"/>
    </row>
    <row r="541" spans="1:45"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30"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idden="1"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77">AF542</f>
        <v>0</v>
      </c>
      <c r="AG543" s="362">
        <f t="shared" ref="AG543" si="1578">AG542</f>
        <v>0</v>
      </c>
      <c r="AH543" s="362">
        <f t="shared" ref="AH543" si="1579">AH542</f>
        <v>0</v>
      </c>
      <c r="AI543" s="362">
        <f t="shared" ref="AI543" si="1580">AI542</f>
        <v>0</v>
      </c>
      <c r="AJ543" s="362">
        <f t="shared" ref="AJ543" si="1581">AJ542</f>
        <v>0</v>
      </c>
      <c r="AK543" s="362">
        <f t="shared" ref="AK543" si="1582">AK542</f>
        <v>0</v>
      </c>
      <c r="AL543" s="362">
        <f t="shared" ref="AL543" si="1583">AL542</f>
        <v>0</v>
      </c>
      <c r="AM543" s="362">
        <f t="shared" ref="AM543" si="1584">AM542</f>
        <v>0</v>
      </c>
      <c r="AN543" s="362">
        <f t="shared" ref="AN543" si="1585">AN542</f>
        <v>0</v>
      </c>
      <c r="AO543" s="362">
        <f t="shared" ref="AO543" si="1586">AO542</f>
        <v>0</v>
      </c>
      <c r="AP543" s="362">
        <f t="shared" ref="AP543" si="1587">AP542</f>
        <v>0</v>
      </c>
      <c r="AQ543" s="362">
        <f t="shared" ref="AQ543" si="1588">AQ542</f>
        <v>0</v>
      </c>
      <c r="AR543" s="362">
        <f t="shared" ref="AR543" si="1589">AR542</f>
        <v>0</v>
      </c>
      <c r="AS543" s="266"/>
    </row>
    <row r="544" spans="1:45"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0"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idden="1"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90">AF545</f>
        <v>0</v>
      </c>
      <c r="AG546" s="362">
        <f t="shared" ref="AG546" si="1591">AG545</f>
        <v>0</v>
      </c>
      <c r="AH546" s="362">
        <f t="shared" ref="AH546" si="1592">AH545</f>
        <v>0</v>
      </c>
      <c r="AI546" s="362">
        <f t="shared" ref="AI546" si="1593">AI545</f>
        <v>0</v>
      </c>
      <c r="AJ546" s="362">
        <f t="shared" ref="AJ546" si="1594">AJ545</f>
        <v>0</v>
      </c>
      <c r="AK546" s="362">
        <f t="shared" ref="AK546" si="1595">AK545</f>
        <v>0</v>
      </c>
      <c r="AL546" s="362">
        <f t="shared" ref="AL546" si="1596">AL545</f>
        <v>0</v>
      </c>
      <c r="AM546" s="362">
        <f t="shared" ref="AM546" si="1597">AM545</f>
        <v>0</v>
      </c>
      <c r="AN546" s="362">
        <f t="shared" ref="AN546" si="1598">AN545</f>
        <v>0</v>
      </c>
      <c r="AO546" s="362">
        <f t="shared" ref="AO546" si="1599">AO545</f>
        <v>0</v>
      </c>
      <c r="AP546" s="362">
        <f t="shared" ref="AP546" si="1600">AP545</f>
        <v>0</v>
      </c>
      <c r="AQ546" s="362">
        <f t="shared" ref="AQ546" si="1601">AQ545</f>
        <v>0</v>
      </c>
      <c r="AR546" s="362">
        <f t="shared" ref="AR546" si="1602">AR545</f>
        <v>0</v>
      </c>
      <c r="AS546" s="266"/>
    </row>
    <row r="547" spans="1:45"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idden="1"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603">AF548</f>
        <v>0</v>
      </c>
      <c r="AG549" s="362">
        <f t="shared" ref="AG549" si="1604">AG548</f>
        <v>0</v>
      </c>
      <c r="AH549" s="362">
        <f t="shared" ref="AH549" si="1605">AH548</f>
        <v>0</v>
      </c>
      <c r="AI549" s="362">
        <f t="shared" ref="AI549" si="1606">AI548</f>
        <v>0</v>
      </c>
      <c r="AJ549" s="362">
        <f t="shared" ref="AJ549" si="1607">AJ548</f>
        <v>0</v>
      </c>
      <c r="AK549" s="362">
        <f t="shared" ref="AK549" si="1608">AK548</f>
        <v>0</v>
      </c>
      <c r="AL549" s="362">
        <f t="shared" ref="AL549" si="1609">AL548</f>
        <v>0</v>
      </c>
      <c r="AM549" s="362">
        <f t="shared" ref="AM549" si="1610">AM548</f>
        <v>0</v>
      </c>
      <c r="AN549" s="362">
        <f t="shared" ref="AN549" si="1611">AN548</f>
        <v>0</v>
      </c>
      <c r="AO549" s="362">
        <f t="shared" ref="AO549" si="1612">AO548</f>
        <v>0</v>
      </c>
      <c r="AP549" s="362">
        <f t="shared" ref="AP549" si="1613">AP548</f>
        <v>0</v>
      </c>
      <c r="AQ549" s="362">
        <f t="shared" ref="AQ549" si="1614">AQ548</f>
        <v>0</v>
      </c>
      <c r="AR549" s="362">
        <f t="shared" ref="AR549" si="1615">AR548</f>
        <v>0</v>
      </c>
      <c r="AS549" s="266"/>
    </row>
    <row r="550" spans="1:45"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idden="1"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616">AF551</f>
        <v>0</v>
      </c>
      <c r="AG552" s="362">
        <f t="shared" ref="AG552" si="1617">AG551</f>
        <v>0</v>
      </c>
      <c r="AH552" s="362">
        <f t="shared" ref="AH552" si="1618">AH551</f>
        <v>0</v>
      </c>
      <c r="AI552" s="362">
        <f t="shared" ref="AI552" si="1619">AI551</f>
        <v>0</v>
      </c>
      <c r="AJ552" s="362">
        <f t="shared" ref="AJ552" si="1620">AJ551</f>
        <v>0</v>
      </c>
      <c r="AK552" s="362">
        <f t="shared" ref="AK552" si="1621">AK551</f>
        <v>0</v>
      </c>
      <c r="AL552" s="362">
        <f t="shared" ref="AL552" si="1622">AL551</f>
        <v>0</v>
      </c>
      <c r="AM552" s="362">
        <f t="shared" ref="AM552" si="1623">AM551</f>
        <v>0</v>
      </c>
      <c r="AN552" s="362">
        <f t="shared" ref="AN552" si="1624">AN551</f>
        <v>0</v>
      </c>
      <c r="AO552" s="362">
        <f t="shared" ref="AO552" si="1625">AO551</f>
        <v>0</v>
      </c>
      <c r="AP552" s="362">
        <f t="shared" ref="AP552" si="1626">AP551</f>
        <v>0</v>
      </c>
      <c r="AQ552" s="362">
        <f t="shared" ref="AQ552" si="1627">AQ551</f>
        <v>0</v>
      </c>
      <c r="AR552" s="362">
        <f t="shared" ref="AR552" si="1628">AR551</f>
        <v>0</v>
      </c>
      <c r="AS552" s="266"/>
    </row>
    <row r="553" spans="1:45"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idden="1"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629">AF554</f>
        <v>0</v>
      </c>
      <c r="AG555" s="362">
        <f t="shared" ref="AG555" si="1630">AG554</f>
        <v>0</v>
      </c>
      <c r="AH555" s="362">
        <f t="shared" ref="AH555" si="1631">AH554</f>
        <v>0</v>
      </c>
      <c r="AI555" s="362">
        <f t="shared" ref="AI555" si="1632">AI554</f>
        <v>0</v>
      </c>
      <c r="AJ555" s="362">
        <f t="shared" ref="AJ555" si="1633">AJ554</f>
        <v>0</v>
      </c>
      <c r="AK555" s="362">
        <f t="shared" ref="AK555" si="1634">AK554</f>
        <v>0</v>
      </c>
      <c r="AL555" s="362">
        <f t="shared" ref="AL555" si="1635">AL554</f>
        <v>0</v>
      </c>
      <c r="AM555" s="362">
        <f t="shared" ref="AM555" si="1636">AM554</f>
        <v>0</v>
      </c>
      <c r="AN555" s="362">
        <f t="shared" ref="AN555" si="1637">AN554</f>
        <v>0</v>
      </c>
      <c r="AO555" s="362">
        <f t="shared" ref="AO555" si="1638">AO554</f>
        <v>0</v>
      </c>
      <c r="AP555" s="362">
        <f t="shared" ref="AP555" si="1639">AP554</f>
        <v>0</v>
      </c>
      <c r="AQ555" s="362">
        <f t="shared" ref="AQ555" si="1640">AQ554</f>
        <v>0</v>
      </c>
      <c r="AR555" s="362">
        <f t="shared" ref="AR555" si="1641">AR554</f>
        <v>0</v>
      </c>
      <c r="AS555" s="266"/>
    </row>
    <row r="556" spans="1:45"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idden="1"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642">AF557</f>
        <v>0</v>
      </c>
      <c r="AG558" s="362">
        <f t="shared" ref="AG558" si="1643">AG557</f>
        <v>0</v>
      </c>
      <c r="AH558" s="362">
        <f t="shared" ref="AH558" si="1644">AH557</f>
        <v>0</v>
      </c>
      <c r="AI558" s="362">
        <f t="shared" ref="AI558" si="1645">AI557</f>
        <v>0</v>
      </c>
      <c r="AJ558" s="362">
        <f t="shared" ref="AJ558" si="1646">AJ557</f>
        <v>0</v>
      </c>
      <c r="AK558" s="362">
        <f t="shared" ref="AK558" si="1647">AK557</f>
        <v>0</v>
      </c>
      <c r="AL558" s="362">
        <f t="shared" ref="AL558" si="1648">AL557</f>
        <v>0</v>
      </c>
      <c r="AM558" s="362">
        <f t="shared" ref="AM558" si="1649">AM557</f>
        <v>0</v>
      </c>
      <c r="AN558" s="362">
        <f t="shared" ref="AN558" si="1650">AN557</f>
        <v>0</v>
      </c>
      <c r="AO558" s="362">
        <f t="shared" ref="AO558" si="1651">AO557</f>
        <v>0</v>
      </c>
      <c r="AP558" s="362">
        <f t="shared" ref="AP558" si="1652">AP557</f>
        <v>0</v>
      </c>
      <c r="AQ558" s="362">
        <f t="shared" ref="AQ558" si="1653">AQ557</f>
        <v>0</v>
      </c>
      <c r="AR558" s="362">
        <f t="shared" ref="AR558" si="1654">AR557</f>
        <v>0</v>
      </c>
      <c r="AS558" s="266"/>
    </row>
    <row r="559" spans="1:45"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0"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idden="1"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655">AF560</f>
        <v>0</v>
      </c>
      <c r="AG561" s="362">
        <f t="shared" ref="AG561" si="1656">AG560</f>
        <v>0</v>
      </c>
      <c r="AH561" s="362">
        <f t="shared" ref="AH561" si="1657">AH560</f>
        <v>0</v>
      </c>
      <c r="AI561" s="362">
        <f t="shared" ref="AI561" si="1658">AI560</f>
        <v>0</v>
      </c>
      <c r="AJ561" s="362">
        <f t="shared" ref="AJ561" si="1659">AJ560</f>
        <v>0</v>
      </c>
      <c r="AK561" s="362">
        <f t="shared" ref="AK561" si="1660">AK560</f>
        <v>0</v>
      </c>
      <c r="AL561" s="362">
        <f t="shared" ref="AL561" si="1661">AL560</f>
        <v>0</v>
      </c>
      <c r="AM561" s="362">
        <f t="shared" ref="AM561" si="1662">AM560</f>
        <v>0</v>
      </c>
      <c r="AN561" s="362">
        <f t="shared" ref="AN561" si="1663">AN560</f>
        <v>0</v>
      </c>
      <c r="AO561" s="362">
        <f t="shared" ref="AO561" si="1664">AO560</f>
        <v>0</v>
      </c>
      <c r="AP561" s="362">
        <f t="shared" ref="AP561" si="1665">AP560</f>
        <v>0</v>
      </c>
      <c r="AQ561" s="362">
        <f t="shared" ref="AQ561" si="1666">AQ560</f>
        <v>0</v>
      </c>
      <c r="AR561" s="362">
        <f t="shared" ref="AR561" si="1667">AR560</f>
        <v>0</v>
      </c>
      <c r="AS561" s="266"/>
    </row>
    <row r="562" spans="1:45"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idden="1"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68">AF563</f>
        <v>0</v>
      </c>
      <c r="AG564" s="362">
        <f t="shared" ref="AG564" si="1669">AG563</f>
        <v>0</v>
      </c>
      <c r="AH564" s="362">
        <f t="shared" ref="AH564" si="1670">AH563</f>
        <v>0</v>
      </c>
      <c r="AI564" s="362">
        <f t="shared" ref="AI564" si="1671">AI563</f>
        <v>0</v>
      </c>
      <c r="AJ564" s="362">
        <f t="shared" ref="AJ564" si="1672">AJ563</f>
        <v>0</v>
      </c>
      <c r="AK564" s="362">
        <f t="shared" ref="AK564" si="1673">AK563</f>
        <v>0</v>
      </c>
      <c r="AL564" s="362">
        <f t="shared" ref="AL564" si="1674">AL563</f>
        <v>0</v>
      </c>
      <c r="AM564" s="362">
        <f t="shared" ref="AM564" si="1675">AM563</f>
        <v>0</v>
      </c>
      <c r="AN564" s="362">
        <f t="shared" ref="AN564" si="1676">AN563</f>
        <v>0</v>
      </c>
      <c r="AO564" s="362">
        <f t="shared" ref="AO564" si="1677">AO563</f>
        <v>0</v>
      </c>
      <c r="AP564" s="362">
        <f t="shared" ref="AP564" si="1678">AP563</f>
        <v>0</v>
      </c>
      <c r="AQ564" s="362">
        <f t="shared" ref="AQ564" si="1679">AQ563</f>
        <v>0</v>
      </c>
      <c r="AR564" s="362">
        <f t="shared" ref="AR564" si="1680">AR563</f>
        <v>0</v>
      </c>
      <c r="AS564" s="266"/>
    </row>
    <row r="565" spans="1:45"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idden="1"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81">AF566</f>
        <v>0</v>
      </c>
      <c r="AG567" s="362">
        <f t="shared" ref="AG567" si="1682">AG566</f>
        <v>0</v>
      </c>
      <c r="AH567" s="362">
        <f t="shared" ref="AH567" si="1683">AH566</f>
        <v>0</v>
      </c>
      <c r="AI567" s="362">
        <f t="shared" ref="AI567" si="1684">AI566</f>
        <v>0</v>
      </c>
      <c r="AJ567" s="362">
        <f t="shared" ref="AJ567" si="1685">AJ566</f>
        <v>0</v>
      </c>
      <c r="AK567" s="362">
        <f t="shared" ref="AK567" si="1686">AK566</f>
        <v>0</v>
      </c>
      <c r="AL567" s="362">
        <f t="shared" ref="AL567" si="1687">AL566</f>
        <v>0</v>
      </c>
      <c r="AM567" s="362">
        <f t="shared" ref="AM567" si="1688">AM566</f>
        <v>0</v>
      </c>
      <c r="AN567" s="362">
        <f t="shared" ref="AN567" si="1689">AN566</f>
        <v>0</v>
      </c>
      <c r="AO567" s="362">
        <f t="shared" ref="AO567" si="1690">AO566</f>
        <v>0</v>
      </c>
      <c r="AP567" s="362">
        <f t="shared" ref="AP567" si="1691">AP566</f>
        <v>0</v>
      </c>
      <c r="AQ567" s="362">
        <f t="shared" ref="AQ567" si="1692">AQ566</f>
        <v>0</v>
      </c>
      <c r="AR567" s="362">
        <f t="shared" ref="AR567" si="1693">AR566</f>
        <v>0</v>
      </c>
      <c r="AS567" s="266"/>
    </row>
    <row r="568" spans="1:45"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idden="1"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94">AF569</f>
        <v>0</v>
      </c>
      <c r="AG570" s="362">
        <f t="shared" ref="AG570" si="1695">AG569</f>
        <v>0</v>
      </c>
      <c r="AH570" s="362">
        <f t="shared" ref="AH570" si="1696">AH569</f>
        <v>0</v>
      </c>
      <c r="AI570" s="362">
        <f t="shared" ref="AI570" si="1697">AI569</f>
        <v>0</v>
      </c>
      <c r="AJ570" s="362">
        <f t="shared" ref="AJ570" si="1698">AJ569</f>
        <v>0</v>
      </c>
      <c r="AK570" s="362">
        <f t="shared" ref="AK570" si="1699">AK569</f>
        <v>0</v>
      </c>
      <c r="AL570" s="362">
        <f t="shared" ref="AL570" si="1700">AL569</f>
        <v>0</v>
      </c>
      <c r="AM570" s="362">
        <f t="shared" ref="AM570" si="1701">AM569</f>
        <v>0</v>
      </c>
      <c r="AN570" s="362">
        <f t="shared" ref="AN570" si="1702">AN569</f>
        <v>0</v>
      </c>
      <c r="AO570" s="362">
        <f t="shared" ref="AO570" si="1703">AO569</f>
        <v>0</v>
      </c>
      <c r="AP570" s="362">
        <f t="shared" ref="AP570" si="1704">AP569</f>
        <v>0</v>
      </c>
      <c r="AQ570" s="362">
        <f t="shared" ref="AQ570" si="1705">AQ569</f>
        <v>0</v>
      </c>
      <c r="AR570" s="362">
        <f t="shared" ref="AR570" si="1706">AR569</f>
        <v>0</v>
      </c>
      <c r="AS570" s="266"/>
    </row>
    <row r="571" spans="1:45"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idden="1"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707">AF572</f>
        <v>0</v>
      </c>
      <c r="AG573" s="362">
        <f t="shared" ref="AG573" si="1708">AG572</f>
        <v>0</v>
      </c>
      <c r="AH573" s="362">
        <f t="shared" ref="AH573" si="1709">AH572</f>
        <v>0</v>
      </c>
      <c r="AI573" s="362">
        <f t="shared" ref="AI573" si="1710">AI572</f>
        <v>0</v>
      </c>
      <c r="AJ573" s="362">
        <f t="shared" ref="AJ573" si="1711">AJ572</f>
        <v>0</v>
      </c>
      <c r="AK573" s="362">
        <f t="shared" ref="AK573" si="1712">AK572</f>
        <v>0</v>
      </c>
      <c r="AL573" s="362">
        <f t="shared" ref="AL573" si="1713">AL572</f>
        <v>0</v>
      </c>
      <c r="AM573" s="362">
        <f t="shared" ref="AM573" si="1714">AM572</f>
        <v>0</v>
      </c>
      <c r="AN573" s="362">
        <f t="shared" ref="AN573" si="1715">AN572</f>
        <v>0</v>
      </c>
      <c r="AO573" s="362">
        <f t="shared" ref="AO573" si="1716">AO572</f>
        <v>0</v>
      </c>
      <c r="AP573" s="362">
        <f t="shared" ref="AP573" si="1717">AP572</f>
        <v>0</v>
      </c>
      <c r="AQ573" s="362">
        <f t="shared" ref="AQ573" si="1718">AQ572</f>
        <v>0</v>
      </c>
      <c r="AR573" s="362">
        <f t="shared" ref="AR573" si="1719">AR572</f>
        <v>0</v>
      </c>
      <c r="AS573" s="266"/>
    </row>
    <row r="574" spans="1:45"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75" collapsed="1">
      <c r="B575" s="286" t="s">
        <v>291</v>
      </c>
      <c r="C575" s="288"/>
      <c r="D575" s="288">
        <f>SUM(D418:D573)</f>
        <v>0</v>
      </c>
      <c r="E575" s="288"/>
      <c r="F575" s="288"/>
      <c r="G575" s="288"/>
      <c r="H575" s="288"/>
      <c r="I575" s="288"/>
      <c r="J575" s="288"/>
      <c r="K575" s="288"/>
      <c r="L575" s="288"/>
      <c r="M575" s="288"/>
      <c r="N575" s="288"/>
      <c r="O575" s="288"/>
      <c r="P575" s="288"/>
      <c r="Q575" s="288"/>
      <c r="R575" s="288">
        <f>SUM(R418:R573)</f>
        <v>0</v>
      </c>
      <c r="S575" s="288"/>
      <c r="T575" s="288"/>
      <c r="U575" s="288"/>
      <c r="V575" s="288"/>
      <c r="W575" s="288"/>
      <c r="X575" s="288"/>
      <c r="Y575" s="288"/>
      <c r="Z575" s="288"/>
      <c r="AA575" s="288"/>
      <c r="AB575" s="288"/>
      <c r="AC575" s="288"/>
      <c r="AD575" s="288"/>
      <c r="AE575" s="288">
        <f>IF(AE416="kWh",SUMPRODUCT(D418:D573,AE418:AE573))</f>
        <v>0</v>
      </c>
      <c r="AF575" s="288">
        <f>IF(AF416="kWh",SUMPRODUCT(D418:D573,AF418:AF573))</f>
        <v>0</v>
      </c>
      <c r="AG575" s="288">
        <f>IF(AG416="kw",SUMPRODUCT(Q418:Q573,R418:R573,AG418:AG573),SUMPRODUCT(D418:D573,AG418:AG573))</f>
        <v>0</v>
      </c>
      <c r="AH575" s="288">
        <f>IF(AH416="kw",SUMPRODUCT(Q418:Q573,R418:R573,AH418:AH573),SUMPRODUCT(D418:D573,AH418:AH573))</f>
        <v>0</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75">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2">
        <f>HLOOKUP(AE$35,'3.  Distribution Rates'!$C$122:$P$135,9,FALSE)</f>
        <v>0</v>
      </c>
      <c r="AF578" s="732">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720">SUM(AE579:AR579)</f>
        <v>0</v>
      </c>
    </row>
    <row r="580" spans="2:4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720"/>
        <v>0</v>
      </c>
    </row>
    <row r="581" spans="2:4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720"/>
        <v>0</v>
      </c>
    </row>
    <row r="582" spans="2:4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720"/>
        <v>0</v>
      </c>
    </row>
    <row r="583" spans="2:4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721">AF209*AF578</f>
        <v>0</v>
      </c>
      <c r="AG583" s="331">
        <f t="shared" si="1721"/>
        <v>0</v>
      </c>
      <c r="AH583" s="331">
        <f t="shared" si="1721"/>
        <v>0</v>
      </c>
      <c r="AI583" s="331">
        <f t="shared" si="1721"/>
        <v>0</v>
      </c>
      <c r="AJ583" s="331">
        <f t="shared" si="1721"/>
        <v>0</v>
      </c>
      <c r="AK583" s="331">
        <f t="shared" si="1721"/>
        <v>0</v>
      </c>
      <c r="AL583" s="331">
        <f t="shared" si="1721"/>
        <v>0</v>
      </c>
      <c r="AM583" s="331">
        <f t="shared" si="1721"/>
        <v>0</v>
      </c>
      <c r="AN583" s="331">
        <f t="shared" si="1721"/>
        <v>0</v>
      </c>
      <c r="AO583" s="331">
        <f t="shared" si="1721"/>
        <v>0</v>
      </c>
      <c r="AP583" s="331">
        <f t="shared" si="1721"/>
        <v>0</v>
      </c>
      <c r="AQ583" s="331">
        <f t="shared" si="1721"/>
        <v>0</v>
      </c>
      <c r="AR583" s="331">
        <f t="shared" si="1721"/>
        <v>0</v>
      </c>
      <c r="AS583" s="543">
        <f t="shared" si="1720"/>
        <v>0</v>
      </c>
    </row>
    <row r="584" spans="2:4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722">AF399*AF578</f>
        <v>0</v>
      </c>
      <c r="AG584" s="331">
        <f t="shared" si="1722"/>
        <v>0</v>
      </c>
      <c r="AH584" s="331">
        <f t="shared" si="1722"/>
        <v>0</v>
      </c>
      <c r="AI584" s="331">
        <f t="shared" si="1722"/>
        <v>0</v>
      </c>
      <c r="AJ584" s="331">
        <f t="shared" si="1722"/>
        <v>0</v>
      </c>
      <c r="AK584" s="331">
        <f t="shared" si="1722"/>
        <v>0</v>
      </c>
      <c r="AL584" s="331">
        <f t="shared" si="1722"/>
        <v>0</v>
      </c>
      <c r="AM584" s="331">
        <f t="shared" si="1722"/>
        <v>0</v>
      </c>
      <c r="AN584" s="331">
        <f t="shared" si="1722"/>
        <v>0</v>
      </c>
      <c r="AO584" s="331">
        <f t="shared" si="1722"/>
        <v>0</v>
      </c>
      <c r="AP584" s="331">
        <f t="shared" si="1722"/>
        <v>0</v>
      </c>
      <c r="AQ584" s="331">
        <f t="shared" si="1722"/>
        <v>0</v>
      </c>
      <c r="AR584" s="331">
        <f t="shared" si="1722"/>
        <v>0</v>
      </c>
      <c r="AS584" s="543">
        <f t="shared" si="1720"/>
        <v>0</v>
      </c>
    </row>
    <row r="585" spans="2:4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723">AF575*AF578</f>
        <v>0</v>
      </c>
      <c r="AG585" s="331">
        <f t="shared" si="1723"/>
        <v>0</v>
      </c>
      <c r="AH585" s="331">
        <f t="shared" si="1723"/>
        <v>0</v>
      </c>
      <c r="AI585" s="331">
        <f t="shared" si="1723"/>
        <v>0</v>
      </c>
      <c r="AJ585" s="331">
        <f t="shared" si="1723"/>
        <v>0</v>
      </c>
      <c r="AK585" s="331">
        <f t="shared" si="1723"/>
        <v>0</v>
      </c>
      <c r="AL585" s="331">
        <f t="shared" si="1723"/>
        <v>0</v>
      </c>
      <c r="AM585" s="331">
        <f t="shared" si="1723"/>
        <v>0</v>
      </c>
      <c r="AN585" s="331">
        <f t="shared" si="1723"/>
        <v>0</v>
      </c>
      <c r="AO585" s="331">
        <f t="shared" si="1723"/>
        <v>0</v>
      </c>
      <c r="AP585" s="331">
        <f t="shared" si="1723"/>
        <v>0</v>
      </c>
      <c r="AQ585" s="331">
        <f t="shared" si="1723"/>
        <v>0</v>
      </c>
      <c r="AR585" s="331">
        <f t="shared" si="1723"/>
        <v>0</v>
      </c>
      <c r="AS585" s="543">
        <f>SUM(AE585:AR585)</f>
        <v>0</v>
      </c>
    </row>
    <row r="586" spans="2:45" ht="15.75">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724">SUM(AG579:AG585)</f>
        <v>0</v>
      </c>
      <c r="AH586" s="302">
        <f t="shared" si="1724"/>
        <v>0</v>
      </c>
      <c r="AI586" s="302">
        <f t="shared" si="1724"/>
        <v>0</v>
      </c>
      <c r="AJ586" s="302">
        <f>SUM(AJ579:AJ585)</f>
        <v>0</v>
      </c>
      <c r="AK586" s="302">
        <f t="shared" si="1724"/>
        <v>0</v>
      </c>
      <c r="AL586" s="302">
        <f>SUM(AL579:AL585)</f>
        <v>0</v>
      </c>
      <c r="AM586" s="302">
        <f>SUM(AM579:AM585)</f>
        <v>0</v>
      </c>
      <c r="AN586" s="302">
        <f t="shared" ref="AN586:AR586" si="1725">SUM(AN579:AN585)</f>
        <v>0</v>
      </c>
      <c r="AO586" s="302">
        <f t="shared" si="1725"/>
        <v>0</v>
      </c>
      <c r="AP586" s="302">
        <f>SUM(AP579:AP585)</f>
        <v>0</v>
      </c>
      <c r="AQ586" s="302">
        <f t="shared" si="1725"/>
        <v>0</v>
      </c>
      <c r="AR586" s="302">
        <f t="shared" si="1725"/>
        <v>0</v>
      </c>
      <c r="AS586" s="359">
        <f>SUM(AS579:AS585)</f>
        <v>0</v>
      </c>
    </row>
    <row r="587" spans="2:45" ht="15.75">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726">AF576*AF578</f>
        <v>0</v>
      </c>
      <c r="AG587" s="303">
        <f t="shared" si="1726"/>
        <v>0</v>
      </c>
      <c r="AH587" s="303">
        <f t="shared" si="1726"/>
        <v>0</v>
      </c>
      <c r="AI587" s="303">
        <f t="shared" si="1726"/>
        <v>0</v>
      </c>
      <c r="AJ587" s="303">
        <f>AJ576*AJ578</f>
        <v>0</v>
      </c>
      <c r="AK587" s="303">
        <f t="shared" si="1726"/>
        <v>0</v>
      </c>
      <c r="AL587" s="303">
        <f>AL576*AL578</f>
        <v>0</v>
      </c>
      <c r="AM587" s="303">
        <f t="shared" ref="AM587:AR587" si="1727">AM576*AM578</f>
        <v>0</v>
      </c>
      <c r="AN587" s="303">
        <f t="shared" si="1727"/>
        <v>0</v>
      </c>
      <c r="AO587" s="303">
        <f t="shared" si="1727"/>
        <v>0</v>
      </c>
      <c r="AP587" s="303">
        <f>AP576*AP578</f>
        <v>0</v>
      </c>
      <c r="AQ587" s="303">
        <f>AQ576*AQ578</f>
        <v>0</v>
      </c>
      <c r="AR587" s="303">
        <f t="shared" si="1727"/>
        <v>0</v>
      </c>
      <c r="AS587" s="359">
        <f>SUM(AE587:AR587)</f>
        <v>0</v>
      </c>
    </row>
    <row r="588" spans="2:45" ht="15.75">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0</v>
      </c>
      <c r="AF590" s="251">
        <f>SUMPRODUCT($E$418:$E$573,AF418:AF573)</f>
        <v>0</v>
      </c>
      <c r="AG590" s="251">
        <f>IF(AG416="kw",SUMPRODUCT($Q$418:$Q$573,$S$418:$S$573,AG418:AG573),SUMPRODUCT($E$418:$E$573,AG418:AG573))</f>
        <v>0</v>
      </c>
      <c r="AH590" s="251">
        <f t="shared" ref="AH590:AR590" si="1728">IF(AH416="kw",SUMPRODUCT($Q$418:$Q$573,$S$418:$S$573,AH418:AH573),SUMPRODUCT($E$418:$E$573,AH418:AH573))</f>
        <v>0</v>
      </c>
      <c r="AI590" s="251">
        <f t="shared" si="1728"/>
        <v>0</v>
      </c>
      <c r="AJ590" s="251">
        <f t="shared" si="1728"/>
        <v>0</v>
      </c>
      <c r="AK590" s="251">
        <f t="shared" si="1728"/>
        <v>0</v>
      </c>
      <c r="AL590" s="251">
        <f t="shared" si="1728"/>
        <v>0</v>
      </c>
      <c r="AM590" s="251">
        <f t="shared" si="1728"/>
        <v>0</v>
      </c>
      <c r="AN590" s="251">
        <f t="shared" si="1728"/>
        <v>0</v>
      </c>
      <c r="AO590" s="251">
        <f t="shared" si="1728"/>
        <v>0</v>
      </c>
      <c r="AP590" s="251">
        <f t="shared" si="1728"/>
        <v>0</v>
      </c>
      <c r="AQ590" s="251">
        <f t="shared" si="1728"/>
        <v>0</v>
      </c>
      <c r="AR590" s="251">
        <f t="shared" si="1728"/>
        <v>0</v>
      </c>
      <c r="AS590" s="295"/>
    </row>
    <row r="591" spans="2:4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0</v>
      </c>
      <c r="AF591" s="251">
        <f>SUMPRODUCT($F$418:$F$573,AF418:AF573)</f>
        <v>0</v>
      </c>
      <c r="AG591" s="251">
        <f>IF(AG416="kw",SUMPRODUCT($Q$418:$Q$573,$T$418:$T$573,AG418:AG573),SUMPRODUCT($F$418:$F$573,AG418:AG573))</f>
        <v>0</v>
      </c>
      <c r="AH591" s="251">
        <f t="shared" ref="AH591:AR591" si="1729">IF(AH416="kw",SUMPRODUCT($Q$418:$Q$573,$T$418:$T$573,AH418:AH573),SUMPRODUCT($F$418:$F$573,AH418:AH573))</f>
        <v>0</v>
      </c>
      <c r="AI591" s="251">
        <f t="shared" si="1729"/>
        <v>0</v>
      </c>
      <c r="AJ591" s="251">
        <f t="shared" si="1729"/>
        <v>0</v>
      </c>
      <c r="AK591" s="251">
        <f t="shared" si="1729"/>
        <v>0</v>
      </c>
      <c r="AL591" s="251">
        <f t="shared" si="1729"/>
        <v>0</v>
      </c>
      <c r="AM591" s="251">
        <f t="shared" si="1729"/>
        <v>0</v>
      </c>
      <c r="AN591" s="251">
        <f t="shared" si="1729"/>
        <v>0</v>
      </c>
      <c r="AO591" s="251">
        <f t="shared" si="1729"/>
        <v>0</v>
      </c>
      <c r="AP591" s="251">
        <f t="shared" si="1729"/>
        <v>0</v>
      </c>
      <c r="AQ591" s="251">
        <f t="shared" si="1729"/>
        <v>0</v>
      </c>
      <c r="AR591" s="251">
        <f t="shared" si="1729"/>
        <v>0</v>
      </c>
      <c r="AS591" s="295"/>
    </row>
    <row r="592" spans="2:4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0</v>
      </c>
      <c r="AF592" s="251">
        <f>SUMPRODUCT($G$418:$G$573,AF418:AF573)</f>
        <v>0</v>
      </c>
      <c r="AG592" s="251">
        <f>IF(AG416="kw",SUMPRODUCT($Q$418:$Q$573,$U$418:$U$573,AG418:AG573),SUMPRODUCT($G$418:$G$573,AG418:AG573))</f>
        <v>0</v>
      </c>
      <c r="AH592" s="251">
        <f t="shared" ref="AH592:AR592" si="1730">IF(AH416="kw",SUMPRODUCT($Q$418:$Q$573,$U$418:$U$573,AH418:AH573),SUMPRODUCT($G$418:$G$573,AH418:AH573))</f>
        <v>0</v>
      </c>
      <c r="AI592" s="251">
        <f t="shared" si="1730"/>
        <v>0</v>
      </c>
      <c r="AJ592" s="251">
        <f t="shared" si="1730"/>
        <v>0</v>
      </c>
      <c r="AK592" s="251">
        <f t="shared" si="1730"/>
        <v>0</v>
      </c>
      <c r="AL592" s="251">
        <f t="shared" si="1730"/>
        <v>0</v>
      </c>
      <c r="AM592" s="251">
        <f t="shared" si="1730"/>
        <v>0</v>
      </c>
      <c r="AN592" s="251">
        <f t="shared" si="1730"/>
        <v>0</v>
      </c>
      <c r="AO592" s="251">
        <f t="shared" si="1730"/>
        <v>0</v>
      </c>
      <c r="AP592" s="251">
        <f t="shared" si="1730"/>
        <v>0</v>
      </c>
      <c r="AQ592" s="251">
        <f t="shared" si="1730"/>
        <v>0</v>
      </c>
      <c r="AR592" s="251">
        <f t="shared" si="1730"/>
        <v>0</v>
      </c>
      <c r="AS592" s="295"/>
    </row>
    <row r="593" spans="1:45">
      <c r="B593" s="390" t="s">
        <v>845</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0</v>
      </c>
      <c r="AF593" s="251">
        <f>SUMPRODUCT($H$418:$H$573,AF418:AF573)</f>
        <v>0</v>
      </c>
      <c r="AG593" s="251">
        <f>IF(AG416="kw",SUMPRODUCT($Q$418:$Q$573,$V$418:$V$573,AG418:AG573),SUMPRODUCT($H$418:$H$573,AG418:AG573))</f>
        <v>0</v>
      </c>
      <c r="AH593" s="251">
        <f t="shared" ref="AH593:AR593" si="1731">IF(AH416="kw",SUMPRODUCT($Q$418:$Q$573,$V$418:$V$573,AH418:AH573),SUMPRODUCT($H$418:$H$573,AH418:AH573))</f>
        <v>0</v>
      </c>
      <c r="AI593" s="251">
        <f t="shared" si="1731"/>
        <v>0</v>
      </c>
      <c r="AJ593" s="251">
        <f t="shared" si="1731"/>
        <v>0</v>
      </c>
      <c r="AK593" s="251">
        <f t="shared" si="1731"/>
        <v>0</v>
      </c>
      <c r="AL593" s="251">
        <f t="shared" si="1731"/>
        <v>0</v>
      </c>
      <c r="AM593" s="251">
        <f t="shared" si="1731"/>
        <v>0</v>
      </c>
      <c r="AN593" s="251">
        <f t="shared" si="1731"/>
        <v>0</v>
      </c>
      <c r="AO593" s="251">
        <f t="shared" si="1731"/>
        <v>0</v>
      </c>
      <c r="AP593" s="251">
        <f t="shared" si="1731"/>
        <v>0</v>
      </c>
      <c r="AQ593" s="251">
        <f t="shared" si="1731"/>
        <v>0</v>
      </c>
      <c r="AR593" s="251">
        <f t="shared" si="1731"/>
        <v>0</v>
      </c>
      <c r="AS593" s="295"/>
    </row>
    <row r="594" spans="1:45">
      <c r="B594" s="390" t="s">
        <v>860</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0</v>
      </c>
      <c r="AF594" s="251">
        <f>SUMPRODUCT($I$418:$I$573,AF418:AF573)</f>
        <v>0</v>
      </c>
      <c r="AG594" s="251">
        <f>IF(AG416="kw",SUMPRODUCT($Q$418:$Q$573,$W$418:$W$573,AG418:AG573),SUMPRODUCT($I$418:$I$573,AG418:AG573))</f>
        <v>0</v>
      </c>
      <c r="AH594" s="251">
        <f t="shared" ref="AH594:AR594" si="1732">IF(AH416="kw",SUMPRODUCT($Q$418:$Q$573,$W$418:$W$573,AH418:AH573),SUMPRODUCT($I$418:$I$573,AH418:AH573))</f>
        <v>0</v>
      </c>
      <c r="AI594" s="251">
        <f t="shared" si="1732"/>
        <v>0</v>
      </c>
      <c r="AJ594" s="251">
        <f t="shared" si="1732"/>
        <v>0</v>
      </c>
      <c r="AK594" s="251">
        <f t="shared" si="1732"/>
        <v>0</v>
      </c>
      <c r="AL594" s="251">
        <f t="shared" si="1732"/>
        <v>0</v>
      </c>
      <c r="AM594" s="251">
        <f t="shared" si="1732"/>
        <v>0</v>
      </c>
      <c r="AN594" s="251">
        <f t="shared" si="1732"/>
        <v>0</v>
      </c>
      <c r="AO594" s="251">
        <f t="shared" si="1732"/>
        <v>0</v>
      </c>
      <c r="AP594" s="251">
        <f t="shared" si="1732"/>
        <v>0</v>
      </c>
      <c r="AQ594" s="251">
        <f t="shared" si="1732"/>
        <v>0</v>
      </c>
      <c r="AR594" s="251">
        <f t="shared" si="1732"/>
        <v>0</v>
      </c>
      <c r="AS594" s="295"/>
    </row>
    <row r="595" spans="1:45">
      <c r="B595" s="390" t="s">
        <v>861</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0</v>
      </c>
      <c r="AF595" s="251">
        <f>SUMPRODUCT($J$418:$J$573,AF418:AF573)</f>
        <v>0</v>
      </c>
      <c r="AG595" s="251">
        <f>IF(AG416="kw",SUMPRODUCT($Q$418:$Q$573,$X$418:$X$573,AG418:AG573),SUMPRODUCT($J$418:$J$573,AG418:AG573))</f>
        <v>0</v>
      </c>
      <c r="AH595" s="251">
        <f t="shared" ref="AH595:AR595" si="1733">IF(AH416="kw",SUMPRODUCT($Q$418:$Q$573,$X$418:$X$573,AH418:AH573),SUMPRODUCT($J$418:$J$573,AH418:AH573))</f>
        <v>0</v>
      </c>
      <c r="AI595" s="251">
        <f t="shared" si="1733"/>
        <v>0</v>
      </c>
      <c r="AJ595" s="251">
        <f t="shared" si="1733"/>
        <v>0</v>
      </c>
      <c r="AK595" s="251">
        <f t="shared" si="1733"/>
        <v>0</v>
      </c>
      <c r="AL595" s="251">
        <f t="shared" si="1733"/>
        <v>0</v>
      </c>
      <c r="AM595" s="251">
        <f t="shared" si="1733"/>
        <v>0</v>
      </c>
      <c r="AN595" s="251">
        <f t="shared" si="1733"/>
        <v>0</v>
      </c>
      <c r="AO595" s="251">
        <f t="shared" si="1733"/>
        <v>0</v>
      </c>
      <c r="AP595" s="251">
        <f t="shared" si="1733"/>
        <v>0</v>
      </c>
      <c r="AQ595" s="251">
        <f t="shared" si="1733"/>
        <v>0</v>
      </c>
      <c r="AR595" s="251">
        <f t="shared" si="1733"/>
        <v>0</v>
      </c>
      <c r="AS595" s="295"/>
    </row>
    <row r="596" spans="1:45">
      <c r="B596" s="390" t="s">
        <v>862</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0</v>
      </c>
      <c r="AF596" s="251">
        <f>SUMPRODUCT($K$418:$K$573,AF418:AF573)</f>
        <v>0</v>
      </c>
      <c r="AG596" s="251">
        <f>IF(AG416="kw",SUMPRODUCT($Q$418:$Q$573,$Y$418:$Y$573,AG418:AG573),SUMPRODUCT($K$418:$K$573,AG418:AG573))</f>
        <v>0</v>
      </c>
      <c r="AH596" s="251">
        <f t="shared" ref="AH596:AR596" si="1734">IF(AH416="kw",SUMPRODUCT($Q$418:$Q$573,$Y$418:$Y$573,AH418:AH573),SUMPRODUCT($K$418:$K$573,AH418:AH573))</f>
        <v>0</v>
      </c>
      <c r="AI596" s="251">
        <f t="shared" si="1734"/>
        <v>0</v>
      </c>
      <c r="AJ596" s="251">
        <f t="shared" si="1734"/>
        <v>0</v>
      </c>
      <c r="AK596" s="251">
        <f t="shared" si="1734"/>
        <v>0</v>
      </c>
      <c r="AL596" s="251">
        <f t="shared" si="1734"/>
        <v>0</v>
      </c>
      <c r="AM596" s="251">
        <f t="shared" si="1734"/>
        <v>0</v>
      </c>
      <c r="AN596" s="251">
        <f t="shared" si="1734"/>
        <v>0</v>
      </c>
      <c r="AO596" s="251">
        <f t="shared" si="1734"/>
        <v>0</v>
      </c>
      <c r="AP596" s="251">
        <f t="shared" si="1734"/>
        <v>0</v>
      </c>
      <c r="AQ596" s="251">
        <f t="shared" si="1734"/>
        <v>0</v>
      </c>
      <c r="AR596" s="251">
        <f t="shared" si="1734"/>
        <v>0</v>
      </c>
      <c r="AS596" s="295"/>
    </row>
    <row r="597" spans="1:45">
      <c r="B597" s="390" t="s">
        <v>863</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0</v>
      </c>
      <c r="AF597" s="251">
        <f>SUMPRODUCT($L$418:$L$573,AF418:AF573)</f>
        <v>0</v>
      </c>
      <c r="AG597" s="251">
        <f>IF(AG416="kw",SUMPRODUCT($Q$418:$Q$573,$Z$418:$Z$573,AG418:AG573),SUMPRODUCT($L$418:$L$573,AG418:AG573))</f>
        <v>0</v>
      </c>
      <c r="AH597" s="251">
        <f t="shared" ref="AH597:AR597" si="1735">IF(AH416="kw",SUMPRODUCT($Q$418:$Q$573,$Z$418:$Z$573,AH418:AH573),SUMPRODUCT($L$418:$L$573,AH418:AH573))</f>
        <v>0</v>
      </c>
      <c r="AI597" s="251">
        <f t="shared" si="1735"/>
        <v>0</v>
      </c>
      <c r="AJ597" s="251">
        <f t="shared" si="1735"/>
        <v>0</v>
      </c>
      <c r="AK597" s="251">
        <f t="shared" si="1735"/>
        <v>0</v>
      </c>
      <c r="AL597" s="251">
        <f t="shared" si="1735"/>
        <v>0</v>
      </c>
      <c r="AM597" s="251">
        <f t="shared" si="1735"/>
        <v>0</v>
      </c>
      <c r="AN597" s="251">
        <f t="shared" si="1735"/>
        <v>0</v>
      </c>
      <c r="AO597" s="251">
        <f t="shared" si="1735"/>
        <v>0</v>
      </c>
      <c r="AP597" s="251">
        <f t="shared" si="1735"/>
        <v>0</v>
      </c>
      <c r="AQ597" s="251">
        <f t="shared" si="1735"/>
        <v>0</v>
      </c>
      <c r="AR597" s="251">
        <f t="shared" si="1735"/>
        <v>0</v>
      </c>
      <c r="AS597" s="295"/>
    </row>
    <row r="598" spans="1:45">
      <c r="B598" s="390" t="s">
        <v>864</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0</v>
      </c>
      <c r="AF598" s="251">
        <f>SUMPRODUCT($M$418:$M$573,AF418:AF573)</f>
        <v>0</v>
      </c>
      <c r="AG598" s="251">
        <f t="shared" ref="AG598:AR598" si="1736">IF(AG416="kw",SUMPRODUCT($Q$418:$Q$573,$AA$418:$AA$573,AG418:AG573),SUMPRODUCT($M$418:$M$573,AG418:AG573))</f>
        <v>0</v>
      </c>
      <c r="AH598" s="251">
        <f t="shared" si="1736"/>
        <v>0</v>
      </c>
      <c r="AI598" s="251">
        <f t="shared" si="1736"/>
        <v>0</v>
      </c>
      <c r="AJ598" s="251">
        <f t="shared" si="1736"/>
        <v>0</v>
      </c>
      <c r="AK598" s="251">
        <f t="shared" si="1736"/>
        <v>0</v>
      </c>
      <c r="AL598" s="251">
        <f t="shared" si="1736"/>
        <v>0</v>
      </c>
      <c r="AM598" s="251">
        <f t="shared" si="1736"/>
        <v>0</v>
      </c>
      <c r="AN598" s="251">
        <f t="shared" si="1736"/>
        <v>0</v>
      </c>
      <c r="AO598" s="251">
        <f t="shared" si="1736"/>
        <v>0</v>
      </c>
      <c r="AP598" s="251">
        <f t="shared" si="1736"/>
        <v>0</v>
      </c>
      <c r="AQ598" s="251">
        <f t="shared" si="1736"/>
        <v>0</v>
      </c>
      <c r="AR598" s="251">
        <f t="shared" si="1736"/>
        <v>0</v>
      </c>
      <c r="AS598" s="295"/>
    </row>
    <row r="599" spans="1:45">
      <c r="B599" s="391" t="s">
        <v>865</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0</v>
      </c>
      <c r="AF599" s="285">
        <f>SUMPRODUCT($N$418:$N$573,AF418:AF573)</f>
        <v>0</v>
      </c>
      <c r="AG599" s="733">
        <f>IF(AG416="kw",SUMPRODUCT($Q$418:$Q$573,$AB$418:$AB$573,AG418:AG573),SUMPRODUCT($N$418:$N$573,AG418:AG573))</f>
        <v>0</v>
      </c>
      <c r="AH599" s="733">
        <f t="shared" ref="AH599:AR599" si="1737">IF(AH416="kw",SUMPRODUCT($Q$418:$Q$573,$AB$418:$AB$573,AH418:AH573),SUMPRODUCT($N$418:$N$573,AH418:AH573))</f>
        <v>0</v>
      </c>
      <c r="AI599" s="733">
        <f t="shared" si="1737"/>
        <v>0</v>
      </c>
      <c r="AJ599" s="733">
        <f t="shared" si="1737"/>
        <v>0</v>
      </c>
      <c r="AK599" s="733">
        <f t="shared" si="1737"/>
        <v>0</v>
      </c>
      <c r="AL599" s="733">
        <f t="shared" si="1737"/>
        <v>0</v>
      </c>
      <c r="AM599" s="733">
        <f t="shared" si="1737"/>
        <v>0</v>
      </c>
      <c r="AN599" s="733">
        <f t="shared" si="1737"/>
        <v>0</v>
      </c>
      <c r="AO599" s="733">
        <f t="shared" si="1737"/>
        <v>0</v>
      </c>
      <c r="AP599" s="733">
        <f t="shared" si="1737"/>
        <v>0</v>
      </c>
      <c r="AQ599" s="733">
        <f t="shared" si="1737"/>
        <v>0</v>
      </c>
      <c r="AR599" s="733">
        <f t="shared" si="1737"/>
        <v>0</v>
      </c>
      <c r="AS599" s="339"/>
    </row>
    <row r="600" spans="1:45" ht="22.5" customHeight="1">
      <c r="B600" s="322" t="s">
        <v>588</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75">
      <c r="B603" s="241" t="s">
        <v>308</v>
      </c>
      <c r="C603" s="242"/>
      <c r="D603" s="511" t="s">
        <v>522</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84" t="s">
        <v>211</v>
      </c>
      <c r="C604" s="886" t="s">
        <v>33</v>
      </c>
      <c r="D604" s="244" t="s">
        <v>420</v>
      </c>
      <c r="E604" s="666" t="s">
        <v>209</v>
      </c>
      <c r="F604" s="667"/>
      <c r="G604" s="667"/>
      <c r="H604" s="667"/>
      <c r="I604" s="667"/>
      <c r="J604" s="667"/>
      <c r="K604" s="667"/>
      <c r="L604" s="667"/>
      <c r="M604" s="668"/>
      <c r="N604" s="658"/>
      <c r="O604" s="658"/>
      <c r="P604" s="658"/>
      <c r="Q604" s="893" t="s">
        <v>213</v>
      </c>
      <c r="R604" s="244" t="s">
        <v>421</v>
      </c>
      <c r="S604" s="890" t="s">
        <v>212</v>
      </c>
      <c r="T604" s="891"/>
      <c r="U604" s="891"/>
      <c r="V604" s="891"/>
      <c r="W604" s="891"/>
      <c r="X604" s="891"/>
      <c r="Y604" s="891"/>
      <c r="Z604" s="891"/>
      <c r="AA604" s="891"/>
      <c r="AB604" s="891"/>
      <c r="AC604" s="891"/>
      <c r="AD604" s="898"/>
      <c r="AE604" s="890" t="s">
        <v>242</v>
      </c>
      <c r="AF604" s="891"/>
      <c r="AG604" s="891"/>
      <c r="AH604" s="891"/>
      <c r="AI604" s="891"/>
      <c r="AJ604" s="891"/>
      <c r="AK604" s="891"/>
      <c r="AL604" s="891"/>
      <c r="AM604" s="891"/>
      <c r="AN604" s="891"/>
      <c r="AO604" s="891"/>
      <c r="AP604" s="891"/>
      <c r="AQ604" s="891"/>
      <c r="AR604" s="891"/>
      <c r="AS604" s="892"/>
    </row>
    <row r="605" spans="1:45" ht="68.25" customHeight="1">
      <c r="B605" s="885"/>
      <c r="C605" s="887"/>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94"/>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kW</v>
      </c>
      <c r="AH605" s="245" t="str">
        <f>'1.  LRAMVA Summary'!$G$53</f>
        <v>Unmetered Scattered Load</v>
      </c>
      <c r="AI605" s="245" t="str">
        <f>'1.  LRAMVA Summary'!$H$53</f>
        <v>Streetlighting</v>
      </c>
      <c r="AJ605" s="245" t="str">
        <f>'1.  LRAMVA Summary'!$I$53</f>
        <v/>
      </c>
      <c r="AK605" s="245" t="str">
        <f>'1.  LRAMVA Summary'!$J$53</f>
        <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500</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kWh</v>
      </c>
      <c r="AI606" s="251" t="str">
        <f>'1.  LRAMVA Summary'!$H$54</f>
        <v>kW</v>
      </c>
      <c r="AJ606" s="251">
        <f>'1.  LRAMVA Summary'!$I$54</f>
        <v>0</v>
      </c>
      <c r="AK606" s="251">
        <f>'1.  LRAMVA Summary'!$J$54</f>
        <v>0</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75" hidden="1" outlineLevel="1">
      <c r="A607" s="464"/>
      <c r="B607" s="443" t="s">
        <v>493</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idden="1"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738">AF608</f>
        <v>0</v>
      </c>
      <c r="AG609" s="362">
        <f t="shared" ref="AG609" si="1739">AG608</f>
        <v>0</v>
      </c>
      <c r="AH609" s="362">
        <f t="shared" ref="AH609" si="1740">AH608</f>
        <v>0</v>
      </c>
      <c r="AI609" s="362">
        <f t="shared" ref="AI609" si="1741">AI608</f>
        <v>0</v>
      </c>
      <c r="AJ609" s="362">
        <f t="shared" ref="AJ609" si="1742">AJ608</f>
        <v>0</v>
      </c>
      <c r="AK609" s="362">
        <f t="shared" ref="AK609" si="1743">AK608</f>
        <v>0</v>
      </c>
      <c r="AL609" s="362">
        <f t="shared" ref="AL609" si="1744">AL608</f>
        <v>0</v>
      </c>
      <c r="AM609" s="362">
        <f t="shared" ref="AM609" si="1745">AM608</f>
        <v>0</v>
      </c>
      <c r="AN609" s="362">
        <f t="shared" ref="AN609" si="1746">AN608</f>
        <v>0</v>
      </c>
      <c r="AO609" s="362">
        <f t="shared" ref="AO609" si="1747">AO608</f>
        <v>0</v>
      </c>
      <c r="AP609" s="362">
        <f t="shared" ref="AP609" si="1748">AP608</f>
        <v>0</v>
      </c>
      <c r="AQ609" s="362">
        <f t="shared" ref="AQ609" si="1749">AQ608</f>
        <v>0</v>
      </c>
      <c r="AR609" s="362">
        <f t="shared" ref="AR609" si="1750">AR608</f>
        <v>0</v>
      </c>
      <c r="AS609" s="257"/>
    </row>
    <row r="610" spans="1:45" ht="15.75" hidden="1" outlineLevel="1">
      <c r="A610" s="464"/>
      <c r="B610" s="258"/>
      <c r="C610" s="259"/>
      <c r="D610" s="259"/>
      <c r="E610" s="259"/>
      <c r="F610" s="259"/>
      <c r="G610" s="259"/>
      <c r="H610" s="259"/>
      <c r="I610" s="259"/>
      <c r="J610" s="659"/>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idden="1"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751">AF611</f>
        <v>0</v>
      </c>
      <c r="AG612" s="362">
        <f t="shared" ref="AG612" si="1752">AG611</f>
        <v>0</v>
      </c>
      <c r="AH612" s="362">
        <f t="shared" ref="AH612" si="1753">AH611</f>
        <v>0</v>
      </c>
      <c r="AI612" s="362">
        <f t="shared" ref="AI612" si="1754">AI611</f>
        <v>0</v>
      </c>
      <c r="AJ612" s="362">
        <f t="shared" ref="AJ612" si="1755">AJ611</f>
        <v>0</v>
      </c>
      <c r="AK612" s="362">
        <f t="shared" ref="AK612" si="1756">AK611</f>
        <v>0</v>
      </c>
      <c r="AL612" s="362">
        <f t="shared" ref="AL612" si="1757">AL611</f>
        <v>0</v>
      </c>
      <c r="AM612" s="362">
        <f t="shared" ref="AM612" si="1758">AM611</f>
        <v>0</v>
      </c>
      <c r="AN612" s="362">
        <f t="shared" ref="AN612" si="1759">AN611</f>
        <v>0</v>
      </c>
      <c r="AO612" s="362">
        <f t="shared" ref="AO612" si="1760">AO611</f>
        <v>0</v>
      </c>
      <c r="AP612" s="362">
        <f t="shared" ref="AP612" si="1761">AP611</f>
        <v>0</v>
      </c>
      <c r="AQ612" s="362">
        <f t="shared" ref="AQ612" si="1762">AQ611</f>
        <v>0</v>
      </c>
      <c r="AR612" s="362">
        <f t="shared" ref="AR612" si="1763">AR611</f>
        <v>0</v>
      </c>
      <c r="AS612" s="257"/>
    </row>
    <row r="613" spans="1:45" ht="15.75"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idden="1"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64">AF614</f>
        <v>0</v>
      </c>
      <c r="AG615" s="362">
        <f t="shared" ref="AG615" si="1765">AG614</f>
        <v>0</v>
      </c>
      <c r="AH615" s="362">
        <f t="shared" ref="AH615" si="1766">AH614</f>
        <v>0</v>
      </c>
      <c r="AI615" s="362">
        <f t="shared" ref="AI615" si="1767">AI614</f>
        <v>0</v>
      </c>
      <c r="AJ615" s="362">
        <f t="shared" ref="AJ615" si="1768">AJ614</f>
        <v>0</v>
      </c>
      <c r="AK615" s="362">
        <f t="shared" ref="AK615" si="1769">AK614</f>
        <v>0</v>
      </c>
      <c r="AL615" s="362">
        <f t="shared" ref="AL615" si="1770">AL614</f>
        <v>0</v>
      </c>
      <c r="AM615" s="362">
        <f t="shared" ref="AM615" si="1771">AM614</f>
        <v>0</v>
      </c>
      <c r="AN615" s="362">
        <f t="shared" ref="AN615" si="1772">AN614</f>
        <v>0</v>
      </c>
      <c r="AO615" s="362">
        <f t="shared" ref="AO615" si="1773">AO614</f>
        <v>0</v>
      </c>
      <c r="AP615" s="362">
        <f t="shared" ref="AP615" si="1774">AP614</f>
        <v>0</v>
      </c>
      <c r="AQ615" s="362">
        <f t="shared" ref="AQ615" si="1775">AQ614</f>
        <v>0</v>
      </c>
      <c r="AR615" s="362">
        <f t="shared" ref="AR615" si="1776">AR614</f>
        <v>0</v>
      </c>
      <c r="AS615" s="257"/>
    </row>
    <row r="616" spans="1:45"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idden="1" outlineLevel="1">
      <c r="A617" s="464">
        <v>4</v>
      </c>
      <c r="B617" s="273" t="s">
        <v>662</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77">AF617</f>
        <v>0</v>
      </c>
      <c r="AG618" s="362">
        <f t="shared" ref="AG618" si="1778">AG617</f>
        <v>0</v>
      </c>
      <c r="AH618" s="362">
        <f t="shared" ref="AH618" si="1779">AH617</f>
        <v>0</v>
      </c>
      <c r="AI618" s="362">
        <f t="shared" ref="AI618" si="1780">AI617</f>
        <v>0</v>
      </c>
      <c r="AJ618" s="362">
        <f t="shared" ref="AJ618" si="1781">AJ617</f>
        <v>0</v>
      </c>
      <c r="AK618" s="362">
        <f t="shared" ref="AK618" si="1782">AK617</f>
        <v>0</v>
      </c>
      <c r="AL618" s="362">
        <f t="shared" ref="AL618" si="1783">AL617</f>
        <v>0</v>
      </c>
      <c r="AM618" s="362">
        <f t="shared" ref="AM618" si="1784">AM617</f>
        <v>0</v>
      </c>
      <c r="AN618" s="362">
        <f t="shared" ref="AN618" si="1785">AN617</f>
        <v>0</v>
      </c>
      <c r="AO618" s="362">
        <f t="shared" ref="AO618" si="1786">AO617</f>
        <v>0</v>
      </c>
      <c r="AP618" s="362">
        <f t="shared" ref="AP618" si="1787">AP617</f>
        <v>0</v>
      </c>
      <c r="AQ618" s="362">
        <f t="shared" ref="AQ618" si="1788">AQ617</f>
        <v>0</v>
      </c>
      <c r="AR618" s="362">
        <f t="shared" ref="AR618" si="1789">AR617</f>
        <v>0</v>
      </c>
      <c r="AS618" s="257"/>
    </row>
    <row r="619" spans="1:45"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90">AF620</f>
        <v>0</v>
      </c>
      <c r="AG621" s="362">
        <f t="shared" ref="AG621" si="1791">AG620</f>
        <v>0</v>
      </c>
      <c r="AH621" s="362">
        <f t="shared" ref="AH621" si="1792">AH620</f>
        <v>0</v>
      </c>
      <c r="AI621" s="362">
        <f t="shared" ref="AI621" si="1793">AI620</f>
        <v>0</v>
      </c>
      <c r="AJ621" s="362">
        <f t="shared" ref="AJ621" si="1794">AJ620</f>
        <v>0</v>
      </c>
      <c r="AK621" s="362">
        <f t="shared" ref="AK621" si="1795">AK620</f>
        <v>0</v>
      </c>
      <c r="AL621" s="362">
        <f t="shared" ref="AL621" si="1796">AL620</f>
        <v>0</v>
      </c>
      <c r="AM621" s="362">
        <f t="shared" ref="AM621" si="1797">AM620</f>
        <v>0</v>
      </c>
      <c r="AN621" s="362">
        <f t="shared" ref="AN621" si="1798">AN620</f>
        <v>0</v>
      </c>
      <c r="AO621" s="362">
        <f t="shared" ref="AO621" si="1799">AO620</f>
        <v>0</v>
      </c>
      <c r="AP621" s="362">
        <f t="shared" ref="AP621" si="1800">AP620</f>
        <v>0</v>
      </c>
      <c r="AQ621" s="362">
        <f t="shared" ref="AQ621" si="1801">AQ620</f>
        <v>0</v>
      </c>
      <c r="AR621" s="362">
        <f t="shared" ref="AR621" si="1802">AR620</f>
        <v>0</v>
      </c>
      <c r="AS621" s="257"/>
    </row>
    <row r="622" spans="1:45"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75" hidden="1" outlineLevel="1">
      <c r="A623" s="464"/>
      <c r="B623" s="278" t="s">
        <v>494</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idden="1"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803">AF624</f>
        <v>0</v>
      </c>
      <c r="AG625" s="362">
        <f t="shared" ref="AG625" si="1804">AG624</f>
        <v>0</v>
      </c>
      <c r="AH625" s="362">
        <f t="shared" ref="AH625" si="1805">AH624</f>
        <v>0</v>
      </c>
      <c r="AI625" s="362">
        <f t="shared" ref="AI625" si="1806">AI624</f>
        <v>0</v>
      </c>
      <c r="AJ625" s="362">
        <f t="shared" ref="AJ625" si="1807">AJ624</f>
        <v>0</v>
      </c>
      <c r="AK625" s="362">
        <f t="shared" ref="AK625" si="1808">AK624</f>
        <v>0</v>
      </c>
      <c r="AL625" s="362">
        <f t="shared" ref="AL625" si="1809">AL624</f>
        <v>0</v>
      </c>
      <c r="AM625" s="362">
        <f t="shared" ref="AM625" si="1810">AM624</f>
        <v>0</v>
      </c>
      <c r="AN625" s="362">
        <f t="shared" ref="AN625" si="1811">AN624</f>
        <v>0</v>
      </c>
      <c r="AO625" s="362">
        <f t="shared" ref="AO625" si="1812">AO624</f>
        <v>0</v>
      </c>
      <c r="AP625" s="362">
        <f t="shared" ref="AP625" si="1813">AP624</f>
        <v>0</v>
      </c>
      <c r="AQ625" s="362">
        <f t="shared" ref="AQ625" si="1814">AQ624</f>
        <v>0</v>
      </c>
      <c r="AR625" s="362">
        <f t="shared" ref="AR625" si="1815">AR624</f>
        <v>0</v>
      </c>
      <c r="AS625" s="270"/>
    </row>
    <row r="626" spans="1:45"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30"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idden="1"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816">AF627</f>
        <v>0</v>
      </c>
      <c r="AG628" s="362">
        <f t="shared" ref="AG628" si="1817">AG627</f>
        <v>0</v>
      </c>
      <c r="AH628" s="362">
        <f t="shared" ref="AH628" si="1818">AH627</f>
        <v>0</v>
      </c>
      <c r="AI628" s="362">
        <f t="shared" ref="AI628" si="1819">AI627</f>
        <v>0</v>
      </c>
      <c r="AJ628" s="362">
        <f t="shared" ref="AJ628" si="1820">AJ627</f>
        <v>0</v>
      </c>
      <c r="AK628" s="362">
        <f t="shared" ref="AK628" si="1821">AK627</f>
        <v>0</v>
      </c>
      <c r="AL628" s="362">
        <f t="shared" ref="AL628" si="1822">AL627</f>
        <v>0</v>
      </c>
      <c r="AM628" s="362">
        <f t="shared" ref="AM628" si="1823">AM627</f>
        <v>0</v>
      </c>
      <c r="AN628" s="362">
        <f t="shared" ref="AN628" si="1824">AN627</f>
        <v>0</v>
      </c>
      <c r="AO628" s="362">
        <f t="shared" ref="AO628" si="1825">AO627</f>
        <v>0</v>
      </c>
      <c r="AP628" s="362">
        <f t="shared" ref="AP628" si="1826">AP627</f>
        <v>0</v>
      </c>
      <c r="AQ628" s="362">
        <f t="shared" ref="AQ628" si="1827">AQ627</f>
        <v>0</v>
      </c>
      <c r="AR628" s="362">
        <f t="shared" ref="AR628" si="1828">AR627</f>
        <v>0</v>
      </c>
      <c r="AS628" s="270"/>
    </row>
    <row r="629" spans="1:45"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829">AF630</f>
        <v>0</v>
      </c>
      <c r="AG631" s="362">
        <f t="shared" ref="AG631" si="1830">AG630</f>
        <v>0</v>
      </c>
      <c r="AH631" s="362">
        <f t="shared" ref="AH631" si="1831">AH630</f>
        <v>0</v>
      </c>
      <c r="AI631" s="362">
        <f t="shared" ref="AI631" si="1832">AI630</f>
        <v>0</v>
      </c>
      <c r="AJ631" s="362">
        <f t="shared" ref="AJ631" si="1833">AJ630</f>
        <v>0</v>
      </c>
      <c r="AK631" s="362">
        <f t="shared" ref="AK631" si="1834">AK630</f>
        <v>0</v>
      </c>
      <c r="AL631" s="362">
        <f t="shared" ref="AL631" si="1835">AL630</f>
        <v>0</v>
      </c>
      <c r="AM631" s="362">
        <f t="shared" ref="AM631" si="1836">AM630</f>
        <v>0</v>
      </c>
      <c r="AN631" s="362">
        <f t="shared" ref="AN631" si="1837">AN630</f>
        <v>0</v>
      </c>
      <c r="AO631" s="362">
        <f t="shared" ref="AO631" si="1838">AO630</f>
        <v>0</v>
      </c>
      <c r="AP631" s="362">
        <f t="shared" ref="AP631" si="1839">AP630</f>
        <v>0</v>
      </c>
      <c r="AQ631" s="362">
        <f t="shared" ref="AQ631" si="1840">AQ630</f>
        <v>0</v>
      </c>
      <c r="AR631" s="362">
        <f t="shared" ref="AR631" si="1841">AR630</f>
        <v>0</v>
      </c>
      <c r="AS631" s="270"/>
    </row>
    <row r="632" spans="1:45"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842">AF633</f>
        <v>0</v>
      </c>
      <c r="AG634" s="362">
        <f t="shared" ref="AG634" si="1843">AG633</f>
        <v>0</v>
      </c>
      <c r="AH634" s="362">
        <f t="shared" ref="AH634" si="1844">AH633</f>
        <v>0</v>
      </c>
      <c r="AI634" s="362">
        <f t="shared" ref="AI634" si="1845">AI633</f>
        <v>0</v>
      </c>
      <c r="AJ634" s="362">
        <f t="shared" ref="AJ634" si="1846">AJ633</f>
        <v>0</v>
      </c>
      <c r="AK634" s="362">
        <f t="shared" ref="AK634" si="1847">AK633</f>
        <v>0</v>
      </c>
      <c r="AL634" s="362">
        <f t="shared" ref="AL634" si="1848">AL633</f>
        <v>0</v>
      </c>
      <c r="AM634" s="362">
        <f t="shared" ref="AM634" si="1849">AM633</f>
        <v>0</v>
      </c>
      <c r="AN634" s="362">
        <f t="shared" ref="AN634" si="1850">AN633</f>
        <v>0</v>
      </c>
      <c r="AO634" s="362">
        <f t="shared" ref="AO634" si="1851">AO633</f>
        <v>0</v>
      </c>
      <c r="AP634" s="362">
        <f t="shared" ref="AP634" si="1852">AP633</f>
        <v>0</v>
      </c>
      <c r="AQ634" s="362">
        <f t="shared" ref="AQ634" si="1853">AQ633</f>
        <v>0</v>
      </c>
      <c r="AR634" s="362">
        <f t="shared" ref="AR634" si="1854">AR633</f>
        <v>0</v>
      </c>
      <c r="AS634" s="270"/>
    </row>
    <row r="635" spans="1:45"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idden="1"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855">AF636</f>
        <v>0</v>
      </c>
      <c r="AG637" s="362">
        <f t="shared" ref="AG637" si="1856">AG636</f>
        <v>0</v>
      </c>
      <c r="AH637" s="362">
        <f t="shared" ref="AH637" si="1857">AH636</f>
        <v>0</v>
      </c>
      <c r="AI637" s="362">
        <f t="shared" ref="AI637" si="1858">AI636</f>
        <v>0</v>
      </c>
      <c r="AJ637" s="362">
        <f t="shared" ref="AJ637" si="1859">AJ636</f>
        <v>0</v>
      </c>
      <c r="AK637" s="362">
        <f t="shared" ref="AK637" si="1860">AK636</f>
        <v>0</v>
      </c>
      <c r="AL637" s="362">
        <f t="shared" ref="AL637" si="1861">AL636</f>
        <v>0</v>
      </c>
      <c r="AM637" s="362">
        <f t="shared" ref="AM637" si="1862">AM636</f>
        <v>0</v>
      </c>
      <c r="AN637" s="362">
        <f t="shared" ref="AN637" si="1863">AN636</f>
        <v>0</v>
      </c>
      <c r="AO637" s="362">
        <f t="shared" ref="AO637" si="1864">AO636</f>
        <v>0</v>
      </c>
      <c r="AP637" s="362">
        <f t="shared" ref="AP637" si="1865">AP636</f>
        <v>0</v>
      </c>
      <c r="AQ637" s="362">
        <f t="shared" ref="AQ637" si="1866">AQ636</f>
        <v>0</v>
      </c>
      <c r="AR637" s="362">
        <f t="shared" ref="AR637" si="1867">AR636</f>
        <v>0</v>
      </c>
      <c r="AS637" s="270"/>
    </row>
    <row r="638" spans="1:4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75"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0"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idden="1"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68">AF640</f>
        <v>0</v>
      </c>
      <c r="AG641" s="362">
        <f t="shared" ref="AG641" si="1869">AG640</f>
        <v>0</v>
      </c>
      <c r="AH641" s="362">
        <f t="shared" ref="AH641" si="1870">AH640</f>
        <v>0</v>
      </c>
      <c r="AI641" s="362">
        <f t="shared" ref="AI641" si="1871">AI640</f>
        <v>0</v>
      </c>
      <c r="AJ641" s="362">
        <f t="shared" ref="AJ641" si="1872">AJ640</f>
        <v>0</v>
      </c>
      <c r="AK641" s="362">
        <f t="shared" ref="AK641" si="1873">AK640</f>
        <v>0</v>
      </c>
      <c r="AL641" s="362">
        <f t="shared" ref="AL641" si="1874">AL640</f>
        <v>0</v>
      </c>
      <c r="AM641" s="362">
        <f t="shared" ref="AM641" si="1875">AM640</f>
        <v>0</v>
      </c>
      <c r="AN641" s="362">
        <f t="shared" ref="AN641" si="1876">AN640</f>
        <v>0</v>
      </c>
      <c r="AO641" s="362">
        <f t="shared" ref="AO641" si="1877">AO640</f>
        <v>0</v>
      </c>
      <c r="AP641" s="362">
        <f t="shared" ref="AP641" si="1878">AP640</f>
        <v>0</v>
      </c>
      <c r="AQ641" s="362">
        <f t="shared" ref="AQ641" si="1879">AQ640</f>
        <v>0</v>
      </c>
      <c r="AR641" s="362">
        <f t="shared" ref="AR641" si="1880">AR640</f>
        <v>0</v>
      </c>
      <c r="AS641" s="257"/>
    </row>
    <row r="642" spans="1:46"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0"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idden="1"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81">AF643</f>
        <v>0</v>
      </c>
      <c r="AG644" s="362">
        <f t="shared" ref="AG644" si="1882">AG643</f>
        <v>0</v>
      </c>
      <c r="AH644" s="362">
        <f t="shared" ref="AH644" si="1883">AH643</f>
        <v>0</v>
      </c>
      <c r="AI644" s="362">
        <f t="shared" ref="AI644" si="1884">AI643</f>
        <v>0</v>
      </c>
      <c r="AJ644" s="362">
        <f t="shared" ref="AJ644" si="1885">AJ643</f>
        <v>0</v>
      </c>
      <c r="AK644" s="362">
        <f t="shared" ref="AK644" si="1886">AK643</f>
        <v>0</v>
      </c>
      <c r="AL644" s="362">
        <f t="shared" ref="AL644" si="1887">AL643</f>
        <v>0</v>
      </c>
      <c r="AM644" s="362">
        <f t="shared" ref="AM644" si="1888">AM643</f>
        <v>0</v>
      </c>
      <c r="AN644" s="362">
        <f t="shared" ref="AN644" si="1889">AN643</f>
        <v>0</v>
      </c>
      <c r="AO644" s="362">
        <f t="shared" ref="AO644" si="1890">AO643</f>
        <v>0</v>
      </c>
      <c r="AP644" s="362">
        <f t="shared" ref="AP644" si="1891">AP643</f>
        <v>0</v>
      </c>
      <c r="AQ644" s="362">
        <f t="shared" ref="AQ644" si="1892">AQ643</f>
        <v>0</v>
      </c>
      <c r="AR644" s="362">
        <f t="shared" ref="AR644" si="1893">AR643</f>
        <v>0</v>
      </c>
      <c r="AS644" s="257"/>
    </row>
    <row r="645" spans="1:46"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0"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94">AF646</f>
        <v>0</v>
      </c>
      <c r="AG647" s="362">
        <f t="shared" ref="AG647" si="1895">AG646</f>
        <v>0</v>
      </c>
      <c r="AH647" s="362">
        <f t="shared" ref="AH647" si="1896">AH646</f>
        <v>0</v>
      </c>
      <c r="AI647" s="362">
        <f t="shared" ref="AI647" si="1897">AI646</f>
        <v>0</v>
      </c>
      <c r="AJ647" s="362">
        <f t="shared" ref="AJ647" si="1898">AJ646</f>
        <v>0</v>
      </c>
      <c r="AK647" s="362">
        <f t="shared" ref="AK647" si="1899">AK646</f>
        <v>0</v>
      </c>
      <c r="AL647" s="362">
        <f t="shared" ref="AL647" si="1900">AL646</f>
        <v>0</v>
      </c>
      <c r="AM647" s="362">
        <f t="shared" ref="AM647" si="1901">AM646</f>
        <v>0</v>
      </c>
      <c r="AN647" s="362">
        <f t="shared" ref="AN647" si="1902">AN646</f>
        <v>0</v>
      </c>
      <c r="AO647" s="362">
        <f t="shared" ref="AO647" si="1903">AO646</f>
        <v>0</v>
      </c>
      <c r="AP647" s="362">
        <f t="shared" ref="AP647" si="1904">AP646</f>
        <v>0</v>
      </c>
      <c r="AQ647" s="362">
        <f t="shared" ref="AQ647" si="1905">AQ646</f>
        <v>0</v>
      </c>
      <c r="AR647" s="362">
        <f t="shared" ref="AR647" si="1906">AR646</f>
        <v>0</v>
      </c>
      <c r="AS647" s="266"/>
    </row>
    <row r="648" spans="1:46"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75"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idden="1"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907">AF650</f>
        <v>0</v>
      </c>
      <c r="AG651" s="362">
        <f t="shared" ref="AG651" si="1908">AG650</f>
        <v>0</v>
      </c>
      <c r="AH651" s="362">
        <f t="shared" ref="AH651" si="1909">AH650</f>
        <v>0</v>
      </c>
      <c r="AI651" s="362">
        <f t="shared" ref="AI651" si="1910">AI650</f>
        <v>0</v>
      </c>
      <c r="AJ651" s="362">
        <f t="shared" ref="AJ651" si="1911">AJ650</f>
        <v>0</v>
      </c>
      <c r="AK651" s="362">
        <f t="shared" ref="AK651" si="1912">AK650</f>
        <v>0</v>
      </c>
      <c r="AL651" s="362">
        <f t="shared" ref="AL651" si="1913">AL650</f>
        <v>0</v>
      </c>
      <c r="AM651" s="362">
        <f t="shared" ref="AM651" si="1914">AM650</f>
        <v>0</v>
      </c>
      <c r="AN651" s="362">
        <f t="shared" ref="AN651" si="1915">AN650</f>
        <v>0</v>
      </c>
      <c r="AO651" s="362">
        <f t="shared" ref="AO651" si="1916">AO650</f>
        <v>0</v>
      </c>
      <c r="AP651" s="362">
        <f t="shared" ref="AP651" si="1917">AP650</f>
        <v>0</v>
      </c>
      <c r="AQ651" s="362">
        <f t="shared" ref="AQ651" si="1918">AQ650</f>
        <v>0</v>
      </c>
      <c r="AR651" s="362">
        <f t="shared" ref="AR651" si="1919">AR650</f>
        <v>0</v>
      </c>
      <c r="AS651" s="452"/>
      <c r="AT651" s="544"/>
    </row>
    <row r="652" spans="1:46"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75" hidden="1" outlineLevel="1">
      <c r="A653" s="464"/>
      <c r="B653" s="248" t="s">
        <v>486</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idden="1" outlineLevel="1">
      <c r="A654" s="464">
        <v>15</v>
      </c>
      <c r="B654" s="254" t="s">
        <v>491</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idden="1"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920">AF654</f>
        <v>0</v>
      </c>
      <c r="AG655" s="362">
        <f t="shared" si="1920"/>
        <v>0</v>
      </c>
      <c r="AH655" s="362">
        <f t="shared" si="1920"/>
        <v>0</v>
      </c>
      <c r="AI655" s="362">
        <f t="shared" si="1920"/>
        <v>0</v>
      </c>
      <c r="AJ655" s="362">
        <f t="shared" si="1920"/>
        <v>0</v>
      </c>
      <c r="AK655" s="362">
        <f t="shared" si="1920"/>
        <v>0</v>
      </c>
      <c r="AL655" s="362">
        <f t="shared" si="1920"/>
        <v>0</v>
      </c>
      <c r="AM655" s="362">
        <f t="shared" si="1920"/>
        <v>0</v>
      </c>
      <c r="AN655" s="362">
        <f t="shared" si="1920"/>
        <v>0</v>
      </c>
      <c r="AO655" s="362">
        <f t="shared" si="1920"/>
        <v>0</v>
      </c>
      <c r="AP655" s="362">
        <f t="shared" si="1920"/>
        <v>0</v>
      </c>
      <c r="AQ655" s="362">
        <f t="shared" si="1920"/>
        <v>0</v>
      </c>
      <c r="AR655" s="362">
        <f t="shared" si="1920"/>
        <v>0</v>
      </c>
      <c r="AS655" s="257"/>
    </row>
    <row r="656" spans="1:46"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idden="1" outlineLevel="1">
      <c r="A657" s="464">
        <v>16</v>
      </c>
      <c r="B657" s="283" t="s">
        <v>487</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idden="1"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921">AF657</f>
        <v>0</v>
      </c>
      <c r="AG658" s="362">
        <f t="shared" si="1921"/>
        <v>0</v>
      </c>
      <c r="AH658" s="362">
        <f t="shared" si="1921"/>
        <v>0</v>
      </c>
      <c r="AI658" s="362">
        <f t="shared" si="1921"/>
        <v>0</v>
      </c>
      <c r="AJ658" s="362">
        <f t="shared" si="1921"/>
        <v>0</v>
      </c>
      <c r="AK658" s="362">
        <f t="shared" si="1921"/>
        <v>0</v>
      </c>
      <c r="AL658" s="362">
        <f t="shared" si="1921"/>
        <v>0</v>
      </c>
      <c r="AM658" s="362">
        <f t="shared" si="1921"/>
        <v>0</v>
      </c>
      <c r="AN658" s="362">
        <f t="shared" si="1921"/>
        <v>0</v>
      </c>
      <c r="AO658" s="362">
        <f t="shared" si="1921"/>
        <v>0</v>
      </c>
      <c r="AP658" s="362">
        <f t="shared" si="1921"/>
        <v>0</v>
      </c>
      <c r="AQ658" s="362">
        <f t="shared" si="1921"/>
        <v>0</v>
      </c>
      <c r="AR658" s="362">
        <f t="shared" si="1921"/>
        <v>0</v>
      </c>
      <c r="AS658" s="257"/>
    </row>
    <row r="659" spans="1:45" s="243" customFormat="1"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75" hidden="1" outlineLevel="1">
      <c r="A660" s="464"/>
      <c r="B660" s="455" t="s">
        <v>492</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idden="1"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922">AF661</f>
        <v>0</v>
      </c>
      <c r="AG662" s="362">
        <f t="shared" si="1922"/>
        <v>0</v>
      </c>
      <c r="AH662" s="362">
        <f t="shared" si="1922"/>
        <v>0</v>
      </c>
      <c r="AI662" s="362">
        <f t="shared" si="1922"/>
        <v>0</v>
      </c>
      <c r="AJ662" s="362">
        <f t="shared" si="1922"/>
        <v>0</v>
      </c>
      <c r="AK662" s="362">
        <f t="shared" si="1922"/>
        <v>0</v>
      </c>
      <c r="AL662" s="362">
        <f t="shared" si="1922"/>
        <v>0</v>
      </c>
      <c r="AM662" s="362">
        <f t="shared" si="1922"/>
        <v>0</v>
      </c>
      <c r="AN662" s="362">
        <f t="shared" si="1922"/>
        <v>0</v>
      </c>
      <c r="AO662" s="362">
        <f t="shared" si="1922"/>
        <v>0</v>
      </c>
      <c r="AP662" s="362">
        <f t="shared" si="1922"/>
        <v>0</v>
      </c>
      <c r="AQ662" s="362">
        <f t="shared" si="1922"/>
        <v>0</v>
      </c>
      <c r="AR662" s="362">
        <f t="shared" si="1922"/>
        <v>0</v>
      </c>
      <c r="AS662" s="266"/>
    </row>
    <row r="663" spans="1:45"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idden="1"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923">AF664</f>
        <v>0</v>
      </c>
      <c r="AG665" s="362">
        <f t="shared" si="1923"/>
        <v>0</v>
      </c>
      <c r="AH665" s="362">
        <f t="shared" si="1923"/>
        <v>0</v>
      </c>
      <c r="AI665" s="362">
        <f t="shared" si="1923"/>
        <v>0</v>
      </c>
      <c r="AJ665" s="362">
        <f t="shared" si="1923"/>
        <v>0</v>
      </c>
      <c r="AK665" s="362">
        <f t="shared" si="1923"/>
        <v>0</v>
      </c>
      <c r="AL665" s="362">
        <f t="shared" si="1923"/>
        <v>0</v>
      </c>
      <c r="AM665" s="362">
        <f t="shared" si="1923"/>
        <v>0</v>
      </c>
      <c r="AN665" s="362">
        <f t="shared" si="1923"/>
        <v>0</v>
      </c>
      <c r="AO665" s="362">
        <f t="shared" si="1923"/>
        <v>0</v>
      </c>
      <c r="AP665" s="362">
        <f t="shared" si="1923"/>
        <v>0</v>
      </c>
      <c r="AQ665" s="362">
        <f t="shared" si="1923"/>
        <v>0</v>
      </c>
      <c r="AR665" s="362">
        <f t="shared" si="1923"/>
        <v>0</v>
      </c>
      <c r="AS665" s="266"/>
    </row>
    <row r="666" spans="1:45"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924">AF667</f>
        <v>0</v>
      </c>
      <c r="AG668" s="362">
        <f t="shared" si="1924"/>
        <v>0</v>
      </c>
      <c r="AH668" s="362">
        <f t="shared" si="1924"/>
        <v>0</v>
      </c>
      <c r="AI668" s="362">
        <f t="shared" si="1924"/>
        <v>0</v>
      </c>
      <c r="AJ668" s="362">
        <f t="shared" si="1924"/>
        <v>0</v>
      </c>
      <c r="AK668" s="362">
        <f t="shared" si="1924"/>
        <v>0</v>
      </c>
      <c r="AL668" s="362">
        <f t="shared" si="1924"/>
        <v>0</v>
      </c>
      <c r="AM668" s="362">
        <f t="shared" si="1924"/>
        <v>0</v>
      </c>
      <c r="AN668" s="362">
        <f t="shared" si="1924"/>
        <v>0</v>
      </c>
      <c r="AO668" s="362">
        <f t="shared" si="1924"/>
        <v>0</v>
      </c>
      <c r="AP668" s="362">
        <f t="shared" si="1924"/>
        <v>0</v>
      </c>
      <c r="AQ668" s="362">
        <f t="shared" si="1924"/>
        <v>0</v>
      </c>
      <c r="AR668" s="362">
        <f t="shared" si="1924"/>
        <v>0</v>
      </c>
      <c r="AS668" s="257"/>
    </row>
    <row r="669" spans="1:45"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925">AF670</f>
        <v>0</v>
      </c>
      <c r="AG671" s="362">
        <f t="shared" si="1925"/>
        <v>0</v>
      </c>
      <c r="AH671" s="362">
        <f t="shared" si="1925"/>
        <v>0</v>
      </c>
      <c r="AI671" s="362">
        <f t="shared" si="1925"/>
        <v>0</v>
      </c>
      <c r="AJ671" s="362">
        <f t="shared" si="1925"/>
        <v>0</v>
      </c>
      <c r="AK671" s="362">
        <f t="shared" si="1925"/>
        <v>0</v>
      </c>
      <c r="AL671" s="362">
        <f t="shared" si="1925"/>
        <v>0</v>
      </c>
      <c r="AM671" s="362">
        <f t="shared" si="1925"/>
        <v>0</v>
      </c>
      <c r="AN671" s="362">
        <f t="shared" si="1925"/>
        <v>0</v>
      </c>
      <c r="AO671" s="362">
        <f t="shared" si="1925"/>
        <v>0</v>
      </c>
      <c r="AP671" s="362">
        <f t="shared" si="1925"/>
        <v>0</v>
      </c>
      <c r="AQ671" s="362">
        <f t="shared" si="1925"/>
        <v>0</v>
      </c>
      <c r="AR671" s="362">
        <f t="shared" si="1925"/>
        <v>0</v>
      </c>
      <c r="AS671" s="266"/>
    </row>
    <row r="672" spans="1:45" ht="15.75"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75" hidden="1" outlineLevel="1">
      <c r="A673" s="464"/>
      <c r="B673" s="454" t="s">
        <v>499</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75" hidden="1" outlineLevel="1">
      <c r="A674" s="464"/>
      <c r="B674" s="443" t="s">
        <v>495</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idden="1" outlineLevel="1">
      <c r="A675" s="464">
        <v>21</v>
      </c>
      <c r="B675" s="379" t="s">
        <v>113</v>
      </c>
      <c r="C675" s="251" t="s">
        <v>25</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c r="AF675" s="361"/>
      <c r="AG675" s="361"/>
      <c r="AH675" s="361"/>
      <c r="AI675" s="361"/>
      <c r="AJ675" s="361"/>
      <c r="AK675" s="361"/>
      <c r="AL675" s="361"/>
      <c r="AM675" s="361"/>
      <c r="AN675" s="361"/>
      <c r="AO675" s="361"/>
      <c r="AP675" s="361"/>
      <c r="AQ675" s="361"/>
      <c r="AR675" s="361"/>
      <c r="AS675" s="256">
        <f>SUM(AE675:AR675)</f>
        <v>0</v>
      </c>
    </row>
    <row r="676" spans="1:45" hidden="1" outlineLevel="1">
      <c r="A676" s="464"/>
      <c r="B676" s="254" t="s">
        <v>309</v>
      </c>
      <c r="C676" s="251" t="s">
        <v>163</v>
      </c>
      <c r="D676" s="255"/>
      <c r="E676" s="255"/>
      <c r="F676" s="255"/>
      <c r="G676" s="255"/>
      <c r="H676" s="255"/>
      <c r="I676" s="255"/>
      <c r="J676" s="255"/>
      <c r="K676" s="255"/>
      <c r="L676" s="255"/>
      <c r="M676" s="255"/>
      <c r="N676" s="255"/>
      <c r="O676" s="255"/>
      <c r="P676" s="255"/>
      <c r="Q676" s="251"/>
      <c r="R676" s="255"/>
      <c r="S676" s="255"/>
      <c r="T676" s="255"/>
      <c r="U676" s="255"/>
      <c r="V676" s="255"/>
      <c r="W676" s="255"/>
      <c r="X676" s="255"/>
      <c r="Y676" s="255"/>
      <c r="Z676" s="255"/>
      <c r="AA676" s="255"/>
      <c r="AB676" s="255"/>
      <c r="AC676" s="255"/>
      <c r="AD676" s="255"/>
      <c r="AE676" s="362">
        <f>AE675</f>
        <v>0</v>
      </c>
      <c r="AF676" s="362">
        <f t="shared" ref="AF676" si="1926">AF675</f>
        <v>0</v>
      </c>
      <c r="AG676" s="362">
        <f t="shared" ref="AG676" si="1927">AG675</f>
        <v>0</v>
      </c>
      <c r="AH676" s="362">
        <f t="shared" ref="AH676" si="1928">AH675</f>
        <v>0</v>
      </c>
      <c r="AI676" s="362">
        <f t="shared" ref="AI676" si="1929">AI675</f>
        <v>0</v>
      </c>
      <c r="AJ676" s="362">
        <f t="shared" ref="AJ676" si="1930">AJ675</f>
        <v>0</v>
      </c>
      <c r="AK676" s="362">
        <f t="shared" ref="AK676" si="1931">AK675</f>
        <v>0</v>
      </c>
      <c r="AL676" s="362">
        <f t="shared" ref="AL676" si="1932">AL675</f>
        <v>0</v>
      </c>
      <c r="AM676" s="362">
        <f t="shared" ref="AM676" si="1933">AM675</f>
        <v>0</v>
      </c>
      <c r="AN676" s="362">
        <f t="shared" ref="AN676" si="1934">AN675</f>
        <v>0</v>
      </c>
      <c r="AO676" s="362">
        <f t="shared" ref="AO676" si="1935">AO675</f>
        <v>0</v>
      </c>
      <c r="AP676" s="362">
        <f t="shared" ref="AP676" si="1936">AP675</f>
        <v>0</v>
      </c>
      <c r="AQ676" s="362">
        <f t="shared" ref="AQ676" si="1937">AQ675</f>
        <v>0</v>
      </c>
      <c r="AR676" s="362">
        <f t="shared" ref="AR676" si="1938">AR675</f>
        <v>0</v>
      </c>
      <c r="AS676" s="266"/>
    </row>
    <row r="677" spans="1:45"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idden="1" outlineLevel="1">
      <c r="A678" s="464">
        <v>22</v>
      </c>
      <c r="B678" s="379" t="s">
        <v>114</v>
      </c>
      <c r="C678" s="251" t="s">
        <v>25</v>
      </c>
      <c r="D678" s="255"/>
      <c r="E678" s="255"/>
      <c r="F678" s="255"/>
      <c r="G678" s="255"/>
      <c r="H678" s="255"/>
      <c r="I678" s="255"/>
      <c r="J678" s="255"/>
      <c r="K678" s="255"/>
      <c r="L678" s="255"/>
      <c r="M678" s="255"/>
      <c r="N678" s="255"/>
      <c r="O678" s="255"/>
      <c r="P678" s="255"/>
      <c r="Q678" s="251"/>
      <c r="R678" s="255"/>
      <c r="S678" s="255"/>
      <c r="T678" s="255"/>
      <c r="U678" s="255"/>
      <c r="V678" s="255"/>
      <c r="W678" s="255"/>
      <c r="X678" s="255"/>
      <c r="Y678" s="255"/>
      <c r="Z678" s="255"/>
      <c r="AA678" s="255"/>
      <c r="AB678" s="255"/>
      <c r="AC678" s="255"/>
      <c r="AD678" s="255"/>
      <c r="AE678" s="361"/>
      <c r="AF678" s="361"/>
      <c r="AG678" s="361"/>
      <c r="AH678" s="361"/>
      <c r="AI678" s="361"/>
      <c r="AJ678" s="361"/>
      <c r="AK678" s="361"/>
      <c r="AL678" s="361"/>
      <c r="AM678" s="361"/>
      <c r="AN678" s="361"/>
      <c r="AO678" s="361"/>
      <c r="AP678" s="361"/>
      <c r="AQ678" s="361"/>
      <c r="AR678" s="361"/>
      <c r="AS678" s="256">
        <f>SUM(AE678:AR678)</f>
        <v>0</v>
      </c>
    </row>
    <row r="679" spans="1:45" hidden="1" outlineLevel="1">
      <c r="A679" s="464"/>
      <c r="B679" s="254" t="s">
        <v>309</v>
      </c>
      <c r="C679" s="251" t="s">
        <v>163</v>
      </c>
      <c r="D679" s="255"/>
      <c r="E679" s="255"/>
      <c r="F679" s="255"/>
      <c r="G679" s="255"/>
      <c r="H679" s="255"/>
      <c r="I679" s="255"/>
      <c r="J679" s="255"/>
      <c r="K679" s="255"/>
      <c r="L679" s="255"/>
      <c r="M679" s="255"/>
      <c r="N679" s="255"/>
      <c r="O679" s="255"/>
      <c r="P679" s="255"/>
      <c r="Q679" s="251"/>
      <c r="R679" s="255"/>
      <c r="S679" s="255"/>
      <c r="T679" s="255"/>
      <c r="U679" s="255"/>
      <c r="V679" s="255"/>
      <c r="W679" s="255"/>
      <c r="X679" s="255"/>
      <c r="Y679" s="255"/>
      <c r="Z679" s="255"/>
      <c r="AA679" s="255"/>
      <c r="AB679" s="255"/>
      <c r="AC679" s="255"/>
      <c r="AD679" s="255"/>
      <c r="AE679" s="362">
        <f>AE678</f>
        <v>0</v>
      </c>
      <c r="AF679" s="362">
        <f t="shared" ref="AF679" si="1939">AF678</f>
        <v>0</v>
      </c>
      <c r="AG679" s="362">
        <f t="shared" ref="AG679" si="1940">AG678</f>
        <v>0</v>
      </c>
      <c r="AH679" s="362">
        <f t="shared" ref="AH679" si="1941">AH678</f>
        <v>0</v>
      </c>
      <c r="AI679" s="362">
        <f t="shared" ref="AI679" si="1942">AI678</f>
        <v>0</v>
      </c>
      <c r="AJ679" s="362">
        <f t="shared" ref="AJ679" si="1943">AJ678</f>
        <v>0</v>
      </c>
      <c r="AK679" s="362">
        <f t="shared" ref="AK679" si="1944">AK678</f>
        <v>0</v>
      </c>
      <c r="AL679" s="362">
        <f t="shared" ref="AL679" si="1945">AL678</f>
        <v>0</v>
      </c>
      <c r="AM679" s="362">
        <f t="shared" ref="AM679" si="1946">AM678</f>
        <v>0</v>
      </c>
      <c r="AN679" s="362">
        <f t="shared" ref="AN679" si="1947">AN678</f>
        <v>0</v>
      </c>
      <c r="AO679" s="362">
        <f t="shared" ref="AO679" si="1948">AO678</f>
        <v>0</v>
      </c>
      <c r="AP679" s="362">
        <f t="shared" ref="AP679" si="1949">AP678</f>
        <v>0</v>
      </c>
      <c r="AQ679" s="362">
        <f t="shared" ref="AQ679" si="1950">AQ678</f>
        <v>0</v>
      </c>
      <c r="AR679" s="362">
        <f t="shared" ref="AR679" si="1951">AR678</f>
        <v>0</v>
      </c>
      <c r="AS679" s="266"/>
    </row>
    <row r="680" spans="1:45"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idden="1" outlineLevel="1">
      <c r="A681" s="464">
        <v>23</v>
      </c>
      <c r="B681" s="379" t="s">
        <v>115</v>
      </c>
      <c r="C681" s="251" t="s">
        <v>25</v>
      </c>
      <c r="D681" s="255"/>
      <c r="E681" s="255"/>
      <c r="F681" s="255"/>
      <c r="G681" s="255"/>
      <c r="H681" s="255"/>
      <c r="I681" s="255"/>
      <c r="J681" s="255"/>
      <c r="K681" s="255"/>
      <c r="L681" s="255"/>
      <c r="M681" s="255"/>
      <c r="N681" s="255"/>
      <c r="O681" s="255"/>
      <c r="P681" s="255"/>
      <c r="Q681" s="251"/>
      <c r="R681" s="255"/>
      <c r="S681" s="255"/>
      <c r="T681" s="255"/>
      <c r="U681" s="255"/>
      <c r="V681" s="255"/>
      <c r="W681" s="255"/>
      <c r="X681" s="255"/>
      <c r="Y681" s="255"/>
      <c r="Z681" s="255"/>
      <c r="AA681" s="255"/>
      <c r="AB681" s="255"/>
      <c r="AC681" s="255"/>
      <c r="AD681" s="255"/>
      <c r="AE681" s="361"/>
      <c r="AF681" s="361"/>
      <c r="AG681" s="361"/>
      <c r="AH681" s="361"/>
      <c r="AI681" s="361"/>
      <c r="AJ681" s="361"/>
      <c r="AK681" s="361"/>
      <c r="AL681" s="361"/>
      <c r="AM681" s="361"/>
      <c r="AN681" s="361"/>
      <c r="AO681" s="361"/>
      <c r="AP681" s="361"/>
      <c r="AQ681" s="361"/>
      <c r="AR681" s="361"/>
      <c r="AS681" s="256">
        <f>SUM(AE681:AR681)</f>
        <v>0</v>
      </c>
    </row>
    <row r="682" spans="1:45" hidden="1" outlineLevel="1">
      <c r="A682" s="464"/>
      <c r="B682" s="254" t="s">
        <v>309</v>
      </c>
      <c r="C682" s="251" t="s">
        <v>163</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0</v>
      </c>
      <c r="AF682" s="362">
        <f t="shared" ref="AF682" si="1952">AF681</f>
        <v>0</v>
      </c>
      <c r="AG682" s="362">
        <f t="shared" ref="AG682" si="1953">AG681</f>
        <v>0</v>
      </c>
      <c r="AH682" s="362">
        <f t="shared" ref="AH682" si="1954">AH681</f>
        <v>0</v>
      </c>
      <c r="AI682" s="362">
        <f t="shared" ref="AI682" si="1955">AI681</f>
        <v>0</v>
      </c>
      <c r="AJ682" s="362">
        <f t="shared" ref="AJ682" si="1956">AJ681</f>
        <v>0</v>
      </c>
      <c r="AK682" s="362">
        <f t="shared" ref="AK682" si="1957">AK681</f>
        <v>0</v>
      </c>
      <c r="AL682" s="362">
        <f t="shared" ref="AL682" si="1958">AL681</f>
        <v>0</v>
      </c>
      <c r="AM682" s="362">
        <f t="shared" ref="AM682" si="1959">AM681</f>
        <v>0</v>
      </c>
      <c r="AN682" s="362">
        <f t="shared" ref="AN682" si="1960">AN681</f>
        <v>0</v>
      </c>
      <c r="AO682" s="362">
        <f t="shared" ref="AO682" si="1961">AO681</f>
        <v>0</v>
      </c>
      <c r="AP682" s="362">
        <f t="shared" ref="AP682" si="1962">AP681</f>
        <v>0</v>
      </c>
      <c r="AQ682" s="362">
        <f t="shared" ref="AQ682" si="1963">AQ681</f>
        <v>0</v>
      </c>
      <c r="AR682" s="362">
        <f t="shared" ref="AR682" si="1964">AR681</f>
        <v>0</v>
      </c>
      <c r="AS682" s="266"/>
    </row>
    <row r="683" spans="1:45"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idden="1" outlineLevel="1">
      <c r="A684" s="464">
        <v>24</v>
      </c>
      <c r="B684" s="379" t="s">
        <v>116</v>
      </c>
      <c r="C684" s="251" t="s">
        <v>25</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idden="1" outlineLevel="1">
      <c r="A685" s="464"/>
      <c r="B685" s="254" t="s">
        <v>309</v>
      </c>
      <c r="C685" s="251" t="s">
        <v>163</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65">AF684</f>
        <v>0</v>
      </c>
      <c r="AG685" s="362">
        <f t="shared" ref="AG685" si="1966">AG684</f>
        <v>0</v>
      </c>
      <c r="AH685" s="362">
        <f t="shared" ref="AH685" si="1967">AH684</f>
        <v>0</v>
      </c>
      <c r="AI685" s="362">
        <f t="shared" ref="AI685" si="1968">AI684</f>
        <v>0</v>
      </c>
      <c r="AJ685" s="362">
        <f t="shared" ref="AJ685" si="1969">AJ684</f>
        <v>0</v>
      </c>
      <c r="AK685" s="362">
        <f t="shared" ref="AK685" si="1970">AK684</f>
        <v>0</v>
      </c>
      <c r="AL685" s="362">
        <f t="shared" ref="AL685" si="1971">AL684</f>
        <v>0</v>
      </c>
      <c r="AM685" s="362">
        <f t="shared" ref="AM685" si="1972">AM684</f>
        <v>0</v>
      </c>
      <c r="AN685" s="362">
        <f t="shared" ref="AN685" si="1973">AN684</f>
        <v>0</v>
      </c>
      <c r="AO685" s="362">
        <f t="shared" ref="AO685" si="1974">AO684</f>
        <v>0</v>
      </c>
      <c r="AP685" s="362">
        <f t="shared" ref="AP685" si="1975">AP684</f>
        <v>0</v>
      </c>
      <c r="AQ685" s="362">
        <f t="shared" ref="AQ685" si="1976">AQ684</f>
        <v>0</v>
      </c>
      <c r="AR685" s="362">
        <f t="shared" ref="AR685" si="1977">AR684</f>
        <v>0</v>
      </c>
      <c r="AS685" s="266"/>
    </row>
    <row r="686" spans="1:4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75" hidden="1" outlineLevel="1">
      <c r="A687" s="464"/>
      <c r="B687" s="248" t="s">
        <v>496</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idden="1" outlineLevel="1">
      <c r="A688" s="464">
        <v>25</v>
      </c>
      <c r="B688" s="379" t="s">
        <v>117</v>
      </c>
      <c r="C688" s="251" t="s">
        <v>25</v>
      </c>
      <c r="D688" s="255"/>
      <c r="E688" s="255"/>
      <c r="F688" s="255"/>
      <c r="G688" s="255"/>
      <c r="H688" s="255"/>
      <c r="I688" s="255"/>
      <c r="J688" s="255"/>
      <c r="K688" s="255"/>
      <c r="L688" s="255"/>
      <c r="M688" s="255"/>
      <c r="N688" s="255"/>
      <c r="O688" s="255"/>
      <c r="P688" s="255"/>
      <c r="Q688" s="255">
        <v>12</v>
      </c>
      <c r="R688" s="255"/>
      <c r="S688" s="255"/>
      <c r="T688" s="255"/>
      <c r="U688" s="255"/>
      <c r="V688" s="255"/>
      <c r="W688" s="255"/>
      <c r="X688" s="255"/>
      <c r="Y688" s="255"/>
      <c r="Z688" s="255"/>
      <c r="AA688" s="255"/>
      <c r="AB688" s="255"/>
      <c r="AC688" s="255"/>
      <c r="AD688" s="255"/>
      <c r="AE688" s="377"/>
      <c r="AF688" s="361"/>
      <c r="AG688" s="361"/>
      <c r="AH688" s="361"/>
      <c r="AI688" s="361"/>
      <c r="AJ688" s="361"/>
      <c r="AK688" s="361"/>
      <c r="AL688" s="366"/>
      <c r="AM688" s="366"/>
      <c r="AN688" s="366"/>
      <c r="AO688" s="366"/>
      <c r="AP688" s="366"/>
      <c r="AQ688" s="366"/>
      <c r="AR688" s="366"/>
      <c r="AS688" s="256">
        <f>SUM(AE688:AR688)</f>
        <v>0</v>
      </c>
    </row>
    <row r="689" spans="1:45" hidden="1" outlineLevel="1">
      <c r="A689" s="464"/>
      <c r="B689" s="254" t="s">
        <v>309</v>
      </c>
      <c r="C689" s="251" t="s">
        <v>163</v>
      </c>
      <c r="D689" s="255"/>
      <c r="E689" s="255"/>
      <c r="F689" s="255"/>
      <c r="G689" s="255"/>
      <c r="H689" s="255"/>
      <c r="I689" s="255"/>
      <c r="J689" s="255"/>
      <c r="K689" s="255"/>
      <c r="L689" s="255"/>
      <c r="M689" s="255"/>
      <c r="N689" s="255"/>
      <c r="O689" s="255"/>
      <c r="P689" s="255"/>
      <c r="Q689" s="255">
        <f>Q688</f>
        <v>12</v>
      </c>
      <c r="R689" s="255"/>
      <c r="S689" s="255"/>
      <c r="T689" s="255"/>
      <c r="U689" s="255"/>
      <c r="V689" s="255"/>
      <c r="W689" s="255"/>
      <c r="X689" s="255"/>
      <c r="Y689" s="255"/>
      <c r="Z689" s="255"/>
      <c r="AA689" s="255"/>
      <c r="AB689" s="255"/>
      <c r="AC689" s="255"/>
      <c r="AD689" s="255"/>
      <c r="AE689" s="362">
        <f>AE688</f>
        <v>0</v>
      </c>
      <c r="AF689" s="362">
        <f t="shared" ref="AF689" si="1978">AF688</f>
        <v>0</v>
      </c>
      <c r="AG689" s="362">
        <f t="shared" ref="AG689" si="1979">AG688</f>
        <v>0</v>
      </c>
      <c r="AH689" s="362">
        <f t="shared" ref="AH689" si="1980">AH688</f>
        <v>0</v>
      </c>
      <c r="AI689" s="362">
        <f t="shared" ref="AI689" si="1981">AI688</f>
        <v>0</v>
      </c>
      <c r="AJ689" s="362">
        <f t="shared" ref="AJ689" si="1982">AJ688</f>
        <v>0</v>
      </c>
      <c r="AK689" s="362">
        <f t="shared" ref="AK689" si="1983">AK688</f>
        <v>0</v>
      </c>
      <c r="AL689" s="362">
        <f t="shared" ref="AL689" si="1984">AL688</f>
        <v>0</v>
      </c>
      <c r="AM689" s="362">
        <f t="shared" ref="AM689" si="1985">AM688</f>
        <v>0</v>
      </c>
      <c r="AN689" s="362">
        <f t="shared" ref="AN689" si="1986">AN688</f>
        <v>0</v>
      </c>
      <c r="AO689" s="362">
        <f t="shared" ref="AO689" si="1987">AO688</f>
        <v>0</v>
      </c>
      <c r="AP689" s="362">
        <f t="shared" ref="AP689" si="1988">AP688</f>
        <v>0</v>
      </c>
      <c r="AQ689" s="362">
        <f t="shared" ref="AQ689" si="1989">AQ688</f>
        <v>0</v>
      </c>
      <c r="AR689" s="362">
        <f t="shared" ref="AR689" si="1990">AR688</f>
        <v>0</v>
      </c>
      <c r="AS689" s="266"/>
    </row>
    <row r="690" spans="1:45" hidden="1" outlineLevel="1">
      <c r="A690" s="464"/>
      <c r="B690" s="254"/>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251"/>
      <c r="AE690" s="363"/>
      <c r="AF690" s="376"/>
      <c r="AG690" s="376"/>
      <c r="AH690" s="376"/>
      <c r="AI690" s="376"/>
      <c r="AJ690" s="376"/>
      <c r="AK690" s="376"/>
      <c r="AL690" s="376"/>
      <c r="AM690" s="376"/>
      <c r="AN690" s="376"/>
      <c r="AO690" s="376"/>
      <c r="AP690" s="376"/>
      <c r="AQ690" s="376"/>
      <c r="AR690" s="376"/>
      <c r="AS690" s="266"/>
    </row>
    <row r="691" spans="1:45" hidden="1" outlineLevel="1">
      <c r="A691" s="464">
        <v>26</v>
      </c>
      <c r="B691" s="379" t="s">
        <v>118</v>
      </c>
      <c r="C691" s="251" t="s">
        <v>25</v>
      </c>
      <c r="D691" s="255"/>
      <c r="E691" s="255"/>
      <c r="F691" s="255"/>
      <c r="G691" s="255"/>
      <c r="H691" s="255"/>
      <c r="I691" s="255"/>
      <c r="J691" s="255"/>
      <c r="K691" s="255"/>
      <c r="L691" s="255"/>
      <c r="M691" s="255"/>
      <c r="N691" s="255"/>
      <c r="O691" s="255"/>
      <c r="P691" s="255"/>
      <c r="Q691" s="255">
        <v>12</v>
      </c>
      <c r="R691" s="255"/>
      <c r="S691" s="255"/>
      <c r="T691" s="255"/>
      <c r="U691" s="255"/>
      <c r="V691" s="255"/>
      <c r="W691" s="255"/>
      <c r="X691" s="255"/>
      <c r="Y691" s="255"/>
      <c r="Z691" s="255"/>
      <c r="AA691" s="255"/>
      <c r="AB691" s="255"/>
      <c r="AC691" s="255"/>
      <c r="AD691" s="255"/>
      <c r="AE691" s="377"/>
      <c r="AF691" s="361"/>
      <c r="AG691" s="361"/>
      <c r="AH691" s="361"/>
      <c r="AI691" s="361"/>
      <c r="AJ691" s="361"/>
      <c r="AK691" s="361"/>
      <c r="AL691" s="366"/>
      <c r="AM691" s="366"/>
      <c r="AN691" s="366"/>
      <c r="AO691" s="366"/>
      <c r="AP691" s="366"/>
      <c r="AQ691" s="366"/>
      <c r="AR691" s="366"/>
      <c r="AS691" s="256">
        <f>SUM(AE691:AR691)</f>
        <v>0</v>
      </c>
    </row>
    <row r="692" spans="1:45" hidden="1" outlineLevel="1">
      <c r="A692" s="464"/>
      <c r="B692" s="254" t="s">
        <v>309</v>
      </c>
      <c r="C692" s="251" t="s">
        <v>163</v>
      </c>
      <c r="D692" s="255"/>
      <c r="E692" s="255"/>
      <c r="F692" s="255"/>
      <c r="G692" s="255"/>
      <c r="H692" s="255"/>
      <c r="I692" s="255"/>
      <c r="J692" s="255"/>
      <c r="K692" s="255"/>
      <c r="L692" s="255"/>
      <c r="M692" s="255"/>
      <c r="N692" s="255"/>
      <c r="O692" s="255"/>
      <c r="P692" s="255"/>
      <c r="Q692" s="255">
        <f>Q691</f>
        <v>12</v>
      </c>
      <c r="R692" s="255"/>
      <c r="S692" s="255"/>
      <c r="T692" s="255"/>
      <c r="U692" s="255"/>
      <c r="V692" s="255"/>
      <c r="W692" s="255"/>
      <c r="X692" s="255"/>
      <c r="Y692" s="255"/>
      <c r="Z692" s="255"/>
      <c r="AA692" s="255"/>
      <c r="AB692" s="255"/>
      <c r="AC692" s="255"/>
      <c r="AD692" s="255"/>
      <c r="AE692" s="362">
        <f>AE691</f>
        <v>0</v>
      </c>
      <c r="AF692" s="362">
        <f t="shared" ref="AF692" si="1991">AF691</f>
        <v>0</v>
      </c>
      <c r="AG692" s="362">
        <f t="shared" ref="AG692" si="1992">AG691</f>
        <v>0</v>
      </c>
      <c r="AH692" s="362">
        <f t="shared" ref="AH692" si="1993">AH691</f>
        <v>0</v>
      </c>
      <c r="AI692" s="362">
        <f t="shared" ref="AI692" si="1994">AI691</f>
        <v>0</v>
      </c>
      <c r="AJ692" s="362">
        <f t="shared" ref="AJ692" si="1995">AJ691</f>
        <v>0</v>
      </c>
      <c r="AK692" s="362">
        <f t="shared" ref="AK692" si="1996">AK691</f>
        <v>0</v>
      </c>
      <c r="AL692" s="362">
        <f t="shared" ref="AL692" si="1997">AL691</f>
        <v>0</v>
      </c>
      <c r="AM692" s="362">
        <f t="shared" ref="AM692" si="1998">AM691</f>
        <v>0</v>
      </c>
      <c r="AN692" s="362">
        <f t="shared" ref="AN692" si="1999">AN691</f>
        <v>0</v>
      </c>
      <c r="AO692" s="362">
        <f t="shared" ref="AO692" si="2000">AO691</f>
        <v>0</v>
      </c>
      <c r="AP692" s="362">
        <f t="shared" ref="AP692" si="2001">AP691</f>
        <v>0</v>
      </c>
      <c r="AQ692" s="362">
        <f t="shared" ref="AQ692" si="2002">AQ691</f>
        <v>0</v>
      </c>
      <c r="AR692" s="362">
        <f t="shared" ref="AR692" si="2003">AR691</f>
        <v>0</v>
      </c>
      <c r="AS692" s="266"/>
    </row>
    <row r="693" spans="1:45" hidden="1" outlineLevel="1">
      <c r="A693" s="464"/>
      <c r="B693" s="254"/>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idden="1" outlineLevel="1">
      <c r="A694" s="464">
        <v>27</v>
      </c>
      <c r="B694" s="379" t="s">
        <v>119</v>
      </c>
      <c r="C694" s="251" t="s">
        <v>25</v>
      </c>
      <c r="D694" s="255"/>
      <c r="E694" s="255"/>
      <c r="F694" s="255"/>
      <c r="G694" s="255"/>
      <c r="H694" s="255"/>
      <c r="I694" s="255"/>
      <c r="J694" s="255"/>
      <c r="K694" s="255"/>
      <c r="L694" s="255"/>
      <c r="M694" s="255"/>
      <c r="N694" s="255"/>
      <c r="O694" s="255"/>
      <c r="P694" s="255"/>
      <c r="Q694" s="255">
        <v>12</v>
      </c>
      <c r="R694" s="255"/>
      <c r="S694" s="255"/>
      <c r="T694" s="255"/>
      <c r="U694" s="255"/>
      <c r="V694" s="255"/>
      <c r="W694" s="255"/>
      <c r="X694" s="255"/>
      <c r="Y694" s="255"/>
      <c r="Z694" s="255"/>
      <c r="AA694" s="255"/>
      <c r="AB694" s="255"/>
      <c r="AC694" s="255"/>
      <c r="AD694" s="255"/>
      <c r="AE694" s="377"/>
      <c r="AF694" s="361"/>
      <c r="AG694" s="361"/>
      <c r="AH694" s="361"/>
      <c r="AI694" s="361"/>
      <c r="AJ694" s="361"/>
      <c r="AK694" s="361"/>
      <c r="AL694" s="366"/>
      <c r="AM694" s="366"/>
      <c r="AN694" s="366"/>
      <c r="AO694" s="366"/>
      <c r="AP694" s="366"/>
      <c r="AQ694" s="366"/>
      <c r="AR694" s="366"/>
      <c r="AS694" s="256">
        <f>SUM(AE694:AR694)</f>
        <v>0</v>
      </c>
    </row>
    <row r="695" spans="1:45" hidden="1" outlineLevel="1">
      <c r="A695" s="464"/>
      <c r="B695" s="254" t="s">
        <v>309</v>
      </c>
      <c r="C695" s="251" t="s">
        <v>163</v>
      </c>
      <c r="D695" s="255"/>
      <c r="E695" s="255"/>
      <c r="F695" s="255"/>
      <c r="G695" s="255"/>
      <c r="H695" s="255"/>
      <c r="I695" s="255"/>
      <c r="J695" s="255"/>
      <c r="K695" s="255"/>
      <c r="L695" s="255"/>
      <c r="M695" s="255"/>
      <c r="N695" s="255"/>
      <c r="O695" s="255"/>
      <c r="P695" s="255"/>
      <c r="Q695" s="255">
        <f>Q694</f>
        <v>12</v>
      </c>
      <c r="R695" s="255"/>
      <c r="S695" s="255"/>
      <c r="T695" s="255"/>
      <c r="U695" s="255"/>
      <c r="V695" s="255"/>
      <c r="W695" s="255"/>
      <c r="X695" s="255"/>
      <c r="Y695" s="255"/>
      <c r="Z695" s="255"/>
      <c r="AA695" s="255"/>
      <c r="AB695" s="255"/>
      <c r="AC695" s="255"/>
      <c r="AD695" s="255"/>
      <c r="AE695" s="362">
        <f>AE694</f>
        <v>0</v>
      </c>
      <c r="AF695" s="362">
        <f t="shared" ref="AF695" si="2004">AF694</f>
        <v>0</v>
      </c>
      <c r="AG695" s="362">
        <f t="shared" ref="AG695" si="2005">AG694</f>
        <v>0</v>
      </c>
      <c r="AH695" s="362">
        <f t="shared" ref="AH695" si="2006">AH694</f>
        <v>0</v>
      </c>
      <c r="AI695" s="362">
        <f t="shared" ref="AI695" si="2007">AI694</f>
        <v>0</v>
      </c>
      <c r="AJ695" s="362">
        <f t="shared" ref="AJ695" si="2008">AJ694</f>
        <v>0</v>
      </c>
      <c r="AK695" s="362">
        <f t="shared" ref="AK695" si="2009">AK694</f>
        <v>0</v>
      </c>
      <c r="AL695" s="362">
        <f t="shared" ref="AL695" si="2010">AL694</f>
        <v>0</v>
      </c>
      <c r="AM695" s="362">
        <f t="shared" ref="AM695" si="2011">AM694</f>
        <v>0</v>
      </c>
      <c r="AN695" s="362">
        <f t="shared" ref="AN695" si="2012">AN694</f>
        <v>0</v>
      </c>
      <c r="AO695" s="362">
        <f t="shared" ref="AO695" si="2013">AO694</f>
        <v>0</v>
      </c>
      <c r="AP695" s="362">
        <f t="shared" ref="AP695" si="2014">AP694</f>
        <v>0</v>
      </c>
      <c r="AQ695" s="362">
        <f t="shared" ref="AQ695" si="2015">AQ694</f>
        <v>0</v>
      </c>
      <c r="AR695" s="362">
        <f t="shared" ref="AR695" si="2016">AR694</f>
        <v>0</v>
      </c>
      <c r="AS695" s="266"/>
    </row>
    <row r="696" spans="1:45" hidden="1" outlineLevel="1">
      <c r="A696" s="464"/>
      <c r="B696" s="254"/>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363"/>
      <c r="AF696" s="376"/>
      <c r="AG696" s="376"/>
      <c r="AH696" s="376"/>
      <c r="AI696" s="376"/>
      <c r="AJ696" s="376"/>
      <c r="AK696" s="376"/>
      <c r="AL696" s="376"/>
      <c r="AM696" s="376"/>
      <c r="AN696" s="376"/>
      <c r="AO696" s="376"/>
      <c r="AP696" s="376"/>
      <c r="AQ696" s="376"/>
      <c r="AR696" s="376"/>
      <c r="AS696" s="266"/>
    </row>
    <row r="697" spans="1:45" ht="30" hidden="1" outlineLevel="1">
      <c r="A697" s="464">
        <v>28</v>
      </c>
      <c r="B697" s="379" t="s">
        <v>120</v>
      </c>
      <c r="C697" s="251" t="s">
        <v>25</v>
      </c>
      <c r="D697" s="255"/>
      <c r="E697" s="255"/>
      <c r="F697" s="255"/>
      <c r="G697" s="255"/>
      <c r="H697" s="255"/>
      <c r="I697" s="255"/>
      <c r="J697" s="255"/>
      <c r="K697" s="255"/>
      <c r="L697" s="255"/>
      <c r="M697" s="255"/>
      <c r="N697" s="255"/>
      <c r="O697" s="255"/>
      <c r="P697" s="255"/>
      <c r="Q697" s="255">
        <v>12</v>
      </c>
      <c r="R697" s="255"/>
      <c r="S697" s="255"/>
      <c r="T697" s="255"/>
      <c r="U697" s="255"/>
      <c r="V697" s="255"/>
      <c r="W697" s="255"/>
      <c r="X697" s="255"/>
      <c r="Y697" s="255"/>
      <c r="Z697" s="255"/>
      <c r="AA697" s="255"/>
      <c r="AB697" s="255"/>
      <c r="AC697" s="255"/>
      <c r="AD697" s="255"/>
      <c r="AE697" s="377"/>
      <c r="AF697" s="361"/>
      <c r="AG697" s="361"/>
      <c r="AH697" s="361"/>
      <c r="AI697" s="361"/>
      <c r="AJ697" s="361"/>
      <c r="AK697" s="361"/>
      <c r="AL697" s="366"/>
      <c r="AM697" s="366"/>
      <c r="AN697" s="366"/>
      <c r="AO697" s="366"/>
      <c r="AP697" s="366"/>
      <c r="AQ697" s="366"/>
      <c r="AR697" s="366"/>
      <c r="AS697" s="256">
        <f>SUM(AE697:AR697)</f>
        <v>0</v>
      </c>
    </row>
    <row r="698" spans="1:45" hidden="1" outlineLevel="1">
      <c r="A698" s="464"/>
      <c r="B698" s="254" t="s">
        <v>309</v>
      </c>
      <c r="C698" s="251" t="s">
        <v>163</v>
      </c>
      <c r="D698" s="255"/>
      <c r="E698" s="255"/>
      <c r="F698" s="255"/>
      <c r="G698" s="255"/>
      <c r="H698" s="255"/>
      <c r="I698" s="255"/>
      <c r="J698" s="255"/>
      <c r="K698" s="255"/>
      <c r="L698" s="255"/>
      <c r="M698" s="255"/>
      <c r="N698" s="255"/>
      <c r="O698" s="255"/>
      <c r="P698" s="255"/>
      <c r="Q698" s="255">
        <f>Q697</f>
        <v>12</v>
      </c>
      <c r="R698" s="255"/>
      <c r="S698" s="255"/>
      <c r="T698" s="255"/>
      <c r="U698" s="255"/>
      <c r="V698" s="255"/>
      <c r="W698" s="255"/>
      <c r="X698" s="255"/>
      <c r="Y698" s="255"/>
      <c r="Z698" s="255"/>
      <c r="AA698" s="255"/>
      <c r="AB698" s="255"/>
      <c r="AC698" s="255"/>
      <c r="AD698" s="255"/>
      <c r="AE698" s="362">
        <f>AE697</f>
        <v>0</v>
      </c>
      <c r="AF698" s="362">
        <f t="shared" ref="AF698" si="2017">AF697</f>
        <v>0</v>
      </c>
      <c r="AG698" s="362">
        <f t="shared" ref="AG698" si="2018">AG697</f>
        <v>0</v>
      </c>
      <c r="AH698" s="362">
        <f t="shared" ref="AH698" si="2019">AH697</f>
        <v>0</v>
      </c>
      <c r="AI698" s="362">
        <f t="shared" ref="AI698" si="2020">AI697</f>
        <v>0</v>
      </c>
      <c r="AJ698" s="362">
        <f t="shared" ref="AJ698" si="2021">AJ697</f>
        <v>0</v>
      </c>
      <c r="AK698" s="362">
        <f t="shared" ref="AK698" si="2022">AK697</f>
        <v>0</v>
      </c>
      <c r="AL698" s="362">
        <f t="shared" ref="AL698" si="2023">AL697</f>
        <v>0</v>
      </c>
      <c r="AM698" s="362">
        <f t="shared" ref="AM698" si="2024">AM697</f>
        <v>0</v>
      </c>
      <c r="AN698" s="362">
        <f t="shared" ref="AN698" si="2025">AN697</f>
        <v>0</v>
      </c>
      <c r="AO698" s="362">
        <f t="shared" ref="AO698" si="2026">AO697</f>
        <v>0</v>
      </c>
      <c r="AP698" s="362">
        <f t="shared" ref="AP698" si="2027">AP697</f>
        <v>0</v>
      </c>
      <c r="AQ698" s="362">
        <f t="shared" ref="AQ698" si="2028">AQ697</f>
        <v>0</v>
      </c>
      <c r="AR698" s="362">
        <f t="shared" ref="AR698" si="2029">AR697</f>
        <v>0</v>
      </c>
      <c r="AS698" s="266"/>
    </row>
    <row r="699" spans="1:45" hidden="1" outlineLevel="1">
      <c r="A699" s="464"/>
      <c r="B699" s="254"/>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363"/>
      <c r="AF699" s="376"/>
      <c r="AG699" s="376"/>
      <c r="AH699" s="376"/>
      <c r="AI699" s="376"/>
      <c r="AJ699" s="376"/>
      <c r="AK699" s="376"/>
      <c r="AL699" s="376"/>
      <c r="AM699" s="376"/>
      <c r="AN699" s="376"/>
      <c r="AO699" s="376"/>
      <c r="AP699" s="376"/>
      <c r="AQ699" s="376"/>
      <c r="AR699" s="376"/>
      <c r="AS699" s="266"/>
    </row>
    <row r="700" spans="1:45" ht="30" hidden="1" outlineLevel="1">
      <c r="A700" s="464">
        <v>29</v>
      </c>
      <c r="B700" s="379" t="s">
        <v>121</v>
      </c>
      <c r="C700" s="251" t="s">
        <v>25</v>
      </c>
      <c r="D700" s="255"/>
      <c r="E700" s="255"/>
      <c r="F700" s="255"/>
      <c r="G700" s="255"/>
      <c r="H700" s="255"/>
      <c r="I700" s="255"/>
      <c r="J700" s="255"/>
      <c r="K700" s="255"/>
      <c r="L700" s="255"/>
      <c r="M700" s="255"/>
      <c r="N700" s="255"/>
      <c r="O700" s="255"/>
      <c r="P700" s="255"/>
      <c r="Q700" s="255">
        <v>3</v>
      </c>
      <c r="R700" s="255"/>
      <c r="S700" s="255"/>
      <c r="T700" s="255"/>
      <c r="U700" s="255"/>
      <c r="V700" s="255"/>
      <c r="W700" s="255"/>
      <c r="X700" s="255"/>
      <c r="Y700" s="255"/>
      <c r="Z700" s="255"/>
      <c r="AA700" s="255"/>
      <c r="AB700" s="255"/>
      <c r="AC700" s="255"/>
      <c r="AD700" s="255"/>
      <c r="AE700" s="377"/>
      <c r="AF700" s="361"/>
      <c r="AG700" s="361"/>
      <c r="AH700" s="361"/>
      <c r="AI700" s="361"/>
      <c r="AJ700" s="361"/>
      <c r="AK700" s="361"/>
      <c r="AL700" s="366"/>
      <c r="AM700" s="366"/>
      <c r="AN700" s="366"/>
      <c r="AO700" s="366"/>
      <c r="AP700" s="366"/>
      <c r="AQ700" s="366"/>
      <c r="AR700" s="366"/>
      <c r="AS700" s="256">
        <f>SUM(AE700:AR700)</f>
        <v>0</v>
      </c>
    </row>
    <row r="701" spans="1:45" hidden="1" outlineLevel="1">
      <c r="A701" s="464"/>
      <c r="B701" s="254" t="s">
        <v>309</v>
      </c>
      <c r="C701" s="251" t="s">
        <v>163</v>
      </c>
      <c r="D701" s="255"/>
      <c r="E701" s="255"/>
      <c r="F701" s="255"/>
      <c r="G701" s="255"/>
      <c r="H701" s="255"/>
      <c r="I701" s="255"/>
      <c r="J701" s="255"/>
      <c r="K701" s="255"/>
      <c r="L701" s="255"/>
      <c r="M701" s="255"/>
      <c r="N701" s="255"/>
      <c r="O701" s="255"/>
      <c r="P701" s="255"/>
      <c r="Q701" s="255">
        <f>Q700</f>
        <v>3</v>
      </c>
      <c r="R701" s="255"/>
      <c r="S701" s="255"/>
      <c r="T701" s="255"/>
      <c r="U701" s="255"/>
      <c r="V701" s="255"/>
      <c r="W701" s="255"/>
      <c r="X701" s="255"/>
      <c r="Y701" s="255"/>
      <c r="Z701" s="255"/>
      <c r="AA701" s="255"/>
      <c r="AB701" s="255"/>
      <c r="AC701" s="255"/>
      <c r="AD701" s="255"/>
      <c r="AE701" s="362">
        <f>AE700</f>
        <v>0</v>
      </c>
      <c r="AF701" s="362">
        <f t="shared" ref="AF701" si="2030">AF700</f>
        <v>0</v>
      </c>
      <c r="AG701" s="362">
        <f t="shared" ref="AG701" si="2031">AG700</f>
        <v>0</v>
      </c>
      <c r="AH701" s="362">
        <f t="shared" ref="AH701" si="2032">AH700</f>
        <v>0</v>
      </c>
      <c r="AI701" s="362">
        <f t="shared" ref="AI701" si="2033">AI700</f>
        <v>0</v>
      </c>
      <c r="AJ701" s="362">
        <f t="shared" ref="AJ701" si="2034">AJ700</f>
        <v>0</v>
      </c>
      <c r="AK701" s="362">
        <f t="shared" ref="AK701" si="2035">AK700</f>
        <v>0</v>
      </c>
      <c r="AL701" s="362">
        <f t="shared" ref="AL701" si="2036">AL700</f>
        <v>0</v>
      </c>
      <c r="AM701" s="362">
        <f t="shared" ref="AM701" si="2037">AM700</f>
        <v>0</v>
      </c>
      <c r="AN701" s="362">
        <f t="shared" ref="AN701" si="2038">AN700</f>
        <v>0</v>
      </c>
      <c r="AO701" s="362">
        <f t="shared" ref="AO701" si="2039">AO700</f>
        <v>0</v>
      </c>
      <c r="AP701" s="362">
        <f t="shared" ref="AP701" si="2040">AP700</f>
        <v>0</v>
      </c>
      <c r="AQ701" s="362">
        <f t="shared" ref="AQ701" si="2041">AQ700</f>
        <v>0</v>
      </c>
      <c r="AR701" s="362">
        <f t="shared" ref="AR701" si="2042">AR700</f>
        <v>0</v>
      </c>
      <c r="AS701" s="266"/>
    </row>
    <row r="702" spans="1:45"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30" hidden="1" outlineLevel="1">
      <c r="A703" s="464">
        <v>30</v>
      </c>
      <c r="B703" s="379" t="s">
        <v>122</v>
      </c>
      <c r="C703" s="251" t="s">
        <v>25</v>
      </c>
      <c r="D703" s="255"/>
      <c r="E703" s="255"/>
      <c r="F703" s="255"/>
      <c r="G703" s="255"/>
      <c r="H703" s="255"/>
      <c r="I703" s="255"/>
      <c r="J703" s="255"/>
      <c r="K703" s="255"/>
      <c r="L703" s="255"/>
      <c r="M703" s="255"/>
      <c r="N703" s="255"/>
      <c r="O703" s="255"/>
      <c r="P703" s="255"/>
      <c r="Q703" s="255">
        <v>12</v>
      </c>
      <c r="R703" s="255"/>
      <c r="S703" s="255"/>
      <c r="T703" s="255"/>
      <c r="U703" s="255"/>
      <c r="V703" s="255"/>
      <c r="W703" s="255"/>
      <c r="X703" s="255"/>
      <c r="Y703" s="255"/>
      <c r="Z703" s="255"/>
      <c r="AA703" s="255"/>
      <c r="AB703" s="255"/>
      <c r="AC703" s="255"/>
      <c r="AD703" s="255"/>
      <c r="AE703" s="377"/>
      <c r="AF703" s="361"/>
      <c r="AG703" s="361"/>
      <c r="AH703" s="361"/>
      <c r="AI703" s="361"/>
      <c r="AJ703" s="361"/>
      <c r="AK703" s="361"/>
      <c r="AL703" s="366"/>
      <c r="AM703" s="366"/>
      <c r="AN703" s="366"/>
      <c r="AO703" s="366"/>
      <c r="AP703" s="366"/>
      <c r="AQ703" s="366"/>
      <c r="AR703" s="366"/>
      <c r="AS703" s="256">
        <f>SUM(AE703:AR703)</f>
        <v>0</v>
      </c>
    </row>
    <row r="704" spans="1:45" hidden="1" outlineLevel="1">
      <c r="A704" s="464"/>
      <c r="B704" s="254" t="s">
        <v>309</v>
      </c>
      <c r="C704" s="251" t="s">
        <v>163</v>
      </c>
      <c r="D704" s="255"/>
      <c r="E704" s="255"/>
      <c r="F704" s="255"/>
      <c r="G704" s="255"/>
      <c r="H704" s="255"/>
      <c r="I704" s="255"/>
      <c r="J704" s="255"/>
      <c r="K704" s="255"/>
      <c r="L704" s="255"/>
      <c r="M704" s="255"/>
      <c r="N704" s="255"/>
      <c r="O704" s="255"/>
      <c r="P704" s="255"/>
      <c r="Q704" s="255">
        <f>Q703</f>
        <v>12</v>
      </c>
      <c r="R704" s="255"/>
      <c r="S704" s="255"/>
      <c r="T704" s="255"/>
      <c r="U704" s="255"/>
      <c r="V704" s="255"/>
      <c r="W704" s="255"/>
      <c r="X704" s="255"/>
      <c r="Y704" s="255"/>
      <c r="Z704" s="255"/>
      <c r="AA704" s="255"/>
      <c r="AB704" s="255"/>
      <c r="AC704" s="255"/>
      <c r="AD704" s="255"/>
      <c r="AE704" s="362">
        <f>AE703</f>
        <v>0</v>
      </c>
      <c r="AF704" s="362">
        <f t="shared" ref="AF704" si="2043">AF703</f>
        <v>0</v>
      </c>
      <c r="AG704" s="362">
        <f t="shared" ref="AG704" si="2044">AG703</f>
        <v>0</v>
      </c>
      <c r="AH704" s="362">
        <f t="shared" ref="AH704" si="2045">AH703</f>
        <v>0</v>
      </c>
      <c r="AI704" s="362">
        <f t="shared" ref="AI704" si="2046">AI703</f>
        <v>0</v>
      </c>
      <c r="AJ704" s="362">
        <f t="shared" ref="AJ704" si="2047">AJ703</f>
        <v>0</v>
      </c>
      <c r="AK704" s="362">
        <f t="shared" ref="AK704" si="2048">AK703</f>
        <v>0</v>
      </c>
      <c r="AL704" s="362">
        <f t="shared" ref="AL704" si="2049">AL703</f>
        <v>0</v>
      </c>
      <c r="AM704" s="362">
        <f t="shared" ref="AM704" si="2050">AM703</f>
        <v>0</v>
      </c>
      <c r="AN704" s="362">
        <f t="shared" ref="AN704" si="2051">AN703</f>
        <v>0</v>
      </c>
      <c r="AO704" s="362">
        <f t="shared" ref="AO704" si="2052">AO703</f>
        <v>0</v>
      </c>
      <c r="AP704" s="362">
        <f t="shared" ref="AP704" si="2053">AP703</f>
        <v>0</v>
      </c>
      <c r="AQ704" s="362">
        <f t="shared" ref="AQ704" si="2054">AQ703</f>
        <v>0</v>
      </c>
      <c r="AR704" s="362">
        <f t="shared" ref="AR704" si="2055">AR703</f>
        <v>0</v>
      </c>
      <c r="AS704" s="266"/>
    </row>
    <row r="705" spans="1:45" hidden="1"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idden="1" outlineLevel="1">
      <c r="A706" s="464">
        <v>31</v>
      </c>
      <c r="B706" s="379" t="s">
        <v>123</v>
      </c>
      <c r="C706" s="251" t="s">
        <v>25</v>
      </c>
      <c r="D706" s="255"/>
      <c r="E706" s="255"/>
      <c r="F706" s="255"/>
      <c r="G706" s="255"/>
      <c r="H706" s="255"/>
      <c r="I706" s="255"/>
      <c r="J706" s="255"/>
      <c r="K706" s="255"/>
      <c r="L706" s="255"/>
      <c r="M706" s="255"/>
      <c r="N706" s="255"/>
      <c r="O706" s="255"/>
      <c r="P706" s="255"/>
      <c r="Q706" s="255">
        <v>12</v>
      </c>
      <c r="R706" s="255"/>
      <c r="S706" s="255"/>
      <c r="T706" s="255"/>
      <c r="U706" s="255"/>
      <c r="V706" s="255"/>
      <c r="W706" s="255"/>
      <c r="X706" s="255"/>
      <c r="Y706" s="255"/>
      <c r="Z706" s="255"/>
      <c r="AA706" s="255"/>
      <c r="AB706" s="255"/>
      <c r="AC706" s="255"/>
      <c r="AD706" s="255"/>
      <c r="AE706" s="377"/>
      <c r="AF706" s="361"/>
      <c r="AG706" s="361"/>
      <c r="AH706" s="361"/>
      <c r="AI706" s="361"/>
      <c r="AJ706" s="361"/>
      <c r="AK706" s="361"/>
      <c r="AL706" s="366"/>
      <c r="AM706" s="366"/>
      <c r="AN706" s="366"/>
      <c r="AO706" s="366"/>
      <c r="AP706" s="366"/>
      <c r="AQ706" s="366"/>
      <c r="AR706" s="366"/>
      <c r="AS706" s="256">
        <f>SUM(AE706:AR706)</f>
        <v>0</v>
      </c>
    </row>
    <row r="707" spans="1:45" hidden="1" outlineLevel="1">
      <c r="A707" s="464"/>
      <c r="B707" s="254" t="s">
        <v>309</v>
      </c>
      <c r="C707" s="251" t="s">
        <v>163</v>
      </c>
      <c r="D707" s="255"/>
      <c r="E707" s="255"/>
      <c r="F707" s="255"/>
      <c r="G707" s="255"/>
      <c r="H707" s="255"/>
      <c r="I707" s="255"/>
      <c r="J707" s="255"/>
      <c r="K707" s="255"/>
      <c r="L707" s="255"/>
      <c r="M707" s="255"/>
      <c r="N707" s="255"/>
      <c r="O707" s="255"/>
      <c r="P707" s="255"/>
      <c r="Q707" s="255">
        <f>Q706</f>
        <v>12</v>
      </c>
      <c r="R707" s="255"/>
      <c r="S707" s="255"/>
      <c r="T707" s="255"/>
      <c r="U707" s="255"/>
      <c r="V707" s="255"/>
      <c r="W707" s="255"/>
      <c r="X707" s="255"/>
      <c r="Y707" s="255"/>
      <c r="Z707" s="255"/>
      <c r="AA707" s="255"/>
      <c r="AB707" s="255"/>
      <c r="AC707" s="255"/>
      <c r="AD707" s="255"/>
      <c r="AE707" s="362">
        <f>AE706</f>
        <v>0</v>
      </c>
      <c r="AF707" s="362">
        <f t="shared" ref="AF707" si="2056">AF706</f>
        <v>0</v>
      </c>
      <c r="AG707" s="362">
        <f t="shared" ref="AG707" si="2057">AG706</f>
        <v>0</v>
      </c>
      <c r="AH707" s="362">
        <f t="shared" ref="AH707" si="2058">AH706</f>
        <v>0</v>
      </c>
      <c r="AI707" s="362">
        <f t="shared" ref="AI707" si="2059">AI706</f>
        <v>0</v>
      </c>
      <c r="AJ707" s="362">
        <f t="shared" ref="AJ707" si="2060">AJ706</f>
        <v>0</v>
      </c>
      <c r="AK707" s="362">
        <f t="shared" ref="AK707" si="2061">AK706</f>
        <v>0</v>
      </c>
      <c r="AL707" s="362">
        <f t="shared" ref="AL707" si="2062">AL706</f>
        <v>0</v>
      </c>
      <c r="AM707" s="362">
        <f t="shared" ref="AM707" si="2063">AM706</f>
        <v>0</v>
      </c>
      <c r="AN707" s="362">
        <f t="shared" ref="AN707" si="2064">AN706</f>
        <v>0</v>
      </c>
      <c r="AO707" s="362">
        <f t="shared" ref="AO707" si="2065">AO706</f>
        <v>0</v>
      </c>
      <c r="AP707" s="362">
        <f t="shared" ref="AP707" si="2066">AP706</f>
        <v>0</v>
      </c>
      <c r="AQ707" s="362">
        <f t="shared" ref="AQ707" si="2067">AQ706</f>
        <v>0</v>
      </c>
      <c r="AR707" s="362">
        <f t="shared" ref="AR707" si="2068">AR706</f>
        <v>0</v>
      </c>
      <c r="AS707" s="266"/>
    </row>
    <row r="708" spans="1:45" hidden="1" outlineLevel="1">
      <c r="A708" s="464"/>
      <c r="B708" s="379"/>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idden="1" outlineLevel="1">
      <c r="A709" s="464">
        <v>32</v>
      </c>
      <c r="B709" s="379" t="s">
        <v>124</v>
      </c>
      <c r="C709" s="251" t="s">
        <v>25</v>
      </c>
      <c r="D709" s="255"/>
      <c r="E709" s="255"/>
      <c r="F709" s="255"/>
      <c r="G709" s="255"/>
      <c r="H709" s="255"/>
      <c r="I709" s="255"/>
      <c r="J709" s="255"/>
      <c r="K709" s="255"/>
      <c r="L709" s="255"/>
      <c r="M709" s="255"/>
      <c r="N709" s="255"/>
      <c r="O709" s="255"/>
      <c r="P709" s="255"/>
      <c r="Q709" s="255">
        <v>12</v>
      </c>
      <c r="R709" s="255"/>
      <c r="S709" s="255"/>
      <c r="T709" s="255"/>
      <c r="U709" s="255"/>
      <c r="V709" s="255"/>
      <c r="W709" s="255"/>
      <c r="X709" s="255"/>
      <c r="Y709" s="255"/>
      <c r="Z709" s="255"/>
      <c r="AA709" s="255"/>
      <c r="AB709" s="255"/>
      <c r="AC709" s="255"/>
      <c r="AD709" s="255"/>
      <c r="AE709" s="377"/>
      <c r="AF709" s="361"/>
      <c r="AG709" s="361"/>
      <c r="AH709" s="361"/>
      <c r="AI709" s="361"/>
      <c r="AJ709" s="361"/>
      <c r="AK709" s="361"/>
      <c r="AL709" s="366"/>
      <c r="AM709" s="366"/>
      <c r="AN709" s="366"/>
      <c r="AO709" s="366"/>
      <c r="AP709" s="366"/>
      <c r="AQ709" s="366"/>
      <c r="AR709" s="366"/>
      <c r="AS709" s="256">
        <f>SUM(AE709:AR709)</f>
        <v>0</v>
      </c>
    </row>
    <row r="710" spans="1:45" hidden="1" outlineLevel="1">
      <c r="A710" s="464"/>
      <c r="B710" s="254" t="s">
        <v>309</v>
      </c>
      <c r="C710" s="251" t="s">
        <v>163</v>
      </c>
      <c r="D710" s="255"/>
      <c r="E710" s="255"/>
      <c r="F710" s="255"/>
      <c r="G710" s="255"/>
      <c r="H710" s="255"/>
      <c r="I710" s="255"/>
      <c r="J710" s="255"/>
      <c r="K710" s="255"/>
      <c r="L710" s="255"/>
      <c r="M710" s="255"/>
      <c r="N710" s="255"/>
      <c r="O710" s="255"/>
      <c r="P710" s="255"/>
      <c r="Q710" s="255">
        <f>Q709</f>
        <v>12</v>
      </c>
      <c r="R710" s="255"/>
      <c r="S710" s="255"/>
      <c r="T710" s="255"/>
      <c r="U710" s="255"/>
      <c r="V710" s="255"/>
      <c r="W710" s="255"/>
      <c r="X710" s="255"/>
      <c r="Y710" s="255"/>
      <c r="Z710" s="255"/>
      <c r="AA710" s="255"/>
      <c r="AB710" s="255"/>
      <c r="AC710" s="255"/>
      <c r="AD710" s="255"/>
      <c r="AE710" s="362">
        <f>AE709</f>
        <v>0</v>
      </c>
      <c r="AF710" s="362">
        <f t="shared" ref="AF710" si="2069">AF709</f>
        <v>0</v>
      </c>
      <c r="AG710" s="362">
        <f t="shared" ref="AG710" si="2070">AG709</f>
        <v>0</v>
      </c>
      <c r="AH710" s="362">
        <f t="shared" ref="AH710" si="2071">AH709</f>
        <v>0</v>
      </c>
      <c r="AI710" s="362">
        <f t="shared" ref="AI710" si="2072">AI709</f>
        <v>0</v>
      </c>
      <c r="AJ710" s="362">
        <f t="shared" ref="AJ710" si="2073">AJ709</f>
        <v>0</v>
      </c>
      <c r="AK710" s="362">
        <f t="shared" ref="AK710" si="2074">AK709</f>
        <v>0</v>
      </c>
      <c r="AL710" s="362">
        <f t="shared" ref="AL710" si="2075">AL709</f>
        <v>0</v>
      </c>
      <c r="AM710" s="362">
        <f t="shared" ref="AM710" si="2076">AM709</f>
        <v>0</v>
      </c>
      <c r="AN710" s="362">
        <f t="shared" ref="AN710" si="2077">AN709</f>
        <v>0</v>
      </c>
      <c r="AO710" s="362">
        <f t="shared" ref="AO710" si="2078">AO709</f>
        <v>0</v>
      </c>
      <c r="AP710" s="362">
        <f t="shared" ref="AP710" si="2079">AP709</f>
        <v>0</v>
      </c>
      <c r="AQ710" s="362">
        <f t="shared" ref="AQ710" si="2080">AQ709</f>
        <v>0</v>
      </c>
      <c r="AR710" s="362">
        <f t="shared" ref="AR710" si="2081">AR709</f>
        <v>0</v>
      </c>
      <c r="AS710" s="266"/>
    </row>
    <row r="711" spans="1:45" hidden="1" outlineLevel="1">
      <c r="A711" s="464"/>
      <c r="B711" s="379"/>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15.75" hidden="1" outlineLevel="1">
      <c r="A712" s="464"/>
      <c r="B712" s="248" t="s">
        <v>497</v>
      </c>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idden="1" outlineLevel="1">
      <c r="A713" s="464">
        <v>33</v>
      </c>
      <c r="B713" s="379" t="s">
        <v>125</v>
      </c>
      <c r="C713" s="251" t="s">
        <v>25</v>
      </c>
      <c r="D713" s="255"/>
      <c r="E713" s="255"/>
      <c r="F713" s="255"/>
      <c r="G713" s="255"/>
      <c r="H713" s="255"/>
      <c r="I713" s="255"/>
      <c r="J713" s="255"/>
      <c r="K713" s="255"/>
      <c r="L713" s="255"/>
      <c r="M713" s="255"/>
      <c r="N713" s="255"/>
      <c r="O713" s="255"/>
      <c r="P713" s="255"/>
      <c r="Q713" s="255">
        <v>0</v>
      </c>
      <c r="R713" s="255"/>
      <c r="S713" s="255"/>
      <c r="T713" s="255"/>
      <c r="U713" s="255"/>
      <c r="V713" s="255"/>
      <c r="W713" s="255"/>
      <c r="X713" s="255"/>
      <c r="Y713" s="255"/>
      <c r="Z713" s="255"/>
      <c r="AA713" s="255"/>
      <c r="AB713" s="255"/>
      <c r="AC713" s="255"/>
      <c r="AD713" s="255"/>
      <c r="AE713" s="377"/>
      <c r="AF713" s="361"/>
      <c r="AG713" s="361"/>
      <c r="AH713" s="361"/>
      <c r="AI713" s="361"/>
      <c r="AJ713" s="361"/>
      <c r="AK713" s="361"/>
      <c r="AL713" s="366"/>
      <c r="AM713" s="366"/>
      <c r="AN713" s="366"/>
      <c r="AO713" s="366"/>
      <c r="AP713" s="366"/>
      <c r="AQ713" s="366"/>
      <c r="AR713" s="366"/>
      <c r="AS713" s="256">
        <f>SUM(AE713:AR713)</f>
        <v>0</v>
      </c>
    </row>
    <row r="714" spans="1:45" hidden="1" outlineLevel="1">
      <c r="A714" s="464"/>
      <c r="B714" s="254" t="s">
        <v>309</v>
      </c>
      <c r="C714" s="251" t="s">
        <v>163</v>
      </c>
      <c r="D714" s="255"/>
      <c r="E714" s="255"/>
      <c r="F714" s="255"/>
      <c r="G714" s="255"/>
      <c r="H714" s="255"/>
      <c r="I714" s="255"/>
      <c r="J714" s="255"/>
      <c r="K714" s="255"/>
      <c r="L714" s="255"/>
      <c r="M714" s="255"/>
      <c r="N714" s="255"/>
      <c r="O714" s="255"/>
      <c r="P714" s="255"/>
      <c r="Q714" s="255">
        <f>Q713</f>
        <v>0</v>
      </c>
      <c r="R714" s="255"/>
      <c r="S714" s="255"/>
      <c r="T714" s="255"/>
      <c r="U714" s="255"/>
      <c r="V714" s="255"/>
      <c r="W714" s="255"/>
      <c r="X714" s="255"/>
      <c r="Y714" s="255"/>
      <c r="Z714" s="255"/>
      <c r="AA714" s="255"/>
      <c r="AB714" s="255"/>
      <c r="AC714" s="255"/>
      <c r="AD714" s="255"/>
      <c r="AE714" s="362">
        <f>AE713</f>
        <v>0</v>
      </c>
      <c r="AF714" s="362">
        <f t="shared" ref="AF714" si="2082">AF713</f>
        <v>0</v>
      </c>
      <c r="AG714" s="362">
        <f t="shared" ref="AG714" si="2083">AG713</f>
        <v>0</v>
      </c>
      <c r="AH714" s="362">
        <f t="shared" ref="AH714" si="2084">AH713</f>
        <v>0</v>
      </c>
      <c r="AI714" s="362">
        <f t="shared" ref="AI714" si="2085">AI713</f>
        <v>0</v>
      </c>
      <c r="AJ714" s="362">
        <f t="shared" ref="AJ714" si="2086">AJ713</f>
        <v>0</v>
      </c>
      <c r="AK714" s="362">
        <f t="shared" ref="AK714" si="2087">AK713</f>
        <v>0</v>
      </c>
      <c r="AL714" s="362">
        <f t="shared" ref="AL714" si="2088">AL713</f>
        <v>0</v>
      </c>
      <c r="AM714" s="362">
        <f t="shared" ref="AM714" si="2089">AM713</f>
        <v>0</v>
      </c>
      <c r="AN714" s="362">
        <f t="shared" ref="AN714" si="2090">AN713</f>
        <v>0</v>
      </c>
      <c r="AO714" s="362">
        <f t="shared" ref="AO714" si="2091">AO713</f>
        <v>0</v>
      </c>
      <c r="AP714" s="362">
        <f t="shared" ref="AP714" si="2092">AP713</f>
        <v>0</v>
      </c>
      <c r="AQ714" s="362">
        <f t="shared" ref="AQ714" si="2093">AQ713</f>
        <v>0</v>
      </c>
      <c r="AR714" s="362">
        <f t="shared" ref="AR714" si="2094">AR713</f>
        <v>0</v>
      </c>
      <c r="AS714" s="266"/>
    </row>
    <row r="715" spans="1:45"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idden="1" outlineLevel="1">
      <c r="A716" s="464">
        <v>34</v>
      </c>
      <c r="B716" s="379" t="s">
        <v>126</v>
      </c>
      <c r="C716" s="251" t="s">
        <v>25</v>
      </c>
      <c r="D716" s="255"/>
      <c r="E716" s="255"/>
      <c r="F716" s="255"/>
      <c r="G716" s="255"/>
      <c r="H716" s="255"/>
      <c r="I716" s="255"/>
      <c r="J716" s="255"/>
      <c r="K716" s="255"/>
      <c r="L716" s="255"/>
      <c r="M716" s="255"/>
      <c r="N716" s="255"/>
      <c r="O716" s="255"/>
      <c r="P716" s="255"/>
      <c r="Q716" s="255">
        <v>0</v>
      </c>
      <c r="R716" s="255"/>
      <c r="S716" s="255"/>
      <c r="T716" s="255"/>
      <c r="U716" s="255"/>
      <c r="V716" s="255"/>
      <c r="W716" s="255"/>
      <c r="X716" s="255"/>
      <c r="Y716" s="255"/>
      <c r="Z716" s="255"/>
      <c r="AA716" s="255"/>
      <c r="AB716" s="255"/>
      <c r="AC716" s="255"/>
      <c r="AD716" s="255"/>
      <c r="AE716" s="377"/>
      <c r="AF716" s="361"/>
      <c r="AG716" s="361"/>
      <c r="AH716" s="361"/>
      <c r="AI716" s="361"/>
      <c r="AJ716" s="361"/>
      <c r="AK716" s="361"/>
      <c r="AL716" s="366"/>
      <c r="AM716" s="366"/>
      <c r="AN716" s="366"/>
      <c r="AO716" s="366"/>
      <c r="AP716" s="366"/>
      <c r="AQ716" s="366"/>
      <c r="AR716" s="366"/>
      <c r="AS716" s="256">
        <f>SUM(AE716:AR716)</f>
        <v>0</v>
      </c>
    </row>
    <row r="717" spans="1:45" hidden="1" outlineLevel="1">
      <c r="A717" s="464"/>
      <c r="B717" s="254" t="s">
        <v>309</v>
      </c>
      <c r="C717" s="251" t="s">
        <v>163</v>
      </c>
      <c r="D717" s="255"/>
      <c r="E717" s="255"/>
      <c r="F717" s="255"/>
      <c r="G717" s="255"/>
      <c r="H717" s="255"/>
      <c r="I717" s="255"/>
      <c r="J717" s="255"/>
      <c r="K717" s="255"/>
      <c r="L717" s="255"/>
      <c r="M717" s="255"/>
      <c r="N717" s="255"/>
      <c r="O717" s="255"/>
      <c r="P717" s="255"/>
      <c r="Q717" s="255">
        <f>Q716</f>
        <v>0</v>
      </c>
      <c r="R717" s="255"/>
      <c r="S717" s="255"/>
      <c r="T717" s="255"/>
      <c r="U717" s="255"/>
      <c r="V717" s="255"/>
      <c r="W717" s="255"/>
      <c r="X717" s="255"/>
      <c r="Y717" s="255"/>
      <c r="Z717" s="255"/>
      <c r="AA717" s="255"/>
      <c r="AB717" s="255"/>
      <c r="AC717" s="255"/>
      <c r="AD717" s="255"/>
      <c r="AE717" s="362">
        <f>AE716</f>
        <v>0</v>
      </c>
      <c r="AF717" s="362">
        <f t="shared" ref="AF717" si="2095">AF716</f>
        <v>0</v>
      </c>
      <c r="AG717" s="362">
        <f t="shared" ref="AG717" si="2096">AG716</f>
        <v>0</v>
      </c>
      <c r="AH717" s="362">
        <f t="shared" ref="AH717" si="2097">AH716</f>
        <v>0</v>
      </c>
      <c r="AI717" s="362">
        <f t="shared" ref="AI717" si="2098">AI716</f>
        <v>0</v>
      </c>
      <c r="AJ717" s="362">
        <f t="shared" ref="AJ717" si="2099">AJ716</f>
        <v>0</v>
      </c>
      <c r="AK717" s="362">
        <f t="shared" ref="AK717" si="2100">AK716</f>
        <v>0</v>
      </c>
      <c r="AL717" s="362">
        <f t="shared" ref="AL717" si="2101">AL716</f>
        <v>0</v>
      </c>
      <c r="AM717" s="362">
        <f t="shared" ref="AM717" si="2102">AM716</f>
        <v>0</v>
      </c>
      <c r="AN717" s="362">
        <f t="shared" ref="AN717" si="2103">AN716</f>
        <v>0</v>
      </c>
      <c r="AO717" s="362">
        <f t="shared" ref="AO717" si="2104">AO716</f>
        <v>0</v>
      </c>
      <c r="AP717" s="362">
        <f t="shared" ref="AP717" si="2105">AP716</f>
        <v>0</v>
      </c>
      <c r="AQ717" s="362">
        <f t="shared" ref="AQ717" si="2106">AQ716</f>
        <v>0</v>
      </c>
      <c r="AR717" s="362">
        <f t="shared" ref="AR717" si="2107">AR716</f>
        <v>0</v>
      </c>
      <c r="AS717" s="266"/>
    </row>
    <row r="718" spans="1:45" hidden="1" outlineLevel="1">
      <c r="A718" s="464"/>
      <c r="B718" s="379"/>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c r="AA718" s="251"/>
      <c r="AB718" s="251"/>
      <c r="AC718" s="251"/>
      <c r="AD718" s="251"/>
      <c r="AE718" s="363"/>
      <c r="AF718" s="376"/>
      <c r="AG718" s="376"/>
      <c r="AH718" s="376"/>
      <c r="AI718" s="376"/>
      <c r="AJ718" s="376"/>
      <c r="AK718" s="376"/>
      <c r="AL718" s="376"/>
      <c r="AM718" s="376"/>
      <c r="AN718" s="376"/>
      <c r="AO718" s="376"/>
      <c r="AP718" s="376"/>
      <c r="AQ718" s="376"/>
      <c r="AR718" s="376"/>
      <c r="AS718" s="266"/>
    </row>
    <row r="719" spans="1:45" hidden="1" outlineLevel="1">
      <c r="A719" s="464">
        <v>35</v>
      </c>
      <c r="B719" s="379" t="s">
        <v>127</v>
      </c>
      <c r="C719" s="251" t="s">
        <v>25</v>
      </c>
      <c r="D719" s="255"/>
      <c r="E719" s="255"/>
      <c r="F719" s="255"/>
      <c r="G719" s="255"/>
      <c r="H719" s="255"/>
      <c r="I719" s="255"/>
      <c r="J719" s="255"/>
      <c r="K719" s="255"/>
      <c r="L719" s="255"/>
      <c r="M719" s="255"/>
      <c r="N719" s="255"/>
      <c r="O719" s="255"/>
      <c r="P719" s="255"/>
      <c r="Q719" s="255">
        <v>0</v>
      </c>
      <c r="R719" s="255"/>
      <c r="S719" s="255"/>
      <c r="T719" s="255"/>
      <c r="U719" s="255"/>
      <c r="V719" s="255"/>
      <c r="W719" s="255"/>
      <c r="X719" s="255"/>
      <c r="Y719" s="255"/>
      <c r="Z719" s="255"/>
      <c r="AA719" s="255"/>
      <c r="AB719" s="255"/>
      <c r="AC719" s="255"/>
      <c r="AD719" s="255"/>
      <c r="AE719" s="377"/>
      <c r="AF719" s="361"/>
      <c r="AG719" s="361"/>
      <c r="AH719" s="361"/>
      <c r="AI719" s="361"/>
      <c r="AJ719" s="361"/>
      <c r="AK719" s="361"/>
      <c r="AL719" s="366"/>
      <c r="AM719" s="366"/>
      <c r="AN719" s="366"/>
      <c r="AO719" s="366"/>
      <c r="AP719" s="366"/>
      <c r="AQ719" s="366"/>
      <c r="AR719" s="366"/>
      <c r="AS719" s="256">
        <f>SUM(AE719:AR719)</f>
        <v>0</v>
      </c>
    </row>
    <row r="720" spans="1:45" hidden="1" outlineLevel="1">
      <c r="A720" s="464"/>
      <c r="B720" s="254" t="s">
        <v>309</v>
      </c>
      <c r="C720" s="251" t="s">
        <v>163</v>
      </c>
      <c r="D720" s="255"/>
      <c r="E720" s="255"/>
      <c r="F720" s="255"/>
      <c r="G720" s="255"/>
      <c r="H720" s="255"/>
      <c r="I720" s="255"/>
      <c r="J720" s="255"/>
      <c r="K720" s="255"/>
      <c r="L720" s="255"/>
      <c r="M720" s="255"/>
      <c r="N720" s="255"/>
      <c r="O720" s="255"/>
      <c r="P720" s="255"/>
      <c r="Q720" s="255">
        <f>Q719</f>
        <v>0</v>
      </c>
      <c r="R720" s="255"/>
      <c r="S720" s="255"/>
      <c r="T720" s="255"/>
      <c r="U720" s="255"/>
      <c r="V720" s="255"/>
      <c r="W720" s="255"/>
      <c r="X720" s="255"/>
      <c r="Y720" s="255"/>
      <c r="Z720" s="255"/>
      <c r="AA720" s="255"/>
      <c r="AB720" s="255"/>
      <c r="AC720" s="255"/>
      <c r="AD720" s="255"/>
      <c r="AE720" s="362">
        <f>AE719</f>
        <v>0</v>
      </c>
      <c r="AF720" s="362">
        <f t="shared" ref="AF720" si="2108">AF719</f>
        <v>0</v>
      </c>
      <c r="AG720" s="362">
        <f t="shared" ref="AG720" si="2109">AG719</f>
        <v>0</v>
      </c>
      <c r="AH720" s="362">
        <f t="shared" ref="AH720" si="2110">AH719</f>
        <v>0</v>
      </c>
      <c r="AI720" s="362">
        <f t="shared" ref="AI720" si="2111">AI719</f>
        <v>0</v>
      </c>
      <c r="AJ720" s="362">
        <f t="shared" ref="AJ720" si="2112">AJ719</f>
        <v>0</v>
      </c>
      <c r="AK720" s="362">
        <f t="shared" ref="AK720" si="2113">AK719</f>
        <v>0</v>
      </c>
      <c r="AL720" s="362">
        <f t="shared" ref="AL720" si="2114">AL719</f>
        <v>0</v>
      </c>
      <c r="AM720" s="362">
        <f t="shared" ref="AM720" si="2115">AM719</f>
        <v>0</v>
      </c>
      <c r="AN720" s="362">
        <f t="shared" ref="AN720" si="2116">AN719</f>
        <v>0</v>
      </c>
      <c r="AO720" s="362">
        <f t="shared" ref="AO720" si="2117">AO719</f>
        <v>0</v>
      </c>
      <c r="AP720" s="362">
        <f t="shared" ref="AP720" si="2118">AP719</f>
        <v>0</v>
      </c>
      <c r="AQ720" s="362">
        <f t="shared" ref="AQ720" si="2119">AQ719</f>
        <v>0</v>
      </c>
      <c r="AR720" s="362">
        <f t="shared" ref="AR720" si="2120">AR719</f>
        <v>0</v>
      </c>
      <c r="AS720" s="266"/>
    </row>
    <row r="721" spans="1:45" hidden="1" outlineLevel="1">
      <c r="A721" s="464"/>
      <c r="B721" s="382"/>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5.75" hidden="1" outlineLevel="1">
      <c r="A722" s="464"/>
      <c r="B722" s="248" t="s">
        <v>498</v>
      </c>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45" hidden="1" outlineLevel="1">
      <c r="A723" s="464">
        <v>36</v>
      </c>
      <c r="B723" s="379" t="s">
        <v>128</v>
      </c>
      <c r="C723" s="251" t="s">
        <v>25</v>
      </c>
      <c r="D723" s="255"/>
      <c r="E723" s="255"/>
      <c r="F723" s="255"/>
      <c r="G723" s="255"/>
      <c r="H723" s="255"/>
      <c r="I723" s="255"/>
      <c r="J723" s="255"/>
      <c r="K723" s="255"/>
      <c r="L723" s="255"/>
      <c r="M723" s="255"/>
      <c r="N723" s="255"/>
      <c r="O723" s="255"/>
      <c r="P723" s="255"/>
      <c r="Q723" s="255">
        <v>12</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idden="1" outlineLevel="1">
      <c r="A724" s="464"/>
      <c r="B724" s="254" t="s">
        <v>309</v>
      </c>
      <c r="C724" s="251" t="s">
        <v>163</v>
      </c>
      <c r="D724" s="255"/>
      <c r="E724" s="255"/>
      <c r="F724" s="255"/>
      <c r="G724" s="255"/>
      <c r="H724" s="255"/>
      <c r="I724" s="255"/>
      <c r="J724" s="255"/>
      <c r="K724" s="255"/>
      <c r="L724" s="255"/>
      <c r="M724" s="255"/>
      <c r="N724" s="255"/>
      <c r="O724" s="255"/>
      <c r="P724" s="255"/>
      <c r="Q724" s="255">
        <f>Q723</f>
        <v>12</v>
      </c>
      <c r="R724" s="255"/>
      <c r="S724" s="255"/>
      <c r="T724" s="255"/>
      <c r="U724" s="255"/>
      <c r="V724" s="255"/>
      <c r="W724" s="255"/>
      <c r="X724" s="255"/>
      <c r="Y724" s="255"/>
      <c r="Z724" s="255"/>
      <c r="AA724" s="255"/>
      <c r="AB724" s="255"/>
      <c r="AC724" s="255"/>
      <c r="AD724" s="255"/>
      <c r="AE724" s="362">
        <f>AE723</f>
        <v>0</v>
      </c>
      <c r="AF724" s="362">
        <f t="shared" ref="AF724" si="2121">AF723</f>
        <v>0</v>
      </c>
      <c r="AG724" s="362">
        <f t="shared" ref="AG724" si="2122">AG723</f>
        <v>0</v>
      </c>
      <c r="AH724" s="362">
        <f t="shared" ref="AH724" si="2123">AH723</f>
        <v>0</v>
      </c>
      <c r="AI724" s="362">
        <f t="shared" ref="AI724" si="2124">AI723</f>
        <v>0</v>
      </c>
      <c r="AJ724" s="362">
        <f t="shared" ref="AJ724" si="2125">AJ723</f>
        <v>0</v>
      </c>
      <c r="AK724" s="362">
        <f t="shared" ref="AK724" si="2126">AK723</f>
        <v>0</v>
      </c>
      <c r="AL724" s="362">
        <f t="shared" ref="AL724" si="2127">AL723</f>
        <v>0</v>
      </c>
      <c r="AM724" s="362">
        <f t="shared" ref="AM724" si="2128">AM723</f>
        <v>0</v>
      </c>
      <c r="AN724" s="362">
        <f t="shared" ref="AN724" si="2129">AN723</f>
        <v>0</v>
      </c>
      <c r="AO724" s="362">
        <f t="shared" ref="AO724" si="2130">AO723</f>
        <v>0</v>
      </c>
      <c r="AP724" s="362">
        <f t="shared" ref="AP724" si="2131">AP723</f>
        <v>0</v>
      </c>
      <c r="AQ724" s="362">
        <f t="shared" ref="AQ724" si="2132">AQ723</f>
        <v>0</v>
      </c>
      <c r="AR724" s="362">
        <f t="shared" ref="AR724" si="2133">AR723</f>
        <v>0</v>
      </c>
      <c r="AS724" s="266"/>
    </row>
    <row r="725" spans="1:45" hidden="1" outlineLevel="1">
      <c r="A725" s="464"/>
      <c r="B725" s="379"/>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idden="1" outlineLevel="1">
      <c r="A726" s="464">
        <v>37</v>
      </c>
      <c r="B726" s="379" t="s">
        <v>129</v>
      </c>
      <c r="C726" s="251" t="s">
        <v>25</v>
      </c>
      <c r="D726" s="255"/>
      <c r="E726" s="255"/>
      <c r="F726" s="255"/>
      <c r="G726" s="255"/>
      <c r="H726" s="255"/>
      <c r="I726" s="255"/>
      <c r="J726" s="255"/>
      <c r="K726" s="255"/>
      <c r="L726" s="255"/>
      <c r="M726" s="255"/>
      <c r="N726" s="255"/>
      <c r="O726" s="255"/>
      <c r="P726" s="255"/>
      <c r="Q726" s="255">
        <v>12</v>
      </c>
      <c r="R726" s="255"/>
      <c r="S726" s="255"/>
      <c r="T726" s="255"/>
      <c r="U726" s="255"/>
      <c r="V726" s="255"/>
      <c r="W726" s="255"/>
      <c r="X726" s="255"/>
      <c r="Y726" s="255"/>
      <c r="Z726" s="255"/>
      <c r="AA726" s="255"/>
      <c r="AB726" s="255"/>
      <c r="AC726" s="255"/>
      <c r="AD726" s="255"/>
      <c r="AE726" s="377"/>
      <c r="AF726" s="361"/>
      <c r="AG726" s="361"/>
      <c r="AH726" s="361"/>
      <c r="AI726" s="361"/>
      <c r="AJ726" s="361"/>
      <c r="AK726" s="361"/>
      <c r="AL726" s="366"/>
      <c r="AM726" s="366"/>
      <c r="AN726" s="366"/>
      <c r="AO726" s="366"/>
      <c r="AP726" s="366"/>
      <c r="AQ726" s="366"/>
      <c r="AR726" s="366"/>
      <c r="AS726" s="256">
        <f>SUM(AE726:AR726)</f>
        <v>0</v>
      </c>
    </row>
    <row r="727" spans="1:45" hidden="1" outlineLevel="1">
      <c r="A727" s="464"/>
      <c r="B727" s="254" t="s">
        <v>309</v>
      </c>
      <c r="C727" s="251" t="s">
        <v>163</v>
      </c>
      <c r="D727" s="255"/>
      <c r="E727" s="255"/>
      <c r="F727" s="255"/>
      <c r="G727" s="255"/>
      <c r="H727" s="255"/>
      <c r="I727" s="255"/>
      <c r="J727" s="255"/>
      <c r="K727" s="255"/>
      <c r="L727" s="255"/>
      <c r="M727" s="255"/>
      <c r="N727" s="255"/>
      <c r="O727" s="255"/>
      <c r="P727" s="255"/>
      <c r="Q727" s="255">
        <f>Q726</f>
        <v>12</v>
      </c>
      <c r="R727" s="255"/>
      <c r="S727" s="255"/>
      <c r="T727" s="255"/>
      <c r="U727" s="255"/>
      <c r="V727" s="255"/>
      <c r="W727" s="255"/>
      <c r="X727" s="255"/>
      <c r="Y727" s="255"/>
      <c r="Z727" s="255"/>
      <c r="AA727" s="255"/>
      <c r="AB727" s="255"/>
      <c r="AC727" s="255"/>
      <c r="AD727" s="255"/>
      <c r="AE727" s="362">
        <f>AE726</f>
        <v>0</v>
      </c>
      <c r="AF727" s="362">
        <f t="shared" ref="AF727" si="2134">AF726</f>
        <v>0</v>
      </c>
      <c r="AG727" s="362">
        <f t="shared" ref="AG727" si="2135">AG726</f>
        <v>0</v>
      </c>
      <c r="AH727" s="362">
        <f t="shared" ref="AH727" si="2136">AH726</f>
        <v>0</v>
      </c>
      <c r="AI727" s="362">
        <f t="shared" ref="AI727" si="2137">AI726</f>
        <v>0</v>
      </c>
      <c r="AJ727" s="362">
        <f t="shared" ref="AJ727" si="2138">AJ726</f>
        <v>0</v>
      </c>
      <c r="AK727" s="362">
        <f t="shared" ref="AK727" si="2139">AK726</f>
        <v>0</v>
      </c>
      <c r="AL727" s="362">
        <f t="shared" ref="AL727" si="2140">AL726</f>
        <v>0</v>
      </c>
      <c r="AM727" s="362">
        <f t="shared" ref="AM727" si="2141">AM726</f>
        <v>0</v>
      </c>
      <c r="AN727" s="362">
        <f t="shared" ref="AN727" si="2142">AN726</f>
        <v>0</v>
      </c>
      <c r="AO727" s="362">
        <f t="shared" ref="AO727" si="2143">AO726</f>
        <v>0</v>
      </c>
      <c r="AP727" s="362">
        <f t="shared" ref="AP727" si="2144">AP726</f>
        <v>0</v>
      </c>
      <c r="AQ727" s="362">
        <f t="shared" ref="AQ727" si="2145">AQ726</f>
        <v>0</v>
      </c>
      <c r="AR727" s="362">
        <f t="shared" ref="AR727" si="2146">AR726</f>
        <v>0</v>
      </c>
      <c r="AS727" s="266"/>
    </row>
    <row r="728" spans="1:45" hidden="1" outlineLevel="1">
      <c r="A728" s="464"/>
      <c r="B728" s="379"/>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c r="AA728" s="251"/>
      <c r="AB728" s="251"/>
      <c r="AC728" s="251"/>
      <c r="AD728" s="251"/>
      <c r="AE728" s="363"/>
      <c r="AF728" s="376"/>
      <c r="AG728" s="376"/>
      <c r="AH728" s="376"/>
      <c r="AI728" s="376"/>
      <c r="AJ728" s="376"/>
      <c r="AK728" s="376"/>
      <c r="AL728" s="376"/>
      <c r="AM728" s="376"/>
      <c r="AN728" s="376"/>
      <c r="AO728" s="376"/>
      <c r="AP728" s="376"/>
      <c r="AQ728" s="376"/>
      <c r="AR728" s="376"/>
      <c r="AS728" s="266"/>
    </row>
    <row r="729" spans="1:45" hidden="1" outlineLevel="1">
      <c r="A729" s="464">
        <v>38</v>
      </c>
      <c r="B729" s="379" t="s">
        <v>130</v>
      </c>
      <c r="C729" s="251" t="s">
        <v>25</v>
      </c>
      <c r="D729" s="255"/>
      <c r="E729" s="255"/>
      <c r="F729" s="255"/>
      <c r="G729" s="255"/>
      <c r="H729" s="255"/>
      <c r="I729" s="255"/>
      <c r="J729" s="255"/>
      <c r="K729" s="255"/>
      <c r="L729" s="255"/>
      <c r="M729" s="255"/>
      <c r="N729" s="255"/>
      <c r="O729" s="255"/>
      <c r="P729" s="255"/>
      <c r="Q729" s="255">
        <v>12</v>
      </c>
      <c r="R729" s="255"/>
      <c r="S729" s="255"/>
      <c r="T729" s="255"/>
      <c r="U729" s="255"/>
      <c r="V729" s="255"/>
      <c r="W729" s="255"/>
      <c r="X729" s="255"/>
      <c r="Y729" s="255"/>
      <c r="Z729" s="255"/>
      <c r="AA729" s="255"/>
      <c r="AB729" s="255"/>
      <c r="AC729" s="255"/>
      <c r="AD729" s="255"/>
      <c r="AE729" s="377"/>
      <c r="AF729" s="361"/>
      <c r="AG729" s="361"/>
      <c r="AH729" s="361"/>
      <c r="AI729" s="361"/>
      <c r="AJ729" s="361"/>
      <c r="AK729" s="361"/>
      <c r="AL729" s="366"/>
      <c r="AM729" s="366"/>
      <c r="AN729" s="366"/>
      <c r="AO729" s="366"/>
      <c r="AP729" s="366"/>
      <c r="AQ729" s="366"/>
      <c r="AR729" s="366"/>
      <c r="AS729" s="256">
        <f>SUM(AE729:AR729)</f>
        <v>0</v>
      </c>
    </row>
    <row r="730" spans="1:45" hidden="1" outlineLevel="1">
      <c r="A730" s="464"/>
      <c r="B730" s="254" t="s">
        <v>309</v>
      </c>
      <c r="C730" s="251" t="s">
        <v>163</v>
      </c>
      <c r="D730" s="255"/>
      <c r="E730" s="255"/>
      <c r="F730" s="255"/>
      <c r="G730" s="255"/>
      <c r="H730" s="255"/>
      <c r="I730" s="255"/>
      <c r="J730" s="255"/>
      <c r="K730" s="255"/>
      <c r="L730" s="255"/>
      <c r="M730" s="255"/>
      <c r="N730" s="255"/>
      <c r="O730" s="255"/>
      <c r="P730" s="255"/>
      <c r="Q730" s="255">
        <f>Q729</f>
        <v>12</v>
      </c>
      <c r="R730" s="255"/>
      <c r="S730" s="255"/>
      <c r="T730" s="255"/>
      <c r="U730" s="255"/>
      <c r="V730" s="255"/>
      <c r="W730" s="255"/>
      <c r="X730" s="255"/>
      <c r="Y730" s="255"/>
      <c r="Z730" s="255"/>
      <c r="AA730" s="255"/>
      <c r="AB730" s="255"/>
      <c r="AC730" s="255"/>
      <c r="AD730" s="255"/>
      <c r="AE730" s="362">
        <f>AE729</f>
        <v>0</v>
      </c>
      <c r="AF730" s="362">
        <f t="shared" ref="AF730" si="2147">AF729</f>
        <v>0</v>
      </c>
      <c r="AG730" s="362">
        <f t="shared" ref="AG730" si="2148">AG729</f>
        <v>0</v>
      </c>
      <c r="AH730" s="362">
        <f t="shared" ref="AH730" si="2149">AH729</f>
        <v>0</v>
      </c>
      <c r="AI730" s="362">
        <f t="shared" ref="AI730" si="2150">AI729</f>
        <v>0</v>
      </c>
      <c r="AJ730" s="362">
        <f t="shared" ref="AJ730" si="2151">AJ729</f>
        <v>0</v>
      </c>
      <c r="AK730" s="362">
        <f t="shared" ref="AK730" si="2152">AK729</f>
        <v>0</v>
      </c>
      <c r="AL730" s="362">
        <f t="shared" ref="AL730" si="2153">AL729</f>
        <v>0</v>
      </c>
      <c r="AM730" s="362">
        <f t="shared" ref="AM730" si="2154">AM729</f>
        <v>0</v>
      </c>
      <c r="AN730" s="362">
        <f t="shared" ref="AN730" si="2155">AN729</f>
        <v>0</v>
      </c>
      <c r="AO730" s="362">
        <f t="shared" ref="AO730" si="2156">AO729</f>
        <v>0</v>
      </c>
      <c r="AP730" s="362">
        <f t="shared" ref="AP730" si="2157">AP729</f>
        <v>0</v>
      </c>
      <c r="AQ730" s="362">
        <f t="shared" ref="AQ730" si="2158">AQ729</f>
        <v>0</v>
      </c>
      <c r="AR730" s="362">
        <f t="shared" ref="AR730" si="2159">AR729</f>
        <v>0</v>
      </c>
      <c r="AS730" s="266"/>
    </row>
    <row r="731" spans="1:45" hidden="1" outlineLevel="1">
      <c r="A731" s="464"/>
      <c r="B731" s="379"/>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30" hidden="1" outlineLevel="1">
      <c r="A732" s="464">
        <v>39</v>
      </c>
      <c r="B732" s="379" t="s">
        <v>131</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idden="1"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2160">AF732</f>
        <v>0</v>
      </c>
      <c r="AG733" s="362">
        <f t="shared" ref="AG733" si="2161">AG732</f>
        <v>0</v>
      </c>
      <c r="AH733" s="362">
        <f t="shared" ref="AH733" si="2162">AH732</f>
        <v>0</v>
      </c>
      <c r="AI733" s="362">
        <f t="shared" ref="AI733" si="2163">AI732</f>
        <v>0</v>
      </c>
      <c r="AJ733" s="362">
        <f t="shared" ref="AJ733" si="2164">AJ732</f>
        <v>0</v>
      </c>
      <c r="AK733" s="362">
        <f t="shared" ref="AK733" si="2165">AK732</f>
        <v>0</v>
      </c>
      <c r="AL733" s="362">
        <f t="shared" ref="AL733" si="2166">AL732</f>
        <v>0</v>
      </c>
      <c r="AM733" s="362">
        <f t="shared" ref="AM733" si="2167">AM732</f>
        <v>0</v>
      </c>
      <c r="AN733" s="362">
        <f t="shared" ref="AN733" si="2168">AN732</f>
        <v>0</v>
      </c>
      <c r="AO733" s="362">
        <f t="shared" ref="AO733" si="2169">AO732</f>
        <v>0</v>
      </c>
      <c r="AP733" s="362">
        <f t="shared" ref="AP733" si="2170">AP732</f>
        <v>0</v>
      </c>
      <c r="AQ733" s="362">
        <f t="shared" ref="AQ733" si="2171">AQ732</f>
        <v>0</v>
      </c>
      <c r="AR733" s="362">
        <f t="shared" ref="AR733" si="2172">AR732</f>
        <v>0</v>
      </c>
      <c r="AS733" s="266"/>
    </row>
    <row r="734" spans="1:45"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30" hidden="1" outlineLevel="1">
      <c r="A735" s="464">
        <v>40</v>
      </c>
      <c r="B735" s="379" t="s">
        <v>132</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idden="1"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2173">AF735</f>
        <v>0</v>
      </c>
      <c r="AG736" s="362">
        <f t="shared" ref="AG736" si="2174">AG735</f>
        <v>0</v>
      </c>
      <c r="AH736" s="362">
        <f t="shared" ref="AH736" si="2175">AH735</f>
        <v>0</v>
      </c>
      <c r="AI736" s="362">
        <f t="shared" ref="AI736" si="2176">AI735</f>
        <v>0</v>
      </c>
      <c r="AJ736" s="362">
        <f t="shared" ref="AJ736" si="2177">AJ735</f>
        <v>0</v>
      </c>
      <c r="AK736" s="362">
        <f t="shared" ref="AK736" si="2178">AK735</f>
        <v>0</v>
      </c>
      <c r="AL736" s="362">
        <f t="shared" ref="AL736" si="2179">AL735</f>
        <v>0</v>
      </c>
      <c r="AM736" s="362">
        <f t="shared" ref="AM736" si="2180">AM735</f>
        <v>0</v>
      </c>
      <c r="AN736" s="362">
        <f t="shared" ref="AN736" si="2181">AN735</f>
        <v>0</v>
      </c>
      <c r="AO736" s="362">
        <f t="shared" ref="AO736" si="2182">AO735</f>
        <v>0</v>
      </c>
      <c r="AP736" s="362">
        <f t="shared" ref="AP736" si="2183">AP735</f>
        <v>0</v>
      </c>
      <c r="AQ736" s="362">
        <f t="shared" ref="AQ736" si="2184">AQ735</f>
        <v>0</v>
      </c>
      <c r="AR736" s="362">
        <f t="shared" ref="AR736" si="2185">AR735</f>
        <v>0</v>
      </c>
      <c r="AS736" s="266"/>
    </row>
    <row r="737" spans="1:45"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30" hidden="1" outlineLevel="1">
      <c r="A738" s="464">
        <v>41</v>
      </c>
      <c r="B738" s="379" t="s">
        <v>133</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idden="1"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2186">AF738</f>
        <v>0</v>
      </c>
      <c r="AG739" s="362">
        <f t="shared" ref="AG739" si="2187">AG738</f>
        <v>0</v>
      </c>
      <c r="AH739" s="362">
        <f t="shared" ref="AH739" si="2188">AH738</f>
        <v>0</v>
      </c>
      <c r="AI739" s="362">
        <f t="shared" ref="AI739" si="2189">AI738</f>
        <v>0</v>
      </c>
      <c r="AJ739" s="362">
        <f t="shared" ref="AJ739" si="2190">AJ738</f>
        <v>0</v>
      </c>
      <c r="AK739" s="362">
        <f t="shared" ref="AK739" si="2191">AK738</f>
        <v>0</v>
      </c>
      <c r="AL739" s="362">
        <f t="shared" ref="AL739" si="2192">AL738</f>
        <v>0</v>
      </c>
      <c r="AM739" s="362">
        <f t="shared" ref="AM739" si="2193">AM738</f>
        <v>0</v>
      </c>
      <c r="AN739" s="362">
        <f t="shared" ref="AN739" si="2194">AN738</f>
        <v>0</v>
      </c>
      <c r="AO739" s="362">
        <f t="shared" ref="AO739" si="2195">AO738</f>
        <v>0</v>
      </c>
      <c r="AP739" s="362">
        <f t="shared" ref="AP739" si="2196">AP738</f>
        <v>0</v>
      </c>
      <c r="AQ739" s="362">
        <f t="shared" ref="AQ739" si="2197">AQ738</f>
        <v>0</v>
      </c>
      <c r="AR739" s="362">
        <f t="shared" ref="AR739" si="2198">AR738</f>
        <v>0</v>
      </c>
      <c r="AS739" s="266"/>
    </row>
    <row r="740" spans="1:45"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0" hidden="1" outlineLevel="1">
      <c r="A741" s="464">
        <v>42</v>
      </c>
      <c r="B741" s="379" t="s">
        <v>134</v>
      </c>
      <c r="C741" s="251" t="s">
        <v>25</v>
      </c>
      <c r="D741" s="255"/>
      <c r="E741" s="255"/>
      <c r="F741" s="255"/>
      <c r="G741" s="255"/>
      <c r="H741" s="255"/>
      <c r="I741" s="255"/>
      <c r="J741" s="255"/>
      <c r="K741" s="255"/>
      <c r="L741" s="255"/>
      <c r="M741" s="255"/>
      <c r="N741" s="255"/>
      <c r="O741" s="255"/>
      <c r="P741" s="255"/>
      <c r="Q741" s="251"/>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idden="1" outlineLevel="1">
      <c r="A742" s="464"/>
      <c r="B742" s="254" t="s">
        <v>309</v>
      </c>
      <c r="C742" s="251" t="s">
        <v>163</v>
      </c>
      <c r="D742" s="255"/>
      <c r="E742" s="255"/>
      <c r="F742" s="255"/>
      <c r="G742" s="255"/>
      <c r="H742" s="255"/>
      <c r="I742" s="255"/>
      <c r="J742" s="255"/>
      <c r="K742" s="255"/>
      <c r="L742" s="255"/>
      <c r="M742" s="255"/>
      <c r="N742" s="255"/>
      <c r="O742" s="255"/>
      <c r="P742" s="255"/>
      <c r="Q742" s="414"/>
      <c r="R742" s="255"/>
      <c r="S742" s="255"/>
      <c r="T742" s="255"/>
      <c r="U742" s="255"/>
      <c r="V742" s="255"/>
      <c r="W742" s="255"/>
      <c r="X742" s="255"/>
      <c r="Y742" s="255"/>
      <c r="Z742" s="255"/>
      <c r="AA742" s="255"/>
      <c r="AB742" s="255"/>
      <c r="AC742" s="255"/>
      <c r="AD742" s="255"/>
      <c r="AE742" s="362">
        <f>AE741</f>
        <v>0</v>
      </c>
      <c r="AF742" s="362">
        <f t="shared" ref="AF742" si="2199">AF741</f>
        <v>0</v>
      </c>
      <c r="AG742" s="362">
        <f t="shared" ref="AG742" si="2200">AG741</f>
        <v>0</v>
      </c>
      <c r="AH742" s="362">
        <f t="shared" ref="AH742" si="2201">AH741</f>
        <v>0</v>
      </c>
      <c r="AI742" s="362">
        <f t="shared" ref="AI742" si="2202">AI741</f>
        <v>0</v>
      </c>
      <c r="AJ742" s="362">
        <f t="shared" ref="AJ742" si="2203">AJ741</f>
        <v>0</v>
      </c>
      <c r="AK742" s="362">
        <f t="shared" ref="AK742" si="2204">AK741</f>
        <v>0</v>
      </c>
      <c r="AL742" s="362">
        <f t="shared" ref="AL742" si="2205">AL741</f>
        <v>0</v>
      </c>
      <c r="AM742" s="362">
        <f t="shared" ref="AM742" si="2206">AM741</f>
        <v>0</v>
      </c>
      <c r="AN742" s="362">
        <f t="shared" ref="AN742" si="2207">AN741</f>
        <v>0</v>
      </c>
      <c r="AO742" s="362">
        <f t="shared" ref="AO742" si="2208">AO741</f>
        <v>0</v>
      </c>
      <c r="AP742" s="362">
        <f t="shared" ref="AP742" si="2209">AP741</f>
        <v>0</v>
      </c>
      <c r="AQ742" s="362">
        <f t="shared" ref="AQ742" si="2210">AQ741</f>
        <v>0</v>
      </c>
      <c r="AR742" s="362">
        <f t="shared" ref="AR742" si="2211">AR741</f>
        <v>0</v>
      </c>
      <c r="AS742" s="266"/>
    </row>
    <row r="743" spans="1:45"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idden="1" outlineLevel="1">
      <c r="A744" s="464">
        <v>43</v>
      </c>
      <c r="B744" s="379" t="s">
        <v>135</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idden="1"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2212">AF744</f>
        <v>0</v>
      </c>
      <c r="AG745" s="362">
        <f t="shared" ref="AG745" si="2213">AG744</f>
        <v>0</v>
      </c>
      <c r="AH745" s="362">
        <f t="shared" ref="AH745" si="2214">AH744</f>
        <v>0</v>
      </c>
      <c r="AI745" s="362">
        <f t="shared" ref="AI745" si="2215">AI744</f>
        <v>0</v>
      </c>
      <c r="AJ745" s="362">
        <f t="shared" ref="AJ745" si="2216">AJ744</f>
        <v>0</v>
      </c>
      <c r="AK745" s="362">
        <f t="shared" ref="AK745" si="2217">AK744</f>
        <v>0</v>
      </c>
      <c r="AL745" s="362">
        <f t="shared" ref="AL745" si="2218">AL744</f>
        <v>0</v>
      </c>
      <c r="AM745" s="362">
        <f t="shared" ref="AM745" si="2219">AM744</f>
        <v>0</v>
      </c>
      <c r="AN745" s="362">
        <f t="shared" ref="AN745" si="2220">AN744</f>
        <v>0</v>
      </c>
      <c r="AO745" s="362">
        <f t="shared" ref="AO745" si="2221">AO744</f>
        <v>0</v>
      </c>
      <c r="AP745" s="362">
        <f t="shared" ref="AP745" si="2222">AP744</f>
        <v>0</v>
      </c>
      <c r="AQ745" s="362">
        <f t="shared" ref="AQ745" si="2223">AQ744</f>
        <v>0</v>
      </c>
      <c r="AR745" s="362">
        <f t="shared" ref="AR745" si="2224">AR744</f>
        <v>0</v>
      </c>
      <c r="AS745" s="266"/>
    </row>
    <row r="746" spans="1:45"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0" hidden="1" outlineLevel="1">
      <c r="A747" s="464">
        <v>44</v>
      </c>
      <c r="B747" s="379" t="s">
        <v>136</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idden="1"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2225">AF747</f>
        <v>0</v>
      </c>
      <c r="AG748" s="362">
        <f t="shared" ref="AG748" si="2226">AG747</f>
        <v>0</v>
      </c>
      <c r="AH748" s="362">
        <f t="shared" ref="AH748" si="2227">AH747</f>
        <v>0</v>
      </c>
      <c r="AI748" s="362">
        <f t="shared" ref="AI748" si="2228">AI747</f>
        <v>0</v>
      </c>
      <c r="AJ748" s="362">
        <f t="shared" ref="AJ748" si="2229">AJ747</f>
        <v>0</v>
      </c>
      <c r="AK748" s="362">
        <f t="shared" ref="AK748" si="2230">AK747</f>
        <v>0</v>
      </c>
      <c r="AL748" s="362">
        <f t="shared" ref="AL748" si="2231">AL747</f>
        <v>0</v>
      </c>
      <c r="AM748" s="362">
        <f t="shared" ref="AM748" si="2232">AM747</f>
        <v>0</v>
      </c>
      <c r="AN748" s="362">
        <f t="shared" ref="AN748" si="2233">AN747</f>
        <v>0</v>
      </c>
      <c r="AO748" s="362">
        <f t="shared" ref="AO748" si="2234">AO747</f>
        <v>0</v>
      </c>
      <c r="AP748" s="362">
        <f t="shared" ref="AP748" si="2235">AP747</f>
        <v>0</v>
      </c>
      <c r="AQ748" s="362">
        <f t="shared" ref="AQ748" si="2236">AQ747</f>
        <v>0</v>
      </c>
      <c r="AR748" s="362">
        <f t="shared" ref="AR748" si="2237">AR747</f>
        <v>0</v>
      </c>
      <c r="AS748" s="266"/>
    </row>
    <row r="749" spans="1:45"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0" hidden="1" outlineLevel="1">
      <c r="A750" s="464">
        <v>45</v>
      </c>
      <c r="B750" s="379" t="s">
        <v>137</v>
      </c>
      <c r="C750" s="251" t="s">
        <v>25</v>
      </c>
      <c r="D750" s="255"/>
      <c r="E750" s="255"/>
      <c r="F750" s="255"/>
      <c r="G750" s="255"/>
      <c r="H750" s="255"/>
      <c r="I750" s="255"/>
      <c r="J750" s="255"/>
      <c r="K750" s="255"/>
      <c r="L750" s="255"/>
      <c r="M750" s="255"/>
      <c r="N750" s="255"/>
      <c r="O750" s="255"/>
      <c r="P750" s="255"/>
      <c r="Q750" s="255">
        <v>12</v>
      </c>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idden="1" outlineLevel="1">
      <c r="A751" s="464"/>
      <c r="B751" s="254" t="s">
        <v>309</v>
      </c>
      <c r="C751" s="251" t="s">
        <v>163</v>
      </c>
      <c r="D751" s="255"/>
      <c r="E751" s="255"/>
      <c r="F751" s="255"/>
      <c r="G751" s="255"/>
      <c r="H751" s="255"/>
      <c r="I751" s="255"/>
      <c r="J751" s="255"/>
      <c r="K751" s="255"/>
      <c r="L751" s="255"/>
      <c r="M751" s="255"/>
      <c r="N751" s="255"/>
      <c r="O751" s="255"/>
      <c r="P751" s="255"/>
      <c r="Q751" s="255">
        <f>Q750</f>
        <v>12</v>
      </c>
      <c r="R751" s="255"/>
      <c r="S751" s="255"/>
      <c r="T751" s="255"/>
      <c r="U751" s="255"/>
      <c r="V751" s="255"/>
      <c r="W751" s="255"/>
      <c r="X751" s="255"/>
      <c r="Y751" s="255"/>
      <c r="Z751" s="255"/>
      <c r="AA751" s="255"/>
      <c r="AB751" s="255"/>
      <c r="AC751" s="255"/>
      <c r="AD751" s="255"/>
      <c r="AE751" s="362">
        <f>AE750</f>
        <v>0</v>
      </c>
      <c r="AF751" s="362">
        <f t="shared" ref="AF751" si="2238">AF750</f>
        <v>0</v>
      </c>
      <c r="AG751" s="362">
        <f t="shared" ref="AG751" si="2239">AG750</f>
        <v>0</v>
      </c>
      <c r="AH751" s="362">
        <f t="shared" ref="AH751" si="2240">AH750</f>
        <v>0</v>
      </c>
      <c r="AI751" s="362">
        <f t="shared" ref="AI751" si="2241">AI750</f>
        <v>0</v>
      </c>
      <c r="AJ751" s="362">
        <f t="shared" ref="AJ751" si="2242">AJ750</f>
        <v>0</v>
      </c>
      <c r="AK751" s="362">
        <f t="shared" ref="AK751" si="2243">AK750</f>
        <v>0</v>
      </c>
      <c r="AL751" s="362">
        <f t="shared" ref="AL751" si="2244">AL750</f>
        <v>0</v>
      </c>
      <c r="AM751" s="362">
        <f t="shared" ref="AM751" si="2245">AM750</f>
        <v>0</v>
      </c>
      <c r="AN751" s="362">
        <f t="shared" ref="AN751" si="2246">AN750</f>
        <v>0</v>
      </c>
      <c r="AO751" s="362">
        <f t="shared" ref="AO751" si="2247">AO750</f>
        <v>0</v>
      </c>
      <c r="AP751" s="362">
        <f t="shared" ref="AP751" si="2248">AP750</f>
        <v>0</v>
      </c>
      <c r="AQ751" s="362">
        <f t="shared" ref="AQ751" si="2249">AQ750</f>
        <v>0</v>
      </c>
      <c r="AR751" s="362">
        <f t="shared" ref="AR751" si="2250">AR750</f>
        <v>0</v>
      </c>
      <c r="AS751" s="266"/>
    </row>
    <row r="752" spans="1:45"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6" ht="30" hidden="1" outlineLevel="1">
      <c r="A753" s="464">
        <v>46</v>
      </c>
      <c r="B753" s="379" t="s">
        <v>138</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6" hidden="1"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2251">AF753</f>
        <v>0</v>
      </c>
      <c r="AG754" s="362">
        <f t="shared" ref="AG754" si="2252">AG753</f>
        <v>0</v>
      </c>
      <c r="AH754" s="362">
        <f t="shared" ref="AH754" si="2253">AH753</f>
        <v>0</v>
      </c>
      <c r="AI754" s="362">
        <f t="shared" ref="AI754" si="2254">AI753</f>
        <v>0</v>
      </c>
      <c r="AJ754" s="362">
        <f t="shared" ref="AJ754" si="2255">AJ753</f>
        <v>0</v>
      </c>
      <c r="AK754" s="362">
        <f t="shared" ref="AK754" si="2256">AK753</f>
        <v>0</v>
      </c>
      <c r="AL754" s="362">
        <f t="shared" ref="AL754" si="2257">AL753</f>
        <v>0</v>
      </c>
      <c r="AM754" s="362">
        <f t="shared" ref="AM754" si="2258">AM753</f>
        <v>0</v>
      </c>
      <c r="AN754" s="362">
        <f t="shared" ref="AN754" si="2259">AN753</f>
        <v>0</v>
      </c>
      <c r="AO754" s="362">
        <f t="shared" ref="AO754" si="2260">AO753</f>
        <v>0</v>
      </c>
      <c r="AP754" s="362">
        <f t="shared" ref="AP754" si="2261">AP753</f>
        <v>0</v>
      </c>
      <c r="AQ754" s="362">
        <f t="shared" ref="AQ754" si="2262">AQ753</f>
        <v>0</v>
      </c>
      <c r="AR754" s="362">
        <f t="shared" ref="AR754" si="2263">AR753</f>
        <v>0</v>
      </c>
      <c r="AS754" s="266"/>
    </row>
    <row r="755" spans="1:46"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6" ht="30" hidden="1" outlineLevel="1">
      <c r="A756" s="464">
        <v>47</v>
      </c>
      <c r="B756" s="379" t="s">
        <v>139</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6" hidden="1"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2264">AF756</f>
        <v>0</v>
      </c>
      <c r="AG757" s="362">
        <f t="shared" ref="AG757" si="2265">AG756</f>
        <v>0</v>
      </c>
      <c r="AH757" s="362">
        <f t="shared" ref="AH757" si="2266">AH756</f>
        <v>0</v>
      </c>
      <c r="AI757" s="362">
        <f t="shared" ref="AI757" si="2267">AI756</f>
        <v>0</v>
      </c>
      <c r="AJ757" s="362">
        <f t="shared" ref="AJ757" si="2268">AJ756</f>
        <v>0</v>
      </c>
      <c r="AK757" s="362">
        <f t="shared" ref="AK757" si="2269">AK756</f>
        <v>0</v>
      </c>
      <c r="AL757" s="362">
        <f t="shared" ref="AL757" si="2270">AL756</f>
        <v>0</v>
      </c>
      <c r="AM757" s="362">
        <f t="shared" ref="AM757" si="2271">AM756</f>
        <v>0</v>
      </c>
      <c r="AN757" s="362">
        <f t="shared" ref="AN757" si="2272">AN756</f>
        <v>0</v>
      </c>
      <c r="AO757" s="362">
        <f t="shared" ref="AO757" si="2273">AO756</f>
        <v>0</v>
      </c>
      <c r="AP757" s="362">
        <f t="shared" ref="AP757" si="2274">AP756</f>
        <v>0</v>
      </c>
      <c r="AQ757" s="362">
        <f t="shared" ref="AQ757" si="2275">AQ756</f>
        <v>0</v>
      </c>
      <c r="AR757" s="362">
        <f t="shared" ref="AR757" si="2276">AR756</f>
        <v>0</v>
      </c>
      <c r="AS757" s="266"/>
    </row>
    <row r="758" spans="1:46"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6" ht="30" hidden="1" outlineLevel="1">
      <c r="A759" s="464">
        <v>48</v>
      </c>
      <c r="B759" s="379" t="s">
        <v>140</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6" hidden="1"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2277">AF759</f>
        <v>0</v>
      </c>
      <c r="AG760" s="362">
        <f t="shared" ref="AG760" si="2278">AG759</f>
        <v>0</v>
      </c>
      <c r="AH760" s="362">
        <f t="shared" ref="AH760" si="2279">AH759</f>
        <v>0</v>
      </c>
      <c r="AI760" s="362">
        <f t="shared" ref="AI760" si="2280">AI759</f>
        <v>0</v>
      </c>
      <c r="AJ760" s="362">
        <f t="shared" ref="AJ760" si="2281">AJ759</f>
        <v>0</v>
      </c>
      <c r="AK760" s="362">
        <f t="shared" ref="AK760" si="2282">AK759</f>
        <v>0</v>
      </c>
      <c r="AL760" s="362">
        <f t="shared" ref="AL760" si="2283">AL759</f>
        <v>0</v>
      </c>
      <c r="AM760" s="362">
        <f t="shared" ref="AM760" si="2284">AM759</f>
        <v>0</v>
      </c>
      <c r="AN760" s="362">
        <f t="shared" ref="AN760" si="2285">AN759</f>
        <v>0</v>
      </c>
      <c r="AO760" s="362">
        <f t="shared" ref="AO760" si="2286">AO759</f>
        <v>0</v>
      </c>
      <c r="AP760" s="362">
        <f t="shared" ref="AP760" si="2287">AP759</f>
        <v>0</v>
      </c>
      <c r="AQ760" s="362">
        <f t="shared" ref="AQ760" si="2288">AQ759</f>
        <v>0</v>
      </c>
      <c r="AR760" s="362">
        <f t="shared" ref="AR760" si="2289">AR759</f>
        <v>0</v>
      </c>
      <c r="AS760" s="266"/>
    </row>
    <row r="761" spans="1:46"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6" ht="30" hidden="1" outlineLevel="1">
      <c r="A762" s="464">
        <v>49</v>
      </c>
      <c r="B762" s="379" t="s">
        <v>141</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6" hidden="1"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2290">AF762</f>
        <v>0</v>
      </c>
      <c r="AG763" s="362">
        <f t="shared" ref="AG763" si="2291">AG762</f>
        <v>0</v>
      </c>
      <c r="AH763" s="362">
        <f t="shared" ref="AH763" si="2292">AH762</f>
        <v>0</v>
      </c>
      <c r="AI763" s="362">
        <f t="shared" ref="AI763" si="2293">AI762</f>
        <v>0</v>
      </c>
      <c r="AJ763" s="362">
        <f t="shared" ref="AJ763" si="2294">AJ762</f>
        <v>0</v>
      </c>
      <c r="AK763" s="362">
        <f t="shared" ref="AK763" si="2295">AK762</f>
        <v>0</v>
      </c>
      <c r="AL763" s="362">
        <f t="shared" ref="AL763" si="2296">AL762</f>
        <v>0</v>
      </c>
      <c r="AM763" s="362">
        <f t="shared" ref="AM763" si="2297">AM762</f>
        <v>0</v>
      </c>
      <c r="AN763" s="362">
        <f t="shared" ref="AN763" si="2298">AN762</f>
        <v>0</v>
      </c>
      <c r="AO763" s="362">
        <f t="shared" ref="AO763" si="2299">AO762</f>
        <v>0</v>
      </c>
      <c r="AP763" s="362">
        <f t="shared" ref="AP763" si="2300">AP762</f>
        <v>0</v>
      </c>
      <c r="AQ763" s="362">
        <f t="shared" ref="AQ763" si="2301">AQ762</f>
        <v>0</v>
      </c>
      <c r="AR763" s="362">
        <f t="shared" ref="AR763" si="2302">AR762</f>
        <v>0</v>
      </c>
      <c r="AS763" s="266"/>
    </row>
    <row r="764" spans="1:46" hidden="1" outlineLevel="1">
      <c r="A764" s="464"/>
      <c r="B764" s="254"/>
      <c r="C764" s="265"/>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63"/>
      <c r="AG764" s="363"/>
      <c r="AH764" s="363"/>
      <c r="AI764" s="363"/>
      <c r="AJ764" s="363"/>
      <c r="AK764" s="363"/>
      <c r="AL764" s="363"/>
      <c r="AM764" s="363"/>
      <c r="AN764" s="363"/>
      <c r="AO764" s="363"/>
      <c r="AP764" s="363"/>
      <c r="AQ764" s="363"/>
      <c r="AR764" s="363"/>
      <c r="AS764" s="266"/>
    </row>
    <row r="765" spans="1:46" ht="15.75" collapsed="1">
      <c r="B765" s="286" t="s">
        <v>310</v>
      </c>
      <c r="C765" s="288"/>
      <c r="D765" s="288">
        <f>SUM(D608:D763)</f>
        <v>0</v>
      </c>
      <c r="E765" s="288"/>
      <c r="F765" s="288"/>
      <c r="G765" s="288"/>
      <c r="H765" s="288"/>
      <c r="I765" s="288"/>
      <c r="J765" s="288"/>
      <c r="K765" s="288"/>
      <c r="L765" s="288"/>
      <c r="M765" s="288"/>
      <c r="N765" s="288"/>
      <c r="O765" s="288"/>
      <c r="P765" s="288"/>
      <c r="Q765" s="288"/>
      <c r="R765" s="288">
        <f>SUM(R608:R763)</f>
        <v>0</v>
      </c>
      <c r="S765" s="288"/>
      <c r="T765" s="288"/>
      <c r="U765" s="288"/>
      <c r="V765" s="288"/>
      <c r="W765" s="288"/>
      <c r="X765" s="288"/>
      <c r="Y765" s="288"/>
      <c r="Z765" s="288"/>
      <c r="AA765" s="288"/>
      <c r="AB765" s="288"/>
      <c r="AC765" s="288"/>
      <c r="AD765" s="288"/>
      <c r="AE765" s="288">
        <f>IF(AE606="kWh",SUMPRODUCT(D608:D763,AE608:AE763))</f>
        <v>0</v>
      </c>
      <c r="AF765" s="288">
        <f>IF(AF606="kWh",SUMPRODUCT(D608:D763,AF608:AF763))</f>
        <v>0</v>
      </c>
      <c r="AG765" s="288">
        <f>IF(AG606="kw",SUMPRODUCT(Q608:Q763,R608:R763,AG608:AG763),SUMPRODUCT(D608:D763,AG608:AG763))</f>
        <v>0</v>
      </c>
      <c r="AH765" s="288">
        <f>IF(AH606="kw",SUMPRODUCT(Q608:Q763,R608:R763,AH608:AH763),SUMPRODUCT(D608:D763,AH608:AH763))</f>
        <v>0</v>
      </c>
      <c r="AI765" s="288">
        <f>IF(AI606="kw",SUMPRODUCT(Q608:Q763,R608:R763,AI608:AI763),SUMPRODUCT(D608:D763,AI608:AI763))</f>
        <v>0</v>
      </c>
      <c r="AJ765" s="288">
        <f>IF(AJ606="kw",SUMPRODUCT(Q608:Q763,R608:R763,AJ608:AJ763),SUMPRODUCT(D608:D763,AJ608:AJ763))</f>
        <v>0</v>
      </c>
      <c r="AK765" s="288">
        <f>IF(AK606="kw",SUMPRODUCT(Q608:Q763,R608:R763,AK608:AK763),SUMPRODUCT(D608:D763,AK608:AK763))</f>
        <v>0</v>
      </c>
      <c r="AL765" s="288">
        <f>IF(AL606="kw",SUMPRODUCT(Q608:Q763,R608:R763,AL608:AL763),SUMPRODUCT(D608:D763,AL608:AL763))</f>
        <v>0</v>
      </c>
      <c r="AM765" s="288">
        <f>IF(AM606="kw",SUMPRODUCT(Q608:Q763,R608:R763,AM608:AM763),SUMPRODUCT(D608:D763,AM608:AM763))</f>
        <v>0</v>
      </c>
      <c r="AN765" s="288">
        <f>IF(AN606="kw",SUMPRODUCT(Q608:Q763,R608:R763,AN608:AN763),SUMPRODUCT(D608:D763,AN608:AN763))</f>
        <v>0</v>
      </c>
      <c r="AO765" s="288">
        <f>IF(AO606="kw",SUMPRODUCT(Q608:Q763,R608:R763,AO608:AO763),SUMPRODUCT(D608:D763,AO608:AO763))</f>
        <v>0</v>
      </c>
      <c r="AP765" s="288">
        <f>IF(AP606="kw",SUMPRODUCT(Q608:Q763,R608:R763,AP608:AP763),SUMPRODUCT(D608:D763,AP608:AP763))</f>
        <v>0</v>
      </c>
      <c r="AQ765" s="288">
        <f>IF(AQ606="kw",SUMPRODUCT(Q608:Q763,R608:R763,AQ608:AQ763),SUMPRODUCT(D608:D763,AQ608:AQ763))</f>
        <v>0</v>
      </c>
      <c r="AR765" s="288">
        <f>IF(AR606="kw",SUMPRODUCT(Q608:Q763,R608:R763,AR608:AR763),SUMPRODUCT(D608:D763,AR608:AR763))</f>
        <v>0</v>
      </c>
      <c r="AS765" s="289"/>
    </row>
    <row r="766" spans="1:46" ht="15.75">
      <c r="B766" s="343" t="s">
        <v>311</v>
      </c>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c r="AA766" s="344"/>
      <c r="AB766" s="344"/>
      <c r="AC766" s="344"/>
      <c r="AD766" s="344"/>
      <c r="AE766" s="344">
        <f>HLOOKUP(AE605,'2. LRAMVA Threshold'!$B$42:$Q$60,10,FALSE)</f>
        <v>0</v>
      </c>
      <c r="AF766" s="344">
        <f>HLOOKUP(AF605,'2. LRAMVA Threshold'!$B$42:$Q$53,10,FALSE)</f>
        <v>0</v>
      </c>
      <c r="AG766" s="344">
        <f>HLOOKUP(AG415,'2. LRAMVA Threshold'!$B$42:$Q$53,10,FALSE)</f>
        <v>0</v>
      </c>
      <c r="AH766" s="344">
        <f>HLOOKUP(AH415,'2. LRAMVA Threshold'!$B$42:$Q$53,10,FALSE)</f>
        <v>0</v>
      </c>
      <c r="AI766" s="344">
        <f>HLOOKUP(AI415,'2. LRAMVA Threshold'!$B$42:$Q$53,10,FALSE)</f>
        <v>0</v>
      </c>
      <c r="AJ766" s="344">
        <f>HLOOKUP(AJ415,'2. LRAMVA Threshold'!$B$42:$Q$53,10,FALSE)</f>
        <v>0</v>
      </c>
      <c r="AK766" s="344">
        <f>HLOOKUP(AK415,'2. LRAMVA Threshold'!$B$42:$Q$53,10,FALSE)</f>
        <v>0</v>
      </c>
      <c r="AL766" s="344">
        <f>HLOOKUP(AL415,'2. LRAMVA Threshold'!$B$42:$Q$53,10,FALSE)</f>
        <v>0</v>
      </c>
      <c r="AM766" s="344">
        <f>HLOOKUP(AM415,'2. LRAMVA Threshold'!$B$42:$Q$53,10,FALSE)</f>
        <v>0</v>
      </c>
      <c r="AN766" s="344">
        <f>HLOOKUP(AN415,'2. LRAMVA Threshold'!$B$42:$Q$53,10,FALSE)</f>
        <v>0</v>
      </c>
      <c r="AO766" s="344">
        <f>HLOOKUP(AO415,'2. LRAMVA Threshold'!$B$42:$Q$53,10,FALSE)</f>
        <v>0</v>
      </c>
      <c r="AP766" s="344">
        <f>HLOOKUP(AP415,'2. LRAMVA Threshold'!$B$42:$Q$53,10,FALSE)</f>
        <v>0</v>
      </c>
      <c r="AQ766" s="344">
        <f>HLOOKUP(AQ415,'2. LRAMVA Threshold'!$B$42:$Q$53,10,FALSE)</f>
        <v>0</v>
      </c>
      <c r="AR766" s="344">
        <f>HLOOKUP(AR415,'2. LRAMVA Threshold'!$B$42:$Q$53,10,FALSE)</f>
        <v>0</v>
      </c>
      <c r="AS766" s="393"/>
    </row>
    <row r="767" spans="1:46">
      <c r="B767" s="346"/>
      <c r="C767" s="383"/>
      <c r="D767" s="384"/>
      <c r="E767" s="384"/>
      <c r="F767" s="384"/>
      <c r="G767" s="384"/>
      <c r="H767" s="384"/>
      <c r="I767" s="384"/>
      <c r="J767" s="384"/>
      <c r="K767" s="384"/>
      <c r="L767" s="384"/>
      <c r="M767" s="384"/>
      <c r="N767" s="348"/>
      <c r="O767" s="348"/>
      <c r="P767" s="348"/>
      <c r="Q767" s="384"/>
      <c r="R767" s="385"/>
      <c r="S767" s="384"/>
      <c r="T767" s="384"/>
      <c r="U767" s="384"/>
      <c r="V767" s="386"/>
      <c r="W767" s="386"/>
      <c r="X767" s="386"/>
      <c r="Y767" s="386"/>
      <c r="Z767" s="384"/>
      <c r="AA767" s="384"/>
      <c r="AB767" s="348"/>
      <c r="AC767" s="348"/>
      <c r="AD767" s="348"/>
      <c r="AE767" s="387"/>
      <c r="AF767" s="387"/>
      <c r="AG767" s="387"/>
      <c r="AH767" s="387"/>
      <c r="AI767" s="387"/>
      <c r="AJ767" s="387"/>
      <c r="AK767" s="387"/>
      <c r="AL767" s="351"/>
      <c r="AM767" s="351"/>
      <c r="AN767" s="351"/>
      <c r="AO767" s="351"/>
      <c r="AP767" s="351"/>
      <c r="AQ767" s="351"/>
      <c r="AR767" s="351"/>
      <c r="AS767" s="352"/>
    </row>
    <row r="768" spans="1:46">
      <c r="B768" s="283" t="s">
        <v>312</v>
      </c>
      <c r="C768" s="296"/>
      <c r="D768" s="296"/>
      <c r="E768" s="329"/>
      <c r="F768" s="329"/>
      <c r="G768" s="329"/>
      <c r="H768" s="329"/>
      <c r="I768" s="329"/>
      <c r="J768" s="329"/>
      <c r="K768" s="329"/>
      <c r="L768" s="329"/>
      <c r="M768" s="329"/>
      <c r="N768" s="329"/>
      <c r="O768" s="329"/>
      <c r="P768" s="329"/>
      <c r="Q768" s="329"/>
      <c r="R768" s="251"/>
      <c r="S768" s="298"/>
      <c r="T768" s="298"/>
      <c r="U768" s="298"/>
      <c r="V768" s="297"/>
      <c r="W768" s="297"/>
      <c r="X768" s="297"/>
      <c r="Y768" s="297"/>
      <c r="Z768" s="298"/>
      <c r="AA768" s="298"/>
      <c r="AB768" s="298"/>
      <c r="AC768" s="298"/>
      <c r="AD768" s="298"/>
      <c r="AE768" s="732">
        <f>HLOOKUP(AE$35,'3.  Distribution Rates'!$C$122:$P$135,10,FALSE)</f>
        <v>0</v>
      </c>
      <c r="AF768" s="732">
        <f>HLOOKUP(AF$35,'3.  Distribution Rates'!$C$122:$P$135,10,FALSE)</f>
        <v>0</v>
      </c>
      <c r="AG768" s="299">
        <f>HLOOKUP(AG$35,'3.  Distribution Rates'!$C$122:$P$135,10,FALSE)</f>
        <v>0</v>
      </c>
      <c r="AH768" s="299">
        <f>HLOOKUP(AH$35,'3.  Distribution Rates'!$C$122:$P$135,10,FALSE)</f>
        <v>0</v>
      </c>
      <c r="AI768" s="299">
        <f>HLOOKUP(AI$35,'3.  Distribution Rates'!$C$122:$P$135,10,FALSE)</f>
        <v>0</v>
      </c>
      <c r="AJ768" s="299">
        <f>HLOOKUP(AJ$35,'3.  Distribution Rates'!$C$122:$P$135,10,FALSE)</f>
        <v>0</v>
      </c>
      <c r="AK768" s="299">
        <f>HLOOKUP(AK$35,'3.  Distribution Rates'!$C$122:$P$135,10,FALSE)</f>
        <v>0</v>
      </c>
      <c r="AL768" s="299">
        <f>HLOOKUP(AL$35,'3.  Distribution Rates'!$C$122:$P$135,10,FALSE)</f>
        <v>0</v>
      </c>
      <c r="AM768" s="299">
        <f>HLOOKUP(AM$35,'3.  Distribution Rates'!$C$122:$P$135,10,FALSE)</f>
        <v>0</v>
      </c>
      <c r="AN768" s="299">
        <f>HLOOKUP(AN$35,'3.  Distribution Rates'!$C$122:$P$135,10,FALSE)</f>
        <v>0</v>
      </c>
      <c r="AO768" s="299">
        <f>HLOOKUP(AO$35,'3.  Distribution Rates'!$C$122:$P$135,10,FALSE)</f>
        <v>0</v>
      </c>
      <c r="AP768" s="299">
        <f>HLOOKUP(AP$35,'3.  Distribution Rates'!$C$122:$P$135,10,FALSE)</f>
        <v>0</v>
      </c>
      <c r="AQ768" s="299">
        <f>HLOOKUP(AQ$35,'3.  Distribution Rates'!$C$122:$P$135,10,FALSE)</f>
        <v>0</v>
      </c>
      <c r="AR768" s="299">
        <f>HLOOKUP(AR$35,'3.  Distribution Rates'!$C$122:$P$135,10,FALSE)</f>
        <v>0</v>
      </c>
      <c r="AS768" s="304"/>
      <c r="AT768" s="394"/>
    </row>
    <row r="769" spans="2:46">
      <c r="B769" s="283" t="s">
        <v>313</v>
      </c>
      <c r="C769" s="301"/>
      <c r="D769" s="243"/>
      <c r="E769" s="240"/>
      <c r="F769" s="240"/>
      <c r="G769" s="240"/>
      <c r="H769" s="240"/>
      <c r="I769" s="240"/>
      <c r="J769" s="240"/>
      <c r="K769" s="240"/>
      <c r="L769" s="240"/>
      <c r="M769" s="240"/>
      <c r="N769" s="240"/>
      <c r="O769" s="240"/>
      <c r="P769" s="240"/>
      <c r="Q769" s="240"/>
      <c r="R769" s="251"/>
      <c r="S769" s="240"/>
      <c r="T769" s="240"/>
      <c r="U769" s="240"/>
      <c r="V769" s="243"/>
      <c r="W769" s="243"/>
      <c r="X769" s="243"/>
      <c r="Y769" s="243"/>
      <c r="Z769" s="240"/>
      <c r="AA769" s="240"/>
      <c r="AB769" s="240"/>
      <c r="AC769" s="240"/>
      <c r="AD769" s="240"/>
      <c r="AE769" s="331">
        <f>'4.  2011-2014 LRAM'!AM141*AE768</f>
        <v>0</v>
      </c>
      <c r="AF769" s="331">
        <f>'4.  2011-2014 LRAM'!AN141*AF768</f>
        <v>0</v>
      </c>
      <c r="AG769" s="331">
        <f>'4.  2011-2014 LRAM'!AO141*AG768</f>
        <v>0</v>
      </c>
      <c r="AH769" s="331">
        <f>'4.  2011-2014 LRAM'!AP141*AH768</f>
        <v>0</v>
      </c>
      <c r="AI769" s="331">
        <f>'4.  2011-2014 LRAM'!AQ141*AI768</f>
        <v>0</v>
      </c>
      <c r="AJ769" s="331">
        <f>'4.  2011-2014 LRAM'!AR141*AJ768</f>
        <v>0</v>
      </c>
      <c r="AK769" s="331">
        <f>'4.  2011-2014 LRAM'!AS141*AK768</f>
        <v>0</v>
      </c>
      <c r="AL769" s="331">
        <f>'4.  2011-2014 LRAM'!AT141*AL768</f>
        <v>0</v>
      </c>
      <c r="AM769" s="331">
        <f>'4.  2011-2014 LRAM'!AU141*AM768</f>
        <v>0</v>
      </c>
      <c r="AN769" s="331">
        <f>'4.  2011-2014 LRAM'!AV141*AN768</f>
        <v>0</v>
      </c>
      <c r="AO769" s="331">
        <f>'4.  2011-2014 LRAM'!AW141*AO768</f>
        <v>0</v>
      </c>
      <c r="AP769" s="331">
        <f>'4.  2011-2014 LRAM'!AX141*AP768</f>
        <v>0</v>
      </c>
      <c r="AQ769" s="331">
        <f>'4.  2011-2014 LRAM'!AY141*AQ768</f>
        <v>0</v>
      </c>
      <c r="AR769" s="331">
        <f>'4.  2011-2014 LRAM'!AZ141*AR768</f>
        <v>0</v>
      </c>
      <c r="AS769" s="543">
        <f t="shared" ref="AS769:AS775" si="2303">SUM(AE769:AR769)</f>
        <v>0</v>
      </c>
      <c r="AT769" s="394"/>
    </row>
    <row r="770" spans="2:46">
      <c r="B770" s="283" t="s">
        <v>314</v>
      </c>
      <c r="C770" s="301"/>
      <c r="D770" s="243"/>
      <c r="E770" s="240"/>
      <c r="F770" s="240"/>
      <c r="G770" s="240"/>
      <c r="H770" s="240"/>
      <c r="I770" s="240"/>
      <c r="J770" s="240"/>
      <c r="K770" s="240"/>
      <c r="L770" s="240"/>
      <c r="M770" s="240"/>
      <c r="N770" s="240"/>
      <c r="O770" s="240"/>
      <c r="P770" s="240"/>
      <c r="Q770" s="240"/>
      <c r="R770" s="251"/>
      <c r="S770" s="240"/>
      <c r="T770" s="240"/>
      <c r="U770" s="240"/>
      <c r="V770" s="243"/>
      <c r="W770" s="243"/>
      <c r="X770" s="243"/>
      <c r="Y770" s="243"/>
      <c r="Z770" s="240"/>
      <c r="AA770" s="240"/>
      <c r="AB770" s="240"/>
      <c r="AC770" s="240"/>
      <c r="AD770" s="240"/>
      <c r="AE770" s="331">
        <f>'4.  2011-2014 LRAM'!AM280*AE768</f>
        <v>0</v>
      </c>
      <c r="AF770" s="331">
        <f>'4.  2011-2014 LRAM'!AN280*AF768</f>
        <v>0</v>
      </c>
      <c r="AG770" s="331">
        <f>'4.  2011-2014 LRAM'!AO280*AG768</f>
        <v>0</v>
      </c>
      <c r="AH770" s="331">
        <f>'4.  2011-2014 LRAM'!AP280*AH768</f>
        <v>0</v>
      </c>
      <c r="AI770" s="331">
        <f>'4.  2011-2014 LRAM'!AQ280*AI768</f>
        <v>0</v>
      </c>
      <c r="AJ770" s="331">
        <f>'4.  2011-2014 LRAM'!AR280*AJ768</f>
        <v>0</v>
      </c>
      <c r="AK770" s="331">
        <f>'4.  2011-2014 LRAM'!AS280*AK768</f>
        <v>0</v>
      </c>
      <c r="AL770" s="331">
        <f>'4.  2011-2014 LRAM'!AT280*AL768</f>
        <v>0</v>
      </c>
      <c r="AM770" s="331">
        <f>'4.  2011-2014 LRAM'!AU280*AM768</f>
        <v>0</v>
      </c>
      <c r="AN770" s="331">
        <f>'4.  2011-2014 LRAM'!AV280*AN768</f>
        <v>0</v>
      </c>
      <c r="AO770" s="331">
        <f>'4.  2011-2014 LRAM'!AW280*AO768</f>
        <v>0</v>
      </c>
      <c r="AP770" s="331">
        <f>'4.  2011-2014 LRAM'!AX280*AP768</f>
        <v>0</v>
      </c>
      <c r="AQ770" s="331">
        <f>'4.  2011-2014 LRAM'!AY280*AQ768</f>
        <v>0</v>
      </c>
      <c r="AR770" s="331">
        <f>'4.  2011-2014 LRAM'!AZ280*AR768</f>
        <v>0</v>
      </c>
      <c r="AS770" s="543">
        <f t="shared" si="2303"/>
        <v>0</v>
      </c>
      <c r="AT770" s="394"/>
    </row>
    <row r="771" spans="2:46">
      <c r="B771" s="283" t="s">
        <v>315</v>
      </c>
      <c r="C771" s="301"/>
      <c r="D771" s="243"/>
      <c r="E771" s="240"/>
      <c r="F771" s="240"/>
      <c r="G771" s="240"/>
      <c r="H771" s="240"/>
      <c r="I771" s="240"/>
      <c r="J771" s="240"/>
      <c r="K771" s="240"/>
      <c r="L771" s="240"/>
      <c r="M771" s="240"/>
      <c r="N771" s="240"/>
      <c r="O771" s="240"/>
      <c r="P771" s="240"/>
      <c r="Q771" s="240"/>
      <c r="R771" s="251"/>
      <c r="S771" s="240"/>
      <c r="T771" s="240"/>
      <c r="U771" s="240"/>
      <c r="V771" s="243"/>
      <c r="W771" s="243"/>
      <c r="X771" s="243"/>
      <c r="Y771" s="243"/>
      <c r="Z771" s="240"/>
      <c r="AA771" s="240"/>
      <c r="AB771" s="240"/>
      <c r="AC771" s="240"/>
      <c r="AD771" s="240"/>
      <c r="AE771" s="331">
        <f>'4.  2011-2014 LRAM'!AM416*AE768</f>
        <v>0</v>
      </c>
      <c r="AF771" s="331">
        <f>'4.  2011-2014 LRAM'!AN416*AF768</f>
        <v>0</v>
      </c>
      <c r="AG771" s="331">
        <f>'4.  2011-2014 LRAM'!AO416*AG768</f>
        <v>0</v>
      </c>
      <c r="AH771" s="331">
        <f>'4.  2011-2014 LRAM'!AP416*AH768</f>
        <v>0</v>
      </c>
      <c r="AI771" s="331">
        <f>'4.  2011-2014 LRAM'!AQ416*AI768</f>
        <v>0</v>
      </c>
      <c r="AJ771" s="331">
        <f>'4.  2011-2014 LRAM'!AR416*AJ768</f>
        <v>0</v>
      </c>
      <c r="AK771" s="331">
        <f>'4.  2011-2014 LRAM'!AS416*AK768</f>
        <v>0</v>
      </c>
      <c r="AL771" s="331">
        <f>'4.  2011-2014 LRAM'!AT416*AL768</f>
        <v>0</v>
      </c>
      <c r="AM771" s="331">
        <f>'4.  2011-2014 LRAM'!AU416*AM768</f>
        <v>0</v>
      </c>
      <c r="AN771" s="331">
        <f>'4.  2011-2014 LRAM'!AV416*AN768</f>
        <v>0</v>
      </c>
      <c r="AO771" s="331">
        <f>'4.  2011-2014 LRAM'!AW416*AO768</f>
        <v>0</v>
      </c>
      <c r="AP771" s="331">
        <f>'4.  2011-2014 LRAM'!AX416*AP768</f>
        <v>0</v>
      </c>
      <c r="AQ771" s="331">
        <f>'4.  2011-2014 LRAM'!AY416*AQ768</f>
        <v>0</v>
      </c>
      <c r="AR771" s="331">
        <f>'4.  2011-2014 LRAM'!AZ416*AR768</f>
        <v>0</v>
      </c>
      <c r="AS771" s="543">
        <f t="shared" si="2303"/>
        <v>0</v>
      </c>
      <c r="AT771" s="394"/>
    </row>
    <row r="772" spans="2:46">
      <c r="B772" s="283" t="s">
        <v>316</v>
      </c>
      <c r="C772" s="301"/>
      <c r="D772" s="243"/>
      <c r="E772" s="240"/>
      <c r="F772" s="240"/>
      <c r="G772" s="240"/>
      <c r="H772" s="240"/>
      <c r="I772" s="240"/>
      <c r="J772" s="240"/>
      <c r="K772" s="240"/>
      <c r="L772" s="240"/>
      <c r="M772" s="240"/>
      <c r="N772" s="240"/>
      <c r="O772" s="240"/>
      <c r="P772" s="240"/>
      <c r="Q772" s="240"/>
      <c r="R772" s="251"/>
      <c r="S772" s="240"/>
      <c r="T772" s="240"/>
      <c r="U772" s="240"/>
      <c r="V772" s="243"/>
      <c r="W772" s="243"/>
      <c r="X772" s="243"/>
      <c r="Y772" s="243"/>
      <c r="Z772" s="240"/>
      <c r="AA772" s="240"/>
      <c r="AB772" s="240"/>
      <c r="AC772" s="240"/>
      <c r="AD772" s="240"/>
      <c r="AE772" s="331">
        <f>'4.  2011-2014 LRAM'!AM553*AE768</f>
        <v>0</v>
      </c>
      <c r="AF772" s="331">
        <f>'4.  2011-2014 LRAM'!AN553*AF768</f>
        <v>0</v>
      </c>
      <c r="AG772" s="331">
        <f>'4.  2011-2014 LRAM'!AO553*AG768</f>
        <v>0</v>
      </c>
      <c r="AH772" s="331">
        <f>'4.  2011-2014 LRAM'!AP553*AH768</f>
        <v>0</v>
      </c>
      <c r="AI772" s="331">
        <f>'4.  2011-2014 LRAM'!AQ553*AI768</f>
        <v>0</v>
      </c>
      <c r="AJ772" s="331">
        <f>'4.  2011-2014 LRAM'!AR553*AJ768</f>
        <v>0</v>
      </c>
      <c r="AK772" s="331">
        <f>'4.  2011-2014 LRAM'!AS553*AK768</f>
        <v>0</v>
      </c>
      <c r="AL772" s="331">
        <f>'4.  2011-2014 LRAM'!AT553*AL768</f>
        <v>0</v>
      </c>
      <c r="AM772" s="331">
        <f>'4.  2011-2014 LRAM'!AU553*AM768</f>
        <v>0</v>
      </c>
      <c r="AN772" s="331">
        <f>'4.  2011-2014 LRAM'!AV553*AN768</f>
        <v>0</v>
      </c>
      <c r="AO772" s="331">
        <f>'4.  2011-2014 LRAM'!AW553*AO768</f>
        <v>0</v>
      </c>
      <c r="AP772" s="331">
        <f>'4.  2011-2014 LRAM'!AX553*AP768</f>
        <v>0</v>
      </c>
      <c r="AQ772" s="331">
        <f>'4.  2011-2014 LRAM'!AY553*AQ768</f>
        <v>0</v>
      </c>
      <c r="AR772" s="331">
        <f>'4.  2011-2014 LRAM'!AZ553*AR768</f>
        <v>0</v>
      </c>
      <c r="AS772" s="543">
        <f t="shared" si="2303"/>
        <v>0</v>
      </c>
      <c r="AT772" s="394"/>
    </row>
    <row r="773" spans="2:46">
      <c r="B773" s="283" t="s">
        <v>317</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AE210*AE768</f>
        <v>0</v>
      </c>
      <c r="AF773" s="331">
        <f t="shared" ref="AF773:AR773" si="2304">AF210*AF768</f>
        <v>0</v>
      </c>
      <c r="AG773" s="331">
        <f t="shared" si="2304"/>
        <v>0</v>
      </c>
      <c r="AH773" s="331">
        <f t="shared" si="2304"/>
        <v>0</v>
      </c>
      <c r="AI773" s="331">
        <f t="shared" si="2304"/>
        <v>0</v>
      </c>
      <c r="AJ773" s="331">
        <f t="shared" si="2304"/>
        <v>0</v>
      </c>
      <c r="AK773" s="331">
        <f t="shared" si="2304"/>
        <v>0</v>
      </c>
      <c r="AL773" s="331">
        <f t="shared" si="2304"/>
        <v>0</v>
      </c>
      <c r="AM773" s="331">
        <f t="shared" si="2304"/>
        <v>0</v>
      </c>
      <c r="AN773" s="331">
        <f t="shared" si="2304"/>
        <v>0</v>
      </c>
      <c r="AO773" s="331">
        <f t="shared" si="2304"/>
        <v>0</v>
      </c>
      <c r="AP773" s="331">
        <f t="shared" si="2304"/>
        <v>0</v>
      </c>
      <c r="AQ773" s="331">
        <f t="shared" si="2304"/>
        <v>0</v>
      </c>
      <c r="AR773" s="331">
        <f t="shared" si="2304"/>
        <v>0</v>
      </c>
      <c r="AS773" s="543">
        <f t="shared" si="2303"/>
        <v>0</v>
      </c>
      <c r="AT773" s="394"/>
    </row>
    <row r="774" spans="2:46">
      <c r="B774" s="283" t="s">
        <v>318</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AE400*AE768</f>
        <v>0</v>
      </c>
      <c r="AF774" s="331">
        <f t="shared" ref="AF774:AR774" si="2305">AF400*AF768</f>
        <v>0</v>
      </c>
      <c r="AG774" s="331">
        <f t="shared" si="2305"/>
        <v>0</v>
      </c>
      <c r="AH774" s="331">
        <f t="shared" si="2305"/>
        <v>0</v>
      </c>
      <c r="AI774" s="331">
        <f t="shared" si="2305"/>
        <v>0</v>
      </c>
      <c r="AJ774" s="331">
        <f t="shared" si="2305"/>
        <v>0</v>
      </c>
      <c r="AK774" s="331">
        <f t="shared" si="2305"/>
        <v>0</v>
      </c>
      <c r="AL774" s="331">
        <f t="shared" si="2305"/>
        <v>0</v>
      </c>
      <c r="AM774" s="331">
        <f t="shared" si="2305"/>
        <v>0</v>
      </c>
      <c r="AN774" s="331">
        <f t="shared" si="2305"/>
        <v>0</v>
      </c>
      <c r="AO774" s="331">
        <f t="shared" si="2305"/>
        <v>0</v>
      </c>
      <c r="AP774" s="331">
        <f t="shared" si="2305"/>
        <v>0</v>
      </c>
      <c r="AQ774" s="331">
        <f t="shared" si="2305"/>
        <v>0</v>
      </c>
      <c r="AR774" s="331">
        <f t="shared" si="2305"/>
        <v>0</v>
      </c>
      <c r="AS774" s="543">
        <f t="shared" si="2303"/>
        <v>0</v>
      </c>
      <c r="AT774" s="394"/>
    </row>
    <row r="775" spans="2:46">
      <c r="B775" s="283" t="s">
        <v>319</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AE590*AE768</f>
        <v>0</v>
      </c>
      <c r="AF775" s="331">
        <f t="shared" ref="AF775:AR775" si="2306">AF590*AF768</f>
        <v>0</v>
      </c>
      <c r="AG775" s="331">
        <f t="shared" si="2306"/>
        <v>0</v>
      </c>
      <c r="AH775" s="331">
        <f t="shared" si="2306"/>
        <v>0</v>
      </c>
      <c r="AI775" s="331">
        <f t="shared" si="2306"/>
        <v>0</v>
      </c>
      <c r="AJ775" s="331">
        <f t="shared" si="2306"/>
        <v>0</v>
      </c>
      <c r="AK775" s="331">
        <f t="shared" si="2306"/>
        <v>0</v>
      </c>
      <c r="AL775" s="331">
        <f t="shared" si="2306"/>
        <v>0</v>
      </c>
      <c r="AM775" s="331">
        <f t="shared" si="2306"/>
        <v>0</v>
      </c>
      <c r="AN775" s="331">
        <f t="shared" si="2306"/>
        <v>0</v>
      </c>
      <c r="AO775" s="331">
        <f t="shared" si="2306"/>
        <v>0</v>
      </c>
      <c r="AP775" s="331">
        <f t="shared" si="2306"/>
        <v>0</v>
      </c>
      <c r="AQ775" s="331">
        <f t="shared" si="2306"/>
        <v>0</v>
      </c>
      <c r="AR775" s="331">
        <f t="shared" si="2306"/>
        <v>0</v>
      </c>
      <c r="AS775" s="543">
        <f t="shared" si="2303"/>
        <v>0</v>
      </c>
      <c r="AT775" s="394"/>
    </row>
    <row r="776" spans="2:46">
      <c r="B776" s="283" t="s">
        <v>320</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AE765*AE768</f>
        <v>0</v>
      </c>
      <c r="AF776" s="331">
        <f t="shared" ref="AF776:AR776" si="2307">AF765*AF768</f>
        <v>0</v>
      </c>
      <c r="AG776" s="331">
        <f t="shared" si="2307"/>
        <v>0</v>
      </c>
      <c r="AH776" s="331">
        <f t="shared" si="2307"/>
        <v>0</v>
      </c>
      <c r="AI776" s="331">
        <f t="shared" si="2307"/>
        <v>0</v>
      </c>
      <c r="AJ776" s="331">
        <f t="shared" si="2307"/>
        <v>0</v>
      </c>
      <c r="AK776" s="331">
        <f t="shared" si="2307"/>
        <v>0</v>
      </c>
      <c r="AL776" s="331">
        <f t="shared" si="2307"/>
        <v>0</v>
      </c>
      <c r="AM776" s="331">
        <f t="shared" si="2307"/>
        <v>0</v>
      </c>
      <c r="AN776" s="331">
        <f t="shared" si="2307"/>
        <v>0</v>
      </c>
      <c r="AO776" s="331">
        <f t="shared" si="2307"/>
        <v>0</v>
      </c>
      <c r="AP776" s="331">
        <f t="shared" si="2307"/>
        <v>0</v>
      </c>
      <c r="AQ776" s="331">
        <f t="shared" si="2307"/>
        <v>0</v>
      </c>
      <c r="AR776" s="331">
        <f t="shared" si="2307"/>
        <v>0</v>
      </c>
      <c r="AS776" s="543">
        <f>SUM(AE776:AR776)</f>
        <v>0</v>
      </c>
      <c r="AT776" s="394"/>
    </row>
    <row r="777" spans="2:46" ht="15.75">
      <c r="B777" s="305" t="s">
        <v>321</v>
      </c>
      <c r="C777" s="301"/>
      <c r="D777" s="263"/>
      <c r="E777" s="293"/>
      <c r="F777" s="293"/>
      <c r="G777" s="293"/>
      <c r="H777" s="293"/>
      <c r="I777" s="293"/>
      <c r="J777" s="293"/>
      <c r="K777" s="293"/>
      <c r="L777" s="293"/>
      <c r="M777" s="293"/>
      <c r="N777" s="293"/>
      <c r="O777" s="293"/>
      <c r="P777" s="293"/>
      <c r="Q777" s="293"/>
      <c r="R777" s="260"/>
      <c r="S777" s="293"/>
      <c r="T777" s="293"/>
      <c r="U777" s="293"/>
      <c r="V777" s="263"/>
      <c r="W777" s="263"/>
      <c r="X777" s="263"/>
      <c r="Y777" s="263"/>
      <c r="Z777" s="293"/>
      <c r="AA777" s="293"/>
      <c r="AB777" s="293"/>
      <c r="AC777" s="293"/>
      <c r="AD777" s="293"/>
      <c r="AE777" s="302">
        <f>SUM(AE769:AE776)</f>
        <v>0</v>
      </c>
      <c r="AF777" s="302">
        <f>SUM(AF769:AF776)</f>
        <v>0</v>
      </c>
      <c r="AG777" s="302">
        <f t="shared" ref="AG777:AK777" si="2308">SUM(AG769:AG776)</f>
        <v>0</v>
      </c>
      <c r="AH777" s="302">
        <f t="shared" si="2308"/>
        <v>0</v>
      </c>
      <c r="AI777" s="302">
        <f t="shared" si="2308"/>
        <v>0</v>
      </c>
      <c r="AJ777" s="302">
        <f t="shared" si="2308"/>
        <v>0</v>
      </c>
      <c r="AK777" s="302">
        <f t="shared" si="2308"/>
        <v>0</v>
      </c>
      <c r="AL777" s="302">
        <f t="shared" ref="AL777:AR777" si="2309">SUM(AL769:AL776)</f>
        <v>0</v>
      </c>
      <c r="AM777" s="302">
        <f t="shared" si="2309"/>
        <v>0</v>
      </c>
      <c r="AN777" s="302">
        <f t="shared" si="2309"/>
        <v>0</v>
      </c>
      <c r="AO777" s="302">
        <f t="shared" si="2309"/>
        <v>0</v>
      </c>
      <c r="AP777" s="302">
        <f t="shared" si="2309"/>
        <v>0</v>
      </c>
      <c r="AQ777" s="302">
        <f t="shared" si="2309"/>
        <v>0</v>
      </c>
      <c r="AR777" s="302">
        <f t="shared" si="2309"/>
        <v>0</v>
      </c>
      <c r="AS777" s="359">
        <f>SUM(AS769:AS776)</f>
        <v>0</v>
      </c>
      <c r="AT777" s="394"/>
    </row>
    <row r="778" spans="2:46" ht="15.75">
      <c r="B778" s="305" t="s">
        <v>322</v>
      </c>
      <c r="C778" s="301"/>
      <c r="D778" s="306"/>
      <c r="E778" s="293"/>
      <c r="F778" s="293"/>
      <c r="G778" s="293"/>
      <c r="H778" s="293"/>
      <c r="I778" s="293"/>
      <c r="J778" s="293"/>
      <c r="K778" s="293"/>
      <c r="L778" s="293"/>
      <c r="M778" s="293"/>
      <c r="N778" s="293"/>
      <c r="O778" s="293"/>
      <c r="P778" s="293"/>
      <c r="Q778" s="293"/>
      <c r="R778" s="260"/>
      <c r="S778" s="293"/>
      <c r="T778" s="293"/>
      <c r="U778" s="293"/>
      <c r="V778" s="263"/>
      <c r="W778" s="263"/>
      <c r="X778" s="263"/>
      <c r="Y778" s="263"/>
      <c r="Z778" s="293"/>
      <c r="AA778" s="293"/>
      <c r="AB778" s="293"/>
      <c r="AC778" s="293"/>
      <c r="AD778" s="293"/>
      <c r="AE778" s="303">
        <f>AE766*AE768</f>
        <v>0</v>
      </c>
      <c r="AF778" s="303">
        <f t="shared" ref="AF778:AK778" si="2310">AF766*AF768</f>
        <v>0</v>
      </c>
      <c r="AG778" s="303">
        <f t="shared" si="2310"/>
        <v>0</v>
      </c>
      <c r="AH778" s="303">
        <f t="shared" si="2310"/>
        <v>0</v>
      </c>
      <c r="AI778" s="303">
        <f t="shared" si="2310"/>
        <v>0</v>
      </c>
      <c r="AJ778" s="303">
        <f t="shared" si="2310"/>
        <v>0</v>
      </c>
      <c r="AK778" s="303">
        <f t="shared" si="2310"/>
        <v>0</v>
      </c>
      <c r="AL778" s="303">
        <f t="shared" ref="AL778:AR778" si="2311">AL766*AL768</f>
        <v>0</v>
      </c>
      <c r="AM778" s="303">
        <f t="shared" si="2311"/>
        <v>0</v>
      </c>
      <c r="AN778" s="303">
        <f t="shared" si="2311"/>
        <v>0</v>
      </c>
      <c r="AO778" s="303">
        <f t="shared" si="2311"/>
        <v>0</v>
      </c>
      <c r="AP778" s="303">
        <f t="shared" si="2311"/>
        <v>0</v>
      </c>
      <c r="AQ778" s="303">
        <f t="shared" si="2311"/>
        <v>0</v>
      </c>
      <c r="AR778" s="303">
        <f t="shared" si="2311"/>
        <v>0</v>
      </c>
      <c r="AS778" s="359">
        <f>SUM(AE778:AR778)</f>
        <v>0</v>
      </c>
      <c r="AT778" s="394"/>
    </row>
    <row r="779" spans="2:46" ht="15.75">
      <c r="B779" s="305" t="s">
        <v>323</v>
      </c>
      <c r="C779" s="301"/>
      <c r="D779" s="306"/>
      <c r="E779" s="293"/>
      <c r="F779" s="293"/>
      <c r="G779" s="293"/>
      <c r="H779" s="293"/>
      <c r="I779" s="293"/>
      <c r="J779" s="293"/>
      <c r="K779" s="293"/>
      <c r="L779" s="293"/>
      <c r="M779" s="293"/>
      <c r="N779" s="293"/>
      <c r="O779" s="293"/>
      <c r="P779" s="293"/>
      <c r="Q779" s="293"/>
      <c r="R779" s="260"/>
      <c r="S779" s="293"/>
      <c r="T779" s="293"/>
      <c r="U779" s="293"/>
      <c r="V779" s="306"/>
      <c r="W779" s="306"/>
      <c r="X779" s="306"/>
      <c r="Y779" s="306"/>
      <c r="Z779" s="293"/>
      <c r="AA779" s="293"/>
      <c r="AB779" s="293"/>
      <c r="AC779" s="293"/>
      <c r="AD779" s="293"/>
      <c r="AE779" s="307"/>
      <c r="AF779" s="307"/>
      <c r="AG779" s="307"/>
      <c r="AH779" s="307"/>
      <c r="AI779" s="307"/>
      <c r="AJ779" s="307"/>
      <c r="AK779" s="307"/>
      <c r="AL779" s="307"/>
      <c r="AM779" s="307"/>
      <c r="AN779" s="307"/>
      <c r="AO779" s="307"/>
      <c r="AP779" s="307"/>
      <c r="AQ779" s="307"/>
      <c r="AR779" s="307"/>
      <c r="AS779" s="359">
        <f>AS777-AS778</f>
        <v>0</v>
      </c>
      <c r="AT779" s="394"/>
    </row>
    <row r="780" spans="2:46">
      <c r="B780" s="283"/>
      <c r="C780" s="306"/>
      <c r="D780" s="306"/>
      <c r="E780" s="293"/>
      <c r="F780" s="293"/>
      <c r="G780" s="293"/>
      <c r="H780" s="293"/>
      <c r="I780" s="293"/>
      <c r="J780" s="293"/>
      <c r="K780" s="293"/>
      <c r="L780" s="293"/>
      <c r="M780" s="293"/>
      <c r="N780" s="293"/>
      <c r="O780" s="293"/>
      <c r="P780" s="293"/>
      <c r="Q780" s="293"/>
      <c r="R780" s="260"/>
      <c r="S780" s="293"/>
      <c r="T780" s="293"/>
      <c r="U780" s="293"/>
      <c r="V780" s="306"/>
      <c r="W780" s="301"/>
      <c r="X780" s="306"/>
      <c r="Y780" s="306"/>
      <c r="Z780" s="293"/>
      <c r="AA780" s="293"/>
      <c r="AB780" s="293"/>
      <c r="AC780" s="293"/>
      <c r="AD780" s="293"/>
      <c r="AE780" s="308"/>
      <c r="AF780" s="308"/>
      <c r="AG780" s="308"/>
      <c r="AH780" s="308"/>
      <c r="AI780" s="308"/>
      <c r="AJ780" s="308"/>
      <c r="AK780" s="308"/>
      <c r="AL780" s="308"/>
      <c r="AM780" s="308"/>
      <c r="AN780" s="308"/>
      <c r="AO780" s="308"/>
      <c r="AP780" s="308"/>
      <c r="AQ780" s="308"/>
      <c r="AR780" s="308"/>
      <c r="AS780" s="304"/>
      <c r="AT780" s="394"/>
    </row>
    <row r="781" spans="2:46">
      <c r="B781" s="390" t="s">
        <v>324</v>
      </c>
      <c r="C781" s="264"/>
      <c r="D781" s="240"/>
      <c r="E781" s="240"/>
      <c r="F781" s="240"/>
      <c r="G781" s="240"/>
      <c r="H781" s="240"/>
      <c r="I781" s="240"/>
      <c r="J781" s="240"/>
      <c r="K781" s="240"/>
      <c r="L781" s="240"/>
      <c r="M781" s="240"/>
      <c r="N781" s="240"/>
      <c r="O781" s="240"/>
      <c r="P781" s="240"/>
      <c r="Q781" s="240"/>
      <c r="R781" s="312"/>
      <c r="S781" s="240"/>
      <c r="T781" s="240"/>
      <c r="U781" s="240"/>
      <c r="V781" s="264"/>
      <c r="W781" s="243"/>
      <c r="X781" s="243"/>
      <c r="Y781" s="240"/>
      <c r="Z781" s="240"/>
      <c r="AA781" s="243"/>
      <c r="AB781" s="243"/>
      <c r="AC781" s="243"/>
      <c r="AD781" s="243"/>
      <c r="AE781" s="251">
        <f>SUMPRODUCT($E$608:$E$763,AE608:AE763)</f>
        <v>0</v>
      </c>
      <c r="AF781" s="251">
        <f>SUMPRODUCT($E$608:$E$763,AF608:AF763)</f>
        <v>0</v>
      </c>
      <c r="AG781" s="251">
        <f>IF(AG606="kw",SUMPRODUCT($Q$608:$Q$763,$S$608:$S$763,AG608:AG763),SUMPRODUCT($E$608:$E$763,AG608:AG763))</f>
        <v>0</v>
      </c>
      <c r="AH781" s="251">
        <f t="shared" ref="AH781:AR781" si="2312">IF(AH606="kw",SUMPRODUCT($Q$608:$Q$763,$S$608:$S$763,AH608:AH763),SUMPRODUCT($E$608:$E$763,AH608:AH763))</f>
        <v>0</v>
      </c>
      <c r="AI781" s="251">
        <f t="shared" si="2312"/>
        <v>0</v>
      </c>
      <c r="AJ781" s="251">
        <f t="shared" si="2312"/>
        <v>0</v>
      </c>
      <c r="AK781" s="251">
        <f t="shared" si="2312"/>
        <v>0</v>
      </c>
      <c r="AL781" s="251">
        <f t="shared" si="2312"/>
        <v>0</v>
      </c>
      <c r="AM781" s="251">
        <f t="shared" si="2312"/>
        <v>0</v>
      </c>
      <c r="AN781" s="251">
        <f t="shared" si="2312"/>
        <v>0</v>
      </c>
      <c r="AO781" s="251">
        <f t="shared" si="2312"/>
        <v>0</v>
      </c>
      <c r="AP781" s="251">
        <f t="shared" si="2312"/>
        <v>0</v>
      </c>
      <c r="AQ781" s="251">
        <f t="shared" si="2312"/>
        <v>0</v>
      </c>
      <c r="AR781" s="251">
        <f t="shared" si="2312"/>
        <v>0</v>
      </c>
      <c r="AS781" s="295"/>
    </row>
    <row r="782" spans="2:46">
      <c r="B782" s="390" t="s">
        <v>325</v>
      </c>
      <c r="C782" s="264"/>
      <c r="D782" s="240"/>
      <c r="E782" s="240"/>
      <c r="F782" s="240"/>
      <c r="G782" s="240"/>
      <c r="H782" s="240"/>
      <c r="I782" s="240"/>
      <c r="J782" s="240"/>
      <c r="K782" s="240"/>
      <c r="L782" s="240"/>
      <c r="M782" s="240"/>
      <c r="N782" s="240"/>
      <c r="O782" s="240"/>
      <c r="P782" s="240"/>
      <c r="Q782" s="240"/>
      <c r="R782" s="312"/>
      <c r="S782" s="240"/>
      <c r="T782" s="240"/>
      <c r="U782" s="240"/>
      <c r="V782" s="264"/>
      <c r="W782" s="243"/>
      <c r="X782" s="243"/>
      <c r="Y782" s="240"/>
      <c r="Z782" s="240"/>
      <c r="AA782" s="243"/>
      <c r="AB782" s="243"/>
      <c r="AC782" s="243"/>
      <c r="AD782" s="243"/>
      <c r="AE782" s="251">
        <f>SUMPRODUCT($F$608:$F$763,AE608:AE763)</f>
        <v>0</v>
      </c>
      <c r="AF782" s="251">
        <f>SUMPRODUCT($F$608:$F$763,AF608:AF763)</f>
        <v>0</v>
      </c>
      <c r="AG782" s="251">
        <f>IF(AG606="kw",SUMPRODUCT($Q$608:$Q$763,$T$608:$T$763,AG608:AG763),SUMPRODUCT($F$608:$F$763,AG608:AG763))</f>
        <v>0</v>
      </c>
      <c r="AH782" s="251">
        <f t="shared" ref="AH782:AR782" si="2313">IF(AH606="kw",SUMPRODUCT($Q$608:$Q$763,$T$608:$T$763,AH608:AH763),SUMPRODUCT($F$608:$F$763,AH608:AH763))</f>
        <v>0</v>
      </c>
      <c r="AI782" s="251">
        <f t="shared" si="2313"/>
        <v>0</v>
      </c>
      <c r="AJ782" s="251">
        <f t="shared" si="2313"/>
        <v>0</v>
      </c>
      <c r="AK782" s="251">
        <f t="shared" si="2313"/>
        <v>0</v>
      </c>
      <c r="AL782" s="251">
        <f t="shared" si="2313"/>
        <v>0</v>
      </c>
      <c r="AM782" s="251">
        <f t="shared" si="2313"/>
        <v>0</v>
      </c>
      <c r="AN782" s="251">
        <f t="shared" si="2313"/>
        <v>0</v>
      </c>
      <c r="AO782" s="251">
        <f t="shared" si="2313"/>
        <v>0</v>
      </c>
      <c r="AP782" s="251">
        <f t="shared" si="2313"/>
        <v>0</v>
      </c>
      <c r="AQ782" s="251">
        <f t="shared" si="2313"/>
        <v>0</v>
      </c>
      <c r="AR782" s="251">
        <f t="shared" si="2313"/>
        <v>0</v>
      </c>
      <c r="AS782" s="295"/>
    </row>
    <row r="783" spans="2:46">
      <c r="B783" s="390" t="s">
        <v>846</v>
      </c>
      <c r="C783" s="264"/>
      <c r="D783" s="240"/>
      <c r="E783" s="240"/>
      <c r="F783" s="240"/>
      <c r="G783" s="240"/>
      <c r="H783" s="240"/>
      <c r="I783" s="240"/>
      <c r="J783" s="240"/>
      <c r="K783" s="240"/>
      <c r="L783" s="240"/>
      <c r="M783" s="240"/>
      <c r="N783" s="240"/>
      <c r="O783" s="240"/>
      <c r="P783" s="240"/>
      <c r="Q783" s="240"/>
      <c r="R783" s="312"/>
      <c r="S783" s="240"/>
      <c r="T783" s="240"/>
      <c r="U783" s="240"/>
      <c r="V783" s="264"/>
      <c r="W783" s="243"/>
      <c r="X783" s="243"/>
      <c r="Y783" s="240"/>
      <c r="Z783" s="240"/>
      <c r="AA783" s="243"/>
      <c r="AB783" s="243"/>
      <c r="AC783" s="243"/>
      <c r="AD783" s="243"/>
      <c r="AE783" s="251">
        <f>SUMPRODUCT($G$608:$G$763,AE608:AE763)</f>
        <v>0</v>
      </c>
      <c r="AF783" s="251">
        <f>SUMPRODUCT($G$608:$G$763,AF608:AF763)</f>
        <v>0</v>
      </c>
      <c r="AG783" s="251">
        <f>IF(AG606="kw",SUMPRODUCT($Q$608:$Q$763,$U$608:$U$763,AG608:AG763),SUMPRODUCT($G$608:$G$763,AG608:AG763))</f>
        <v>0</v>
      </c>
      <c r="AH783" s="251">
        <f t="shared" ref="AH783:AR783" si="2314">IF(AH606="kw",SUMPRODUCT($Q$608:$Q$763,$U$608:$U$763,AH608:AH763),SUMPRODUCT($G$608:$G$763,AH608:AH763))</f>
        <v>0</v>
      </c>
      <c r="AI783" s="251">
        <f t="shared" si="2314"/>
        <v>0</v>
      </c>
      <c r="AJ783" s="251">
        <f t="shared" si="2314"/>
        <v>0</v>
      </c>
      <c r="AK783" s="251">
        <f t="shared" si="2314"/>
        <v>0</v>
      </c>
      <c r="AL783" s="251">
        <f t="shared" si="2314"/>
        <v>0</v>
      </c>
      <c r="AM783" s="251">
        <f t="shared" si="2314"/>
        <v>0</v>
      </c>
      <c r="AN783" s="251">
        <f t="shared" si="2314"/>
        <v>0</v>
      </c>
      <c r="AO783" s="251">
        <f t="shared" si="2314"/>
        <v>0</v>
      </c>
      <c r="AP783" s="251">
        <f t="shared" si="2314"/>
        <v>0</v>
      </c>
      <c r="AQ783" s="251">
        <f t="shared" si="2314"/>
        <v>0</v>
      </c>
      <c r="AR783" s="251">
        <f t="shared" si="2314"/>
        <v>0</v>
      </c>
      <c r="AS783" s="295"/>
    </row>
    <row r="784" spans="2:46">
      <c r="B784" s="390" t="s">
        <v>866</v>
      </c>
      <c r="C784" s="264"/>
      <c r="D784" s="240"/>
      <c r="E784" s="240"/>
      <c r="F784" s="240"/>
      <c r="G784" s="240"/>
      <c r="H784" s="240"/>
      <c r="I784" s="240"/>
      <c r="J784" s="240"/>
      <c r="K784" s="240"/>
      <c r="L784" s="240"/>
      <c r="M784" s="240"/>
      <c r="N784" s="240"/>
      <c r="O784" s="240"/>
      <c r="P784" s="240"/>
      <c r="Q784" s="240"/>
      <c r="R784" s="312"/>
      <c r="S784" s="240"/>
      <c r="T784" s="240"/>
      <c r="U784" s="240"/>
      <c r="V784" s="264"/>
      <c r="W784" s="243"/>
      <c r="X784" s="243"/>
      <c r="Y784" s="240"/>
      <c r="Z784" s="240"/>
      <c r="AA784" s="243"/>
      <c r="AB784" s="243"/>
      <c r="AC784" s="243"/>
      <c r="AD784" s="243"/>
      <c r="AE784" s="251">
        <f>SUMPRODUCT($H$608:$H$763,AE608:AE763)</f>
        <v>0</v>
      </c>
      <c r="AF784" s="251">
        <f>SUMPRODUCT($H$608:$H$763,AF608:AF763)</f>
        <v>0</v>
      </c>
      <c r="AG784" s="251">
        <f>IF(AG606="kw",SUMPRODUCT($Q$608:$Q$763,$V$608:$V$763,AG608:AG763),SUMPRODUCT($H$608:$H$763,AG608:AG763))</f>
        <v>0</v>
      </c>
      <c r="AH784" s="251">
        <f t="shared" ref="AH784:AR784" si="2315">IF(AH606="kw",SUMPRODUCT($Q$608:$Q$763,$V$608:$V$763,AH608:AH763),SUMPRODUCT($H$608:$H$763,AH608:AH763))</f>
        <v>0</v>
      </c>
      <c r="AI784" s="251">
        <f t="shared" si="2315"/>
        <v>0</v>
      </c>
      <c r="AJ784" s="251">
        <f t="shared" si="2315"/>
        <v>0</v>
      </c>
      <c r="AK784" s="251">
        <f t="shared" si="2315"/>
        <v>0</v>
      </c>
      <c r="AL784" s="251">
        <f t="shared" si="2315"/>
        <v>0</v>
      </c>
      <c r="AM784" s="251">
        <f t="shared" si="2315"/>
        <v>0</v>
      </c>
      <c r="AN784" s="251">
        <f t="shared" si="2315"/>
        <v>0</v>
      </c>
      <c r="AO784" s="251">
        <f t="shared" si="2315"/>
        <v>0</v>
      </c>
      <c r="AP784" s="251">
        <f t="shared" si="2315"/>
        <v>0</v>
      </c>
      <c r="AQ784" s="251">
        <f t="shared" si="2315"/>
        <v>0</v>
      </c>
      <c r="AR784" s="251">
        <f t="shared" si="2315"/>
        <v>0</v>
      </c>
      <c r="AS784" s="295"/>
    </row>
    <row r="785" spans="1:45">
      <c r="B785" s="390" t="s">
        <v>867</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SUMPRODUCT($I$608:$I$763,AE608:AE763)</f>
        <v>0</v>
      </c>
      <c r="AF785" s="251">
        <f>SUMPRODUCT($I$608:$I$763,AF608:AF763)</f>
        <v>0</v>
      </c>
      <c r="AG785" s="251">
        <f>IF(AG606="kw",SUMPRODUCT($Q$608:$Q$763,$W$608:$W$763,AG608:AG763),SUMPRODUCT($I$608:$I$763,AG608:AG763))</f>
        <v>0</v>
      </c>
      <c r="AH785" s="251">
        <f t="shared" ref="AH785:AR785" si="2316">IF(AH606="kw",SUMPRODUCT($Q$608:$Q$763,$W$608:$W$763,AH608:AH763),SUMPRODUCT($I$608:$I$763,AH608:AH763))</f>
        <v>0</v>
      </c>
      <c r="AI785" s="251">
        <f t="shared" si="2316"/>
        <v>0</v>
      </c>
      <c r="AJ785" s="251">
        <f t="shared" si="2316"/>
        <v>0</v>
      </c>
      <c r="AK785" s="251">
        <f t="shared" si="2316"/>
        <v>0</v>
      </c>
      <c r="AL785" s="251">
        <f t="shared" si="2316"/>
        <v>0</v>
      </c>
      <c r="AM785" s="251">
        <f t="shared" si="2316"/>
        <v>0</v>
      </c>
      <c r="AN785" s="251">
        <f t="shared" si="2316"/>
        <v>0</v>
      </c>
      <c r="AO785" s="251">
        <f t="shared" si="2316"/>
        <v>0</v>
      </c>
      <c r="AP785" s="251">
        <f t="shared" si="2316"/>
        <v>0</v>
      </c>
      <c r="AQ785" s="251">
        <f t="shared" si="2316"/>
        <v>0</v>
      </c>
      <c r="AR785" s="251">
        <f t="shared" si="2316"/>
        <v>0</v>
      </c>
      <c r="AS785" s="295"/>
    </row>
    <row r="786" spans="1:45">
      <c r="B786" s="390" t="s">
        <v>868</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SUMPRODUCT($J$608:$J$763,AE608:AE763)</f>
        <v>0</v>
      </c>
      <c r="AF786" s="251">
        <f>SUMPRODUCT($J$608:$J$763,AF608:AF763)</f>
        <v>0</v>
      </c>
      <c r="AG786" s="251">
        <f>IF(AG606="kw",SUMPRODUCT($Q$608:$Q$763,$X$608:$X$763,AG608:AG763),SUMPRODUCT($J$608:$J$763,AG608:AG763))</f>
        <v>0</v>
      </c>
      <c r="AH786" s="251">
        <f t="shared" ref="AH786:AR786" si="2317">IF(AH606="kw",SUMPRODUCT($Q$608:$Q$763,$X$608:$X$763,AH608:AH763),SUMPRODUCT($J$608:$J$763,AH608:AH763))</f>
        <v>0</v>
      </c>
      <c r="AI786" s="251">
        <f t="shared" si="2317"/>
        <v>0</v>
      </c>
      <c r="AJ786" s="251">
        <f t="shared" si="2317"/>
        <v>0</v>
      </c>
      <c r="AK786" s="251">
        <f t="shared" si="2317"/>
        <v>0</v>
      </c>
      <c r="AL786" s="251">
        <f t="shared" si="2317"/>
        <v>0</v>
      </c>
      <c r="AM786" s="251">
        <f t="shared" si="2317"/>
        <v>0</v>
      </c>
      <c r="AN786" s="251">
        <f t="shared" si="2317"/>
        <v>0</v>
      </c>
      <c r="AO786" s="251">
        <f t="shared" si="2317"/>
        <v>0</v>
      </c>
      <c r="AP786" s="251">
        <f t="shared" si="2317"/>
        <v>0</v>
      </c>
      <c r="AQ786" s="251">
        <f t="shared" si="2317"/>
        <v>0</v>
      </c>
      <c r="AR786" s="251">
        <f t="shared" si="2317"/>
        <v>0</v>
      </c>
      <c r="AS786" s="295"/>
    </row>
    <row r="787" spans="1:45">
      <c r="B787" s="390" t="s">
        <v>869</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SUMPRODUCT($K$608:$K$763,AE608:AE763)</f>
        <v>0</v>
      </c>
      <c r="AF787" s="251">
        <f>SUMPRODUCT($K$608:$K$763,AF608:AF763)</f>
        <v>0</v>
      </c>
      <c r="AG787" s="251">
        <f>IF(AG606="kw",SUMPRODUCT($Q$608:$Q$763,$Y$608:$Y$763,AG608:AG763),SUMPRODUCT($K$608:$K$763,AG608:AG763))</f>
        <v>0</v>
      </c>
      <c r="AH787" s="251">
        <f t="shared" ref="AH787:AR787" si="2318">IF(AH606="kw",SUMPRODUCT($Q$608:$Q$763,$Y$608:$Y$763,AH608:AH763),SUMPRODUCT($K$608:$K$763,AH608:AH763))</f>
        <v>0</v>
      </c>
      <c r="AI787" s="251">
        <f t="shared" si="2318"/>
        <v>0</v>
      </c>
      <c r="AJ787" s="251">
        <f t="shared" si="2318"/>
        <v>0</v>
      </c>
      <c r="AK787" s="251">
        <f t="shared" si="2318"/>
        <v>0</v>
      </c>
      <c r="AL787" s="251">
        <f t="shared" si="2318"/>
        <v>0</v>
      </c>
      <c r="AM787" s="251">
        <f t="shared" si="2318"/>
        <v>0</v>
      </c>
      <c r="AN787" s="251">
        <f t="shared" si="2318"/>
        <v>0</v>
      </c>
      <c r="AO787" s="251">
        <f t="shared" si="2318"/>
        <v>0</v>
      </c>
      <c r="AP787" s="251">
        <f t="shared" si="2318"/>
        <v>0</v>
      </c>
      <c r="AQ787" s="251">
        <f t="shared" si="2318"/>
        <v>0</v>
      </c>
      <c r="AR787" s="251">
        <f t="shared" si="2318"/>
        <v>0</v>
      </c>
      <c r="AS787" s="295"/>
    </row>
    <row r="788" spans="1:45">
      <c r="B788" s="390" t="s">
        <v>870</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SUMPRODUCT($L$608:$L$763,AE608:AE763)</f>
        <v>0</v>
      </c>
      <c r="AF788" s="251">
        <f>SUMPRODUCT($L$608:$L$763,AF608:AF763)</f>
        <v>0</v>
      </c>
      <c r="AG788" s="251">
        <f>IF(AG606="kw",SUMPRODUCT($Q$608:$Q$763,$Z$608:$Z$763,AG608:AG763),SUMPRODUCT($L$608:$L$763,AG608:AG763))</f>
        <v>0</v>
      </c>
      <c r="AH788" s="251">
        <f t="shared" ref="AH788:AR788" si="2319">IF(AH606="kw",SUMPRODUCT($Q$608:$Q$763,$Z$608:$Z$763,AH608:AH763),SUMPRODUCT($L$608:$L$763,AH608:AH763))</f>
        <v>0</v>
      </c>
      <c r="AI788" s="251">
        <f t="shared" si="2319"/>
        <v>0</v>
      </c>
      <c r="AJ788" s="251">
        <f t="shared" si="2319"/>
        <v>0</v>
      </c>
      <c r="AK788" s="251">
        <f t="shared" si="2319"/>
        <v>0</v>
      </c>
      <c r="AL788" s="251">
        <f t="shared" si="2319"/>
        <v>0</v>
      </c>
      <c r="AM788" s="251">
        <f t="shared" si="2319"/>
        <v>0</v>
      </c>
      <c r="AN788" s="251">
        <f t="shared" si="2319"/>
        <v>0</v>
      </c>
      <c r="AO788" s="251">
        <f t="shared" si="2319"/>
        <v>0</v>
      </c>
      <c r="AP788" s="251">
        <f t="shared" si="2319"/>
        <v>0</v>
      </c>
      <c r="AQ788" s="251">
        <f t="shared" si="2319"/>
        <v>0</v>
      </c>
      <c r="AR788" s="251">
        <f t="shared" si="2319"/>
        <v>0</v>
      </c>
      <c r="AS788" s="295"/>
    </row>
    <row r="789" spans="1:45">
      <c r="B789" s="391" t="s">
        <v>871</v>
      </c>
      <c r="C789" s="319"/>
      <c r="D789" s="337"/>
      <c r="E789" s="337"/>
      <c r="F789" s="337"/>
      <c r="G789" s="337"/>
      <c r="H789" s="337"/>
      <c r="I789" s="337"/>
      <c r="J789" s="337"/>
      <c r="K789" s="337"/>
      <c r="L789" s="337"/>
      <c r="M789" s="337"/>
      <c r="N789" s="337"/>
      <c r="O789" s="337"/>
      <c r="P789" s="337"/>
      <c r="Q789" s="337"/>
      <c r="R789" s="336"/>
      <c r="S789" s="337"/>
      <c r="T789" s="337"/>
      <c r="U789" s="337"/>
      <c r="V789" s="319"/>
      <c r="W789" s="338"/>
      <c r="X789" s="338"/>
      <c r="Y789" s="337"/>
      <c r="Z789" s="337"/>
      <c r="AA789" s="338"/>
      <c r="AB789" s="338"/>
      <c r="AC789" s="338"/>
      <c r="AD789" s="338"/>
      <c r="AE789" s="285">
        <f>SUMPRODUCT($M$608:$M$763,AE608:AE763)</f>
        <v>0</v>
      </c>
      <c r="AF789" s="285">
        <f>SUMPRODUCT($M$608:$M$763,AF608:AF763)</f>
        <v>0</v>
      </c>
      <c r="AG789" s="285">
        <f>IF(AG606="kw",SUMPRODUCT($Q$608:$Q$763,$AA$608:$AA$763,AG608:AG763),SUMPRODUCT($M$608:$M$763,AG608:AG763))</f>
        <v>0</v>
      </c>
      <c r="AH789" s="285">
        <f t="shared" ref="AH789:AR789" si="2320">IF(AH606="kw",SUMPRODUCT($Q$608:$Q$763,$AA$608:$AA$763,AH608:AH763),SUMPRODUCT($M$608:$M$763,AH608:AH763))</f>
        <v>0</v>
      </c>
      <c r="AI789" s="285">
        <f t="shared" si="2320"/>
        <v>0</v>
      </c>
      <c r="AJ789" s="285">
        <f t="shared" si="2320"/>
        <v>0</v>
      </c>
      <c r="AK789" s="285">
        <f t="shared" si="2320"/>
        <v>0</v>
      </c>
      <c r="AL789" s="285">
        <f t="shared" si="2320"/>
        <v>0</v>
      </c>
      <c r="AM789" s="285">
        <f t="shared" si="2320"/>
        <v>0</v>
      </c>
      <c r="AN789" s="285">
        <f t="shared" si="2320"/>
        <v>0</v>
      </c>
      <c r="AO789" s="285">
        <f t="shared" si="2320"/>
        <v>0</v>
      </c>
      <c r="AP789" s="285">
        <f t="shared" si="2320"/>
        <v>0</v>
      </c>
      <c r="AQ789" s="285">
        <f t="shared" si="2320"/>
        <v>0</v>
      </c>
      <c r="AR789" s="285">
        <f t="shared" si="2320"/>
        <v>0</v>
      </c>
      <c r="AS789" s="339"/>
    </row>
    <row r="790" spans="1:45" ht="20.25" customHeight="1">
      <c r="B790" s="322" t="s">
        <v>588</v>
      </c>
      <c r="C790" s="340"/>
      <c r="D790" s="341"/>
      <c r="E790" s="341"/>
      <c r="F790" s="341"/>
      <c r="G790" s="341"/>
      <c r="H790" s="341"/>
      <c r="I790" s="341"/>
      <c r="J790" s="341"/>
      <c r="K790" s="341"/>
      <c r="L790" s="341"/>
      <c r="M790" s="341"/>
      <c r="N790" s="341"/>
      <c r="O790" s="341"/>
      <c r="P790" s="341"/>
      <c r="Q790" s="341"/>
      <c r="R790" s="341"/>
      <c r="S790" s="341"/>
      <c r="T790" s="341"/>
      <c r="U790" s="341"/>
      <c r="V790" s="325"/>
      <c r="W790" s="326"/>
      <c r="X790" s="341"/>
      <c r="Y790" s="341"/>
      <c r="Z790" s="341"/>
      <c r="AA790" s="341"/>
      <c r="AB790" s="341"/>
      <c r="AC790" s="341"/>
      <c r="AD790" s="341"/>
      <c r="AE790" s="342"/>
      <c r="AF790" s="342"/>
      <c r="AG790" s="342"/>
      <c r="AH790" s="342"/>
      <c r="AI790" s="342"/>
      <c r="AJ790" s="342"/>
      <c r="AK790" s="342"/>
      <c r="AL790" s="342"/>
      <c r="AM790" s="342"/>
      <c r="AN790" s="342"/>
      <c r="AO790" s="342"/>
      <c r="AP790" s="342"/>
      <c r="AQ790" s="342"/>
      <c r="AR790" s="342"/>
      <c r="AS790" s="342"/>
    </row>
    <row r="793" spans="1:45" ht="15.75">
      <c r="B793" s="241" t="s">
        <v>326</v>
      </c>
      <c r="C793" s="242"/>
      <c r="D793" s="511" t="s">
        <v>522</v>
      </c>
      <c r="E793" s="217"/>
      <c r="F793" s="511"/>
      <c r="G793" s="217"/>
      <c r="H793" s="217"/>
      <c r="I793" s="217"/>
      <c r="J793" s="217"/>
      <c r="K793" s="217"/>
      <c r="L793" s="217"/>
      <c r="M793" s="217"/>
      <c r="N793" s="217"/>
      <c r="O793" s="217"/>
      <c r="P793" s="217"/>
      <c r="Q793" s="217"/>
      <c r="R793" s="242"/>
      <c r="S793" s="217"/>
      <c r="T793" s="217"/>
      <c r="U793" s="217"/>
      <c r="V793" s="217"/>
      <c r="W793" s="217"/>
      <c r="X793" s="217"/>
      <c r="Y793" s="217"/>
      <c r="Z793" s="217"/>
      <c r="AA793" s="217"/>
      <c r="AB793" s="217"/>
      <c r="AC793" s="217"/>
      <c r="AD793" s="217"/>
      <c r="AE793" s="231"/>
      <c r="AF793" s="229"/>
      <c r="AG793" s="229"/>
      <c r="AH793" s="229"/>
      <c r="AI793" s="229"/>
      <c r="AJ793" s="229"/>
      <c r="AK793" s="229"/>
      <c r="AL793" s="229"/>
      <c r="AM793" s="229"/>
      <c r="AN793" s="229"/>
      <c r="AO793" s="229"/>
      <c r="AP793" s="229"/>
      <c r="AQ793" s="229"/>
      <c r="AR793" s="229"/>
    </row>
    <row r="794" spans="1:45" ht="33" customHeight="1">
      <c r="B794" s="884" t="s">
        <v>211</v>
      </c>
      <c r="C794" s="886" t="s">
        <v>33</v>
      </c>
      <c r="D794" s="244" t="s">
        <v>420</v>
      </c>
      <c r="E794" s="895" t="s">
        <v>209</v>
      </c>
      <c r="F794" s="896"/>
      <c r="G794" s="896"/>
      <c r="H794" s="896"/>
      <c r="I794" s="896"/>
      <c r="J794" s="896"/>
      <c r="K794" s="896"/>
      <c r="L794" s="896"/>
      <c r="M794" s="896"/>
      <c r="N794" s="896"/>
      <c r="O794" s="896"/>
      <c r="P794" s="897"/>
      <c r="Q794" s="893" t="s">
        <v>213</v>
      </c>
      <c r="R794" s="244" t="s">
        <v>421</v>
      </c>
      <c r="S794" s="890" t="s">
        <v>212</v>
      </c>
      <c r="T794" s="891"/>
      <c r="U794" s="891"/>
      <c r="V794" s="891"/>
      <c r="W794" s="891"/>
      <c r="X794" s="891"/>
      <c r="Y794" s="891"/>
      <c r="Z794" s="891"/>
      <c r="AA794" s="891"/>
      <c r="AB794" s="891"/>
      <c r="AC794" s="891"/>
      <c r="AD794" s="898"/>
      <c r="AE794" s="890" t="s">
        <v>242</v>
      </c>
      <c r="AF794" s="891"/>
      <c r="AG794" s="891"/>
      <c r="AH794" s="891"/>
      <c r="AI794" s="891"/>
      <c r="AJ794" s="891"/>
      <c r="AK794" s="891"/>
      <c r="AL794" s="891"/>
      <c r="AM794" s="891"/>
      <c r="AN794" s="891"/>
      <c r="AO794" s="891"/>
      <c r="AP794" s="891"/>
      <c r="AQ794" s="891"/>
      <c r="AR794" s="891"/>
      <c r="AS794" s="892"/>
    </row>
    <row r="795" spans="1:45" ht="65.25" customHeight="1">
      <c r="B795" s="885"/>
      <c r="C795" s="887"/>
      <c r="D795" s="245">
        <v>2019</v>
      </c>
      <c r="E795" s="245">
        <v>2020</v>
      </c>
      <c r="F795" s="245">
        <v>2021</v>
      </c>
      <c r="G795" s="245">
        <v>2022</v>
      </c>
      <c r="H795" s="245">
        <v>2023</v>
      </c>
      <c r="I795" s="245">
        <v>2024</v>
      </c>
      <c r="J795" s="245">
        <v>2025</v>
      </c>
      <c r="K795" s="245">
        <v>2026</v>
      </c>
      <c r="L795" s="245">
        <v>2027</v>
      </c>
      <c r="M795" s="245">
        <v>2028</v>
      </c>
      <c r="N795" s="245">
        <v>2029</v>
      </c>
      <c r="O795" s="245">
        <v>2030</v>
      </c>
      <c r="P795" s="245">
        <v>2031</v>
      </c>
      <c r="Q795" s="894"/>
      <c r="R795" s="245">
        <v>2019</v>
      </c>
      <c r="S795" s="245">
        <v>2020</v>
      </c>
      <c r="T795" s="245">
        <v>2021</v>
      </c>
      <c r="U795" s="245">
        <v>2022</v>
      </c>
      <c r="V795" s="245">
        <v>2023</v>
      </c>
      <c r="W795" s="245">
        <v>2024</v>
      </c>
      <c r="X795" s="245">
        <v>2025</v>
      </c>
      <c r="Y795" s="245">
        <v>2026</v>
      </c>
      <c r="Z795" s="245">
        <v>2027</v>
      </c>
      <c r="AA795" s="245">
        <v>2028</v>
      </c>
      <c r="AB795" s="245">
        <v>2029</v>
      </c>
      <c r="AC795" s="245">
        <v>2030</v>
      </c>
      <c r="AD795" s="245">
        <v>2031</v>
      </c>
      <c r="AE795" s="245" t="str">
        <f>'1.  LRAMVA Summary'!$D$53</f>
        <v>Residential</v>
      </c>
      <c r="AF795" s="245" t="str">
        <f>'1.  LRAMVA Summary'!$E$53</f>
        <v>GS&lt;50 kW</v>
      </c>
      <c r="AG795" s="245" t="str">
        <f>'1.  LRAMVA Summary'!$F$53</f>
        <v>GS&gt;50 kW</v>
      </c>
      <c r="AH795" s="245" t="str">
        <f>'1.  LRAMVA Summary'!$G$53</f>
        <v>Unmetered Scattered Load</v>
      </c>
      <c r="AI795" s="245" t="str">
        <f>'1.  LRAMVA Summary'!$H$53</f>
        <v>Streetlighting</v>
      </c>
      <c r="AJ795" s="245" t="str">
        <f>'1.  LRAMVA Summary'!$I$53</f>
        <v/>
      </c>
      <c r="AK795" s="245" t="str">
        <f>'1.  LRAMVA Summary'!$J$53</f>
        <v/>
      </c>
      <c r="AL795" s="245" t="str">
        <f>'1.  LRAMVA Summary'!$K$53</f>
        <v/>
      </c>
      <c r="AM795" s="245" t="str">
        <f>'1.  LRAMVA Summary'!$L$53</f>
        <v/>
      </c>
      <c r="AN795" s="245" t="str">
        <f>'1.  LRAMVA Summary'!$M$53</f>
        <v/>
      </c>
      <c r="AO795" s="245" t="str">
        <f>'1.  LRAMVA Summary'!$N$53</f>
        <v/>
      </c>
      <c r="AP795" s="245" t="str">
        <f>'1.  LRAMVA Summary'!$O$53</f>
        <v/>
      </c>
      <c r="AQ795" s="245" t="str">
        <f>'1.  LRAMVA Summary'!$P$53</f>
        <v/>
      </c>
      <c r="AR795" s="245" t="str">
        <f>'1.  LRAMVA Summary'!$Q$53</f>
        <v/>
      </c>
      <c r="AS795" s="247" t="str">
        <f>'1.  LRAMVA Summary'!$R$53</f>
        <v>Total</v>
      </c>
    </row>
    <row r="796" spans="1:45" ht="15.75" customHeight="1">
      <c r="A796" s="464"/>
      <c r="B796" s="454" t="s">
        <v>500</v>
      </c>
      <c r="C796" s="249"/>
      <c r="D796" s="249"/>
      <c r="E796" s="249"/>
      <c r="F796" s="249"/>
      <c r="G796" s="249"/>
      <c r="H796" s="249"/>
      <c r="I796" s="249"/>
      <c r="J796" s="249"/>
      <c r="K796" s="249"/>
      <c r="L796" s="249"/>
      <c r="M796" s="249"/>
      <c r="N796" s="249"/>
      <c r="O796" s="249"/>
      <c r="P796" s="249"/>
      <c r="Q796" s="250"/>
      <c r="R796" s="249"/>
      <c r="S796" s="249"/>
      <c r="T796" s="249"/>
      <c r="U796" s="249"/>
      <c r="V796" s="249"/>
      <c r="W796" s="249"/>
      <c r="X796" s="249"/>
      <c r="Y796" s="249"/>
      <c r="Z796" s="249"/>
      <c r="AA796" s="249"/>
      <c r="AB796" s="249"/>
      <c r="AC796" s="249"/>
      <c r="AD796" s="249"/>
      <c r="AE796" s="251" t="str">
        <f>'1.  LRAMVA Summary'!$D$54</f>
        <v>kWh</v>
      </c>
      <c r="AF796" s="251" t="str">
        <f>'1.  LRAMVA Summary'!$E$54</f>
        <v>kWh</v>
      </c>
      <c r="AG796" s="251" t="str">
        <f>'1.  LRAMVA Summary'!$F$54</f>
        <v>kW</v>
      </c>
      <c r="AH796" s="251" t="str">
        <f>'1.  LRAMVA Summary'!$G$54</f>
        <v>kWh</v>
      </c>
      <c r="AI796" s="251" t="str">
        <f>'1.  LRAMVA Summary'!$H$54</f>
        <v>kW</v>
      </c>
      <c r="AJ796" s="251">
        <f>'1.  LRAMVA Summary'!$I$54</f>
        <v>0</v>
      </c>
      <c r="AK796" s="251">
        <f>'1.  LRAMVA Summary'!$J$54</f>
        <v>0</v>
      </c>
      <c r="AL796" s="251">
        <f>'1.  LRAMVA Summary'!$K$54</f>
        <v>0</v>
      </c>
      <c r="AM796" s="251">
        <f>'1.  LRAMVA Summary'!$L$54</f>
        <v>0</v>
      </c>
      <c r="AN796" s="251">
        <f>'1.  LRAMVA Summary'!$M$54</f>
        <v>0</v>
      </c>
      <c r="AO796" s="251">
        <f>'1.  LRAMVA Summary'!$N$54</f>
        <v>0</v>
      </c>
      <c r="AP796" s="251">
        <f>'1.  LRAMVA Summary'!$O$54</f>
        <v>0</v>
      </c>
      <c r="AQ796" s="251">
        <f>'1.  LRAMVA Summary'!$P$54</f>
        <v>0</v>
      </c>
      <c r="AR796" s="251">
        <f>'1.  LRAMVA Summary'!$Q$54</f>
        <v>0</v>
      </c>
      <c r="AS796" s="252"/>
    </row>
    <row r="797" spans="1:45" ht="15.75" hidden="1" outlineLevel="1">
      <c r="A797" s="464"/>
      <c r="B797" s="443" t="s">
        <v>493</v>
      </c>
      <c r="C797" s="249"/>
      <c r="D797" s="249"/>
      <c r="E797" s="249"/>
      <c r="F797" s="249"/>
      <c r="G797" s="249"/>
      <c r="H797" s="249"/>
      <c r="I797" s="249"/>
      <c r="J797" s="249"/>
      <c r="K797" s="249"/>
      <c r="L797" s="249"/>
      <c r="M797" s="249"/>
      <c r="N797" s="249"/>
      <c r="O797" s="249"/>
      <c r="P797" s="249"/>
      <c r="Q797" s="250"/>
      <c r="R797" s="249"/>
      <c r="S797" s="249"/>
      <c r="T797" s="249"/>
      <c r="U797" s="249"/>
      <c r="V797" s="249"/>
      <c r="W797" s="249"/>
      <c r="X797" s="249"/>
      <c r="Y797" s="249"/>
      <c r="Z797" s="249"/>
      <c r="AA797" s="249"/>
      <c r="AB797" s="249"/>
      <c r="AC797" s="249"/>
      <c r="AD797" s="249"/>
      <c r="AE797" s="680"/>
      <c r="AF797" s="680"/>
      <c r="AG797" s="680"/>
      <c r="AH797" s="680"/>
      <c r="AI797" s="680"/>
      <c r="AJ797" s="680"/>
      <c r="AK797" s="680"/>
      <c r="AL797" s="680"/>
      <c r="AM797" s="680"/>
      <c r="AN797" s="680"/>
      <c r="AO797" s="680"/>
      <c r="AP797" s="680"/>
      <c r="AQ797" s="680"/>
      <c r="AR797" s="680"/>
      <c r="AS797" s="681"/>
    </row>
    <row r="798" spans="1:45" hidden="1" outlineLevel="1">
      <c r="A798" s="464">
        <v>1</v>
      </c>
      <c r="B798" s="379" t="s">
        <v>95</v>
      </c>
      <c r="C798" s="251" t="s">
        <v>25</v>
      </c>
      <c r="D798" s="255"/>
      <c r="E798" s="255"/>
      <c r="F798" s="255"/>
      <c r="G798" s="255"/>
      <c r="H798" s="255"/>
      <c r="I798" s="255"/>
      <c r="J798" s="255"/>
      <c r="K798" s="255"/>
      <c r="L798" s="255"/>
      <c r="M798" s="255"/>
      <c r="N798" s="255"/>
      <c r="O798" s="255"/>
      <c r="P798" s="255"/>
      <c r="Q798" s="251"/>
      <c r="R798" s="255"/>
      <c r="S798" s="255"/>
      <c r="T798" s="255"/>
      <c r="U798" s="255"/>
      <c r="V798" s="255"/>
      <c r="W798" s="255"/>
      <c r="X798" s="255"/>
      <c r="Y798" s="255"/>
      <c r="Z798" s="255"/>
      <c r="AA798" s="255"/>
      <c r="AB798" s="255"/>
      <c r="AC798" s="255"/>
      <c r="AD798" s="255"/>
      <c r="AE798" s="361"/>
      <c r="AF798" s="361"/>
      <c r="AG798" s="361"/>
      <c r="AH798" s="361"/>
      <c r="AI798" s="361"/>
      <c r="AJ798" s="361"/>
      <c r="AK798" s="361"/>
      <c r="AL798" s="361"/>
      <c r="AM798" s="361"/>
      <c r="AN798" s="361"/>
      <c r="AO798" s="361"/>
      <c r="AP798" s="361"/>
      <c r="AQ798" s="361"/>
      <c r="AR798" s="361"/>
      <c r="AS798" s="256">
        <f>SUM(AE798:AR798)</f>
        <v>0</v>
      </c>
    </row>
    <row r="799" spans="1:45" hidden="1" outlineLevel="1">
      <c r="A799" s="464"/>
      <c r="B799" s="254" t="s">
        <v>341</v>
      </c>
      <c r="C799" s="251" t="s">
        <v>163</v>
      </c>
      <c r="D799" s="255"/>
      <c r="E799" s="255"/>
      <c r="F799" s="255"/>
      <c r="G799" s="255"/>
      <c r="H799" s="255"/>
      <c r="I799" s="255"/>
      <c r="J799" s="255"/>
      <c r="K799" s="255"/>
      <c r="L799" s="255"/>
      <c r="M799" s="255"/>
      <c r="N799" s="255"/>
      <c r="O799" s="255"/>
      <c r="P799" s="255"/>
      <c r="Q799" s="414"/>
      <c r="R799" s="255"/>
      <c r="S799" s="255"/>
      <c r="T799" s="255"/>
      <c r="U799" s="255"/>
      <c r="V799" s="255"/>
      <c r="W799" s="255"/>
      <c r="X799" s="255"/>
      <c r="Y799" s="255"/>
      <c r="Z799" s="255"/>
      <c r="AA799" s="255"/>
      <c r="AB799" s="255"/>
      <c r="AC799" s="255"/>
      <c r="AD799" s="255"/>
      <c r="AE799" s="362">
        <f>AE798</f>
        <v>0</v>
      </c>
      <c r="AF799" s="362">
        <f t="shared" ref="AF799" si="2321">AF798</f>
        <v>0</v>
      </c>
      <c r="AG799" s="362">
        <f t="shared" ref="AG799" si="2322">AG798</f>
        <v>0</v>
      </c>
      <c r="AH799" s="362">
        <f t="shared" ref="AH799" si="2323">AH798</f>
        <v>0</v>
      </c>
      <c r="AI799" s="362">
        <f t="shared" ref="AI799" si="2324">AI798</f>
        <v>0</v>
      </c>
      <c r="AJ799" s="362">
        <f t="shared" ref="AJ799" si="2325">AJ798</f>
        <v>0</v>
      </c>
      <c r="AK799" s="362">
        <f t="shared" ref="AK799" si="2326">AK798</f>
        <v>0</v>
      </c>
      <c r="AL799" s="362">
        <f t="shared" ref="AL799" si="2327">AL798</f>
        <v>0</v>
      </c>
      <c r="AM799" s="362">
        <f t="shared" ref="AM799" si="2328">AM798</f>
        <v>0</v>
      </c>
      <c r="AN799" s="362">
        <f t="shared" ref="AN799" si="2329">AN798</f>
        <v>0</v>
      </c>
      <c r="AO799" s="362">
        <f t="shared" ref="AO799" si="2330">AO798</f>
        <v>0</v>
      </c>
      <c r="AP799" s="362">
        <f t="shared" ref="AP799" si="2331">AP798</f>
        <v>0</v>
      </c>
      <c r="AQ799" s="362">
        <f t="shared" ref="AQ799" si="2332">AQ798</f>
        <v>0</v>
      </c>
      <c r="AR799" s="362">
        <f t="shared" ref="AR799" si="2333">AR798</f>
        <v>0</v>
      </c>
      <c r="AS799" s="257"/>
    </row>
    <row r="800" spans="1:45" ht="15.75" hidden="1" outlineLevel="1">
      <c r="A800" s="464"/>
      <c r="B800" s="258"/>
      <c r="C800" s="259"/>
      <c r="D800" s="259"/>
      <c r="E800" s="259"/>
      <c r="F800" s="259"/>
      <c r="G800" s="259"/>
      <c r="H800" s="259"/>
      <c r="I800" s="259"/>
      <c r="J800" s="659"/>
      <c r="K800" s="259"/>
      <c r="L800" s="259"/>
      <c r="M800" s="259"/>
      <c r="N800" s="259"/>
      <c r="O800" s="259"/>
      <c r="P800" s="259"/>
      <c r="Q800" s="260"/>
      <c r="R800" s="259"/>
      <c r="S800" s="259"/>
      <c r="T800" s="259"/>
      <c r="U800" s="259"/>
      <c r="V800" s="259"/>
      <c r="W800" s="259"/>
      <c r="X800" s="259"/>
      <c r="Y800" s="259"/>
      <c r="Z800" s="259"/>
      <c r="AA800" s="259"/>
      <c r="AB800" s="259"/>
      <c r="AC800" s="259"/>
      <c r="AD800" s="259"/>
      <c r="AE800" s="363"/>
      <c r="AF800" s="364"/>
      <c r="AG800" s="364"/>
      <c r="AH800" s="364"/>
      <c r="AI800" s="364"/>
      <c r="AJ800" s="364"/>
      <c r="AK800" s="364"/>
      <c r="AL800" s="364"/>
      <c r="AM800" s="364"/>
      <c r="AN800" s="364"/>
      <c r="AO800" s="364"/>
      <c r="AP800" s="364"/>
      <c r="AQ800" s="364"/>
      <c r="AR800" s="364"/>
      <c r="AS800" s="262"/>
    </row>
    <row r="801" spans="1:45" hidden="1" outlineLevel="1">
      <c r="A801" s="464">
        <v>2</v>
      </c>
      <c r="B801" s="379" t="s">
        <v>96</v>
      </c>
      <c r="C801" s="251" t="s">
        <v>25</v>
      </c>
      <c r="D801" s="255"/>
      <c r="E801" s="255"/>
      <c r="F801" s="255"/>
      <c r="G801" s="255"/>
      <c r="H801" s="255"/>
      <c r="I801" s="255"/>
      <c r="J801" s="255"/>
      <c r="K801" s="255"/>
      <c r="L801" s="255"/>
      <c r="M801" s="255"/>
      <c r="N801" s="255"/>
      <c r="O801" s="255"/>
      <c r="P801" s="255"/>
      <c r="Q801" s="251"/>
      <c r="R801" s="255"/>
      <c r="S801" s="255"/>
      <c r="T801" s="255"/>
      <c r="U801" s="255"/>
      <c r="V801" s="255"/>
      <c r="W801" s="255"/>
      <c r="X801" s="255"/>
      <c r="Y801" s="255"/>
      <c r="Z801" s="255"/>
      <c r="AA801" s="255"/>
      <c r="AB801" s="255"/>
      <c r="AC801" s="255"/>
      <c r="AD801" s="255"/>
      <c r="AE801" s="361"/>
      <c r="AF801" s="361"/>
      <c r="AG801" s="361"/>
      <c r="AH801" s="361"/>
      <c r="AI801" s="361"/>
      <c r="AJ801" s="361"/>
      <c r="AK801" s="361"/>
      <c r="AL801" s="361"/>
      <c r="AM801" s="361"/>
      <c r="AN801" s="361"/>
      <c r="AO801" s="361"/>
      <c r="AP801" s="361"/>
      <c r="AQ801" s="361"/>
      <c r="AR801" s="361"/>
      <c r="AS801" s="256">
        <f>SUM(AE801:AR801)</f>
        <v>0</v>
      </c>
    </row>
    <row r="802" spans="1:45" hidden="1" outlineLevel="1">
      <c r="A802" s="464"/>
      <c r="B802" s="254" t="s">
        <v>341</v>
      </c>
      <c r="C802" s="251" t="s">
        <v>163</v>
      </c>
      <c r="D802" s="255"/>
      <c r="E802" s="255"/>
      <c r="F802" s="255"/>
      <c r="G802" s="255"/>
      <c r="H802" s="255"/>
      <c r="I802" s="255"/>
      <c r="J802" s="255"/>
      <c r="K802" s="255"/>
      <c r="L802" s="255"/>
      <c r="M802" s="255"/>
      <c r="N802" s="255"/>
      <c r="O802" s="255"/>
      <c r="P802" s="255"/>
      <c r="Q802" s="414"/>
      <c r="R802" s="255"/>
      <c r="S802" s="255"/>
      <c r="T802" s="255"/>
      <c r="U802" s="255"/>
      <c r="V802" s="255"/>
      <c r="W802" s="255"/>
      <c r="X802" s="255"/>
      <c r="Y802" s="255"/>
      <c r="Z802" s="255"/>
      <c r="AA802" s="255"/>
      <c r="AB802" s="255"/>
      <c r="AC802" s="255"/>
      <c r="AD802" s="255"/>
      <c r="AE802" s="362">
        <f>AE801</f>
        <v>0</v>
      </c>
      <c r="AF802" s="362">
        <f t="shared" ref="AF802" si="2334">AF801</f>
        <v>0</v>
      </c>
      <c r="AG802" s="362">
        <f t="shared" ref="AG802" si="2335">AG801</f>
        <v>0</v>
      </c>
      <c r="AH802" s="362">
        <f t="shared" ref="AH802" si="2336">AH801</f>
        <v>0</v>
      </c>
      <c r="AI802" s="362">
        <f t="shared" ref="AI802" si="2337">AI801</f>
        <v>0</v>
      </c>
      <c r="AJ802" s="362">
        <f t="shared" ref="AJ802" si="2338">AJ801</f>
        <v>0</v>
      </c>
      <c r="AK802" s="362">
        <f t="shared" ref="AK802" si="2339">AK801</f>
        <v>0</v>
      </c>
      <c r="AL802" s="362">
        <f t="shared" ref="AL802" si="2340">AL801</f>
        <v>0</v>
      </c>
      <c r="AM802" s="362">
        <f t="shared" ref="AM802" si="2341">AM801</f>
        <v>0</v>
      </c>
      <c r="AN802" s="362">
        <f t="shared" ref="AN802" si="2342">AN801</f>
        <v>0</v>
      </c>
      <c r="AO802" s="362">
        <f t="shared" ref="AO802" si="2343">AO801</f>
        <v>0</v>
      </c>
      <c r="AP802" s="362">
        <f t="shared" ref="AP802" si="2344">AP801</f>
        <v>0</v>
      </c>
      <c r="AQ802" s="362">
        <f t="shared" ref="AQ802" si="2345">AQ801</f>
        <v>0</v>
      </c>
      <c r="AR802" s="362">
        <f t="shared" ref="AR802" si="2346">AR801</f>
        <v>0</v>
      </c>
      <c r="AS802" s="257"/>
    </row>
    <row r="803" spans="1:45" ht="15.75" hidden="1" outlineLevel="1">
      <c r="A803" s="464"/>
      <c r="B803" s="258"/>
      <c r="C803" s="259"/>
      <c r="D803" s="264"/>
      <c r="E803" s="264"/>
      <c r="F803" s="264"/>
      <c r="G803" s="264"/>
      <c r="H803" s="264"/>
      <c r="I803" s="264"/>
      <c r="J803" s="264"/>
      <c r="K803" s="264"/>
      <c r="L803" s="264"/>
      <c r="M803" s="264"/>
      <c r="N803" s="264"/>
      <c r="O803" s="264"/>
      <c r="P803" s="264"/>
      <c r="Q803" s="260"/>
      <c r="R803" s="264"/>
      <c r="S803" s="264"/>
      <c r="T803" s="264"/>
      <c r="U803" s="264"/>
      <c r="V803" s="264"/>
      <c r="W803" s="264"/>
      <c r="X803" s="264"/>
      <c r="Y803" s="264"/>
      <c r="Z803" s="264"/>
      <c r="AA803" s="264"/>
      <c r="AB803" s="264"/>
      <c r="AC803" s="264"/>
      <c r="AD803" s="264"/>
      <c r="AE803" s="363"/>
      <c r="AF803" s="364"/>
      <c r="AG803" s="364"/>
      <c r="AH803" s="364"/>
      <c r="AI803" s="364"/>
      <c r="AJ803" s="364"/>
      <c r="AK803" s="364"/>
      <c r="AL803" s="364"/>
      <c r="AM803" s="364"/>
      <c r="AN803" s="364"/>
      <c r="AO803" s="364"/>
      <c r="AP803" s="364"/>
      <c r="AQ803" s="364"/>
      <c r="AR803" s="364"/>
      <c r="AS803" s="262"/>
    </row>
    <row r="804" spans="1:45" hidden="1" outlineLevel="1">
      <c r="A804" s="464">
        <v>3</v>
      </c>
      <c r="B804" s="379" t="s">
        <v>97</v>
      </c>
      <c r="C804" s="251" t="s">
        <v>25</v>
      </c>
      <c r="D804" s="255"/>
      <c r="E804" s="255"/>
      <c r="F804" s="255"/>
      <c r="G804" s="255"/>
      <c r="H804" s="255"/>
      <c r="I804" s="255"/>
      <c r="J804" s="255"/>
      <c r="K804" s="255"/>
      <c r="L804" s="255"/>
      <c r="M804" s="255"/>
      <c r="N804" s="255"/>
      <c r="O804" s="255"/>
      <c r="P804" s="255"/>
      <c r="Q804" s="251"/>
      <c r="R804" s="255"/>
      <c r="S804" s="255"/>
      <c r="T804" s="255"/>
      <c r="U804" s="255"/>
      <c r="V804" s="255"/>
      <c r="W804" s="255"/>
      <c r="X804" s="255"/>
      <c r="Y804" s="255"/>
      <c r="Z804" s="255"/>
      <c r="AA804" s="255"/>
      <c r="AB804" s="255"/>
      <c r="AC804" s="255"/>
      <c r="AD804" s="255"/>
      <c r="AE804" s="361"/>
      <c r="AF804" s="361"/>
      <c r="AG804" s="361"/>
      <c r="AH804" s="361"/>
      <c r="AI804" s="361"/>
      <c r="AJ804" s="361"/>
      <c r="AK804" s="361"/>
      <c r="AL804" s="361"/>
      <c r="AM804" s="361"/>
      <c r="AN804" s="361"/>
      <c r="AO804" s="361"/>
      <c r="AP804" s="361"/>
      <c r="AQ804" s="361"/>
      <c r="AR804" s="361"/>
      <c r="AS804" s="256">
        <f>SUM(AE804:AR804)</f>
        <v>0</v>
      </c>
    </row>
    <row r="805" spans="1:45" hidden="1" outlineLevel="1">
      <c r="A805" s="464"/>
      <c r="B805" s="254" t="s">
        <v>341</v>
      </c>
      <c r="C805" s="251" t="s">
        <v>163</v>
      </c>
      <c r="D805" s="255"/>
      <c r="E805" s="255"/>
      <c r="F805" s="255"/>
      <c r="G805" s="255"/>
      <c r="H805" s="255"/>
      <c r="I805" s="255"/>
      <c r="J805" s="255"/>
      <c r="K805" s="255"/>
      <c r="L805" s="255"/>
      <c r="M805" s="255"/>
      <c r="N805" s="255"/>
      <c r="O805" s="255"/>
      <c r="P805" s="255"/>
      <c r="Q805" s="414"/>
      <c r="R805" s="255"/>
      <c r="S805" s="255"/>
      <c r="T805" s="255"/>
      <c r="U805" s="255"/>
      <c r="V805" s="255"/>
      <c r="W805" s="255"/>
      <c r="X805" s="255"/>
      <c r="Y805" s="255"/>
      <c r="Z805" s="255"/>
      <c r="AA805" s="255"/>
      <c r="AB805" s="255"/>
      <c r="AC805" s="255"/>
      <c r="AD805" s="255"/>
      <c r="AE805" s="362">
        <f>AE804</f>
        <v>0</v>
      </c>
      <c r="AF805" s="362">
        <f t="shared" ref="AF805" si="2347">AF804</f>
        <v>0</v>
      </c>
      <c r="AG805" s="362">
        <f t="shared" ref="AG805" si="2348">AG804</f>
        <v>0</v>
      </c>
      <c r="AH805" s="362">
        <f t="shared" ref="AH805" si="2349">AH804</f>
        <v>0</v>
      </c>
      <c r="AI805" s="362">
        <f t="shared" ref="AI805" si="2350">AI804</f>
        <v>0</v>
      </c>
      <c r="AJ805" s="362">
        <f t="shared" ref="AJ805" si="2351">AJ804</f>
        <v>0</v>
      </c>
      <c r="AK805" s="362">
        <f t="shared" ref="AK805" si="2352">AK804</f>
        <v>0</v>
      </c>
      <c r="AL805" s="362">
        <f t="shared" ref="AL805" si="2353">AL804</f>
        <v>0</v>
      </c>
      <c r="AM805" s="362">
        <f t="shared" ref="AM805" si="2354">AM804</f>
        <v>0</v>
      </c>
      <c r="AN805" s="362">
        <f t="shared" ref="AN805" si="2355">AN804</f>
        <v>0</v>
      </c>
      <c r="AO805" s="362">
        <f t="shared" ref="AO805" si="2356">AO804</f>
        <v>0</v>
      </c>
      <c r="AP805" s="362">
        <f t="shared" ref="AP805" si="2357">AP804</f>
        <v>0</v>
      </c>
      <c r="AQ805" s="362">
        <f t="shared" ref="AQ805" si="2358">AQ804</f>
        <v>0</v>
      </c>
      <c r="AR805" s="362">
        <f t="shared" ref="AR805" si="2359">AR804</f>
        <v>0</v>
      </c>
      <c r="AS805" s="257"/>
    </row>
    <row r="806" spans="1:45" hidden="1" outlineLevel="1">
      <c r="A806" s="464"/>
      <c r="B806" s="254"/>
      <c r="C806" s="265"/>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363"/>
      <c r="AF806" s="363"/>
      <c r="AG806" s="363"/>
      <c r="AH806" s="363"/>
      <c r="AI806" s="363"/>
      <c r="AJ806" s="363"/>
      <c r="AK806" s="363"/>
      <c r="AL806" s="363"/>
      <c r="AM806" s="363"/>
      <c r="AN806" s="363"/>
      <c r="AO806" s="363"/>
      <c r="AP806" s="363"/>
      <c r="AQ806" s="363"/>
      <c r="AR806" s="363"/>
      <c r="AS806" s="266"/>
    </row>
    <row r="807" spans="1:45" hidden="1" outlineLevel="1">
      <c r="A807" s="464">
        <v>4</v>
      </c>
      <c r="B807" s="273" t="s">
        <v>662</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6"/>
      <c r="AF807" s="366"/>
      <c r="AG807" s="366"/>
      <c r="AH807" s="366"/>
      <c r="AI807" s="366"/>
      <c r="AJ807" s="366"/>
      <c r="AK807" s="366"/>
      <c r="AL807" s="361"/>
      <c r="AM807" s="361"/>
      <c r="AN807" s="361"/>
      <c r="AO807" s="361"/>
      <c r="AP807" s="361"/>
      <c r="AQ807" s="361"/>
      <c r="AR807" s="361"/>
      <c r="AS807" s="256">
        <f>SUM(AE807:AR807)</f>
        <v>0</v>
      </c>
    </row>
    <row r="808" spans="1:45" hidden="1"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2360">AF807</f>
        <v>0</v>
      </c>
      <c r="AG808" s="362">
        <f t="shared" ref="AG808" si="2361">AG807</f>
        <v>0</v>
      </c>
      <c r="AH808" s="362">
        <f t="shared" ref="AH808" si="2362">AH807</f>
        <v>0</v>
      </c>
      <c r="AI808" s="362">
        <f t="shared" ref="AI808" si="2363">AI807</f>
        <v>0</v>
      </c>
      <c r="AJ808" s="362">
        <f t="shared" ref="AJ808" si="2364">AJ807</f>
        <v>0</v>
      </c>
      <c r="AK808" s="362">
        <f t="shared" ref="AK808" si="2365">AK807</f>
        <v>0</v>
      </c>
      <c r="AL808" s="362">
        <f t="shared" ref="AL808" si="2366">AL807</f>
        <v>0</v>
      </c>
      <c r="AM808" s="362">
        <f t="shared" ref="AM808" si="2367">AM807</f>
        <v>0</v>
      </c>
      <c r="AN808" s="362">
        <f t="shared" ref="AN808" si="2368">AN807</f>
        <v>0</v>
      </c>
      <c r="AO808" s="362">
        <f t="shared" ref="AO808" si="2369">AO807</f>
        <v>0</v>
      </c>
      <c r="AP808" s="362">
        <f t="shared" ref="AP808" si="2370">AP807</f>
        <v>0</v>
      </c>
      <c r="AQ808" s="362">
        <f t="shared" ref="AQ808" si="2371">AQ807</f>
        <v>0</v>
      </c>
      <c r="AR808" s="362">
        <f t="shared" ref="AR808" si="2372">AR807</f>
        <v>0</v>
      </c>
      <c r="AS808" s="257"/>
    </row>
    <row r="809" spans="1:45" hidden="1" outlineLevel="1">
      <c r="A809" s="464"/>
      <c r="B809" s="254"/>
      <c r="C809" s="265"/>
      <c r="D809" s="264"/>
      <c r="E809" s="264"/>
      <c r="F809" s="264"/>
      <c r="G809" s="264"/>
      <c r="H809" s="264"/>
      <c r="I809" s="264"/>
      <c r="J809" s="264"/>
      <c r="K809" s="264"/>
      <c r="L809" s="264"/>
      <c r="M809" s="264"/>
      <c r="N809" s="264"/>
      <c r="O809" s="264"/>
      <c r="P809" s="264"/>
      <c r="Q809" s="251"/>
      <c r="R809" s="264"/>
      <c r="S809" s="264"/>
      <c r="T809" s="264"/>
      <c r="U809" s="264"/>
      <c r="V809" s="264"/>
      <c r="W809" s="264"/>
      <c r="X809" s="264"/>
      <c r="Y809" s="264"/>
      <c r="Z809" s="264"/>
      <c r="AA809" s="264"/>
      <c r="AB809" s="264"/>
      <c r="AC809" s="264"/>
      <c r="AD809" s="264"/>
      <c r="AE809" s="363"/>
      <c r="AF809" s="363"/>
      <c r="AG809" s="363"/>
      <c r="AH809" s="363"/>
      <c r="AI809" s="363"/>
      <c r="AJ809" s="363"/>
      <c r="AK809" s="363"/>
      <c r="AL809" s="363"/>
      <c r="AM809" s="363"/>
      <c r="AN809" s="363"/>
      <c r="AO809" s="363"/>
      <c r="AP809" s="363"/>
      <c r="AQ809" s="363"/>
      <c r="AR809" s="363"/>
      <c r="AS809" s="266"/>
    </row>
    <row r="810" spans="1:45" ht="15.75" hidden="1" customHeight="1" outlineLevel="1">
      <c r="A810" s="464">
        <v>5</v>
      </c>
      <c r="B810" s="379" t="s">
        <v>98</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6"/>
      <c r="AF810" s="366"/>
      <c r="AG810" s="366"/>
      <c r="AH810" s="366"/>
      <c r="AI810" s="366"/>
      <c r="AJ810" s="366"/>
      <c r="AK810" s="366"/>
      <c r="AL810" s="361"/>
      <c r="AM810" s="361"/>
      <c r="AN810" s="361"/>
      <c r="AO810" s="361"/>
      <c r="AP810" s="361"/>
      <c r="AQ810" s="361"/>
      <c r="AR810" s="361"/>
      <c r="AS810" s="256">
        <f>SUM(AE810:AR810)</f>
        <v>0</v>
      </c>
    </row>
    <row r="811" spans="1:45" ht="20.25" hidden="1" customHeight="1"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2373">AF810</f>
        <v>0</v>
      </c>
      <c r="AG811" s="362">
        <f t="shared" ref="AG811" si="2374">AG810</f>
        <v>0</v>
      </c>
      <c r="AH811" s="362">
        <f t="shared" ref="AH811" si="2375">AH810</f>
        <v>0</v>
      </c>
      <c r="AI811" s="362">
        <f t="shared" ref="AI811" si="2376">AI810</f>
        <v>0</v>
      </c>
      <c r="AJ811" s="362">
        <f t="shared" ref="AJ811" si="2377">AJ810</f>
        <v>0</v>
      </c>
      <c r="AK811" s="362">
        <f t="shared" ref="AK811" si="2378">AK810</f>
        <v>0</v>
      </c>
      <c r="AL811" s="362">
        <f t="shared" ref="AL811" si="2379">AL810</f>
        <v>0</v>
      </c>
      <c r="AM811" s="362">
        <f t="shared" ref="AM811" si="2380">AM810</f>
        <v>0</v>
      </c>
      <c r="AN811" s="362">
        <f t="shared" ref="AN811" si="2381">AN810</f>
        <v>0</v>
      </c>
      <c r="AO811" s="362">
        <f t="shared" ref="AO811" si="2382">AO810</f>
        <v>0</v>
      </c>
      <c r="AP811" s="362">
        <f t="shared" ref="AP811" si="2383">AP810</f>
        <v>0</v>
      </c>
      <c r="AQ811" s="362">
        <f t="shared" ref="AQ811" si="2384">AQ810</f>
        <v>0</v>
      </c>
      <c r="AR811" s="362">
        <f t="shared" ref="AR811" si="2385">AR810</f>
        <v>0</v>
      </c>
      <c r="AS811" s="257"/>
    </row>
    <row r="812" spans="1:45" hidden="1" outlineLevel="1">
      <c r="A812" s="464"/>
      <c r="B812" s="254"/>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c r="AA812" s="251"/>
      <c r="AB812" s="251"/>
      <c r="AC812" s="251"/>
      <c r="AD812" s="251"/>
      <c r="AE812" s="373"/>
      <c r="AF812" s="374"/>
      <c r="AG812" s="374"/>
      <c r="AH812" s="374"/>
      <c r="AI812" s="374"/>
      <c r="AJ812" s="374"/>
      <c r="AK812" s="374"/>
      <c r="AL812" s="374"/>
      <c r="AM812" s="374"/>
      <c r="AN812" s="374"/>
      <c r="AO812" s="374"/>
      <c r="AP812" s="374"/>
      <c r="AQ812" s="374"/>
      <c r="AR812" s="374"/>
      <c r="AS812" s="257"/>
    </row>
    <row r="813" spans="1:45" ht="15.75" hidden="1" outlineLevel="1">
      <c r="A813" s="464"/>
      <c r="B813" s="278" t="s">
        <v>494</v>
      </c>
      <c r="C813" s="249"/>
      <c r="D813" s="249"/>
      <c r="E813" s="249"/>
      <c r="F813" s="249"/>
      <c r="G813" s="249"/>
      <c r="H813" s="249"/>
      <c r="I813" s="249"/>
      <c r="J813" s="249"/>
      <c r="K813" s="249"/>
      <c r="L813" s="249"/>
      <c r="M813" s="249"/>
      <c r="N813" s="249"/>
      <c r="O813" s="249"/>
      <c r="P813" s="249"/>
      <c r="Q813" s="250"/>
      <c r="R813" s="249"/>
      <c r="S813" s="249"/>
      <c r="T813" s="249"/>
      <c r="U813" s="249"/>
      <c r="V813" s="249"/>
      <c r="W813" s="249"/>
      <c r="X813" s="249"/>
      <c r="Y813" s="249"/>
      <c r="Z813" s="249"/>
      <c r="AA813" s="249"/>
      <c r="AB813" s="249"/>
      <c r="AC813" s="249"/>
      <c r="AD813" s="249"/>
      <c r="AE813" s="365"/>
      <c r="AF813" s="365"/>
      <c r="AG813" s="365"/>
      <c r="AH813" s="365"/>
      <c r="AI813" s="365"/>
      <c r="AJ813" s="365"/>
      <c r="AK813" s="365"/>
      <c r="AL813" s="365"/>
      <c r="AM813" s="365"/>
      <c r="AN813" s="365"/>
      <c r="AO813" s="365"/>
      <c r="AP813" s="365"/>
      <c r="AQ813" s="365"/>
      <c r="AR813" s="365"/>
      <c r="AS813" s="252"/>
    </row>
    <row r="814" spans="1:45" hidden="1" outlineLevel="1">
      <c r="A814" s="464">
        <v>6</v>
      </c>
      <c r="B814" s="379" t="s">
        <v>99</v>
      </c>
      <c r="C814" s="251" t="s">
        <v>25</v>
      </c>
      <c r="D814" s="255"/>
      <c r="E814" s="255"/>
      <c r="F814" s="255"/>
      <c r="G814" s="255"/>
      <c r="H814" s="255"/>
      <c r="I814" s="255"/>
      <c r="J814" s="255"/>
      <c r="K814" s="255"/>
      <c r="L814" s="255"/>
      <c r="M814" s="255"/>
      <c r="N814" s="255"/>
      <c r="O814" s="255"/>
      <c r="P814" s="255"/>
      <c r="Q814" s="255">
        <v>12</v>
      </c>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6"/>
      <c r="AM814" s="366"/>
      <c r="AN814" s="366"/>
      <c r="AO814" s="366"/>
      <c r="AP814" s="366"/>
      <c r="AQ814" s="366"/>
      <c r="AR814" s="366"/>
      <c r="AS814" s="256">
        <f>SUM(AE814:AR814)</f>
        <v>0</v>
      </c>
    </row>
    <row r="815" spans="1:45" hidden="1" outlineLevel="1">
      <c r="A815" s="464"/>
      <c r="B815" s="254" t="s">
        <v>341</v>
      </c>
      <c r="C815" s="251" t="s">
        <v>163</v>
      </c>
      <c r="D815" s="255"/>
      <c r="E815" s="255"/>
      <c r="F815" s="255"/>
      <c r="G815" s="255"/>
      <c r="H815" s="255"/>
      <c r="I815" s="255"/>
      <c r="J815" s="255"/>
      <c r="K815" s="255"/>
      <c r="L815" s="255"/>
      <c r="M815" s="255"/>
      <c r="N815" s="255"/>
      <c r="O815" s="255"/>
      <c r="P815" s="255"/>
      <c r="Q815" s="255">
        <f>Q814</f>
        <v>12</v>
      </c>
      <c r="R815" s="255"/>
      <c r="S815" s="255"/>
      <c r="T815" s="255"/>
      <c r="U815" s="255"/>
      <c r="V815" s="255"/>
      <c r="W815" s="255"/>
      <c r="X815" s="255"/>
      <c r="Y815" s="255"/>
      <c r="Z815" s="255"/>
      <c r="AA815" s="255"/>
      <c r="AB815" s="255"/>
      <c r="AC815" s="255"/>
      <c r="AD815" s="255"/>
      <c r="AE815" s="362">
        <f>AE814</f>
        <v>0</v>
      </c>
      <c r="AF815" s="362">
        <f t="shared" ref="AF815" si="2386">AF814</f>
        <v>0</v>
      </c>
      <c r="AG815" s="362">
        <f t="shared" ref="AG815" si="2387">AG814</f>
        <v>0</v>
      </c>
      <c r="AH815" s="362">
        <f t="shared" ref="AH815" si="2388">AH814</f>
        <v>0</v>
      </c>
      <c r="AI815" s="362">
        <f t="shared" ref="AI815" si="2389">AI814</f>
        <v>0</v>
      </c>
      <c r="AJ815" s="362">
        <f t="shared" ref="AJ815" si="2390">AJ814</f>
        <v>0</v>
      </c>
      <c r="AK815" s="362">
        <f t="shared" ref="AK815" si="2391">AK814</f>
        <v>0</v>
      </c>
      <c r="AL815" s="362">
        <f t="shared" ref="AL815" si="2392">AL814</f>
        <v>0</v>
      </c>
      <c r="AM815" s="362">
        <f t="shared" ref="AM815" si="2393">AM814</f>
        <v>0</v>
      </c>
      <c r="AN815" s="362">
        <f t="shared" ref="AN815" si="2394">AN814</f>
        <v>0</v>
      </c>
      <c r="AO815" s="362">
        <f t="shared" ref="AO815" si="2395">AO814</f>
        <v>0</v>
      </c>
      <c r="AP815" s="362">
        <f t="shared" ref="AP815" si="2396">AP814</f>
        <v>0</v>
      </c>
      <c r="AQ815" s="362">
        <f t="shared" ref="AQ815" si="2397">AQ814</f>
        <v>0</v>
      </c>
      <c r="AR815" s="362">
        <f t="shared" ref="AR815" si="2398">AR814</f>
        <v>0</v>
      </c>
      <c r="AS815" s="270"/>
    </row>
    <row r="816" spans="1:45" hidden="1" outlineLevel="1">
      <c r="A816" s="464"/>
      <c r="B816" s="269"/>
      <c r="C816" s="27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7"/>
      <c r="AF816" s="367"/>
      <c r="AG816" s="367"/>
      <c r="AH816" s="367"/>
      <c r="AI816" s="367"/>
      <c r="AJ816" s="367"/>
      <c r="AK816" s="367"/>
      <c r="AL816" s="367"/>
      <c r="AM816" s="367"/>
      <c r="AN816" s="367"/>
      <c r="AO816" s="367"/>
      <c r="AP816" s="367"/>
      <c r="AQ816" s="367"/>
      <c r="AR816" s="367"/>
      <c r="AS816" s="272"/>
    </row>
    <row r="817" spans="1:45" ht="30" hidden="1" outlineLevel="1">
      <c r="A817" s="464">
        <v>7</v>
      </c>
      <c r="B817" s="379" t="s">
        <v>100</v>
      </c>
      <c r="C817" s="251" t="s">
        <v>25</v>
      </c>
      <c r="D817" s="255"/>
      <c r="E817" s="255"/>
      <c r="F817" s="255"/>
      <c r="G817" s="255"/>
      <c r="H817" s="255"/>
      <c r="I817" s="255"/>
      <c r="J817" s="255"/>
      <c r="K817" s="255"/>
      <c r="L817" s="255"/>
      <c r="M817" s="255"/>
      <c r="N817" s="255"/>
      <c r="O817" s="255"/>
      <c r="P817" s="255"/>
      <c r="Q817" s="255">
        <v>12</v>
      </c>
      <c r="R817" s="255"/>
      <c r="S817" s="255"/>
      <c r="T817" s="255"/>
      <c r="U817" s="255"/>
      <c r="V817" s="255"/>
      <c r="W817" s="255"/>
      <c r="X817" s="255"/>
      <c r="Y817" s="255"/>
      <c r="Z817" s="255"/>
      <c r="AA817" s="255"/>
      <c r="AB817" s="255"/>
      <c r="AC817" s="255"/>
      <c r="AD817" s="255"/>
      <c r="AE817" s="366"/>
      <c r="AF817" s="366"/>
      <c r="AG817" s="366"/>
      <c r="AH817" s="366"/>
      <c r="AI817" s="366"/>
      <c r="AJ817" s="366"/>
      <c r="AK817" s="366"/>
      <c r="AL817" s="366"/>
      <c r="AM817" s="366"/>
      <c r="AN817" s="366"/>
      <c r="AO817" s="366"/>
      <c r="AP817" s="366"/>
      <c r="AQ817" s="366"/>
      <c r="AR817" s="366"/>
      <c r="AS817" s="256">
        <f>SUM(AE817:AR817)</f>
        <v>0</v>
      </c>
    </row>
    <row r="818" spans="1:45" hidden="1" outlineLevel="1">
      <c r="A818" s="464"/>
      <c r="B818" s="254" t="s">
        <v>341</v>
      </c>
      <c r="C818" s="251" t="s">
        <v>163</v>
      </c>
      <c r="D818" s="255"/>
      <c r="E818" s="255"/>
      <c r="F818" s="255"/>
      <c r="G818" s="255"/>
      <c r="H818" s="255"/>
      <c r="I818" s="255"/>
      <c r="J818" s="255"/>
      <c r="K818" s="255"/>
      <c r="L818" s="255"/>
      <c r="M818" s="255"/>
      <c r="N818" s="255"/>
      <c r="O818" s="255"/>
      <c r="P818" s="255"/>
      <c r="Q818" s="255">
        <f>Q817</f>
        <v>12</v>
      </c>
      <c r="R818" s="255"/>
      <c r="S818" s="255"/>
      <c r="T818" s="255"/>
      <c r="U818" s="255"/>
      <c r="V818" s="255"/>
      <c r="W818" s="255"/>
      <c r="X818" s="255"/>
      <c r="Y818" s="255"/>
      <c r="Z818" s="255"/>
      <c r="AA818" s="255"/>
      <c r="AB818" s="255"/>
      <c r="AC818" s="255"/>
      <c r="AD818" s="255"/>
      <c r="AE818" s="362">
        <f>AE817</f>
        <v>0</v>
      </c>
      <c r="AF818" s="362">
        <f t="shared" ref="AF818" si="2399">AF817</f>
        <v>0</v>
      </c>
      <c r="AG818" s="362">
        <f t="shared" ref="AG818" si="2400">AG817</f>
        <v>0</v>
      </c>
      <c r="AH818" s="362">
        <f t="shared" ref="AH818" si="2401">AH817</f>
        <v>0</v>
      </c>
      <c r="AI818" s="362">
        <f t="shared" ref="AI818" si="2402">AI817</f>
        <v>0</v>
      </c>
      <c r="AJ818" s="362">
        <f t="shared" ref="AJ818" si="2403">AJ817</f>
        <v>0</v>
      </c>
      <c r="AK818" s="362">
        <f t="shared" ref="AK818" si="2404">AK817</f>
        <v>0</v>
      </c>
      <c r="AL818" s="362">
        <f t="shared" ref="AL818" si="2405">AL817</f>
        <v>0</v>
      </c>
      <c r="AM818" s="362">
        <f t="shared" ref="AM818" si="2406">AM817</f>
        <v>0</v>
      </c>
      <c r="AN818" s="362">
        <f t="shared" ref="AN818" si="2407">AN817</f>
        <v>0</v>
      </c>
      <c r="AO818" s="362">
        <f t="shared" ref="AO818" si="2408">AO817</f>
        <v>0</v>
      </c>
      <c r="AP818" s="362">
        <f t="shared" ref="AP818" si="2409">AP817</f>
        <v>0</v>
      </c>
      <c r="AQ818" s="362">
        <f t="shared" ref="AQ818" si="2410">AQ817</f>
        <v>0</v>
      </c>
      <c r="AR818" s="362">
        <f t="shared" ref="AR818" si="2411">AR817</f>
        <v>0</v>
      </c>
      <c r="AS818" s="270"/>
    </row>
    <row r="819" spans="1:45" hidden="1" outlineLevel="1">
      <c r="A819" s="464"/>
      <c r="B819" s="273"/>
      <c r="C819" s="27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c r="AA819" s="251"/>
      <c r="AB819" s="251"/>
      <c r="AC819" s="251"/>
      <c r="AD819" s="251"/>
      <c r="AE819" s="367"/>
      <c r="AF819" s="368"/>
      <c r="AG819" s="367"/>
      <c r="AH819" s="367"/>
      <c r="AI819" s="367"/>
      <c r="AJ819" s="367"/>
      <c r="AK819" s="367"/>
      <c r="AL819" s="367"/>
      <c r="AM819" s="367"/>
      <c r="AN819" s="367"/>
      <c r="AO819" s="367"/>
      <c r="AP819" s="367"/>
      <c r="AQ819" s="367"/>
      <c r="AR819" s="367"/>
      <c r="AS819" s="272"/>
    </row>
    <row r="820" spans="1:45" hidden="1" outlineLevel="1">
      <c r="A820" s="464">
        <v>8</v>
      </c>
      <c r="B820" s="379" t="s">
        <v>101</v>
      </c>
      <c r="C820" s="251" t="s">
        <v>25</v>
      </c>
      <c r="D820" s="255"/>
      <c r="E820" s="255"/>
      <c r="F820" s="255"/>
      <c r="G820" s="255"/>
      <c r="H820" s="255"/>
      <c r="I820" s="255"/>
      <c r="J820" s="255"/>
      <c r="K820" s="255"/>
      <c r="L820" s="255"/>
      <c r="M820" s="255"/>
      <c r="N820" s="255"/>
      <c r="O820" s="255"/>
      <c r="P820" s="255"/>
      <c r="Q820" s="255">
        <v>12</v>
      </c>
      <c r="R820" s="255"/>
      <c r="S820" s="255"/>
      <c r="T820" s="255"/>
      <c r="U820" s="255"/>
      <c r="V820" s="255"/>
      <c r="W820" s="255"/>
      <c r="X820" s="255"/>
      <c r="Y820" s="255"/>
      <c r="Z820" s="255"/>
      <c r="AA820" s="255"/>
      <c r="AB820" s="255"/>
      <c r="AC820" s="255"/>
      <c r="AD820" s="255"/>
      <c r="AE820" s="366"/>
      <c r="AF820" s="366"/>
      <c r="AG820" s="366"/>
      <c r="AH820" s="366"/>
      <c r="AI820" s="366"/>
      <c r="AJ820" s="366"/>
      <c r="AK820" s="366"/>
      <c r="AL820" s="366"/>
      <c r="AM820" s="366"/>
      <c r="AN820" s="366"/>
      <c r="AO820" s="366"/>
      <c r="AP820" s="366"/>
      <c r="AQ820" s="366"/>
      <c r="AR820" s="366"/>
      <c r="AS820" s="256">
        <f>SUM(AE820:AR820)</f>
        <v>0</v>
      </c>
    </row>
    <row r="821" spans="1:45" hidden="1" outlineLevel="1">
      <c r="A821" s="464"/>
      <c r="B821" s="254" t="s">
        <v>341</v>
      </c>
      <c r="C821" s="251" t="s">
        <v>163</v>
      </c>
      <c r="D821" s="255"/>
      <c r="E821" s="255"/>
      <c r="F821" s="255"/>
      <c r="G821" s="255"/>
      <c r="H821" s="255"/>
      <c r="I821" s="255"/>
      <c r="J821" s="255"/>
      <c r="K821" s="255"/>
      <c r="L821" s="255"/>
      <c r="M821" s="255"/>
      <c r="N821" s="255"/>
      <c r="O821" s="255"/>
      <c r="P821" s="255"/>
      <c r="Q821" s="255">
        <f>Q820</f>
        <v>12</v>
      </c>
      <c r="R821" s="255"/>
      <c r="S821" s="255"/>
      <c r="T821" s="255"/>
      <c r="U821" s="255"/>
      <c r="V821" s="255"/>
      <c r="W821" s="255"/>
      <c r="X821" s="255"/>
      <c r="Y821" s="255"/>
      <c r="Z821" s="255"/>
      <c r="AA821" s="255"/>
      <c r="AB821" s="255"/>
      <c r="AC821" s="255"/>
      <c r="AD821" s="255"/>
      <c r="AE821" s="362">
        <f>AE820</f>
        <v>0</v>
      </c>
      <c r="AF821" s="362">
        <f t="shared" ref="AF821" si="2412">AF820</f>
        <v>0</v>
      </c>
      <c r="AG821" s="362">
        <f t="shared" ref="AG821" si="2413">AG820</f>
        <v>0</v>
      </c>
      <c r="AH821" s="362">
        <f t="shared" ref="AH821" si="2414">AH820</f>
        <v>0</v>
      </c>
      <c r="AI821" s="362">
        <f t="shared" ref="AI821" si="2415">AI820</f>
        <v>0</v>
      </c>
      <c r="AJ821" s="362">
        <f t="shared" ref="AJ821" si="2416">AJ820</f>
        <v>0</v>
      </c>
      <c r="AK821" s="362">
        <f t="shared" ref="AK821" si="2417">AK820</f>
        <v>0</v>
      </c>
      <c r="AL821" s="362">
        <f t="shared" ref="AL821" si="2418">AL820</f>
        <v>0</v>
      </c>
      <c r="AM821" s="362">
        <f t="shared" ref="AM821" si="2419">AM820</f>
        <v>0</v>
      </c>
      <c r="AN821" s="362">
        <f t="shared" ref="AN821" si="2420">AN820</f>
        <v>0</v>
      </c>
      <c r="AO821" s="362">
        <f t="shared" ref="AO821" si="2421">AO820</f>
        <v>0</v>
      </c>
      <c r="AP821" s="362">
        <f t="shared" ref="AP821" si="2422">AP820</f>
        <v>0</v>
      </c>
      <c r="AQ821" s="362">
        <f t="shared" ref="AQ821" si="2423">AQ820</f>
        <v>0</v>
      </c>
      <c r="AR821" s="362">
        <f t="shared" ref="AR821" si="2424">AR820</f>
        <v>0</v>
      </c>
      <c r="AS821" s="270"/>
    </row>
    <row r="822" spans="1:45" hidden="1" outlineLevel="1">
      <c r="A822" s="464"/>
      <c r="B822" s="273"/>
      <c r="C822" s="271"/>
      <c r="D822" s="275"/>
      <c r="E822" s="275"/>
      <c r="F822" s="275"/>
      <c r="G822" s="275"/>
      <c r="H822" s="275"/>
      <c r="I822" s="275"/>
      <c r="J822" s="275"/>
      <c r="K822" s="275"/>
      <c r="L822" s="275"/>
      <c r="M822" s="275"/>
      <c r="N822" s="275"/>
      <c r="O822" s="275"/>
      <c r="P822" s="275"/>
      <c r="Q822" s="251"/>
      <c r="R822" s="275"/>
      <c r="S822" s="275"/>
      <c r="T822" s="275"/>
      <c r="U822" s="275"/>
      <c r="V822" s="275"/>
      <c r="W822" s="275"/>
      <c r="X822" s="275"/>
      <c r="Y822" s="275"/>
      <c r="Z822" s="275"/>
      <c r="AA822" s="275"/>
      <c r="AB822" s="275"/>
      <c r="AC822" s="275"/>
      <c r="AD822" s="275"/>
      <c r="AE822" s="367"/>
      <c r="AF822" s="368"/>
      <c r="AG822" s="367"/>
      <c r="AH822" s="367"/>
      <c r="AI822" s="367"/>
      <c r="AJ822" s="367"/>
      <c r="AK822" s="367"/>
      <c r="AL822" s="367"/>
      <c r="AM822" s="367"/>
      <c r="AN822" s="367"/>
      <c r="AO822" s="367"/>
      <c r="AP822" s="367"/>
      <c r="AQ822" s="367"/>
      <c r="AR822" s="367"/>
      <c r="AS822" s="272"/>
    </row>
    <row r="823" spans="1:45" hidden="1" outlineLevel="1">
      <c r="A823" s="464">
        <v>9</v>
      </c>
      <c r="B823" s="379" t="s">
        <v>102</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idden="1"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425">AF823</f>
        <v>0</v>
      </c>
      <c r="AG824" s="362">
        <f t="shared" ref="AG824" si="2426">AG823</f>
        <v>0</v>
      </c>
      <c r="AH824" s="362">
        <f t="shared" ref="AH824" si="2427">AH823</f>
        <v>0</v>
      </c>
      <c r="AI824" s="362">
        <f t="shared" ref="AI824" si="2428">AI823</f>
        <v>0</v>
      </c>
      <c r="AJ824" s="362">
        <f t="shared" ref="AJ824" si="2429">AJ823</f>
        <v>0</v>
      </c>
      <c r="AK824" s="362">
        <f t="shared" ref="AK824" si="2430">AK823</f>
        <v>0</v>
      </c>
      <c r="AL824" s="362">
        <f t="shared" ref="AL824" si="2431">AL823</f>
        <v>0</v>
      </c>
      <c r="AM824" s="362">
        <f t="shared" ref="AM824" si="2432">AM823</f>
        <v>0</v>
      </c>
      <c r="AN824" s="362">
        <f t="shared" ref="AN824" si="2433">AN823</f>
        <v>0</v>
      </c>
      <c r="AO824" s="362">
        <f t="shared" ref="AO824" si="2434">AO823</f>
        <v>0</v>
      </c>
      <c r="AP824" s="362">
        <f t="shared" ref="AP824" si="2435">AP823</f>
        <v>0</v>
      </c>
      <c r="AQ824" s="362">
        <f t="shared" ref="AQ824" si="2436">AQ823</f>
        <v>0</v>
      </c>
      <c r="AR824" s="362">
        <f t="shared" ref="AR824" si="2437">AR823</f>
        <v>0</v>
      </c>
      <c r="AS824" s="270"/>
    </row>
    <row r="825" spans="1:45" hidden="1" outlineLevel="1">
      <c r="A825" s="464"/>
      <c r="B825" s="273"/>
      <c r="C825" s="271"/>
      <c r="D825" s="275"/>
      <c r="E825" s="275"/>
      <c r="F825" s="275"/>
      <c r="G825" s="275"/>
      <c r="H825" s="275"/>
      <c r="I825" s="275"/>
      <c r="J825" s="275"/>
      <c r="K825" s="275"/>
      <c r="L825" s="275"/>
      <c r="M825" s="275"/>
      <c r="N825" s="275"/>
      <c r="O825" s="275"/>
      <c r="P825" s="275"/>
      <c r="Q825" s="251"/>
      <c r="R825" s="275"/>
      <c r="S825" s="275"/>
      <c r="T825" s="275"/>
      <c r="U825" s="275"/>
      <c r="V825" s="275"/>
      <c r="W825" s="275"/>
      <c r="X825" s="275"/>
      <c r="Y825" s="275"/>
      <c r="Z825" s="275"/>
      <c r="AA825" s="275"/>
      <c r="AB825" s="275"/>
      <c r="AC825" s="275"/>
      <c r="AD825" s="275"/>
      <c r="AE825" s="367"/>
      <c r="AF825" s="367"/>
      <c r="AG825" s="367"/>
      <c r="AH825" s="367"/>
      <c r="AI825" s="367"/>
      <c r="AJ825" s="367"/>
      <c r="AK825" s="367"/>
      <c r="AL825" s="367"/>
      <c r="AM825" s="367"/>
      <c r="AN825" s="367"/>
      <c r="AO825" s="367"/>
      <c r="AP825" s="367"/>
      <c r="AQ825" s="367"/>
      <c r="AR825" s="367"/>
      <c r="AS825" s="272"/>
    </row>
    <row r="826" spans="1:45" hidden="1" outlineLevel="1">
      <c r="A826" s="464">
        <v>10</v>
      </c>
      <c r="B826" s="379" t="s">
        <v>103</v>
      </c>
      <c r="C826" s="251" t="s">
        <v>25</v>
      </c>
      <c r="D826" s="255"/>
      <c r="E826" s="255"/>
      <c r="F826" s="255"/>
      <c r="G826" s="255"/>
      <c r="H826" s="255"/>
      <c r="I826" s="255"/>
      <c r="J826" s="255"/>
      <c r="K826" s="255"/>
      <c r="L826" s="255"/>
      <c r="M826" s="255"/>
      <c r="N826" s="255"/>
      <c r="O826" s="255"/>
      <c r="P826" s="255"/>
      <c r="Q826" s="255">
        <v>3</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idden="1" outlineLevel="1">
      <c r="A827" s="464"/>
      <c r="B827" s="254" t="s">
        <v>341</v>
      </c>
      <c r="C827" s="251" t="s">
        <v>163</v>
      </c>
      <c r="D827" s="255"/>
      <c r="E827" s="255"/>
      <c r="F827" s="255"/>
      <c r="G827" s="255"/>
      <c r="H827" s="255"/>
      <c r="I827" s="255"/>
      <c r="J827" s="255"/>
      <c r="K827" s="255"/>
      <c r="L827" s="255"/>
      <c r="M827" s="255"/>
      <c r="N827" s="255"/>
      <c r="O827" s="255"/>
      <c r="P827" s="255"/>
      <c r="Q827" s="255">
        <f>Q826</f>
        <v>3</v>
      </c>
      <c r="R827" s="255"/>
      <c r="S827" s="255"/>
      <c r="T827" s="255"/>
      <c r="U827" s="255"/>
      <c r="V827" s="255"/>
      <c r="W827" s="255"/>
      <c r="X827" s="255"/>
      <c r="Y827" s="255"/>
      <c r="Z827" s="255"/>
      <c r="AA827" s="255"/>
      <c r="AB827" s="255"/>
      <c r="AC827" s="255"/>
      <c r="AD827" s="255"/>
      <c r="AE827" s="362">
        <f>AE826</f>
        <v>0</v>
      </c>
      <c r="AF827" s="362">
        <f t="shared" ref="AF827" si="2438">AF826</f>
        <v>0</v>
      </c>
      <c r="AG827" s="362">
        <f t="shared" ref="AG827" si="2439">AG826</f>
        <v>0</v>
      </c>
      <c r="AH827" s="362">
        <f t="shared" ref="AH827" si="2440">AH826</f>
        <v>0</v>
      </c>
      <c r="AI827" s="362">
        <f t="shared" ref="AI827" si="2441">AI826</f>
        <v>0</v>
      </c>
      <c r="AJ827" s="362">
        <f t="shared" ref="AJ827" si="2442">AJ826</f>
        <v>0</v>
      </c>
      <c r="AK827" s="362">
        <f t="shared" ref="AK827" si="2443">AK826</f>
        <v>0</v>
      </c>
      <c r="AL827" s="362">
        <f t="shared" ref="AL827" si="2444">AL826</f>
        <v>0</v>
      </c>
      <c r="AM827" s="362">
        <f t="shared" ref="AM827" si="2445">AM826</f>
        <v>0</v>
      </c>
      <c r="AN827" s="362">
        <f t="shared" ref="AN827" si="2446">AN826</f>
        <v>0</v>
      </c>
      <c r="AO827" s="362">
        <f t="shared" ref="AO827" si="2447">AO826</f>
        <v>0</v>
      </c>
      <c r="AP827" s="362">
        <f t="shared" ref="AP827" si="2448">AP826</f>
        <v>0</v>
      </c>
      <c r="AQ827" s="362">
        <f t="shared" ref="AQ827" si="2449">AQ826</f>
        <v>0</v>
      </c>
      <c r="AR827" s="362">
        <f t="shared" ref="AR827" si="2450">AR826</f>
        <v>0</v>
      </c>
      <c r="AS827" s="270"/>
    </row>
    <row r="828" spans="1:45" hidden="1" outlineLevel="1">
      <c r="A828" s="464"/>
      <c r="B828" s="273"/>
      <c r="C828" s="271"/>
      <c r="D828" s="275"/>
      <c r="E828" s="275"/>
      <c r="F828" s="275"/>
      <c r="G828" s="275"/>
      <c r="H828" s="275"/>
      <c r="I828" s="275"/>
      <c r="J828" s="275"/>
      <c r="K828" s="275"/>
      <c r="L828" s="275"/>
      <c r="M828" s="275"/>
      <c r="N828" s="275"/>
      <c r="O828" s="275"/>
      <c r="P828" s="275"/>
      <c r="Q828" s="251"/>
      <c r="R828" s="275"/>
      <c r="S828" s="275"/>
      <c r="T828" s="275"/>
      <c r="U828" s="275"/>
      <c r="V828" s="275"/>
      <c r="W828" s="275"/>
      <c r="X828" s="275"/>
      <c r="Y828" s="275"/>
      <c r="Z828" s="275"/>
      <c r="AA828" s="275"/>
      <c r="AB828" s="275"/>
      <c r="AC828" s="275"/>
      <c r="AD828" s="275"/>
      <c r="AE828" s="367"/>
      <c r="AF828" s="368"/>
      <c r="AG828" s="367"/>
      <c r="AH828" s="367"/>
      <c r="AI828" s="367"/>
      <c r="AJ828" s="367"/>
      <c r="AK828" s="367"/>
      <c r="AL828" s="367"/>
      <c r="AM828" s="367"/>
      <c r="AN828" s="367"/>
      <c r="AO828" s="367"/>
      <c r="AP828" s="367"/>
      <c r="AQ828" s="367"/>
      <c r="AR828" s="367"/>
      <c r="AS828" s="272"/>
    </row>
    <row r="829" spans="1:45" ht="15.75" hidden="1" outlineLevel="1">
      <c r="A829" s="464"/>
      <c r="B829" s="248" t="s">
        <v>10</v>
      </c>
      <c r="C829" s="249"/>
      <c r="D829" s="249"/>
      <c r="E829" s="249"/>
      <c r="F829" s="249"/>
      <c r="G829" s="249"/>
      <c r="H829" s="249"/>
      <c r="I829" s="249"/>
      <c r="J829" s="249"/>
      <c r="K829" s="249"/>
      <c r="L829" s="249"/>
      <c r="M829" s="249"/>
      <c r="N829" s="249"/>
      <c r="O829" s="249"/>
      <c r="P829" s="249"/>
      <c r="Q829" s="250"/>
      <c r="R829" s="249"/>
      <c r="S829" s="249"/>
      <c r="T829" s="249"/>
      <c r="U829" s="249"/>
      <c r="V829" s="249"/>
      <c r="W829" s="249"/>
      <c r="X829" s="249"/>
      <c r="Y829" s="249"/>
      <c r="Z829" s="249"/>
      <c r="AA829" s="249"/>
      <c r="AB829" s="249"/>
      <c r="AC829" s="249"/>
      <c r="AD829" s="249"/>
      <c r="AE829" s="365"/>
      <c r="AF829" s="365"/>
      <c r="AG829" s="365"/>
      <c r="AH829" s="365"/>
      <c r="AI829" s="365"/>
      <c r="AJ829" s="365"/>
      <c r="AK829" s="365"/>
      <c r="AL829" s="365"/>
      <c r="AM829" s="365"/>
      <c r="AN829" s="365"/>
      <c r="AO829" s="365"/>
      <c r="AP829" s="365"/>
      <c r="AQ829" s="365"/>
      <c r="AR829" s="365"/>
      <c r="AS829" s="252"/>
    </row>
    <row r="830" spans="1:45" ht="30" hidden="1" outlineLevel="1">
      <c r="A830" s="464">
        <v>11</v>
      </c>
      <c r="B830" s="379" t="s">
        <v>104</v>
      </c>
      <c r="C830" s="251" t="s">
        <v>25</v>
      </c>
      <c r="D830" s="255"/>
      <c r="E830" s="255"/>
      <c r="F830" s="255"/>
      <c r="G830" s="255"/>
      <c r="H830" s="255"/>
      <c r="I830" s="255"/>
      <c r="J830" s="255"/>
      <c r="K830" s="255"/>
      <c r="L830" s="255"/>
      <c r="M830" s="255"/>
      <c r="N830" s="255"/>
      <c r="O830" s="255"/>
      <c r="P830" s="255"/>
      <c r="Q830" s="255">
        <v>12</v>
      </c>
      <c r="R830" s="255"/>
      <c r="S830" s="255"/>
      <c r="T830" s="255"/>
      <c r="U830" s="255"/>
      <c r="V830" s="255"/>
      <c r="W830" s="255"/>
      <c r="X830" s="255"/>
      <c r="Y830" s="255"/>
      <c r="Z830" s="255"/>
      <c r="AA830" s="255"/>
      <c r="AB830" s="255"/>
      <c r="AC830" s="255"/>
      <c r="AD830" s="255"/>
      <c r="AE830" s="377"/>
      <c r="AF830" s="366"/>
      <c r="AG830" s="366"/>
      <c r="AH830" s="366"/>
      <c r="AI830" s="366"/>
      <c r="AJ830" s="366"/>
      <c r="AK830" s="366"/>
      <c r="AL830" s="366"/>
      <c r="AM830" s="366"/>
      <c r="AN830" s="366"/>
      <c r="AO830" s="366"/>
      <c r="AP830" s="366"/>
      <c r="AQ830" s="366"/>
      <c r="AR830" s="366"/>
      <c r="AS830" s="256">
        <f>SUM(AE830:AR830)</f>
        <v>0</v>
      </c>
    </row>
    <row r="831" spans="1:45" hidden="1" outlineLevel="1">
      <c r="A831" s="464"/>
      <c r="B831" s="254" t="s">
        <v>341</v>
      </c>
      <c r="C831" s="251" t="s">
        <v>163</v>
      </c>
      <c r="D831" s="255"/>
      <c r="E831" s="255"/>
      <c r="F831" s="255"/>
      <c r="G831" s="255"/>
      <c r="H831" s="255"/>
      <c r="I831" s="255"/>
      <c r="J831" s="255"/>
      <c r="K831" s="255"/>
      <c r="L831" s="255"/>
      <c r="M831" s="255"/>
      <c r="N831" s="255"/>
      <c r="O831" s="255"/>
      <c r="P831" s="255"/>
      <c r="Q831" s="255">
        <f>Q830</f>
        <v>12</v>
      </c>
      <c r="R831" s="255"/>
      <c r="S831" s="255"/>
      <c r="T831" s="255"/>
      <c r="U831" s="255"/>
      <c r="V831" s="255"/>
      <c r="W831" s="255"/>
      <c r="X831" s="255"/>
      <c r="Y831" s="255"/>
      <c r="Z831" s="255"/>
      <c r="AA831" s="255"/>
      <c r="AB831" s="255"/>
      <c r="AC831" s="255"/>
      <c r="AD831" s="255"/>
      <c r="AE831" s="362">
        <f>AE830</f>
        <v>0</v>
      </c>
      <c r="AF831" s="362">
        <f t="shared" ref="AF831" si="2451">AF830</f>
        <v>0</v>
      </c>
      <c r="AG831" s="362">
        <f t="shared" ref="AG831" si="2452">AG830</f>
        <v>0</v>
      </c>
      <c r="AH831" s="362">
        <f t="shared" ref="AH831" si="2453">AH830</f>
        <v>0</v>
      </c>
      <c r="AI831" s="362">
        <f t="shared" ref="AI831" si="2454">AI830</f>
        <v>0</v>
      </c>
      <c r="AJ831" s="362">
        <f t="shared" ref="AJ831" si="2455">AJ830</f>
        <v>0</v>
      </c>
      <c r="AK831" s="362">
        <f t="shared" ref="AK831" si="2456">AK830</f>
        <v>0</v>
      </c>
      <c r="AL831" s="362">
        <f t="shared" ref="AL831" si="2457">AL830</f>
        <v>0</v>
      </c>
      <c r="AM831" s="362">
        <f t="shared" ref="AM831" si="2458">AM830</f>
        <v>0</v>
      </c>
      <c r="AN831" s="362">
        <f t="shared" ref="AN831" si="2459">AN830</f>
        <v>0</v>
      </c>
      <c r="AO831" s="362">
        <f t="shared" ref="AO831" si="2460">AO830</f>
        <v>0</v>
      </c>
      <c r="AP831" s="362">
        <f t="shared" ref="AP831" si="2461">AP830</f>
        <v>0</v>
      </c>
      <c r="AQ831" s="362">
        <f t="shared" ref="AQ831" si="2462">AQ830</f>
        <v>0</v>
      </c>
      <c r="AR831" s="362">
        <f t="shared" ref="AR831" si="2463">AR830</f>
        <v>0</v>
      </c>
      <c r="AS831" s="257"/>
    </row>
    <row r="832" spans="1:45" hidden="1" outlineLevel="1">
      <c r="A832" s="464"/>
      <c r="B832" s="274"/>
      <c r="C832" s="265"/>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c r="AA832" s="251"/>
      <c r="AB832" s="251"/>
      <c r="AC832" s="251"/>
      <c r="AD832" s="251"/>
      <c r="AE832" s="363"/>
      <c r="AF832" s="372"/>
      <c r="AG832" s="372"/>
      <c r="AH832" s="372"/>
      <c r="AI832" s="372"/>
      <c r="AJ832" s="372"/>
      <c r="AK832" s="372"/>
      <c r="AL832" s="372"/>
      <c r="AM832" s="372"/>
      <c r="AN832" s="372"/>
      <c r="AO832" s="372"/>
      <c r="AP832" s="372"/>
      <c r="AQ832" s="372"/>
      <c r="AR832" s="372"/>
      <c r="AS832" s="266"/>
    </row>
    <row r="833" spans="1:45" ht="30" hidden="1" outlineLevel="1">
      <c r="A833" s="464">
        <v>12</v>
      </c>
      <c r="B833" s="379" t="s">
        <v>105</v>
      </c>
      <c r="C833" s="251" t="s">
        <v>25</v>
      </c>
      <c r="D833" s="255"/>
      <c r="E833" s="255"/>
      <c r="F833" s="255"/>
      <c r="G833" s="255"/>
      <c r="H833" s="255"/>
      <c r="I833" s="255"/>
      <c r="J833" s="255"/>
      <c r="K833" s="255"/>
      <c r="L833" s="255"/>
      <c r="M833" s="255"/>
      <c r="N833" s="255"/>
      <c r="O833" s="255"/>
      <c r="P833" s="255"/>
      <c r="Q833" s="255">
        <v>12</v>
      </c>
      <c r="R833" s="255"/>
      <c r="S833" s="255"/>
      <c r="T833" s="255"/>
      <c r="U833" s="255"/>
      <c r="V833" s="255"/>
      <c r="W833" s="255"/>
      <c r="X833" s="255"/>
      <c r="Y833" s="255"/>
      <c r="Z833" s="255"/>
      <c r="AA833" s="255"/>
      <c r="AB833" s="255"/>
      <c r="AC833" s="255"/>
      <c r="AD833" s="255"/>
      <c r="AE833" s="361"/>
      <c r="AF833" s="366"/>
      <c r="AG833" s="366"/>
      <c r="AH833" s="366"/>
      <c r="AI833" s="366"/>
      <c r="AJ833" s="366"/>
      <c r="AK833" s="366"/>
      <c r="AL833" s="366"/>
      <c r="AM833" s="366"/>
      <c r="AN833" s="366"/>
      <c r="AO833" s="366"/>
      <c r="AP833" s="366"/>
      <c r="AQ833" s="366"/>
      <c r="AR833" s="366"/>
      <c r="AS833" s="256">
        <f>SUM(AE833:AR833)</f>
        <v>0</v>
      </c>
    </row>
    <row r="834" spans="1:45" hidden="1" outlineLevel="1">
      <c r="A834" s="464"/>
      <c r="B834" s="254" t="s">
        <v>341</v>
      </c>
      <c r="C834" s="251" t="s">
        <v>163</v>
      </c>
      <c r="D834" s="255"/>
      <c r="E834" s="255"/>
      <c r="F834" s="255"/>
      <c r="G834" s="255"/>
      <c r="H834" s="255"/>
      <c r="I834" s="255"/>
      <c r="J834" s="255"/>
      <c r="K834" s="255"/>
      <c r="L834" s="255"/>
      <c r="M834" s="255"/>
      <c r="N834" s="255"/>
      <c r="O834" s="255"/>
      <c r="P834" s="255"/>
      <c r="Q834" s="255">
        <f>Q833</f>
        <v>12</v>
      </c>
      <c r="R834" s="255"/>
      <c r="S834" s="255"/>
      <c r="T834" s="255"/>
      <c r="U834" s="255"/>
      <c r="V834" s="255"/>
      <c r="W834" s="255"/>
      <c r="X834" s="255"/>
      <c r="Y834" s="255"/>
      <c r="Z834" s="255"/>
      <c r="AA834" s="255"/>
      <c r="AB834" s="255"/>
      <c r="AC834" s="255"/>
      <c r="AD834" s="255"/>
      <c r="AE834" s="362">
        <f>AE833</f>
        <v>0</v>
      </c>
      <c r="AF834" s="362">
        <f t="shared" ref="AF834" si="2464">AF833</f>
        <v>0</v>
      </c>
      <c r="AG834" s="362">
        <f t="shared" ref="AG834" si="2465">AG833</f>
        <v>0</v>
      </c>
      <c r="AH834" s="362">
        <f t="shared" ref="AH834" si="2466">AH833</f>
        <v>0</v>
      </c>
      <c r="AI834" s="362">
        <f t="shared" ref="AI834" si="2467">AI833</f>
        <v>0</v>
      </c>
      <c r="AJ834" s="362">
        <f t="shared" ref="AJ834" si="2468">AJ833</f>
        <v>0</v>
      </c>
      <c r="AK834" s="362">
        <f t="shared" ref="AK834" si="2469">AK833</f>
        <v>0</v>
      </c>
      <c r="AL834" s="362">
        <f t="shared" ref="AL834" si="2470">AL833</f>
        <v>0</v>
      </c>
      <c r="AM834" s="362">
        <f t="shared" ref="AM834" si="2471">AM833</f>
        <v>0</v>
      </c>
      <c r="AN834" s="362">
        <f t="shared" ref="AN834" si="2472">AN833</f>
        <v>0</v>
      </c>
      <c r="AO834" s="362">
        <f t="shared" ref="AO834" si="2473">AO833</f>
        <v>0</v>
      </c>
      <c r="AP834" s="362">
        <f t="shared" ref="AP834" si="2474">AP833</f>
        <v>0</v>
      </c>
      <c r="AQ834" s="362">
        <f t="shared" ref="AQ834" si="2475">AQ833</f>
        <v>0</v>
      </c>
      <c r="AR834" s="362">
        <f t="shared" ref="AR834" si="2476">AR833</f>
        <v>0</v>
      </c>
      <c r="AS834" s="257"/>
    </row>
    <row r="835" spans="1:45" hidden="1" outlineLevel="1">
      <c r="A835" s="464"/>
      <c r="B835" s="274"/>
      <c r="C835" s="265"/>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c r="AA835" s="251"/>
      <c r="AB835" s="251"/>
      <c r="AC835" s="251"/>
      <c r="AD835" s="251"/>
      <c r="AE835" s="373"/>
      <c r="AF835" s="373"/>
      <c r="AG835" s="363"/>
      <c r="AH835" s="363"/>
      <c r="AI835" s="363"/>
      <c r="AJ835" s="363"/>
      <c r="AK835" s="363"/>
      <c r="AL835" s="363"/>
      <c r="AM835" s="363"/>
      <c r="AN835" s="363"/>
      <c r="AO835" s="363"/>
      <c r="AP835" s="363"/>
      <c r="AQ835" s="363"/>
      <c r="AR835" s="363"/>
      <c r="AS835" s="266"/>
    </row>
    <row r="836" spans="1:45" ht="30" hidden="1" outlineLevel="1">
      <c r="A836" s="464">
        <v>13</v>
      </c>
      <c r="B836" s="379" t="s">
        <v>106</v>
      </c>
      <c r="C836" s="251" t="s">
        <v>25</v>
      </c>
      <c r="D836" s="255"/>
      <c r="E836" s="255"/>
      <c r="F836" s="255"/>
      <c r="G836" s="255"/>
      <c r="H836" s="255"/>
      <c r="I836" s="255"/>
      <c r="J836" s="255"/>
      <c r="K836" s="255"/>
      <c r="L836" s="255"/>
      <c r="M836" s="255"/>
      <c r="N836" s="255"/>
      <c r="O836" s="255"/>
      <c r="P836" s="255"/>
      <c r="Q836" s="255">
        <v>12</v>
      </c>
      <c r="R836" s="255"/>
      <c r="S836" s="255"/>
      <c r="T836" s="255"/>
      <c r="U836" s="255"/>
      <c r="V836" s="255"/>
      <c r="W836" s="255"/>
      <c r="X836" s="255"/>
      <c r="Y836" s="255"/>
      <c r="Z836" s="255"/>
      <c r="AA836" s="255"/>
      <c r="AB836" s="255"/>
      <c r="AC836" s="255"/>
      <c r="AD836" s="255"/>
      <c r="AE836" s="361"/>
      <c r="AF836" s="366"/>
      <c r="AG836" s="366"/>
      <c r="AH836" s="366"/>
      <c r="AI836" s="366"/>
      <c r="AJ836" s="366"/>
      <c r="AK836" s="366"/>
      <c r="AL836" s="366"/>
      <c r="AM836" s="366"/>
      <c r="AN836" s="366"/>
      <c r="AO836" s="366"/>
      <c r="AP836" s="366"/>
      <c r="AQ836" s="366"/>
      <c r="AR836" s="366"/>
      <c r="AS836" s="256">
        <f>SUM(AE836:AR836)</f>
        <v>0</v>
      </c>
    </row>
    <row r="837" spans="1:45" hidden="1" outlineLevel="1">
      <c r="A837" s="464"/>
      <c r="B837" s="254" t="s">
        <v>341</v>
      </c>
      <c r="C837" s="251" t="s">
        <v>163</v>
      </c>
      <c r="D837" s="255"/>
      <c r="E837" s="255"/>
      <c r="F837" s="255"/>
      <c r="G837" s="255"/>
      <c r="H837" s="255"/>
      <c r="I837" s="255"/>
      <c r="J837" s="255"/>
      <c r="K837" s="255"/>
      <c r="L837" s="255"/>
      <c r="M837" s="255"/>
      <c r="N837" s="255"/>
      <c r="O837" s="255"/>
      <c r="P837" s="255"/>
      <c r="Q837" s="255">
        <f>Q836</f>
        <v>12</v>
      </c>
      <c r="R837" s="255"/>
      <c r="S837" s="255"/>
      <c r="T837" s="255"/>
      <c r="U837" s="255"/>
      <c r="V837" s="255"/>
      <c r="W837" s="255"/>
      <c r="X837" s="255"/>
      <c r="Y837" s="255"/>
      <c r="Z837" s="255"/>
      <c r="AA837" s="255"/>
      <c r="AB837" s="255"/>
      <c r="AC837" s="255"/>
      <c r="AD837" s="255"/>
      <c r="AE837" s="362">
        <f>AE836</f>
        <v>0</v>
      </c>
      <c r="AF837" s="362">
        <f t="shared" ref="AF837" si="2477">AF836</f>
        <v>0</v>
      </c>
      <c r="AG837" s="362">
        <f t="shared" ref="AG837" si="2478">AG836</f>
        <v>0</v>
      </c>
      <c r="AH837" s="362">
        <f t="shared" ref="AH837" si="2479">AH836</f>
        <v>0</v>
      </c>
      <c r="AI837" s="362">
        <f t="shared" ref="AI837" si="2480">AI836</f>
        <v>0</v>
      </c>
      <c r="AJ837" s="362">
        <f t="shared" ref="AJ837" si="2481">AJ836</f>
        <v>0</v>
      </c>
      <c r="AK837" s="362">
        <f t="shared" ref="AK837" si="2482">AK836</f>
        <v>0</v>
      </c>
      <c r="AL837" s="362">
        <f t="shared" ref="AL837" si="2483">AL836</f>
        <v>0</v>
      </c>
      <c r="AM837" s="362">
        <f t="shared" ref="AM837" si="2484">AM836</f>
        <v>0</v>
      </c>
      <c r="AN837" s="362">
        <f t="shared" ref="AN837" si="2485">AN836</f>
        <v>0</v>
      </c>
      <c r="AO837" s="362">
        <f t="shared" ref="AO837" si="2486">AO836</f>
        <v>0</v>
      </c>
      <c r="AP837" s="362">
        <f t="shared" ref="AP837" si="2487">AP836</f>
        <v>0</v>
      </c>
      <c r="AQ837" s="362">
        <f t="shared" ref="AQ837" si="2488">AQ836</f>
        <v>0</v>
      </c>
      <c r="AR837" s="362">
        <f t="shared" ref="AR837" si="2489">AR836</f>
        <v>0</v>
      </c>
      <c r="AS837" s="266"/>
    </row>
    <row r="838" spans="1:45" hidden="1" outlineLevel="1">
      <c r="A838" s="464"/>
      <c r="B838" s="274"/>
      <c r="C838" s="265"/>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c r="AA838" s="251"/>
      <c r="AB838" s="251"/>
      <c r="AC838" s="251"/>
      <c r="AD838" s="251"/>
      <c r="AE838" s="363"/>
      <c r="AF838" s="363"/>
      <c r="AG838" s="363"/>
      <c r="AH838" s="363"/>
      <c r="AI838" s="363"/>
      <c r="AJ838" s="363"/>
      <c r="AK838" s="363"/>
      <c r="AL838" s="363"/>
      <c r="AM838" s="363"/>
      <c r="AN838" s="363"/>
      <c r="AO838" s="363"/>
      <c r="AP838" s="363"/>
      <c r="AQ838" s="363"/>
      <c r="AR838" s="363"/>
      <c r="AS838" s="266"/>
    </row>
    <row r="839" spans="1:45" ht="15.75" hidden="1" outlineLevel="1">
      <c r="A839" s="464"/>
      <c r="B839" s="248" t="s">
        <v>107</v>
      </c>
      <c r="C839" s="249"/>
      <c r="D839" s="250"/>
      <c r="E839" s="250"/>
      <c r="F839" s="250"/>
      <c r="G839" s="250"/>
      <c r="H839" s="250"/>
      <c r="I839" s="250"/>
      <c r="J839" s="250"/>
      <c r="K839" s="250"/>
      <c r="L839" s="250"/>
      <c r="M839" s="250"/>
      <c r="N839" s="250"/>
      <c r="O839" s="250"/>
      <c r="P839" s="250"/>
      <c r="Q839" s="250"/>
      <c r="R839" s="250"/>
      <c r="S839" s="249"/>
      <c r="T839" s="249"/>
      <c r="U839" s="249"/>
      <c r="V839" s="249"/>
      <c r="W839" s="249"/>
      <c r="X839" s="249"/>
      <c r="Y839" s="249"/>
      <c r="Z839" s="249"/>
      <c r="AA839" s="249"/>
      <c r="AB839" s="249"/>
      <c r="AC839" s="249"/>
      <c r="AD839" s="249"/>
      <c r="AE839" s="365"/>
      <c r="AF839" s="365"/>
      <c r="AG839" s="365"/>
      <c r="AH839" s="365"/>
      <c r="AI839" s="365"/>
      <c r="AJ839" s="365"/>
      <c r="AK839" s="365"/>
      <c r="AL839" s="365"/>
      <c r="AM839" s="365"/>
      <c r="AN839" s="365"/>
      <c r="AO839" s="365"/>
      <c r="AP839" s="365"/>
      <c r="AQ839" s="365"/>
      <c r="AR839" s="365"/>
      <c r="AS839" s="252"/>
    </row>
    <row r="840" spans="1:45" hidden="1" outlineLevel="1">
      <c r="A840" s="464">
        <v>14</v>
      </c>
      <c r="B840" s="274" t="s">
        <v>108</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6"/>
      <c r="AF840" s="366"/>
      <c r="AG840" s="366"/>
      <c r="AH840" s="366"/>
      <c r="AI840" s="366"/>
      <c r="AJ840" s="366"/>
      <c r="AK840" s="366"/>
      <c r="AL840" s="361"/>
      <c r="AM840" s="361"/>
      <c r="AN840" s="361"/>
      <c r="AO840" s="361"/>
      <c r="AP840" s="361"/>
      <c r="AQ840" s="361"/>
      <c r="AR840" s="361"/>
      <c r="AS840" s="256">
        <f>SUM(AE840:AR840)</f>
        <v>0</v>
      </c>
    </row>
    <row r="841" spans="1:45" hidden="1"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490">AF840</f>
        <v>0</v>
      </c>
      <c r="AG841" s="362">
        <f t="shared" ref="AG841" si="2491">AG840</f>
        <v>0</v>
      </c>
      <c r="AH841" s="362">
        <f t="shared" ref="AH841" si="2492">AH840</f>
        <v>0</v>
      </c>
      <c r="AI841" s="362">
        <f t="shared" ref="AI841" si="2493">AI840</f>
        <v>0</v>
      </c>
      <c r="AJ841" s="362">
        <f t="shared" ref="AJ841" si="2494">AJ840</f>
        <v>0</v>
      </c>
      <c r="AK841" s="362">
        <f t="shared" ref="AK841" si="2495">AK840</f>
        <v>0</v>
      </c>
      <c r="AL841" s="362">
        <f t="shared" ref="AL841" si="2496">AL840</f>
        <v>0</v>
      </c>
      <c r="AM841" s="362">
        <f t="shared" ref="AM841" si="2497">AM840</f>
        <v>0</v>
      </c>
      <c r="AN841" s="362">
        <f t="shared" ref="AN841" si="2498">AN840</f>
        <v>0</v>
      </c>
      <c r="AO841" s="362">
        <f t="shared" ref="AO841" si="2499">AO840</f>
        <v>0</v>
      </c>
      <c r="AP841" s="362">
        <f t="shared" ref="AP841" si="2500">AP840</f>
        <v>0</v>
      </c>
      <c r="AQ841" s="362">
        <f t="shared" ref="AQ841" si="2501">AQ840</f>
        <v>0</v>
      </c>
      <c r="AR841" s="362">
        <f t="shared" ref="AR841" si="2502">AR840</f>
        <v>0</v>
      </c>
      <c r="AS841" s="257"/>
    </row>
    <row r="842" spans="1:45" hidden="1" outlineLevel="1">
      <c r="A842" s="464"/>
      <c r="B842" s="274"/>
      <c r="C842" s="265"/>
      <c r="D842" s="251"/>
      <c r="E842" s="251"/>
      <c r="F842" s="251"/>
      <c r="G842" s="251"/>
      <c r="H842" s="251"/>
      <c r="I842" s="251"/>
      <c r="J842" s="251"/>
      <c r="K842" s="251"/>
      <c r="L842" s="251"/>
      <c r="M842" s="251"/>
      <c r="N842" s="251"/>
      <c r="O842" s="251"/>
      <c r="P842" s="251"/>
      <c r="Q842" s="414"/>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s="243" customFormat="1" ht="15.75" hidden="1" outlineLevel="1">
      <c r="A843" s="464"/>
      <c r="B843" s="248" t="s">
        <v>486</v>
      </c>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7"/>
      <c r="AL843" s="367"/>
      <c r="AM843" s="367"/>
      <c r="AN843" s="367"/>
      <c r="AO843" s="367"/>
      <c r="AP843" s="367"/>
      <c r="AQ843" s="367"/>
      <c r="AR843" s="367"/>
      <c r="AS843" s="453"/>
    </row>
    <row r="844" spans="1:45" hidden="1" outlineLevel="1">
      <c r="A844" s="464">
        <v>15</v>
      </c>
      <c r="B844" s="254" t="s">
        <v>491</v>
      </c>
      <c r="C844" s="251" t="s">
        <v>25</v>
      </c>
      <c r="D844" s="255"/>
      <c r="E844" s="255"/>
      <c r="F844" s="255"/>
      <c r="G844" s="255"/>
      <c r="H844" s="255"/>
      <c r="I844" s="255"/>
      <c r="J844" s="255"/>
      <c r="K844" s="255"/>
      <c r="L844" s="255"/>
      <c r="M844" s="255"/>
      <c r="N844" s="255"/>
      <c r="O844" s="255"/>
      <c r="P844" s="255"/>
      <c r="Q844" s="255">
        <v>0</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idden="1" outlineLevel="1">
      <c r="A845" s="464"/>
      <c r="B845" s="254" t="s">
        <v>341</v>
      </c>
      <c r="C845" s="251" t="s">
        <v>163</v>
      </c>
      <c r="D845" s="255"/>
      <c r="E845" s="255"/>
      <c r="F845" s="255"/>
      <c r="G845" s="255"/>
      <c r="H845" s="255"/>
      <c r="I845" s="255"/>
      <c r="J845" s="255"/>
      <c r="K845" s="255"/>
      <c r="L845" s="255"/>
      <c r="M845" s="255"/>
      <c r="N845" s="255"/>
      <c r="O845" s="255"/>
      <c r="P845" s="255"/>
      <c r="Q845" s="255">
        <f>Q844</f>
        <v>0</v>
      </c>
      <c r="R845" s="255"/>
      <c r="S845" s="255"/>
      <c r="T845" s="255"/>
      <c r="U845" s="255"/>
      <c r="V845" s="255"/>
      <c r="W845" s="255"/>
      <c r="X845" s="255"/>
      <c r="Y845" s="255"/>
      <c r="Z845" s="255"/>
      <c r="AA845" s="255"/>
      <c r="AB845" s="255"/>
      <c r="AC845" s="255"/>
      <c r="AD845" s="255"/>
      <c r="AE845" s="362">
        <f>AE844</f>
        <v>0</v>
      </c>
      <c r="AF845" s="362">
        <f t="shared" ref="AF845:AR845" si="2503">AF844</f>
        <v>0</v>
      </c>
      <c r="AG845" s="362">
        <f t="shared" si="2503"/>
        <v>0</v>
      </c>
      <c r="AH845" s="362">
        <f t="shared" si="2503"/>
        <v>0</v>
      </c>
      <c r="AI845" s="362">
        <f t="shared" si="2503"/>
        <v>0</v>
      </c>
      <c r="AJ845" s="362">
        <f t="shared" si="2503"/>
        <v>0</v>
      </c>
      <c r="AK845" s="362">
        <f t="shared" si="2503"/>
        <v>0</v>
      </c>
      <c r="AL845" s="362">
        <f t="shared" si="2503"/>
        <v>0</v>
      </c>
      <c r="AM845" s="362">
        <f t="shared" si="2503"/>
        <v>0</v>
      </c>
      <c r="AN845" s="362">
        <f t="shared" si="2503"/>
        <v>0</v>
      </c>
      <c r="AO845" s="362">
        <f t="shared" si="2503"/>
        <v>0</v>
      </c>
      <c r="AP845" s="362">
        <f t="shared" si="2503"/>
        <v>0</v>
      </c>
      <c r="AQ845" s="362">
        <f t="shared" si="2503"/>
        <v>0</v>
      </c>
      <c r="AR845" s="362">
        <f t="shared" si="2503"/>
        <v>0</v>
      </c>
      <c r="AS845" s="257"/>
    </row>
    <row r="846" spans="1:45" hidden="1" outlineLevel="1">
      <c r="A846" s="464"/>
      <c r="B846" s="274"/>
      <c r="C846" s="265"/>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idden="1" outlineLevel="1">
      <c r="A847" s="464">
        <v>16</v>
      </c>
      <c r="B847" s="283" t="s">
        <v>487</v>
      </c>
      <c r="C847" s="251" t="s">
        <v>25</v>
      </c>
      <c r="D847" s="255"/>
      <c r="E847" s="255"/>
      <c r="F847" s="255"/>
      <c r="G847" s="255"/>
      <c r="H847" s="255"/>
      <c r="I847" s="255"/>
      <c r="J847" s="255"/>
      <c r="K847" s="255"/>
      <c r="L847" s="255"/>
      <c r="M847" s="255"/>
      <c r="N847" s="255"/>
      <c r="O847" s="255"/>
      <c r="P847" s="255"/>
      <c r="Q847" s="255">
        <v>0</v>
      </c>
      <c r="R847" s="255"/>
      <c r="S847" s="255"/>
      <c r="T847" s="255"/>
      <c r="U847" s="255"/>
      <c r="V847" s="255"/>
      <c r="W847" s="255"/>
      <c r="X847" s="255"/>
      <c r="Y847" s="255"/>
      <c r="Z847" s="255"/>
      <c r="AA847" s="255"/>
      <c r="AB847" s="255"/>
      <c r="AC847" s="255"/>
      <c r="AD847" s="255"/>
      <c r="AE847" s="366"/>
      <c r="AF847" s="366"/>
      <c r="AG847" s="366"/>
      <c r="AH847" s="366"/>
      <c r="AI847" s="366"/>
      <c r="AJ847" s="366"/>
      <c r="AK847" s="366"/>
      <c r="AL847" s="361"/>
      <c r="AM847" s="361"/>
      <c r="AN847" s="361"/>
      <c r="AO847" s="361"/>
      <c r="AP847" s="361"/>
      <c r="AQ847" s="361"/>
      <c r="AR847" s="361"/>
      <c r="AS847" s="256">
        <f>SUM(AE847:AR847)</f>
        <v>0</v>
      </c>
    </row>
    <row r="848" spans="1:45" s="243" customFormat="1" hidden="1" outlineLevel="1">
      <c r="A848" s="464"/>
      <c r="B848" s="254" t="s">
        <v>341</v>
      </c>
      <c r="C848" s="251" t="s">
        <v>163</v>
      </c>
      <c r="D848" s="255"/>
      <c r="E848" s="255"/>
      <c r="F848" s="255"/>
      <c r="G848" s="255"/>
      <c r="H848" s="255"/>
      <c r="I848" s="255"/>
      <c r="J848" s="255"/>
      <c r="K848" s="255"/>
      <c r="L848" s="255"/>
      <c r="M848" s="255"/>
      <c r="N848" s="255"/>
      <c r="O848" s="255"/>
      <c r="P848" s="255"/>
      <c r="Q848" s="255">
        <f>Q847</f>
        <v>0</v>
      </c>
      <c r="R848" s="255"/>
      <c r="S848" s="255"/>
      <c r="T848" s="255"/>
      <c r="U848" s="255"/>
      <c r="V848" s="255"/>
      <c r="W848" s="255"/>
      <c r="X848" s="255"/>
      <c r="Y848" s="255"/>
      <c r="Z848" s="255"/>
      <c r="AA848" s="255"/>
      <c r="AB848" s="255"/>
      <c r="AC848" s="255"/>
      <c r="AD848" s="255"/>
      <c r="AE848" s="362">
        <f>AE847</f>
        <v>0</v>
      </c>
      <c r="AF848" s="362">
        <f t="shared" ref="AF848:AR848" si="2504">AF847</f>
        <v>0</v>
      </c>
      <c r="AG848" s="362">
        <f t="shared" si="2504"/>
        <v>0</v>
      </c>
      <c r="AH848" s="362">
        <f t="shared" si="2504"/>
        <v>0</v>
      </c>
      <c r="AI848" s="362">
        <f t="shared" si="2504"/>
        <v>0</v>
      </c>
      <c r="AJ848" s="362">
        <f t="shared" si="2504"/>
        <v>0</v>
      </c>
      <c r="AK848" s="362">
        <f t="shared" si="2504"/>
        <v>0</v>
      </c>
      <c r="AL848" s="362">
        <f t="shared" si="2504"/>
        <v>0</v>
      </c>
      <c r="AM848" s="362">
        <f t="shared" si="2504"/>
        <v>0</v>
      </c>
      <c r="AN848" s="362">
        <f t="shared" si="2504"/>
        <v>0</v>
      </c>
      <c r="AO848" s="362">
        <f t="shared" si="2504"/>
        <v>0</v>
      </c>
      <c r="AP848" s="362">
        <f t="shared" si="2504"/>
        <v>0</v>
      </c>
      <c r="AQ848" s="362">
        <f t="shared" si="2504"/>
        <v>0</v>
      </c>
      <c r="AR848" s="362">
        <f t="shared" si="2504"/>
        <v>0</v>
      </c>
      <c r="AS848" s="257"/>
    </row>
    <row r="849" spans="1:45" s="243" customFormat="1" hidden="1" outlineLevel="1">
      <c r="A849" s="464"/>
      <c r="B849" s="283"/>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c r="AA849" s="251"/>
      <c r="AB849" s="251"/>
      <c r="AC849" s="251"/>
      <c r="AD849" s="251"/>
      <c r="AE849" s="363"/>
      <c r="AF849" s="363"/>
      <c r="AG849" s="363"/>
      <c r="AH849" s="363"/>
      <c r="AI849" s="363"/>
      <c r="AJ849" s="363"/>
      <c r="AK849" s="367"/>
      <c r="AL849" s="367"/>
      <c r="AM849" s="367"/>
      <c r="AN849" s="367"/>
      <c r="AO849" s="367"/>
      <c r="AP849" s="367"/>
      <c r="AQ849" s="367"/>
      <c r="AR849" s="367"/>
      <c r="AS849" s="272"/>
    </row>
    <row r="850" spans="1:45" ht="15.75" hidden="1" outlineLevel="1">
      <c r="A850" s="464"/>
      <c r="B850" s="455" t="s">
        <v>492</v>
      </c>
      <c r="C850" s="279"/>
      <c r="D850" s="250"/>
      <c r="E850" s="249"/>
      <c r="F850" s="249"/>
      <c r="G850" s="249"/>
      <c r="H850" s="249"/>
      <c r="I850" s="249"/>
      <c r="J850" s="249"/>
      <c r="K850" s="249"/>
      <c r="L850" s="249"/>
      <c r="M850" s="249"/>
      <c r="N850" s="249"/>
      <c r="O850" s="249"/>
      <c r="P850" s="249"/>
      <c r="Q850" s="250"/>
      <c r="R850" s="249"/>
      <c r="S850" s="249"/>
      <c r="T850" s="249"/>
      <c r="U850" s="249"/>
      <c r="V850" s="249"/>
      <c r="W850" s="249"/>
      <c r="X850" s="249"/>
      <c r="Y850" s="249"/>
      <c r="Z850" s="249"/>
      <c r="AA850" s="249"/>
      <c r="AB850" s="249"/>
      <c r="AC850" s="249"/>
      <c r="AD850" s="249"/>
      <c r="AE850" s="365"/>
      <c r="AF850" s="365"/>
      <c r="AG850" s="365"/>
      <c r="AH850" s="365"/>
      <c r="AI850" s="365"/>
      <c r="AJ850" s="365"/>
      <c r="AK850" s="365"/>
      <c r="AL850" s="365"/>
      <c r="AM850" s="365"/>
      <c r="AN850" s="365"/>
      <c r="AO850" s="365"/>
      <c r="AP850" s="365"/>
      <c r="AQ850" s="365"/>
      <c r="AR850" s="365"/>
      <c r="AS850" s="252"/>
    </row>
    <row r="851" spans="1:45" hidden="1" outlineLevel="1">
      <c r="A851" s="464">
        <v>17</v>
      </c>
      <c r="B851" s="379" t="s">
        <v>112</v>
      </c>
      <c r="C851" s="251" t="s">
        <v>25</v>
      </c>
      <c r="D851" s="255"/>
      <c r="E851" s="255"/>
      <c r="F851" s="255"/>
      <c r="G851" s="255"/>
      <c r="H851" s="255"/>
      <c r="I851" s="255"/>
      <c r="J851" s="255"/>
      <c r="K851" s="255"/>
      <c r="L851" s="255"/>
      <c r="M851" s="255"/>
      <c r="N851" s="255"/>
      <c r="O851" s="255"/>
      <c r="P851" s="255"/>
      <c r="Q851" s="255">
        <v>12</v>
      </c>
      <c r="R851" s="255"/>
      <c r="S851" s="255"/>
      <c r="T851" s="255"/>
      <c r="U851" s="255"/>
      <c r="V851" s="255"/>
      <c r="W851" s="255"/>
      <c r="X851" s="255"/>
      <c r="Y851" s="255"/>
      <c r="Z851" s="255"/>
      <c r="AA851" s="255"/>
      <c r="AB851" s="255"/>
      <c r="AC851" s="255"/>
      <c r="AD851" s="255"/>
      <c r="AE851" s="377"/>
      <c r="AF851" s="361"/>
      <c r="AG851" s="361"/>
      <c r="AH851" s="361"/>
      <c r="AI851" s="361"/>
      <c r="AJ851" s="361"/>
      <c r="AK851" s="361"/>
      <c r="AL851" s="366"/>
      <c r="AM851" s="366"/>
      <c r="AN851" s="366"/>
      <c r="AO851" s="366"/>
      <c r="AP851" s="366"/>
      <c r="AQ851" s="366"/>
      <c r="AR851" s="366"/>
      <c r="AS851" s="256">
        <f>SUM(AE851:AR851)</f>
        <v>0</v>
      </c>
    </row>
    <row r="852" spans="1:45" hidden="1" outlineLevel="1">
      <c r="A852" s="464"/>
      <c r="B852" s="254" t="s">
        <v>341</v>
      </c>
      <c r="C852" s="251" t="s">
        <v>163</v>
      </c>
      <c r="D852" s="255"/>
      <c r="E852" s="255"/>
      <c r="F852" s="255"/>
      <c r="G852" s="255"/>
      <c r="H852" s="255"/>
      <c r="I852" s="255"/>
      <c r="J852" s="255"/>
      <c r="K852" s="255"/>
      <c r="L852" s="255"/>
      <c r="M852" s="255"/>
      <c r="N852" s="255"/>
      <c r="O852" s="255"/>
      <c r="P852" s="255"/>
      <c r="Q852" s="255">
        <f>Q851</f>
        <v>12</v>
      </c>
      <c r="R852" s="255"/>
      <c r="S852" s="255"/>
      <c r="T852" s="255"/>
      <c r="U852" s="255"/>
      <c r="V852" s="255"/>
      <c r="W852" s="255"/>
      <c r="X852" s="255"/>
      <c r="Y852" s="255"/>
      <c r="Z852" s="255"/>
      <c r="AA852" s="255"/>
      <c r="AB852" s="255"/>
      <c r="AC852" s="255"/>
      <c r="AD852" s="255"/>
      <c r="AE852" s="362">
        <f>AE851</f>
        <v>0</v>
      </c>
      <c r="AF852" s="362">
        <f t="shared" ref="AF852:AR852" si="2505">AF851</f>
        <v>0</v>
      </c>
      <c r="AG852" s="362">
        <f t="shared" si="2505"/>
        <v>0</v>
      </c>
      <c r="AH852" s="362">
        <f t="shared" si="2505"/>
        <v>0</v>
      </c>
      <c r="AI852" s="362">
        <f t="shared" si="2505"/>
        <v>0</v>
      </c>
      <c r="AJ852" s="362">
        <f t="shared" si="2505"/>
        <v>0</v>
      </c>
      <c r="AK852" s="362">
        <f t="shared" si="2505"/>
        <v>0</v>
      </c>
      <c r="AL852" s="362">
        <f t="shared" si="2505"/>
        <v>0</v>
      </c>
      <c r="AM852" s="362">
        <f t="shared" si="2505"/>
        <v>0</v>
      </c>
      <c r="AN852" s="362">
        <f t="shared" si="2505"/>
        <v>0</v>
      </c>
      <c r="AO852" s="362">
        <f t="shared" si="2505"/>
        <v>0</v>
      </c>
      <c r="AP852" s="362">
        <f t="shared" si="2505"/>
        <v>0</v>
      </c>
      <c r="AQ852" s="362">
        <f t="shared" si="2505"/>
        <v>0</v>
      </c>
      <c r="AR852" s="362">
        <f t="shared" si="2505"/>
        <v>0</v>
      </c>
      <c r="AS852" s="266"/>
    </row>
    <row r="853" spans="1:45" hidden="1" outlineLevel="1">
      <c r="A853" s="464"/>
      <c r="B853" s="254"/>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73"/>
      <c r="AF853" s="376"/>
      <c r="AG853" s="376"/>
      <c r="AH853" s="376"/>
      <c r="AI853" s="376"/>
      <c r="AJ853" s="376"/>
      <c r="AK853" s="376"/>
      <c r="AL853" s="376"/>
      <c r="AM853" s="376"/>
      <c r="AN853" s="376"/>
      <c r="AO853" s="376"/>
      <c r="AP853" s="376"/>
      <c r="AQ853" s="376"/>
      <c r="AR853" s="376"/>
      <c r="AS853" s="266"/>
    </row>
    <row r="854" spans="1:45" hidden="1" outlineLevel="1">
      <c r="A854" s="464">
        <v>18</v>
      </c>
      <c r="B854" s="379" t="s">
        <v>109</v>
      </c>
      <c r="C854" s="251" t="s">
        <v>25</v>
      </c>
      <c r="D854" s="255"/>
      <c r="E854" s="255"/>
      <c r="F854" s="255"/>
      <c r="G854" s="255"/>
      <c r="H854" s="255"/>
      <c r="I854" s="255"/>
      <c r="J854" s="255"/>
      <c r="K854" s="255"/>
      <c r="L854" s="255"/>
      <c r="M854" s="255"/>
      <c r="N854" s="255"/>
      <c r="O854" s="255"/>
      <c r="P854" s="255"/>
      <c r="Q854" s="255">
        <v>12</v>
      </c>
      <c r="R854" s="255"/>
      <c r="S854" s="255"/>
      <c r="T854" s="255"/>
      <c r="U854" s="255"/>
      <c r="V854" s="255"/>
      <c r="W854" s="255"/>
      <c r="X854" s="255"/>
      <c r="Y854" s="255"/>
      <c r="Z854" s="255"/>
      <c r="AA854" s="255"/>
      <c r="AB854" s="255"/>
      <c r="AC854" s="255"/>
      <c r="AD854" s="255"/>
      <c r="AE854" s="377"/>
      <c r="AF854" s="361"/>
      <c r="AG854" s="361"/>
      <c r="AH854" s="361"/>
      <c r="AI854" s="361"/>
      <c r="AJ854" s="361"/>
      <c r="AK854" s="361"/>
      <c r="AL854" s="366"/>
      <c r="AM854" s="366"/>
      <c r="AN854" s="366"/>
      <c r="AO854" s="366"/>
      <c r="AP854" s="366"/>
      <c r="AQ854" s="366"/>
      <c r="AR854" s="366"/>
      <c r="AS854" s="256">
        <f>SUM(AE854:AR854)</f>
        <v>0</v>
      </c>
    </row>
    <row r="855" spans="1:45" hidden="1" outlineLevel="1">
      <c r="A855" s="464"/>
      <c r="B855" s="254" t="s">
        <v>341</v>
      </c>
      <c r="C855" s="251" t="s">
        <v>163</v>
      </c>
      <c r="D855" s="255"/>
      <c r="E855" s="255"/>
      <c r="F855" s="255"/>
      <c r="G855" s="255"/>
      <c r="H855" s="255"/>
      <c r="I855" s="255"/>
      <c r="J855" s="255"/>
      <c r="K855" s="255"/>
      <c r="L855" s="255"/>
      <c r="M855" s="255"/>
      <c r="N855" s="255"/>
      <c r="O855" s="255"/>
      <c r="P855" s="255"/>
      <c r="Q855" s="255">
        <f>Q854</f>
        <v>12</v>
      </c>
      <c r="R855" s="255"/>
      <c r="S855" s="255"/>
      <c r="T855" s="255"/>
      <c r="U855" s="255"/>
      <c r="V855" s="255"/>
      <c r="W855" s="255"/>
      <c r="X855" s="255"/>
      <c r="Y855" s="255"/>
      <c r="Z855" s="255"/>
      <c r="AA855" s="255"/>
      <c r="AB855" s="255"/>
      <c r="AC855" s="255"/>
      <c r="AD855" s="255"/>
      <c r="AE855" s="362">
        <f>AE854</f>
        <v>0</v>
      </c>
      <c r="AF855" s="362">
        <f t="shared" ref="AF855:AR855" si="2506">AF854</f>
        <v>0</v>
      </c>
      <c r="AG855" s="362">
        <f t="shared" si="2506"/>
        <v>0</v>
      </c>
      <c r="AH855" s="362">
        <f t="shared" si="2506"/>
        <v>0</v>
      </c>
      <c r="AI855" s="362">
        <f t="shared" si="2506"/>
        <v>0</v>
      </c>
      <c r="AJ855" s="362">
        <f t="shared" si="2506"/>
        <v>0</v>
      </c>
      <c r="AK855" s="362">
        <f t="shared" si="2506"/>
        <v>0</v>
      </c>
      <c r="AL855" s="362">
        <f t="shared" si="2506"/>
        <v>0</v>
      </c>
      <c r="AM855" s="362">
        <f t="shared" si="2506"/>
        <v>0</v>
      </c>
      <c r="AN855" s="362">
        <f t="shared" si="2506"/>
        <v>0</v>
      </c>
      <c r="AO855" s="362">
        <f t="shared" si="2506"/>
        <v>0</v>
      </c>
      <c r="AP855" s="362">
        <f t="shared" si="2506"/>
        <v>0</v>
      </c>
      <c r="AQ855" s="362">
        <f t="shared" si="2506"/>
        <v>0</v>
      </c>
      <c r="AR855" s="362">
        <f t="shared" si="2506"/>
        <v>0</v>
      </c>
      <c r="AS855" s="266"/>
    </row>
    <row r="856" spans="1:45" hidden="1" outlineLevel="1">
      <c r="A856" s="464"/>
      <c r="B856" s="28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c r="AA856" s="251"/>
      <c r="AB856" s="251"/>
      <c r="AC856" s="251"/>
      <c r="AD856" s="251"/>
      <c r="AE856" s="374"/>
      <c r="AF856" s="375"/>
      <c r="AG856" s="375"/>
      <c r="AH856" s="375"/>
      <c r="AI856" s="375"/>
      <c r="AJ856" s="375"/>
      <c r="AK856" s="375"/>
      <c r="AL856" s="375"/>
      <c r="AM856" s="375"/>
      <c r="AN856" s="375"/>
      <c r="AO856" s="375"/>
      <c r="AP856" s="375"/>
      <c r="AQ856" s="375"/>
      <c r="AR856" s="375"/>
      <c r="AS856" s="257"/>
    </row>
    <row r="857" spans="1:45" hidden="1" outlineLevel="1">
      <c r="A857" s="464">
        <v>19</v>
      </c>
      <c r="B857" s="379" t="s">
        <v>111</v>
      </c>
      <c r="C857" s="251" t="s">
        <v>25</v>
      </c>
      <c r="D857" s="255"/>
      <c r="E857" s="255"/>
      <c r="F857" s="255"/>
      <c r="G857" s="255"/>
      <c r="H857" s="255"/>
      <c r="I857" s="255"/>
      <c r="J857" s="255"/>
      <c r="K857" s="255"/>
      <c r="L857" s="255"/>
      <c r="M857" s="255"/>
      <c r="N857" s="255"/>
      <c r="O857" s="255"/>
      <c r="P857" s="255"/>
      <c r="Q857" s="255">
        <v>12</v>
      </c>
      <c r="R857" s="255"/>
      <c r="S857" s="255"/>
      <c r="T857" s="255"/>
      <c r="U857" s="255"/>
      <c r="V857" s="255"/>
      <c r="W857" s="255"/>
      <c r="X857" s="255"/>
      <c r="Y857" s="255"/>
      <c r="Z857" s="255"/>
      <c r="AA857" s="255"/>
      <c r="AB857" s="255"/>
      <c r="AC857" s="255"/>
      <c r="AD857" s="255"/>
      <c r="AE857" s="377"/>
      <c r="AF857" s="361"/>
      <c r="AG857" s="361"/>
      <c r="AH857" s="361"/>
      <c r="AI857" s="361"/>
      <c r="AJ857" s="361"/>
      <c r="AK857" s="361"/>
      <c r="AL857" s="366"/>
      <c r="AM857" s="366"/>
      <c r="AN857" s="366"/>
      <c r="AO857" s="366"/>
      <c r="AP857" s="366"/>
      <c r="AQ857" s="366"/>
      <c r="AR857" s="366"/>
      <c r="AS857" s="256">
        <f>SUM(AE857:AR857)</f>
        <v>0</v>
      </c>
    </row>
    <row r="858" spans="1:45" hidden="1" outlineLevel="1">
      <c r="A858" s="464"/>
      <c r="B858" s="254" t="s">
        <v>341</v>
      </c>
      <c r="C858" s="251" t="s">
        <v>163</v>
      </c>
      <c r="D858" s="255"/>
      <c r="E858" s="255"/>
      <c r="F858" s="255"/>
      <c r="G858" s="255"/>
      <c r="H858" s="255"/>
      <c r="I858" s="255"/>
      <c r="J858" s="255"/>
      <c r="K858" s="255"/>
      <c r="L858" s="255"/>
      <c r="M858" s="255"/>
      <c r="N858" s="255"/>
      <c r="O858" s="255"/>
      <c r="P858" s="255"/>
      <c r="Q858" s="255">
        <f>Q857</f>
        <v>12</v>
      </c>
      <c r="R858" s="255"/>
      <c r="S858" s="255"/>
      <c r="T858" s="255"/>
      <c r="U858" s="255"/>
      <c r="V858" s="255"/>
      <c r="W858" s="255"/>
      <c r="X858" s="255"/>
      <c r="Y858" s="255"/>
      <c r="Z858" s="255"/>
      <c r="AA858" s="255"/>
      <c r="AB858" s="255"/>
      <c r="AC858" s="255"/>
      <c r="AD858" s="255"/>
      <c r="AE858" s="362">
        <f>AE857</f>
        <v>0</v>
      </c>
      <c r="AF858" s="362">
        <f t="shared" ref="AF858:AR858" si="2507">AF857</f>
        <v>0</v>
      </c>
      <c r="AG858" s="362">
        <f t="shared" si="2507"/>
        <v>0</v>
      </c>
      <c r="AH858" s="362">
        <f t="shared" si="2507"/>
        <v>0</v>
      </c>
      <c r="AI858" s="362">
        <f t="shared" si="2507"/>
        <v>0</v>
      </c>
      <c r="AJ858" s="362">
        <f t="shared" si="2507"/>
        <v>0</v>
      </c>
      <c r="AK858" s="362">
        <f t="shared" si="2507"/>
        <v>0</v>
      </c>
      <c r="AL858" s="362">
        <f t="shared" si="2507"/>
        <v>0</v>
      </c>
      <c r="AM858" s="362">
        <f t="shared" si="2507"/>
        <v>0</v>
      </c>
      <c r="AN858" s="362">
        <f t="shared" si="2507"/>
        <v>0</v>
      </c>
      <c r="AO858" s="362">
        <f t="shared" si="2507"/>
        <v>0</v>
      </c>
      <c r="AP858" s="362">
        <f t="shared" si="2507"/>
        <v>0</v>
      </c>
      <c r="AQ858" s="362">
        <f t="shared" si="2507"/>
        <v>0</v>
      </c>
      <c r="AR858" s="362">
        <f t="shared" si="2507"/>
        <v>0</v>
      </c>
      <c r="AS858" s="257"/>
    </row>
    <row r="859" spans="1:45" hidden="1" outlineLevel="1">
      <c r="A859" s="464"/>
      <c r="B859" s="28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c r="AA859" s="251"/>
      <c r="AB859" s="251"/>
      <c r="AC859" s="251"/>
      <c r="AD859" s="251"/>
      <c r="AE859" s="363"/>
      <c r="AF859" s="363"/>
      <c r="AG859" s="363"/>
      <c r="AH859" s="363"/>
      <c r="AI859" s="363"/>
      <c r="AJ859" s="363"/>
      <c r="AK859" s="363"/>
      <c r="AL859" s="363"/>
      <c r="AM859" s="363"/>
      <c r="AN859" s="363"/>
      <c r="AO859" s="363"/>
      <c r="AP859" s="363"/>
      <c r="AQ859" s="363"/>
      <c r="AR859" s="363"/>
      <c r="AS859" s="266"/>
    </row>
    <row r="860" spans="1:45" hidden="1" outlineLevel="1">
      <c r="A860" s="464">
        <v>20</v>
      </c>
      <c r="B860" s="379" t="s">
        <v>110</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idden="1"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508">AF860</f>
        <v>0</v>
      </c>
      <c r="AG861" s="362">
        <f t="shared" si="2508"/>
        <v>0</v>
      </c>
      <c r="AH861" s="362">
        <f t="shared" si="2508"/>
        <v>0</v>
      </c>
      <c r="AI861" s="362">
        <f t="shared" si="2508"/>
        <v>0</v>
      </c>
      <c r="AJ861" s="362">
        <f t="shared" si="2508"/>
        <v>0</v>
      </c>
      <c r="AK861" s="362">
        <f t="shared" si="2508"/>
        <v>0</v>
      </c>
      <c r="AL861" s="362">
        <f t="shared" si="2508"/>
        <v>0</v>
      </c>
      <c r="AM861" s="362">
        <f t="shared" si="2508"/>
        <v>0</v>
      </c>
      <c r="AN861" s="362">
        <f t="shared" si="2508"/>
        <v>0</v>
      </c>
      <c r="AO861" s="362">
        <f t="shared" si="2508"/>
        <v>0</v>
      </c>
      <c r="AP861" s="362">
        <f t="shared" si="2508"/>
        <v>0</v>
      </c>
      <c r="AQ861" s="362">
        <f t="shared" si="2508"/>
        <v>0</v>
      </c>
      <c r="AR861" s="362">
        <f t="shared" si="2508"/>
        <v>0</v>
      </c>
      <c r="AS861" s="266"/>
    </row>
    <row r="862" spans="1:45" ht="15.75" hidden="1" outlineLevel="1">
      <c r="A862" s="464"/>
      <c r="B862" s="282"/>
      <c r="C862" s="260"/>
      <c r="D862" s="251"/>
      <c r="E862" s="251"/>
      <c r="F862" s="251"/>
      <c r="G862" s="251"/>
      <c r="H862" s="251"/>
      <c r="I862" s="251"/>
      <c r="J862" s="251"/>
      <c r="K862" s="251"/>
      <c r="L862" s="251"/>
      <c r="M862" s="251"/>
      <c r="N862" s="251"/>
      <c r="O862" s="251"/>
      <c r="P862" s="251"/>
      <c r="Q862" s="260"/>
      <c r="R862" s="251"/>
      <c r="S862" s="251"/>
      <c r="T862" s="251"/>
      <c r="U862" s="251"/>
      <c r="V862" s="251"/>
      <c r="W862" s="251"/>
      <c r="X862" s="251"/>
      <c r="Y862" s="251"/>
      <c r="Z862" s="251"/>
      <c r="AA862" s="251"/>
      <c r="AB862" s="251"/>
      <c r="AC862" s="251"/>
      <c r="AD862" s="251"/>
      <c r="AE862" s="363"/>
      <c r="AF862" s="363"/>
      <c r="AG862" s="363"/>
      <c r="AH862" s="363"/>
      <c r="AI862" s="363"/>
      <c r="AJ862" s="363"/>
      <c r="AK862" s="363"/>
      <c r="AL862" s="363"/>
      <c r="AM862" s="363"/>
      <c r="AN862" s="363"/>
      <c r="AO862" s="363"/>
      <c r="AP862" s="363"/>
      <c r="AQ862" s="363"/>
      <c r="AR862" s="363"/>
      <c r="AS862" s="266"/>
    </row>
    <row r="863" spans="1:45" ht="15.75" hidden="1" outlineLevel="1">
      <c r="A863" s="464"/>
      <c r="B863" s="454" t="s">
        <v>499</v>
      </c>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73"/>
      <c r="AF863" s="376"/>
      <c r="AG863" s="376"/>
      <c r="AH863" s="376"/>
      <c r="AI863" s="376"/>
      <c r="AJ863" s="376"/>
      <c r="AK863" s="376"/>
      <c r="AL863" s="376"/>
      <c r="AM863" s="376"/>
      <c r="AN863" s="376"/>
      <c r="AO863" s="376"/>
      <c r="AP863" s="376"/>
      <c r="AQ863" s="376"/>
      <c r="AR863" s="376"/>
      <c r="AS863" s="266"/>
    </row>
    <row r="864" spans="1:45" ht="15.75" hidden="1" outlineLevel="1">
      <c r="A864" s="464"/>
      <c r="B864" s="443" t="s">
        <v>495</v>
      </c>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73"/>
      <c r="AF864" s="376"/>
      <c r="AG864" s="376"/>
      <c r="AH864" s="376"/>
      <c r="AI864" s="376"/>
      <c r="AJ864" s="376"/>
      <c r="AK864" s="376"/>
      <c r="AL864" s="376"/>
      <c r="AM864" s="376"/>
      <c r="AN864" s="376"/>
      <c r="AO864" s="376"/>
      <c r="AP864" s="376"/>
      <c r="AQ864" s="376"/>
      <c r="AR864" s="376"/>
      <c r="AS864" s="266"/>
    </row>
    <row r="865" spans="1:45" hidden="1" outlineLevel="1">
      <c r="A865" s="464">
        <v>21</v>
      </c>
      <c r="B865" s="379" t="s">
        <v>113</v>
      </c>
      <c r="C865" s="251" t="s">
        <v>25</v>
      </c>
      <c r="D865" s="255"/>
      <c r="E865" s="255"/>
      <c r="F865" s="255"/>
      <c r="G865" s="255"/>
      <c r="H865" s="255"/>
      <c r="I865" s="255"/>
      <c r="J865" s="255"/>
      <c r="K865" s="255"/>
      <c r="L865" s="255"/>
      <c r="M865" s="255"/>
      <c r="N865" s="255"/>
      <c r="O865" s="255"/>
      <c r="P865" s="255"/>
      <c r="Q865" s="251"/>
      <c r="R865" s="255"/>
      <c r="S865" s="255"/>
      <c r="T865" s="255"/>
      <c r="U865" s="255"/>
      <c r="V865" s="255"/>
      <c r="W865" s="255"/>
      <c r="X865" s="255"/>
      <c r="Y865" s="255"/>
      <c r="Z865" s="255"/>
      <c r="AA865" s="255"/>
      <c r="AB865" s="255"/>
      <c r="AC865" s="255"/>
      <c r="AD865" s="255"/>
      <c r="AE865" s="366"/>
      <c r="AF865" s="366"/>
      <c r="AG865" s="366"/>
      <c r="AH865" s="366"/>
      <c r="AI865" s="366"/>
      <c r="AJ865" s="366"/>
      <c r="AK865" s="366"/>
      <c r="AL865" s="361"/>
      <c r="AM865" s="361"/>
      <c r="AN865" s="361"/>
      <c r="AO865" s="361"/>
      <c r="AP865" s="361"/>
      <c r="AQ865" s="361"/>
      <c r="AR865" s="361"/>
      <c r="AS865" s="256">
        <f>SUM(AE865:AR865)</f>
        <v>0</v>
      </c>
    </row>
    <row r="866" spans="1:45" hidden="1" outlineLevel="1">
      <c r="A866" s="464"/>
      <c r="B866" s="254" t="s">
        <v>341</v>
      </c>
      <c r="C866" s="251" t="s">
        <v>163</v>
      </c>
      <c r="D866" s="255"/>
      <c r="E866" s="255"/>
      <c r="F866" s="255"/>
      <c r="G866" s="255"/>
      <c r="H866" s="255"/>
      <c r="I866" s="255"/>
      <c r="J866" s="255"/>
      <c r="K866" s="255"/>
      <c r="L866" s="255"/>
      <c r="M866" s="255"/>
      <c r="N866" s="255"/>
      <c r="O866" s="255"/>
      <c r="P866" s="255"/>
      <c r="Q866" s="251"/>
      <c r="R866" s="255"/>
      <c r="S866" s="255"/>
      <c r="T866" s="255"/>
      <c r="U866" s="255"/>
      <c r="V866" s="255"/>
      <c r="W866" s="255"/>
      <c r="X866" s="255"/>
      <c r="Y866" s="255"/>
      <c r="Z866" s="255"/>
      <c r="AA866" s="255"/>
      <c r="AB866" s="255"/>
      <c r="AC866" s="255"/>
      <c r="AD866" s="255"/>
      <c r="AE866" s="362">
        <f>AE865</f>
        <v>0</v>
      </c>
      <c r="AF866" s="362">
        <f t="shared" ref="AF866" si="2509">AF865</f>
        <v>0</v>
      </c>
      <c r="AG866" s="362">
        <f t="shared" ref="AG866" si="2510">AG865</f>
        <v>0</v>
      </c>
      <c r="AH866" s="362">
        <f t="shared" ref="AH866" si="2511">AH865</f>
        <v>0</v>
      </c>
      <c r="AI866" s="362">
        <f t="shared" ref="AI866" si="2512">AI865</f>
        <v>0</v>
      </c>
      <c r="AJ866" s="362">
        <f t="shared" ref="AJ866" si="2513">AJ865</f>
        <v>0</v>
      </c>
      <c r="AK866" s="362">
        <f t="shared" ref="AK866" si="2514">AK865</f>
        <v>0</v>
      </c>
      <c r="AL866" s="362">
        <f t="shared" ref="AL866" si="2515">AL865</f>
        <v>0</v>
      </c>
      <c r="AM866" s="362">
        <f t="shared" ref="AM866" si="2516">AM865</f>
        <v>0</v>
      </c>
      <c r="AN866" s="362">
        <f t="shared" ref="AN866" si="2517">AN865</f>
        <v>0</v>
      </c>
      <c r="AO866" s="362">
        <f t="shared" ref="AO866" si="2518">AO865</f>
        <v>0</v>
      </c>
      <c r="AP866" s="362">
        <f t="shared" ref="AP866" si="2519">AP865</f>
        <v>0</v>
      </c>
      <c r="AQ866" s="362">
        <f t="shared" ref="AQ866" si="2520">AQ865</f>
        <v>0</v>
      </c>
      <c r="AR866" s="362">
        <f t="shared" ref="AR866" si="2521">AR865</f>
        <v>0</v>
      </c>
      <c r="AS866" s="266"/>
    </row>
    <row r="867" spans="1:45" hidden="1" outlineLevel="1">
      <c r="A867" s="464"/>
      <c r="B867" s="254"/>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idden="1" outlineLevel="1">
      <c r="A868" s="464">
        <v>22</v>
      </c>
      <c r="B868" s="379" t="s">
        <v>114</v>
      </c>
      <c r="C868" s="251" t="s">
        <v>25</v>
      </c>
      <c r="D868" s="255"/>
      <c r="E868" s="255"/>
      <c r="F868" s="255"/>
      <c r="G868" s="255"/>
      <c r="H868" s="255"/>
      <c r="I868" s="255"/>
      <c r="J868" s="255"/>
      <c r="K868" s="255"/>
      <c r="L868" s="255"/>
      <c r="M868" s="255"/>
      <c r="N868" s="255"/>
      <c r="O868" s="255"/>
      <c r="P868" s="255"/>
      <c r="Q868" s="251"/>
      <c r="R868" s="255"/>
      <c r="S868" s="255"/>
      <c r="T868" s="255"/>
      <c r="U868" s="255"/>
      <c r="V868" s="255"/>
      <c r="W868" s="255"/>
      <c r="X868" s="255"/>
      <c r="Y868" s="255"/>
      <c r="Z868" s="255"/>
      <c r="AA868" s="255"/>
      <c r="AB868" s="255"/>
      <c r="AC868" s="255"/>
      <c r="AD868" s="255"/>
      <c r="AE868" s="366"/>
      <c r="AF868" s="366"/>
      <c r="AG868" s="366"/>
      <c r="AH868" s="366"/>
      <c r="AI868" s="366"/>
      <c r="AJ868" s="366"/>
      <c r="AK868" s="366"/>
      <c r="AL868" s="361"/>
      <c r="AM868" s="361"/>
      <c r="AN868" s="361"/>
      <c r="AO868" s="361"/>
      <c r="AP868" s="361"/>
      <c r="AQ868" s="361"/>
      <c r="AR868" s="361"/>
      <c r="AS868" s="256">
        <f>SUM(AE868:AR868)</f>
        <v>0</v>
      </c>
    </row>
    <row r="869" spans="1:45" hidden="1" outlineLevel="1">
      <c r="A869" s="464"/>
      <c r="B869" s="254" t="s">
        <v>341</v>
      </c>
      <c r="C869" s="251" t="s">
        <v>163</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2">
        <f>AE868</f>
        <v>0</v>
      </c>
      <c r="AF869" s="362">
        <f t="shared" ref="AF869" si="2522">AF868</f>
        <v>0</v>
      </c>
      <c r="AG869" s="362">
        <f t="shared" ref="AG869" si="2523">AG868</f>
        <v>0</v>
      </c>
      <c r="AH869" s="362">
        <f t="shared" ref="AH869" si="2524">AH868</f>
        <v>0</v>
      </c>
      <c r="AI869" s="362">
        <f t="shared" ref="AI869" si="2525">AI868</f>
        <v>0</v>
      </c>
      <c r="AJ869" s="362">
        <f t="shared" ref="AJ869" si="2526">AJ868</f>
        <v>0</v>
      </c>
      <c r="AK869" s="362">
        <f t="shared" ref="AK869" si="2527">AK868</f>
        <v>0</v>
      </c>
      <c r="AL869" s="362">
        <f t="shared" ref="AL869" si="2528">AL868</f>
        <v>0</v>
      </c>
      <c r="AM869" s="362">
        <f t="shared" ref="AM869" si="2529">AM868</f>
        <v>0</v>
      </c>
      <c r="AN869" s="362">
        <f t="shared" ref="AN869" si="2530">AN868</f>
        <v>0</v>
      </c>
      <c r="AO869" s="362">
        <f t="shared" ref="AO869" si="2531">AO868</f>
        <v>0</v>
      </c>
      <c r="AP869" s="362">
        <f t="shared" ref="AP869" si="2532">AP868</f>
        <v>0</v>
      </c>
      <c r="AQ869" s="362">
        <f t="shared" ref="AQ869" si="2533">AQ868</f>
        <v>0</v>
      </c>
      <c r="AR869" s="362">
        <f t="shared" ref="AR869" si="2534">AR868</f>
        <v>0</v>
      </c>
      <c r="AS869" s="266"/>
    </row>
    <row r="870" spans="1:45" hidden="1" outlineLevel="1">
      <c r="A870" s="464"/>
      <c r="B870" s="254"/>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c r="AA870" s="251"/>
      <c r="AB870" s="251"/>
      <c r="AC870" s="251"/>
      <c r="AD870" s="251"/>
      <c r="AE870" s="373"/>
      <c r="AF870" s="376"/>
      <c r="AG870" s="376"/>
      <c r="AH870" s="376"/>
      <c r="AI870" s="376"/>
      <c r="AJ870" s="376"/>
      <c r="AK870" s="376"/>
      <c r="AL870" s="376"/>
      <c r="AM870" s="376"/>
      <c r="AN870" s="376"/>
      <c r="AO870" s="376"/>
      <c r="AP870" s="376"/>
      <c r="AQ870" s="376"/>
      <c r="AR870" s="376"/>
      <c r="AS870" s="266"/>
    </row>
    <row r="871" spans="1:45" hidden="1" outlineLevel="1">
      <c r="A871" s="464">
        <v>23</v>
      </c>
      <c r="B871" s="379" t="s">
        <v>115</v>
      </c>
      <c r="C871" s="251" t="s">
        <v>25</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6"/>
      <c r="AF871" s="366"/>
      <c r="AG871" s="366"/>
      <c r="AH871" s="366"/>
      <c r="AI871" s="366"/>
      <c r="AJ871" s="366"/>
      <c r="AK871" s="366"/>
      <c r="AL871" s="361"/>
      <c r="AM871" s="361"/>
      <c r="AN871" s="361"/>
      <c r="AO871" s="361"/>
      <c r="AP871" s="361"/>
      <c r="AQ871" s="361"/>
      <c r="AR871" s="361"/>
      <c r="AS871" s="256">
        <f>SUM(AE871:AR871)</f>
        <v>0</v>
      </c>
    </row>
    <row r="872" spans="1:45" hidden="1" outlineLevel="1">
      <c r="A872" s="464"/>
      <c r="B872" s="254" t="s">
        <v>341</v>
      </c>
      <c r="C872" s="251" t="s">
        <v>163</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2">
        <f>AE871</f>
        <v>0</v>
      </c>
      <c r="AF872" s="362">
        <f t="shared" ref="AF872" si="2535">AF871</f>
        <v>0</v>
      </c>
      <c r="AG872" s="362">
        <f t="shared" ref="AG872" si="2536">AG871</f>
        <v>0</v>
      </c>
      <c r="AH872" s="362">
        <f t="shared" ref="AH872" si="2537">AH871</f>
        <v>0</v>
      </c>
      <c r="AI872" s="362">
        <f t="shared" ref="AI872" si="2538">AI871</f>
        <v>0</v>
      </c>
      <c r="AJ872" s="362">
        <f t="shared" ref="AJ872" si="2539">AJ871</f>
        <v>0</v>
      </c>
      <c r="AK872" s="362">
        <f t="shared" ref="AK872" si="2540">AK871</f>
        <v>0</v>
      </c>
      <c r="AL872" s="362">
        <f t="shared" ref="AL872" si="2541">AL871</f>
        <v>0</v>
      </c>
      <c r="AM872" s="362">
        <f t="shared" ref="AM872" si="2542">AM871</f>
        <v>0</v>
      </c>
      <c r="AN872" s="362">
        <f t="shared" ref="AN872" si="2543">AN871</f>
        <v>0</v>
      </c>
      <c r="AO872" s="362">
        <f t="shared" ref="AO872" si="2544">AO871</f>
        <v>0</v>
      </c>
      <c r="AP872" s="362">
        <f t="shared" ref="AP872" si="2545">AP871</f>
        <v>0</v>
      </c>
      <c r="AQ872" s="362">
        <f t="shared" ref="AQ872" si="2546">AQ871</f>
        <v>0</v>
      </c>
      <c r="AR872" s="362">
        <f t="shared" ref="AR872" si="2547">AR871</f>
        <v>0</v>
      </c>
      <c r="AS872" s="266"/>
    </row>
    <row r="873" spans="1:45" hidden="1" outlineLevel="1">
      <c r="A873" s="464"/>
      <c r="B873" s="38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idden="1" outlineLevel="1">
      <c r="A874" s="464">
        <v>24</v>
      </c>
      <c r="B874" s="379" t="s">
        <v>116</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idden="1"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548">AF874</f>
        <v>0</v>
      </c>
      <c r="AG875" s="362">
        <f t="shared" ref="AG875" si="2549">AG874</f>
        <v>0</v>
      </c>
      <c r="AH875" s="362">
        <f t="shared" ref="AH875" si="2550">AH874</f>
        <v>0</v>
      </c>
      <c r="AI875" s="362">
        <f t="shared" ref="AI875" si="2551">AI874</f>
        <v>0</v>
      </c>
      <c r="AJ875" s="362">
        <f t="shared" ref="AJ875" si="2552">AJ874</f>
        <v>0</v>
      </c>
      <c r="AK875" s="362">
        <f t="shared" ref="AK875" si="2553">AK874</f>
        <v>0</v>
      </c>
      <c r="AL875" s="362">
        <f t="shared" ref="AL875" si="2554">AL874</f>
        <v>0</v>
      </c>
      <c r="AM875" s="362">
        <f t="shared" ref="AM875" si="2555">AM874</f>
        <v>0</v>
      </c>
      <c r="AN875" s="362">
        <f t="shared" ref="AN875" si="2556">AN874</f>
        <v>0</v>
      </c>
      <c r="AO875" s="362">
        <f t="shared" ref="AO875" si="2557">AO874</f>
        <v>0</v>
      </c>
      <c r="AP875" s="362">
        <f t="shared" ref="AP875" si="2558">AP874</f>
        <v>0</v>
      </c>
      <c r="AQ875" s="362">
        <f t="shared" ref="AQ875" si="2559">AQ874</f>
        <v>0</v>
      </c>
      <c r="AR875" s="362">
        <f t="shared" ref="AR875" si="2560">AR874</f>
        <v>0</v>
      </c>
      <c r="AS875" s="266"/>
    </row>
    <row r="876" spans="1:45" hidden="1"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63"/>
      <c r="AF876" s="376"/>
      <c r="AG876" s="376"/>
      <c r="AH876" s="376"/>
      <c r="AI876" s="376"/>
      <c r="AJ876" s="376"/>
      <c r="AK876" s="376"/>
      <c r="AL876" s="376"/>
      <c r="AM876" s="376"/>
      <c r="AN876" s="376"/>
      <c r="AO876" s="376"/>
      <c r="AP876" s="376"/>
      <c r="AQ876" s="376"/>
      <c r="AR876" s="376"/>
      <c r="AS876" s="266"/>
    </row>
    <row r="877" spans="1:45" ht="15.75" hidden="1" outlineLevel="1">
      <c r="A877" s="464"/>
      <c r="B877" s="248" t="s">
        <v>496</v>
      </c>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3"/>
      <c r="AF877" s="376"/>
      <c r="AG877" s="376"/>
      <c r="AH877" s="376"/>
      <c r="AI877" s="376"/>
      <c r="AJ877" s="376"/>
      <c r="AK877" s="376"/>
      <c r="AL877" s="376"/>
      <c r="AM877" s="376"/>
      <c r="AN877" s="376"/>
      <c r="AO877" s="376"/>
      <c r="AP877" s="376"/>
      <c r="AQ877" s="376"/>
      <c r="AR877" s="376"/>
      <c r="AS877" s="266"/>
    </row>
    <row r="878" spans="1:45" hidden="1" outlineLevel="1">
      <c r="A878" s="464">
        <v>25</v>
      </c>
      <c r="B878" s="379" t="s">
        <v>117</v>
      </c>
      <c r="C878" s="251" t="s">
        <v>25</v>
      </c>
      <c r="D878" s="255"/>
      <c r="E878" s="255"/>
      <c r="F878" s="255"/>
      <c r="G878" s="255"/>
      <c r="H878" s="255"/>
      <c r="I878" s="255"/>
      <c r="J878" s="255"/>
      <c r="K878" s="255"/>
      <c r="L878" s="255"/>
      <c r="M878" s="255"/>
      <c r="N878" s="255"/>
      <c r="O878" s="255"/>
      <c r="P878" s="255"/>
      <c r="Q878" s="255">
        <v>12</v>
      </c>
      <c r="R878" s="255"/>
      <c r="S878" s="255"/>
      <c r="T878" s="255"/>
      <c r="U878" s="255"/>
      <c r="V878" s="255"/>
      <c r="W878" s="255"/>
      <c r="X878" s="255"/>
      <c r="Y878" s="255"/>
      <c r="Z878" s="255"/>
      <c r="AA878" s="255"/>
      <c r="AB878" s="255"/>
      <c r="AC878" s="255"/>
      <c r="AD878" s="255"/>
      <c r="AE878" s="377"/>
      <c r="AF878" s="366"/>
      <c r="AG878" s="366"/>
      <c r="AH878" s="366"/>
      <c r="AI878" s="366"/>
      <c r="AJ878" s="366"/>
      <c r="AK878" s="366"/>
      <c r="AL878" s="366"/>
      <c r="AM878" s="366"/>
      <c r="AN878" s="366"/>
      <c r="AO878" s="366"/>
      <c r="AP878" s="366"/>
      <c r="AQ878" s="366"/>
      <c r="AR878" s="366"/>
      <c r="AS878" s="256">
        <f>SUM(AE878:AR878)</f>
        <v>0</v>
      </c>
    </row>
    <row r="879" spans="1:45" hidden="1" outlineLevel="1">
      <c r="A879" s="464"/>
      <c r="B879" s="254" t="s">
        <v>341</v>
      </c>
      <c r="C879" s="251" t="s">
        <v>163</v>
      </c>
      <c r="D879" s="255"/>
      <c r="E879" s="255"/>
      <c r="F879" s="255"/>
      <c r="G879" s="255"/>
      <c r="H879" s="255"/>
      <c r="I879" s="255"/>
      <c r="J879" s="255"/>
      <c r="K879" s="255"/>
      <c r="L879" s="255"/>
      <c r="M879" s="255"/>
      <c r="N879" s="255"/>
      <c r="O879" s="255"/>
      <c r="P879" s="255"/>
      <c r="Q879" s="255">
        <f>Q878</f>
        <v>12</v>
      </c>
      <c r="R879" s="255"/>
      <c r="S879" s="255"/>
      <c r="T879" s="255"/>
      <c r="U879" s="255"/>
      <c r="V879" s="255"/>
      <c r="W879" s="255"/>
      <c r="X879" s="255"/>
      <c r="Y879" s="255"/>
      <c r="Z879" s="255"/>
      <c r="AA879" s="255"/>
      <c r="AB879" s="255"/>
      <c r="AC879" s="255"/>
      <c r="AD879" s="255"/>
      <c r="AE879" s="362">
        <f>AE878</f>
        <v>0</v>
      </c>
      <c r="AF879" s="362">
        <f t="shared" ref="AF879" si="2561">AF878</f>
        <v>0</v>
      </c>
      <c r="AG879" s="362">
        <f t="shared" ref="AG879" si="2562">AG878</f>
        <v>0</v>
      </c>
      <c r="AH879" s="362">
        <f t="shared" ref="AH879" si="2563">AH878</f>
        <v>0</v>
      </c>
      <c r="AI879" s="362">
        <f t="shared" ref="AI879" si="2564">AI878</f>
        <v>0</v>
      </c>
      <c r="AJ879" s="362">
        <f t="shared" ref="AJ879" si="2565">AJ878</f>
        <v>0</v>
      </c>
      <c r="AK879" s="362">
        <f t="shared" ref="AK879" si="2566">AK878</f>
        <v>0</v>
      </c>
      <c r="AL879" s="362">
        <f t="shared" ref="AL879" si="2567">AL878</f>
        <v>0</v>
      </c>
      <c r="AM879" s="362">
        <f t="shared" ref="AM879" si="2568">AM878</f>
        <v>0</v>
      </c>
      <c r="AN879" s="362">
        <f t="shared" ref="AN879" si="2569">AN878</f>
        <v>0</v>
      </c>
      <c r="AO879" s="362">
        <f t="shared" ref="AO879" si="2570">AO878</f>
        <v>0</v>
      </c>
      <c r="AP879" s="362">
        <f t="shared" ref="AP879" si="2571">AP878</f>
        <v>0</v>
      </c>
      <c r="AQ879" s="362">
        <f t="shared" ref="AQ879" si="2572">AQ878</f>
        <v>0</v>
      </c>
      <c r="AR879" s="362">
        <f t="shared" ref="AR879" si="2573">AR878</f>
        <v>0</v>
      </c>
      <c r="AS879" s="266"/>
    </row>
    <row r="880" spans="1:45"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idden="1" outlineLevel="1">
      <c r="A881" s="464">
        <v>26</v>
      </c>
      <c r="B881" s="379" t="s">
        <v>118</v>
      </c>
      <c r="C881" s="251" t="s">
        <v>25</v>
      </c>
      <c r="D881" s="255"/>
      <c r="E881" s="255"/>
      <c r="F881" s="255"/>
      <c r="G881" s="255"/>
      <c r="H881" s="255"/>
      <c r="I881" s="255"/>
      <c r="J881" s="255"/>
      <c r="K881" s="255"/>
      <c r="L881" s="255"/>
      <c r="M881" s="255"/>
      <c r="N881" s="255"/>
      <c r="O881" s="255"/>
      <c r="P881" s="255"/>
      <c r="Q881" s="255">
        <v>12</v>
      </c>
      <c r="R881" s="255"/>
      <c r="S881" s="255"/>
      <c r="T881" s="255"/>
      <c r="U881" s="255"/>
      <c r="V881" s="255"/>
      <c r="W881" s="255"/>
      <c r="X881" s="255"/>
      <c r="Y881" s="255"/>
      <c r="Z881" s="255"/>
      <c r="AA881" s="255"/>
      <c r="AB881" s="255"/>
      <c r="AC881" s="255"/>
      <c r="AD881" s="255"/>
      <c r="AE881" s="377"/>
      <c r="AF881" s="366"/>
      <c r="AG881" s="366"/>
      <c r="AH881" s="366"/>
      <c r="AI881" s="366"/>
      <c r="AJ881" s="366"/>
      <c r="AK881" s="366"/>
      <c r="AL881" s="366"/>
      <c r="AM881" s="366"/>
      <c r="AN881" s="366"/>
      <c r="AO881" s="366"/>
      <c r="AP881" s="366"/>
      <c r="AQ881" s="366"/>
      <c r="AR881" s="366"/>
      <c r="AS881" s="256">
        <f>SUM(AE881:AR881)</f>
        <v>0</v>
      </c>
    </row>
    <row r="882" spans="1:45" hidden="1" outlineLevel="1">
      <c r="A882" s="464"/>
      <c r="B882" s="254" t="s">
        <v>341</v>
      </c>
      <c r="C882" s="251" t="s">
        <v>163</v>
      </c>
      <c r="D882" s="255"/>
      <c r="E882" s="255"/>
      <c r="F882" s="255"/>
      <c r="G882" s="255"/>
      <c r="H882" s="255"/>
      <c r="I882" s="255"/>
      <c r="J882" s="255"/>
      <c r="K882" s="255"/>
      <c r="L882" s="255"/>
      <c r="M882" s="255"/>
      <c r="N882" s="255"/>
      <c r="O882" s="255"/>
      <c r="P882" s="255"/>
      <c r="Q882" s="255">
        <f>Q881</f>
        <v>12</v>
      </c>
      <c r="R882" s="255"/>
      <c r="S882" s="255"/>
      <c r="T882" s="255"/>
      <c r="U882" s="255"/>
      <c r="V882" s="255"/>
      <c r="W882" s="255"/>
      <c r="X882" s="255"/>
      <c r="Y882" s="255"/>
      <c r="Z882" s="255"/>
      <c r="AA882" s="255"/>
      <c r="AB882" s="255"/>
      <c r="AC882" s="255"/>
      <c r="AD882" s="255"/>
      <c r="AE882" s="362">
        <f>AE881</f>
        <v>0</v>
      </c>
      <c r="AF882" s="362">
        <f t="shared" ref="AF882" si="2574">AF881</f>
        <v>0</v>
      </c>
      <c r="AG882" s="362">
        <f t="shared" ref="AG882" si="2575">AG881</f>
        <v>0</v>
      </c>
      <c r="AH882" s="362">
        <f t="shared" ref="AH882" si="2576">AH881</f>
        <v>0</v>
      </c>
      <c r="AI882" s="362">
        <f t="shared" ref="AI882" si="2577">AI881</f>
        <v>0</v>
      </c>
      <c r="AJ882" s="362">
        <f t="shared" ref="AJ882" si="2578">AJ881</f>
        <v>0</v>
      </c>
      <c r="AK882" s="362">
        <f t="shared" ref="AK882" si="2579">AK881</f>
        <v>0</v>
      </c>
      <c r="AL882" s="362">
        <f t="shared" ref="AL882" si="2580">AL881</f>
        <v>0</v>
      </c>
      <c r="AM882" s="362">
        <f t="shared" ref="AM882" si="2581">AM881</f>
        <v>0</v>
      </c>
      <c r="AN882" s="362">
        <f t="shared" ref="AN882" si="2582">AN881</f>
        <v>0</v>
      </c>
      <c r="AO882" s="362">
        <f t="shared" ref="AO882" si="2583">AO881</f>
        <v>0</v>
      </c>
      <c r="AP882" s="362">
        <f t="shared" ref="AP882" si="2584">AP881</f>
        <v>0</v>
      </c>
      <c r="AQ882" s="362">
        <f t="shared" ref="AQ882" si="2585">AQ881</f>
        <v>0</v>
      </c>
      <c r="AR882" s="362">
        <f t="shared" ref="AR882" si="2586">AR881</f>
        <v>0</v>
      </c>
      <c r="AS882" s="266"/>
    </row>
    <row r="883" spans="1:45" hidden="1" outlineLevel="1">
      <c r="A883" s="464"/>
      <c r="B883" s="254"/>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c r="AA883" s="251"/>
      <c r="AB883" s="251"/>
      <c r="AC883" s="251"/>
      <c r="AD883" s="251"/>
      <c r="AE883" s="363"/>
      <c r="AF883" s="376"/>
      <c r="AG883" s="376"/>
      <c r="AH883" s="376"/>
      <c r="AI883" s="376"/>
      <c r="AJ883" s="376"/>
      <c r="AK883" s="376"/>
      <c r="AL883" s="376"/>
      <c r="AM883" s="376"/>
      <c r="AN883" s="376"/>
      <c r="AO883" s="376"/>
      <c r="AP883" s="376"/>
      <c r="AQ883" s="376"/>
      <c r="AR883" s="376"/>
      <c r="AS883" s="266"/>
    </row>
    <row r="884" spans="1:45" hidden="1" outlineLevel="1">
      <c r="A884" s="464">
        <v>27</v>
      </c>
      <c r="B884" s="379" t="s">
        <v>119</v>
      </c>
      <c r="C884" s="251" t="s">
        <v>25</v>
      </c>
      <c r="D884" s="255"/>
      <c r="E884" s="255"/>
      <c r="F884" s="255"/>
      <c r="G884" s="255"/>
      <c r="H884" s="255"/>
      <c r="I884" s="255"/>
      <c r="J884" s="255"/>
      <c r="K884" s="255"/>
      <c r="L884" s="255"/>
      <c r="M884" s="255"/>
      <c r="N884" s="255"/>
      <c r="O884" s="255"/>
      <c r="P884" s="255"/>
      <c r="Q884" s="255">
        <v>12</v>
      </c>
      <c r="R884" s="255"/>
      <c r="S884" s="255"/>
      <c r="T884" s="255"/>
      <c r="U884" s="255"/>
      <c r="V884" s="255"/>
      <c r="W884" s="255"/>
      <c r="X884" s="255"/>
      <c r="Y884" s="255"/>
      <c r="Z884" s="255"/>
      <c r="AA884" s="255"/>
      <c r="AB884" s="255"/>
      <c r="AC884" s="255"/>
      <c r="AD884" s="255"/>
      <c r="AE884" s="377"/>
      <c r="AF884" s="366"/>
      <c r="AG884" s="366"/>
      <c r="AH884" s="366"/>
      <c r="AI884" s="366"/>
      <c r="AJ884" s="366"/>
      <c r="AK884" s="366"/>
      <c r="AL884" s="366"/>
      <c r="AM884" s="366"/>
      <c r="AN884" s="366"/>
      <c r="AO884" s="366"/>
      <c r="AP884" s="366"/>
      <c r="AQ884" s="366"/>
      <c r="AR884" s="366"/>
      <c r="AS884" s="256">
        <f>SUM(AE884:AR884)</f>
        <v>0</v>
      </c>
    </row>
    <row r="885" spans="1:45" hidden="1" outlineLevel="1">
      <c r="A885" s="464"/>
      <c r="B885" s="254" t="s">
        <v>341</v>
      </c>
      <c r="C885" s="251" t="s">
        <v>163</v>
      </c>
      <c r="D885" s="255"/>
      <c r="E885" s="255"/>
      <c r="F885" s="255"/>
      <c r="G885" s="255"/>
      <c r="H885" s="255"/>
      <c r="I885" s="255"/>
      <c r="J885" s="255"/>
      <c r="K885" s="255"/>
      <c r="L885" s="255"/>
      <c r="M885" s="255"/>
      <c r="N885" s="255"/>
      <c r="O885" s="255"/>
      <c r="P885" s="255"/>
      <c r="Q885" s="255">
        <f>Q884</f>
        <v>12</v>
      </c>
      <c r="R885" s="255"/>
      <c r="S885" s="255"/>
      <c r="T885" s="255"/>
      <c r="U885" s="255"/>
      <c r="V885" s="255"/>
      <c r="W885" s="255"/>
      <c r="X885" s="255"/>
      <c r="Y885" s="255"/>
      <c r="Z885" s="255"/>
      <c r="AA885" s="255"/>
      <c r="AB885" s="255"/>
      <c r="AC885" s="255"/>
      <c r="AD885" s="255"/>
      <c r="AE885" s="362">
        <f>AE884</f>
        <v>0</v>
      </c>
      <c r="AF885" s="362">
        <f t="shared" ref="AF885" si="2587">AF884</f>
        <v>0</v>
      </c>
      <c r="AG885" s="362">
        <f t="shared" ref="AG885" si="2588">AG884</f>
        <v>0</v>
      </c>
      <c r="AH885" s="362">
        <f t="shared" ref="AH885" si="2589">AH884</f>
        <v>0</v>
      </c>
      <c r="AI885" s="362">
        <f t="shared" ref="AI885" si="2590">AI884</f>
        <v>0</v>
      </c>
      <c r="AJ885" s="362">
        <f t="shared" ref="AJ885" si="2591">AJ884</f>
        <v>0</v>
      </c>
      <c r="AK885" s="362">
        <f t="shared" ref="AK885" si="2592">AK884</f>
        <v>0</v>
      </c>
      <c r="AL885" s="362">
        <f t="shared" ref="AL885" si="2593">AL884</f>
        <v>0</v>
      </c>
      <c r="AM885" s="362">
        <f t="shared" ref="AM885" si="2594">AM884</f>
        <v>0</v>
      </c>
      <c r="AN885" s="362">
        <f t="shared" ref="AN885" si="2595">AN884</f>
        <v>0</v>
      </c>
      <c r="AO885" s="362">
        <f t="shared" ref="AO885" si="2596">AO884</f>
        <v>0</v>
      </c>
      <c r="AP885" s="362">
        <f t="shared" ref="AP885" si="2597">AP884</f>
        <v>0</v>
      </c>
      <c r="AQ885" s="362">
        <f t="shared" ref="AQ885" si="2598">AQ884</f>
        <v>0</v>
      </c>
      <c r="AR885" s="362">
        <f t="shared" ref="AR885" si="2599">AR884</f>
        <v>0</v>
      </c>
      <c r="AS885" s="266"/>
    </row>
    <row r="886" spans="1:45" hidden="1" outlineLevel="1">
      <c r="A886" s="464"/>
      <c r="B886" s="254"/>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30" hidden="1" outlineLevel="1">
      <c r="A887" s="464">
        <v>28</v>
      </c>
      <c r="B887" s="379" t="s">
        <v>120</v>
      </c>
      <c r="C887" s="251" t="s">
        <v>25</v>
      </c>
      <c r="D887" s="255"/>
      <c r="E887" s="255"/>
      <c r="F887" s="255"/>
      <c r="G887" s="255"/>
      <c r="H887" s="255"/>
      <c r="I887" s="255"/>
      <c r="J887" s="255"/>
      <c r="K887" s="255"/>
      <c r="L887" s="255"/>
      <c r="M887" s="255"/>
      <c r="N887" s="255"/>
      <c r="O887" s="255"/>
      <c r="P887" s="255"/>
      <c r="Q887" s="255">
        <v>12</v>
      </c>
      <c r="R887" s="255"/>
      <c r="S887" s="255"/>
      <c r="T887" s="255"/>
      <c r="U887" s="255"/>
      <c r="V887" s="255"/>
      <c r="W887" s="255"/>
      <c r="X887" s="255"/>
      <c r="Y887" s="255"/>
      <c r="Z887" s="255"/>
      <c r="AA887" s="255"/>
      <c r="AB887" s="255"/>
      <c r="AC887" s="255"/>
      <c r="AD887" s="255"/>
      <c r="AE887" s="377"/>
      <c r="AF887" s="366"/>
      <c r="AG887" s="366"/>
      <c r="AH887" s="366"/>
      <c r="AI887" s="366"/>
      <c r="AJ887" s="366"/>
      <c r="AK887" s="366"/>
      <c r="AL887" s="366"/>
      <c r="AM887" s="366"/>
      <c r="AN887" s="366"/>
      <c r="AO887" s="366"/>
      <c r="AP887" s="366"/>
      <c r="AQ887" s="366"/>
      <c r="AR887" s="366"/>
      <c r="AS887" s="256">
        <f>SUM(AE887:AR887)</f>
        <v>0</v>
      </c>
    </row>
    <row r="888" spans="1:45" hidden="1"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 si="2600">AF887</f>
        <v>0</v>
      </c>
      <c r="AG888" s="362">
        <f t="shared" ref="AG888" si="2601">AG887</f>
        <v>0</v>
      </c>
      <c r="AH888" s="362">
        <f t="shared" ref="AH888" si="2602">AH887</f>
        <v>0</v>
      </c>
      <c r="AI888" s="362">
        <f t="shared" ref="AI888" si="2603">AI887</f>
        <v>0</v>
      </c>
      <c r="AJ888" s="362">
        <f t="shared" ref="AJ888" si="2604">AJ887</f>
        <v>0</v>
      </c>
      <c r="AK888" s="362">
        <f t="shared" ref="AK888" si="2605">AK887</f>
        <v>0</v>
      </c>
      <c r="AL888" s="362">
        <f t="shared" ref="AL888" si="2606">AL887</f>
        <v>0</v>
      </c>
      <c r="AM888" s="362">
        <f t="shared" ref="AM888" si="2607">AM887</f>
        <v>0</v>
      </c>
      <c r="AN888" s="362">
        <f t="shared" ref="AN888" si="2608">AN887</f>
        <v>0</v>
      </c>
      <c r="AO888" s="362">
        <f t="shared" ref="AO888" si="2609">AO887</f>
        <v>0</v>
      </c>
      <c r="AP888" s="362">
        <f t="shared" ref="AP888" si="2610">AP887</f>
        <v>0</v>
      </c>
      <c r="AQ888" s="362">
        <f t="shared" ref="AQ888" si="2611">AQ887</f>
        <v>0</v>
      </c>
      <c r="AR888" s="362">
        <f t="shared" ref="AR888" si="2612">AR887</f>
        <v>0</v>
      </c>
      <c r="AS888" s="266"/>
    </row>
    <row r="889" spans="1:45" hidden="1"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0" hidden="1" outlineLevel="1">
      <c r="A890" s="464">
        <v>29</v>
      </c>
      <c r="B890" s="379" t="s">
        <v>121</v>
      </c>
      <c r="C890" s="251" t="s">
        <v>25</v>
      </c>
      <c r="D890" s="255"/>
      <c r="E890" s="255"/>
      <c r="F890" s="255"/>
      <c r="G890" s="255"/>
      <c r="H890" s="255"/>
      <c r="I890" s="255"/>
      <c r="J890" s="255"/>
      <c r="K890" s="255"/>
      <c r="L890" s="255"/>
      <c r="M890" s="255"/>
      <c r="N890" s="255"/>
      <c r="O890" s="255"/>
      <c r="P890" s="255"/>
      <c r="Q890" s="255">
        <v>3</v>
      </c>
      <c r="R890" s="255"/>
      <c r="S890" s="255"/>
      <c r="T890" s="255"/>
      <c r="U890" s="255"/>
      <c r="V890" s="255"/>
      <c r="W890" s="255"/>
      <c r="X890" s="255"/>
      <c r="Y890" s="255"/>
      <c r="Z890" s="255"/>
      <c r="AA890" s="255"/>
      <c r="AB890" s="255"/>
      <c r="AC890" s="255"/>
      <c r="AD890" s="255"/>
      <c r="AE890" s="377"/>
      <c r="AF890" s="366"/>
      <c r="AG890" s="366"/>
      <c r="AH890" s="366"/>
      <c r="AI890" s="366"/>
      <c r="AJ890" s="366"/>
      <c r="AK890" s="366"/>
      <c r="AL890" s="366"/>
      <c r="AM890" s="366"/>
      <c r="AN890" s="366"/>
      <c r="AO890" s="366"/>
      <c r="AP890" s="366"/>
      <c r="AQ890" s="366"/>
      <c r="AR890" s="366"/>
      <c r="AS890" s="256">
        <f>SUM(AE890:AR890)</f>
        <v>0</v>
      </c>
    </row>
    <row r="891" spans="1:45" hidden="1" outlineLevel="1">
      <c r="A891" s="464"/>
      <c r="B891" s="254" t="s">
        <v>341</v>
      </c>
      <c r="C891" s="251" t="s">
        <v>163</v>
      </c>
      <c r="D891" s="255"/>
      <c r="E891" s="255"/>
      <c r="F891" s="255"/>
      <c r="G891" s="255"/>
      <c r="H891" s="255"/>
      <c r="I891" s="255"/>
      <c r="J891" s="255"/>
      <c r="K891" s="255"/>
      <c r="L891" s="255"/>
      <c r="M891" s="255"/>
      <c r="N891" s="255"/>
      <c r="O891" s="255"/>
      <c r="P891" s="255"/>
      <c r="Q891" s="255">
        <f>Q890</f>
        <v>3</v>
      </c>
      <c r="R891" s="255"/>
      <c r="S891" s="255"/>
      <c r="T891" s="255"/>
      <c r="U891" s="255"/>
      <c r="V891" s="255"/>
      <c r="W891" s="255"/>
      <c r="X891" s="255"/>
      <c r="Y891" s="255"/>
      <c r="Z891" s="255"/>
      <c r="AA891" s="255"/>
      <c r="AB891" s="255"/>
      <c r="AC891" s="255"/>
      <c r="AD891" s="255"/>
      <c r="AE891" s="362">
        <f>AE890</f>
        <v>0</v>
      </c>
      <c r="AF891" s="362">
        <f t="shared" ref="AF891" si="2613">AF890</f>
        <v>0</v>
      </c>
      <c r="AG891" s="362">
        <f t="shared" ref="AG891" si="2614">AG890</f>
        <v>0</v>
      </c>
      <c r="AH891" s="362">
        <f t="shared" ref="AH891" si="2615">AH890</f>
        <v>0</v>
      </c>
      <c r="AI891" s="362">
        <f t="shared" ref="AI891" si="2616">AI890</f>
        <v>0</v>
      </c>
      <c r="AJ891" s="362">
        <f t="shared" ref="AJ891" si="2617">AJ890</f>
        <v>0</v>
      </c>
      <c r="AK891" s="362">
        <f t="shared" ref="AK891" si="2618">AK890</f>
        <v>0</v>
      </c>
      <c r="AL891" s="362">
        <f t="shared" ref="AL891" si="2619">AL890</f>
        <v>0</v>
      </c>
      <c r="AM891" s="362">
        <f t="shared" ref="AM891" si="2620">AM890</f>
        <v>0</v>
      </c>
      <c r="AN891" s="362">
        <f t="shared" ref="AN891" si="2621">AN890</f>
        <v>0</v>
      </c>
      <c r="AO891" s="362">
        <f t="shared" ref="AO891" si="2622">AO890</f>
        <v>0</v>
      </c>
      <c r="AP891" s="362">
        <f t="shared" ref="AP891" si="2623">AP890</f>
        <v>0</v>
      </c>
      <c r="AQ891" s="362">
        <f t="shared" ref="AQ891" si="2624">AQ890</f>
        <v>0</v>
      </c>
      <c r="AR891" s="362">
        <f t="shared" ref="AR891" si="2625">AR890</f>
        <v>0</v>
      </c>
      <c r="AS891" s="266"/>
    </row>
    <row r="892" spans="1:45" hidden="1"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0" hidden="1" outlineLevel="1">
      <c r="A893" s="464">
        <v>30</v>
      </c>
      <c r="B893" s="379" t="s">
        <v>122</v>
      </c>
      <c r="C893" s="251" t="s">
        <v>25</v>
      </c>
      <c r="D893" s="255"/>
      <c r="E893" s="255"/>
      <c r="F893" s="255"/>
      <c r="G893" s="255"/>
      <c r="H893" s="255"/>
      <c r="I893" s="255"/>
      <c r="J893" s="255"/>
      <c r="K893" s="255"/>
      <c r="L893" s="255"/>
      <c r="M893" s="255"/>
      <c r="N893" s="255"/>
      <c r="O893" s="255"/>
      <c r="P893" s="255"/>
      <c r="Q893" s="255">
        <v>12</v>
      </c>
      <c r="R893" s="255"/>
      <c r="S893" s="255"/>
      <c r="T893" s="255"/>
      <c r="U893" s="255"/>
      <c r="V893" s="255"/>
      <c r="W893" s="255"/>
      <c r="X893" s="255"/>
      <c r="Y893" s="255"/>
      <c r="Z893" s="255"/>
      <c r="AA893" s="255"/>
      <c r="AB893" s="255"/>
      <c r="AC893" s="255"/>
      <c r="AD893" s="255"/>
      <c r="AE893" s="377"/>
      <c r="AF893" s="366"/>
      <c r="AG893" s="366"/>
      <c r="AH893" s="366"/>
      <c r="AI893" s="366"/>
      <c r="AJ893" s="366"/>
      <c r="AK893" s="366"/>
      <c r="AL893" s="366"/>
      <c r="AM893" s="366"/>
      <c r="AN893" s="366"/>
      <c r="AO893" s="366"/>
      <c r="AP893" s="366"/>
      <c r="AQ893" s="366"/>
      <c r="AR893" s="366"/>
      <c r="AS893" s="256">
        <f>SUM(AE893:AR893)</f>
        <v>0</v>
      </c>
    </row>
    <row r="894" spans="1:45" hidden="1" outlineLevel="1">
      <c r="A894" s="464"/>
      <c r="B894" s="254" t="s">
        <v>341</v>
      </c>
      <c r="C894" s="251" t="s">
        <v>163</v>
      </c>
      <c r="D894" s="255"/>
      <c r="E894" s="255"/>
      <c r="F894" s="255"/>
      <c r="G894" s="255"/>
      <c r="H894" s="255"/>
      <c r="I894" s="255"/>
      <c r="J894" s="255"/>
      <c r="K894" s="255"/>
      <c r="L894" s="255"/>
      <c r="M894" s="255"/>
      <c r="N894" s="255"/>
      <c r="O894" s="255"/>
      <c r="P894" s="255"/>
      <c r="Q894" s="255">
        <f>Q893</f>
        <v>12</v>
      </c>
      <c r="R894" s="255"/>
      <c r="S894" s="255"/>
      <c r="T894" s="255"/>
      <c r="U894" s="255"/>
      <c r="V894" s="255"/>
      <c r="W894" s="255"/>
      <c r="X894" s="255"/>
      <c r="Y894" s="255"/>
      <c r="Z894" s="255"/>
      <c r="AA894" s="255"/>
      <c r="AB894" s="255"/>
      <c r="AC894" s="255"/>
      <c r="AD894" s="255"/>
      <c r="AE894" s="362">
        <f>AE893</f>
        <v>0</v>
      </c>
      <c r="AF894" s="362">
        <f t="shared" ref="AF894" si="2626">AF893</f>
        <v>0</v>
      </c>
      <c r="AG894" s="362">
        <f t="shared" ref="AG894" si="2627">AG893</f>
        <v>0</v>
      </c>
      <c r="AH894" s="362">
        <f t="shared" ref="AH894" si="2628">AH893</f>
        <v>0</v>
      </c>
      <c r="AI894" s="362">
        <f t="shared" ref="AI894" si="2629">AI893</f>
        <v>0</v>
      </c>
      <c r="AJ894" s="362">
        <f t="shared" ref="AJ894" si="2630">AJ893</f>
        <v>0</v>
      </c>
      <c r="AK894" s="362">
        <f t="shared" ref="AK894" si="2631">AK893</f>
        <v>0</v>
      </c>
      <c r="AL894" s="362">
        <f t="shared" ref="AL894" si="2632">AL893</f>
        <v>0</v>
      </c>
      <c r="AM894" s="362">
        <f t="shared" ref="AM894" si="2633">AM893</f>
        <v>0</v>
      </c>
      <c r="AN894" s="362">
        <f t="shared" ref="AN894" si="2634">AN893</f>
        <v>0</v>
      </c>
      <c r="AO894" s="362">
        <f t="shared" ref="AO894" si="2635">AO893</f>
        <v>0</v>
      </c>
      <c r="AP894" s="362">
        <f t="shared" ref="AP894" si="2636">AP893</f>
        <v>0</v>
      </c>
      <c r="AQ894" s="362">
        <f t="shared" ref="AQ894" si="2637">AQ893</f>
        <v>0</v>
      </c>
      <c r="AR894" s="362">
        <f t="shared" ref="AR894" si="2638">AR893</f>
        <v>0</v>
      </c>
      <c r="AS894" s="266"/>
    </row>
    <row r="895" spans="1:45" hidden="1" outlineLevel="1">
      <c r="A895" s="464"/>
      <c r="B895" s="254"/>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c r="AA895" s="251"/>
      <c r="AB895" s="251"/>
      <c r="AC895" s="251"/>
      <c r="AD895" s="251"/>
      <c r="AE895" s="363"/>
      <c r="AF895" s="376"/>
      <c r="AG895" s="376"/>
      <c r="AH895" s="376"/>
      <c r="AI895" s="376"/>
      <c r="AJ895" s="376"/>
      <c r="AK895" s="376"/>
      <c r="AL895" s="376"/>
      <c r="AM895" s="376"/>
      <c r="AN895" s="376"/>
      <c r="AO895" s="376"/>
      <c r="AP895" s="376"/>
      <c r="AQ895" s="376"/>
      <c r="AR895" s="376"/>
      <c r="AS895" s="266"/>
    </row>
    <row r="896" spans="1:45" hidden="1" outlineLevel="1">
      <c r="A896" s="464">
        <v>31</v>
      </c>
      <c r="B896" s="379" t="s">
        <v>123</v>
      </c>
      <c r="C896" s="251" t="s">
        <v>25</v>
      </c>
      <c r="D896" s="255"/>
      <c r="E896" s="255"/>
      <c r="F896" s="255"/>
      <c r="G896" s="255"/>
      <c r="H896" s="255"/>
      <c r="I896" s="255"/>
      <c r="J896" s="255"/>
      <c r="K896" s="255"/>
      <c r="L896" s="255"/>
      <c r="M896" s="255"/>
      <c r="N896" s="255"/>
      <c r="O896" s="255"/>
      <c r="P896" s="255"/>
      <c r="Q896" s="255">
        <v>12</v>
      </c>
      <c r="R896" s="255"/>
      <c r="S896" s="255"/>
      <c r="T896" s="255"/>
      <c r="U896" s="255"/>
      <c r="V896" s="255"/>
      <c r="W896" s="255"/>
      <c r="X896" s="255"/>
      <c r="Y896" s="255"/>
      <c r="Z896" s="255"/>
      <c r="AA896" s="255"/>
      <c r="AB896" s="255"/>
      <c r="AC896" s="255"/>
      <c r="AD896" s="255"/>
      <c r="AE896" s="377"/>
      <c r="AF896" s="366"/>
      <c r="AG896" s="366"/>
      <c r="AH896" s="366"/>
      <c r="AI896" s="366"/>
      <c r="AJ896" s="366"/>
      <c r="AK896" s="366"/>
      <c r="AL896" s="366"/>
      <c r="AM896" s="366"/>
      <c r="AN896" s="366"/>
      <c r="AO896" s="366"/>
      <c r="AP896" s="366"/>
      <c r="AQ896" s="366"/>
      <c r="AR896" s="366"/>
      <c r="AS896" s="256">
        <f>SUM(AE896:AR896)</f>
        <v>0</v>
      </c>
    </row>
    <row r="897" spans="1:45" hidden="1" outlineLevel="1">
      <c r="A897" s="464"/>
      <c r="B897" s="254" t="s">
        <v>341</v>
      </c>
      <c r="C897" s="251" t="s">
        <v>163</v>
      </c>
      <c r="D897" s="255"/>
      <c r="E897" s="255"/>
      <c r="F897" s="255"/>
      <c r="G897" s="255"/>
      <c r="H897" s="255"/>
      <c r="I897" s="255"/>
      <c r="J897" s="255"/>
      <c r="K897" s="255"/>
      <c r="L897" s="255"/>
      <c r="M897" s="255"/>
      <c r="N897" s="255"/>
      <c r="O897" s="255"/>
      <c r="P897" s="255"/>
      <c r="Q897" s="255">
        <f>Q896</f>
        <v>12</v>
      </c>
      <c r="R897" s="255"/>
      <c r="S897" s="255"/>
      <c r="T897" s="255"/>
      <c r="U897" s="255"/>
      <c r="V897" s="255"/>
      <c r="W897" s="255"/>
      <c r="X897" s="255"/>
      <c r="Y897" s="255"/>
      <c r="Z897" s="255"/>
      <c r="AA897" s="255"/>
      <c r="AB897" s="255"/>
      <c r="AC897" s="255"/>
      <c r="AD897" s="255"/>
      <c r="AE897" s="362">
        <f>AE896</f>
        <v>0</v>
      </c>
      <c r="AF897" s="362">
        <f t="shared" ref="AF897" si="2639">AF896</f>
        <v>0</v>
      </c>
      <c r="AG897" s="362">
        <f t="shared" ref="AG897" si="2640">AG896</f>
        <v>0</v>
      </c>
      <c r="AH897" s="362">
        <f t="shared" ref="AH897" si="2641">AH896</f>
        <v>0</v>
      </c>
      <c r="AI897" s="362">
        <f t="shared" ref="AI897" si="2642">AI896</f>
        <v>0</v>
      </c>
      <c r="AJ897" s="362">
        <f t="shared" ref="AJ897" si="2643">AJ896</f>
        <v>0</v>
      </c>
      <c r="AK897" s="362">
        <f t="shared" ref="AK897" si="2644">AK896</f>
        <v>0</v>
      </c>
      <c r="AL897" s="362">
        <f t="shared" ref="AL897" si="2645">AL896</f>
        <v>0</v>
      </c>
      <c r="AM897" s="362">
        <f t="shared" ref="AM897" si="2646">AM896</f>
        <v>0</v>
      </c>
      <c r="AN897" s="362">
        <f t="shared" ref="AN897" si="2647">AN896</f>
        <v>0</v>
      </c>
      <c r="AO897" s="362">
        <f t="shared" ref="AO897" si="2648">AO896</f>
        <v>0</v>
      </c>
      <c r="AP897" s="362">
        <f t="shared" ref="AP897" si="2649">AP896</f>
        <v>0</v>
      </c>
      <c r="AQ897" s="362">
        <f t="shared" ref="AQ897" si="2650">AQ896</f>
        <v>0</v>
      </c>
      <c r="AR897" s="362">
        <f t="shared" ref="AR897" si="2651">AR896</f>
        <v>0</v>
      </c>
      <c r="AS897" s="266"/>
    </row>
    <row r="898" spans="1:45" hidden="1" outlineLevel="1">
      <c r="A898" s="464"/>
      <c r="B898" s="379"/>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63"/>
      <c r="AF898" s="376"/>
      <c r="AG898" s="376"/>
      <c r="AH898" s="376"/>
      <c r="AI898" s="376"/>
      <c r="AJ898" s="376"/>
      <c r="AK898" s="376"/>
      <c r="AL898" s="376"/>
      <c r="AM898" s="376"/>
      <c r="AN898" s="376"/>
      <c r="AO898" s="376"/>
      <c r="AP898" s="376"/>
      <c r="AQ898" s="376"/>
      <c r="AR898" s="376"/>
      <c r="AS898" s="266"/>
    </row>
    <row r="899" spans="1:45" hidden="1" outlineLevel="1">
      <c r="A899" s="464">
        <v>32</v>
      </c>
      <c r="B899" s="379" t="s">
        <v>124</v>
      </c>
      <c r="C899" s="251" t="s">
        <v>25</v>
      </c>
      <c r="D899" s="255"/>
      <c r="E899" s="255"/>
      <c r="F899" s="255"/>
      <c r="G899" s="255"/>
      <c r="H899" s="255"/>
      <c r="I899" s="255"/>
      <c r="J899" s="255"/>
      <c r="K899" s="255"/>
      <c r="L899" s="255"/>
      <c r="M899" s="255"/>
      <c r="N899" s="255"/>
      <c r="O899" s="255"/>
      <c r="P899" s="255"/>
      <c r="Q899" s="255">
        <v>12</v>
      </c>
      <c r="R899" s="255"/>
      <c r="S899" s="255"/>
      <c r="T899" s="255"/>
      <c r="U899" s="255"/>
      <c r="V899" s="255"/>
      <c r="W899" s="255"/>
      <c r="X899" s="255"/>
      <c r="Y899" s="255"/>
      <c r="Z899" s="255"/>
      <c r="AA899" s="255"/>
      <c r="AB899" s="255"/>
      <c r="AC899" s="255"/>
      <c r="AD899" s="255"/>
      <c r="AE899" s="377"/>
      <c r="AF899" s="366"/>
      <c r="AG899" s="366"/>
      <c r="AH899" s="366"/>
      <c r="AI899" s="366"/>
      <c r="AJ899" s="366"/>
      <c r="AK899" s="366"/>
      <c r="AL899" s="366"/>
      <c r="AM899" s="366"/>
      <c r="AN899" s="366"/>
      <c r="AO899" s="366"/>
      <c r="AP899" s="366"/>
      <c r="AQ899" s="366"/>
      <c r="AR899" s="366"/>
      <c r="AS899" s="256">
        <f>SUM(AE899:AR899)</f>
        <v>0</v>
      </c>
    </row>
    <row r="900" spans="1:45" hidden="1" outlineLevel="1">
      <c r="A900" s="464"/>
      <c r="B900" s="254" t="s">
        <v>341</v>
      </c>
      <c r="C900" s="251" t="s">
        <v>163</v>
      </c>
      <c r="D900" s="255"/>
      <c r="E900" s="255"/>
      <c r="F900" s="255"/>
      <c r="G900" s="255"/>
      <c r="H900" s="255"/>
      <c r="I900" s="255"/>
      <c r="J900" s="255"/>
      <c r="K900" s="255"/>
      <c r="L900" s="255"/>
      <c r="M900" s="255"/>
      <c r="N900" s="255"/>
      <c r="O900" s="255"/>
      <c r="P900" s="255"/>
      <c r="Q900" s="255">
        <f>Q899</f>
        <v>12</v>
      </c>
      <c r="R900" s="255"/>
      <c r="S900" s="255"/>
      <c r="T900" s="255"/>
      <c r="U900" s="255"/>
      <c r="V900" s="255"/>
      <c r="W900" s="255"/>
      <c r="X900" s="255"/>
      <c r="Y900" s="255"/>
      <c r="Z900" s="255"/>
      <c r="AA900" s="255"/>
      <c r="AB900" s="255"/>
      <c r="AC900" s="255"/>
      <c r="AD900" s="255"/>
      <c r="AE900" s="362">
        <f>AE899</f>
        <v>0</v>
      </c>
      <c r="AF900" s="362">
        <f t="shared" ref="AF900" si="2652">AF899</f>
        <v>0</v>
      </c>
      <c r="AG900" s="362">
        <f t="shared" ref="AG900" si="2653">AG899</f>
        <v>0</v>
      </c>
      <c r="AH900" s="362">
        <f t="shared" ref="AH900" si="2654">AH899</f>
        <v>0</v>
      </c>
      <c r="AI900" s="362">
        <f t="shared" ref="AI900" si="2655">AI899</f>
        <v>0</v>
      </c>
      <c r="AJ900" s="362">
        <f t="shared" ref="AJ900" si="2656">AJ899</f>
        <v>0</v>
      </c>
      <c r="AK900" s="362">
        <f t="shared" ref="AK900" si="2657">AK899</f>
        <v>0</v>
      </c>
      <c r="AL900" s="362">
        <f t="shared" ref="AL900" si="2658">AL899</f>
        <v>0</v>
      </c>
      <c r="AM900" s="362">
        <f t="shared" ref="AM900" si="2659">AM899</f>
        <v>0</v>
      </c>
      <c r="AN900" s="362">
        <f t="shared" ref="AN900" si="2660">AN899</f>
        <v>0</v>
      </c>
      <c r="AO900" s="362">
        <f t="shared" ref="AO900" si="2661">AO899</f>
        <v>0</v>
      </c>
      <c r="AP900" s="362">
        <f t="shared" ref="AP900" si="2662">AP899</f>
        <v>0</v>
      </c>
      <c r="AQ900" s="362">
        <f t="shared" ref="AQ900" si="2663">AQ899</f>
        <v>0</v>
      </c>
      <c r="AR900" s="362">
        <f>AR899</f>
        <v>0</v>
      </c>
      <c r="AS900" s="266"/>
    </row>
    <row r="901" spans="1:45" hidden="1" outlineLevel="1">
      <c r="A901" s="464"/>
      <c r="B901" s="379"/>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63"/>
      <c r="AF901" s="376"/>
      <c r="AG901" s="376"/>
      <c r="AH901" s="376"/>
      <c r="AI901" s="376"/>
      <c r="AJ901" s="376"/>
      <c r="AK901" s="376"/>
      <c r="AL901" s="376"/>
      <c r="AM901" s="376"/>
      <c r="AN901" s="376"/>
      <c r="AO901" s="376"/>
      <c r="AP901" s="376"/>
      <c r="AQ901" s="376"/>
      <c r="AR901" s="376"/>
      <c r="AS901" s="266"/>
    </row>
    <row r="902" spans="1:45" ht="15.75" hidden="1" outlineLevel="1">
      <c r="A902" s="464"/>
      <c r="B902" s="248" t="s">
        <v>497</v>
      </c>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idden="1" outlineLevel="1">
      <c r="A903" s="464">
        <v>33</v>
      </c>
      <c r="B903" s="379" t="s">
        <v>125</v>
      </c>
      <c r="C903" s="251" t="s">
        <v>25</v>
      </c>
      <c r="D903" s="255"/>
      <c r="E903" s="255"/>
      <c r="F903" s="255"/>
      <c r="G903" s="255"/>
      <c r="H903" s="255"/>
      <c r="I903" s="255"/>
      <c r="J903" s="255"/>
      <c r="K903" s="255"/>
      <c r="L903" s="255"/>
      <c r="M903" s="255"/>
      <c r="N903" s="255"/>
      <c r="O903" s="255"/>
      <c r="P903" s="255"/>
      <c r="Q903" s="255">
        <v>0</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idden="1" outlineLevel="1">
      <c r="A904" s="464"/>
      <c r="B904" s="254" t="s">
        <v>341</v>
      </c>
      <c r="C904" s="251" t="s">
        <v>163</v>
      </c>
      <c r="D904" s="255"/>
      <c r="E904" s="255"/>
      <c r="F904" s="255"/>
      <c r="G904" s="255"/>
      <c r="H904" s="255"/>
      <c r="I904" s="255"/>
      <c r="J904" s="255"/>
      <c r="K904" s="255"/>
      <c r="L904" s="255"/>
      <c r="M904" s="255"/>
      <c r="N904" s="255"/>
      <c r="O904" s="255"/>
      <c r="P904" s="255"/>
      <c r="Q904" s="255">
        <f>Q903</f>
        <v>0</v>
      </c>
      <c r="R904" s="255"/>
      <c r="S904" s="255"/>
      <c r="T904" s="255"/>
      <c r="U904" s="255"/>
      <c r="V904" s="255"/>
      <c r="W904" s="255"/>
      <c r="X904" s="255"/>
      <c r="Y904" s="255"/>
      <c r="Z904" s="255"/>
      <c r="AA904" s="255"/>
      <c r="AB904" s="255"/>
      <c r="AC904" s="255"/>
      <c r="AD904" s="255"/>
      <c r="AE904" s="362">
        <f>AE903</f>
        <v>0</v>
      </c>
      <c r="AF904" s="362">
        <f t="shared" ref="AF904" si="2664">AF903</f>
        <v>0</v>
      </c>
      <c r="AG904" s="362">
        <f t="shared" ref="AG904" si="2665">AG903</f>
        <v>0</v>
      </c>
      <c r="AH904" s="362">
        <f t="shared" ref="AH904" si="2666">AH903</f>
        <v>0</v>
      </c>
      <c r="AI904" s="362">
        <f t="shared" ref="AI904" si="2667">AI903</f>
        <v>0</v>
      </c>
      <c r="AJ904" s="362">
        <f t="shared" ref="AJ904" si="2668">AJ903</f>
        <v>0</v>
      </c>
      <c r="AK904" s="362">
        <f t="shared" ref="AK904" si="2669">AK903</f>
        <v>0</v>
      </c>
      <c r="AL904" s="362">
        <f t="shared" ref="AL904" si="2670">AL903</f>
        <v>0</v>
      </c>
      <c r="AM904" s="362">
        <f t="shared" ref="AM904" si="2671">AM903</f>
        <v>0</v>
      </c>
      <c r="AN904" s="362">
        <f t="shared" ref="AN904" si="2672">AN903</f>
        <v>0</v>
      </c>
      <c r="AO904" s="362">
        <f t="shared" ref="AO904" si="2673">AO903</f>
        <v>0</v>
      </c>
      <c r="AP904" s="362">
        <f t="shared" ref="AP904" si="2674">AP903</f>
        <v>0</v>
      </c>
      <c r="AQ904" s="362">
        <f t="shared" ref="AQ904" si="2675">AQ903</f>
        <v>0</v>
      </c>
      <c r="AR904" s="362">
        <f t="shared" ref="AR904" si="2676">AR903</f>
        <v>0</v>
      </c>
      <c r="AS904" s="266"/>
    </row>
    <row r="905" spans="1:45" hidden="1"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idden="1" outlineLevel="1">
      <c r="A906" s="464">
        <v>34</v>
      </c>
      <c r="B906" s="379" t="s">
        <v>126</v>
      </c>
      <c r="C906" s="251" t="s">
        <v>25</v>
      </c>
      <c r="D906" s="255"/>
      <c r="E906" s="255"/>
      <c r="F906" s="255"/>
      <c r="G906" s="255"/>
      <c r="H906" s="255"/>
      <c r="I906" s="255"/>
      <c r="J906" s="255"/>
      <c r="K906" s="255"/>
      <c r="L906" s="255"/>
      <c r="M906" s="255"/>
      <c r="N906" s="255"/>
      <c r="O906" s="255"/>
      <c r="P906" s="255"/>
      <c r="Q906" s="255">
        <v>0</v>
      </c>
      <c r="R906" s="255"/>
      <c r="S906" s="255"/>
      <c r="T906" s="255"/>
      <c r="U906" s="255"/>
      <c r="V906" s="255"/>
      <c r="W906" s="255"/>
      <c r="X906" s="255"/>
      <c r="Y906" s="255"/>
      <c r="Z906" s="255"/>
      <c r="AA906" s="255"/>
      <c r="AB906" s="255"/>
      <c r="AC906" s="255"/>
      <c r="AD906" s="255"/>
      <c r="AE906" s="377"/>
      <c r="AF906" s="366"/>
      <c r="AG906" s="366"/>
      <c r="AH906" s="366"/>
      <c r="AI906" s="366"/>
      <c r="AJ906" s="366"/>
      <c r="AK906" s="366"/>
      <c r="AL906" s="366"/>
      <c r="AM906" s="366"/>
      <c r="AN906" s="366"/>
      <c r="AO906" s="366"/>
      <c r="AP906" s="366"/>
      <c r="AQ906" s="366"/>
      <c r="AR906" s="366"/>
      <c r="AS906" s="256">
        <f>SUM(AE906:AR906)</f>
        <v>0</v>
      </c>
    </row>
    <row r="907" spans="1:45" hidden="1" outlineLevel="1">
      <c r="A907" s="464"/>
      <c r="B907" s="254" t="s">
        <v>341</v>
      </c>
      <c r="C907" s="251" t="s">
        <v>163</v>
      </c>
      <c r="D907" s="255"/>
      <c r="E907" s="255"/>
      <c r="F907" s="255"/>
      <c r="G907" s="255"/>
      <c r="H907" s="255"/>
      <c r="I907" s="255"/>
      <c r="J907" s="255"/>
      <c r="K907" s="255"/>
      <c r="L907" s="255"/>
      <c r="M907" s="255"/>
      <c r="N907" s="255"/>
      <c r="O907" s="255"/>
      <c r="P907" s="255"/>
      <c r="Q907" s="255">
        <f>Q906</f>
        <v>0</v>
      </c>
      <c r="R907" s="255"/>
      <c r="S907" s="255"/>
      <c r="T907" s="255"/>
      <c r="U907" s="255"/>
      <c r="V907" s="255"/>
      <c r="W907" s="255"/>
      <c r="X907" s="255"/>
      <c r="Y907" s="255"/>
      <c r="Z907" s="255"/>
      <c r="AA907" s="255"/>
      <c r="AB907" s="255"/>
      <c r="AC907" s="255"/>
      <c r="AD907" s="255"/>
      <c r="AE907" s="362">
        <f>AE906</f>
        <v>0</v>
      </c>
      <c r="AF907" s="362">
        <f t="shared" ref="AF907" si="2677">AF906</f>
        <v>0</v>
      </c>
      <c r="AG907" s="362">
        <f t="shared" ref="AG907" si="2678">AG906</f>
        <v>0</v>
      </c>
      <c r="AH907" s="362">
        <f t="shared" ref="AH907" si="2679">AH906</f>
        <v>0</v>
      </c>
      <c r="AI907" s="362">
        <f t="shared" ref="AI907" si="2680">AI906</f>
        <v>0</v>
      </c>
      <c r="AJ907" s="362">
        <f t="shared" ref="AJ907" si="2681">AJ906</f>
        <v>0</v>
      </c>
      <c r="AK907" s="362">
        <f t="shared" ref="AK907" si="2682">AK906</f>
        <v>0</v>
      </c>
      <c r="AL907" s="362">
        <f t="shared" ref="AL907" si="2683">AL906</f>
        <v>0</v>
      </c>
      <c r="AM907" s="362">
        <f t="shared" ref="AM907" si="2684">AM906</f>
        <v>0</v>
      </c>
      <c r="AN907" s="362">
        <f t="shared" ref="AN907" si="2685">AN906</f>
        <v>0</v>
      </c>
      <c r="AO907" s="362">
        <f t="shared" ref="AO907" si="2686">AO906</f>
        <v>0</v>
      </c>
      <c r="AP907" s="362">
        <f t="shared" ref="AP907" si="2687">AP906</f>
        <v>0</v>
      </c>
      <c r="AQ907" s="362">
        <f t="shared" ref="AQ907" si="2688">AQ906</f>
        <v>0</v>
      </c>
      <c r="AR907" s="362">
        <f t="shared" ref="AR907" si="2689">AR906</f>
        <v>0</v>
      </c>
      <c r="AS907" s="266"/>
    </row>
    <row r="908" spans="1:45" hidden="1"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idden="1" outlineLevel="1">
      <c r="A909" s="464">
        <v>35</v>
      </c>
      <c r="B909" s="379" t="s">
        <v>127</v>
      </c>
      <c r="C909" s="251" t="s">
        <v>25</v>
      </c>
      <c r="D909" s="255"/>
      <c r="E909" s="255"/>
      <c r="F909" s="255"/>
      <c r="G909" s="255"/>
      <c r="H909" s="255"/>
      <c r="I909" s="255"/>
      <c r="J909" s="255"/>
      <c r="K909" s="255"/>
      <c r="L909" s="255"/>
      <c r="M909" s="255"/>
      <c r="N909" s="255"/>
      <c r="O909" s="255"/>
      <c r="P909" s="255"/>
      <c r="Q909" s="255">
        <v>0</v>
      </c>
      <c r="R909" s="255"/>
      <c r="S909" s="255"/>
      <c r="T909" s="255"/>
      <c r="U909" s="255"/>
      <c r="V909" s="255"/>
      <c r="W909" s="255"/>
      <c r="X909" s="255"/>
      <c r="Y909" s="255"/>
      <c r="Z909" s="255"/>
      <c r="AA909" s="255"/>
      <c r="AB909" s="255"/>
      <c r="AC909" s="255"/>
      <c r="AD909" s="255"/>
      <c r="AE909" s="377"/>
      <c r="AF909" s="366"/>
      <c r="AG909" s="366"/>
      <c r="AH909" s="366"/>
      <c r="AI909" s="366"/>
      <c r="AJ909" s="366"/>
      <c r="AK909" s="366"/>
      <c r="AL909" s="366"/>
      <c r="AM909" s="366"/>
      <c r="AN909" s="366"/>
      <c r="AO909" s="366"/>
      <c r="AP909" s="366"/>
      <c r="AQ909" s="366"/>
      <c r="AR909" s="366"/>
      <c r="AS909" s="256">
        <f>SUM(AE909:AR909)</f>
        <v>0</v>
      </c>
    </row>
    <row r="910" spans="1:45" hidden="1" outlineLevel="1">
      <c r="A910" s="464"/>
      <c r="B910" s="254" t="s">
        <v>341</v>
      </c>
      <c r="C910" s="251" t="s">
        <v>163</v>
      </c>
      <c r="D910" s="255"/>
      <c r="E910" s="255"/>
      <c r="F910" s="255"/>
      <c r="G910" s="255"/>
      <c r="H910" s="255"/>
      <c r="I910" s="255"/>
      <c r="J910" s="255"/>
      <c r="K910" s="255"/>
      <c r="L910" s="255"/>
      <c r="M910" s="255"/>
      <c r="N910" s="255"/>
      <c r="O910" s="255"/>
      <c r="P910" s="255"/>
      <c r="Q910" s="255">
        <f>Q909</f>
        <v>0</v>
      </c>
      <c r="R910" s="255"/>
      <c r="S910" s="255"/>
      <c r="T910" s="255"/>
      <c r="U910" s="255"/>
      <c r="V910" s="255"/>
      <c r="W910" s="255"/>
      <c r="X910" s="255"/>
      <c r="Y910" s="255"/>
      <c r="Z910" s="255"/>
      <c r="AA910" s="255"/>
      <c r="AB910" s="255"/>
      <c r="AC910" s="255"/>
      <c r="AD910" s="255"/>
      <c r="AE910" s="362">
        <f>AE909</f>
        <v>0</v>
      </c>
      <c r="AF910" s="362">
        <f t="shared" ref="AF910" si="2690">AF909</f>
        <v>0</v>
      </c>
      <c r="AG910" s="362">
        <f t="shared" ref="AG910" si="2691">AG909</f>
        <v>0</v>
      </c>
      <c r="AH910" s="362">
        <f t="shared" ref="AH910" si="2692">AH909</f>
        <v>0</v>
      </c>
      <c r="AI910" s="362">
        <f t="shared" ref="AI910" si="2693">AI909</f>
        <v>0</v>
      </c>
      <c r="AJ910" s="362">
        <f t="shared" ref="AJ910" si="2694">AJ909</f>
        <v>0</v>
      </c>
      <c r="AK910" s="362">
        <f t="shared" ref="AK910" si="2695">AK909</f>
        <v>0</v>
      </c>
      <c r="AL910" s="362">
        <f t="shared" ref="AL910" si="2696">AL909</f>
        <v>0</v>
      </c>
      <c r="AM910" s="362">
        <f t="shared" ref="AM910" si="2697">AM909</f>
        <v>0</v>
      </c>
      <c r="AN910" s="362">
        <f t="shared" ref="AN910" si="2698">AN909</f>
        <v>0</v>
      </c>
      <c r="AO910" s="362">
        <f t="shared" ref="AO910" si="2699">AO909</f>
        <v>0</v>
      </c>
      <c r="AP910" s="362">
        <f t="shared" ref="AP910" si="2700">AP909</f>
        <v>0</v>
      </c>
      <c r="AQ910" s="362">
        <f t="shared" ref="AQ910" si="2701">AQ909</f>
        <v>0</v>
      </c>
      <c r="AR910" s="362">
        <f t="shared" ref="AR910" si="2702">AR909</f>
        <v>0</v>
      </c>
      <c r="AS910" s="266"/>
    </row>
    <row r="911" spans="1:45" hidden="1" outlineLevel="1">
      <c r="A911" s="464"/>
      <c r="B911" s="382"/>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63"/>
      <c r="AF911" s="376"/>
      <c r="AG911" s="376"/>
      <c r="AH911" s="376"/>
      <c r="AI911" s="376"/>
      <c r="AJ911" s="376"/>
      <c r="AK911" s="376"/>
      <c r="AL911" s="376"/>
      <c r="AM911" s="376"/>
      <c r="AN911" s="376"/>
      <c r="AO911" s="376"/>
      <c r="AP911" s="376"/>
      <c r="AQ911" s="376"/>
      <c r="AR911" s="376"/>
      <c r="AS911" s="266"/>
    </row>
    <row r="912" spans="1:45" ht="15.75" hidden="1" outlineLevel="1">
      <c r="A912" s="464"/>
      <c r="B912" s="248" t="s">
        <v>498</v>
      </c>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45" hidden="1" outlineLevel="1">
      <c r="A913" s="464">
        <v>36</v>
      </c>
      <c r="B913" s="379" t="s">
        <v>128</v>
      </c>
      <c r="C913" s="251" t="s">
        <v>25</v>
      </c>
      <c r="D913" s="255"/>
      <c r="E913" s="255"/>
      <c r="F913" s="255"/>
      <c r="G913" s="255"/>
      <c r="H913" s="255"/>
      <c r="I913" s="255"/>
      <c r="J913" s="255"/>
      <c r="K913" s="255"/>
      <c r="L913" s="255"/>
      <c r="M913" s="255"/>
      <c r="N913" s="255"/>
      <c r="O913" s="255"/>
      <c r="P913" s="255"/>
      <c r="Q913" s="255">
        <v>12</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idden="1" outlineLevel="1">
      <c r="A914" s="464"/>
      <c r="B914" s="254" t="s">
        <v>341</v>
      </c>
      <c r="C914" s="251" t="s">
        <v>163</v>
      </c>
      <c r="D914" s="255"/>
      <c r="E914" s="255"/>
      <c r="F914" s="255"/>
      <c r="G914" s="255"/>
      <c r="H914" s="255"/>
      <c r="I914" s="255"/>
      <c r="J914" s="255"/>
      <c r="K914" s="255"/>
      <c r="L914" s="255"/>
      <c r="M914" s="255"/>
      <c r="N914" s="255"/>
      <c r="O914" s="255"/>
      <c r="P914" s="255"/>
      <c r="Q914" s="255">
        <f>Q913</f>
        <v>12</v>
      </c>
      <c r="R914" s="255"/>
      <c r="S914" s="255"/>
      <c r="T914" s="255"/>
      <c r="U914" s="255"/>
      <c r="V914" s="255"/>
      <c r="W914" s="255"/>
      <c r="X914" s="255"/>
      <c r="Y914" s="255"/>
      <c r="Z914" s="255"/>
      <c r="AA914" s="255"/>
      <c r="AB914" s="255"/>
      <c r="AC914" s="255"/>
      <c r="AD914" s="255"/>
      <c r="AE914" s="362">
        <f>AE913</f>
        <v>0</v>
      </c>
      <c r="AF914" s="362">
        <f t="shared" ref="AF914" si="2703">AF913</f>
        <v>0</v>
      </c>
      <c r="AG914" s="362">
        <f t="shared" ref="AG914" si="2704">AG913</f>
        <v>0</v>
      </c>
      <c r="AH914" s="362">
        <f t="shared" ref="AH914" si="2705">AH913</f>
        <v>0</v>
      </c>
      <c r="AI914" s="362">
        <f t="shared" ref="AI914" si="2706">AI913</f>
        <v>0</v>
      </c>
      <c r="AJ914" s="362">
        <f t="shared" ref="AJ914" si="2707">AJ913</f>
        <v>0</v>
      </c>
      <c r="AK914" s="362">
        <f t="shared" ref="AK914" si="2708">AK913</f>
        <v>0</v>
      </c>
      <c r="AL914" s="362">
        <f t="shared" ref="AL914" si="2709">AL913</f>
        <v>0</v>
      </c>
      <c r="AM914" s="362">
        <f t="shared" ref="AM914" si="2710">AM913</f>
        <v>0</v>
      </c>
      <c r="AN914" s="362">
        <f t="shared" ref="AN914" si="2711">AN913</f>
        <v>0</v>
      </c>
      <c r="AO914" s="362">
        <f t="shared" ref="AO914" si="2712">AO913</f>
        <v>0</v>
      </c>
      <c r="AP914" s="362">
        <f t="shared" ref="AP914" si="2713">AP913</f>
        <v>0</v>
      </c>
      <c r="AQ914" s="362">
        <f t="shared" ref="AQ914" si="2714">AQ913</f>
        <v>0</v>
      </c>
      <c r="AR914" s="362">
        <f t="shared" ref="AR914" si="2715">AR913</f>
        <v>0</v>
      </c>
      <c r="AS914" s="266"/>
    </row>
    <row r="915" spans="1:45" hidden="1"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idden="1" outlineLevel="1">
      <c r="A916" s="464">
        <v>37</v>
      </c>
      <c r="B916" s="379" t="s">
        <v>129</v>
      </c>
      <c r="C916" s="251" t="s">
        <v>25</v>
      </c>
      <c r="D916" s="255"/>
      <c r="E916" s="255"/>
      <c r="F916" s="255"/>
      <c r="G916" s="255"/>
      <c r="H916" s="255"/>
      <c r="I916" s="255"/>
      <c r="J916" s="255"/>
      <c r="K916" s="255"/>
      <c r="L916" s="255"/>
      <c r="M916" s="255"/>
      <c r="N916" s="255"/>
      <c r="O916" s="255"/>
      <c r="P916" s="255"/>
      <c r="Q916" s="255">
        <v>12</v>
      </c>
      <c r="R916" s="255"/>
      <c r="S916" s="255"/>
      <c r="T916" s="255"/>
      <c r="U916" s="255"/>
      <c r="V916" s="255"/>
      <c r="W916" s="255"/>
      <c r="X916" s="255"/>
      <c r="Y916" s="255"/>
      <c r="Z916" s="255"/>
      <c r="AA916" s="255"/>
      <c r="AB916" s="255"/>
      <c r="AC916" s="255"/>
      <c r="AD916" s="255"/>
      <c r="AE916" s="377"/>
      <c r="AF916" s="366"/>
      <c r="AG916" s="366"/>
      <c r="AH916" s="366"/>
      <c r="AI916" s="366"/>
      <c r="AJ916" s="366"/>
      <c r="AK916" s="366"/>
      <c r="AL916" s="366"/>
      <c r="AM916" s="366"/>
      <c r="AN916" s="366"/>
      <c r="AO916" s="366"/>
      <c r="AP916" s="366"/>
      <c r="AQ916" s="366"/>
      <c r="AR916" s="366"/>
      <c r="AS916" s="256">
        <f>SUM(AE916:AR916)</f>
        <v>0</v>
      </c>
    </row>
    <row r="917" spans="1:45" hidden="1" outlineLevel="1">
      <c r="A917" s="464"/>
      <c r="B917" s="254" t="s">
        <v>341</v>
      </c>
      <c r="C917" s="251" t="s">
        <v>163</v>
      </c>
      <c r="D917" s="255"/>
      <c r="E917" s="255"/>
      <c r="F917" s="255"/>
      <c r="G917" s="255"/>
      <c r="H917" s="255"/>
      <c r="I917" s="255"/>
      <c r="J917" s="255"/>
      <c r="K917" s="255"/>
      <c r="L917" s="255"/>
      <c r="M917" s="255"/>
      <c r="N917" s="255"/>
      <c r="O917" s="255"/>
      <c r="P917" s="255"/>
      <c r="Q917" s="255">
        <f>Q916</f>
        <v>12</v>
      </c>
      <c r="R917" s="255"/>
      <c r="S917" s="255"/>
      <c r="T917" s="255"/>
      <c r="U917" s="255"/>
      <c r="V917" s="255"/>
      <c r="W917" s="255"/>
      <c r="X917" s="255"/>
      <c r="Y917" s="255"/>
      <c r="Z917" s="255"/>
      <c r="AA917" s="255"/>
      <c r="AB917" s="255"/>
      <c r="AC917" s="255"/>
      <c r="AD917" s="255"/>
      <c r="AE917" s="362">
        <f>AE916</f>
        <v>0</v>
      </c>
      <c r="AF917" s="362">
        <f t="shared" ref="AF917" si="2716">AF916</f>
        <v>0</v>
      </c>
      <c r="AG917" s="362">
        <f t="shared" ref="AG917" si="2717">AG916</f>
        <v>0</v>
      </c>
      <c r="AH917" s="362">
        <f t="shared" ref="AH917" si="2718">AH916</f>
        <v>0</v>
      </c>
      <c r="AI917" s="362">
        <f t="shared" ref="AI917" si="2719">AI916</f>
        <v>0</v>
      </c>
      <c r="AJ917" s="362">
        <f t="shared" ref="AJ917" si="2720">AJ916</f>
        <v>0</v>
      </c>
      <c r="AK917" s="362">
        <f t="shared" ref="AK917" si="2721">AK916</f>
        <v>0</v>
      </c>
      <c r="AL917" s="362">
        <f t="shared" ref="AL917" si="2722">AL916</f>
        <v>0</v>
      </c>
      <c r="AM917" s="362">
        <f t="shared" ref="AM917" si="2723">AM916</f>
        <v>0</v>
      </c>
      <c r="AN917" s="362">
        <f t="shared" ref="AN917" si="2724">AN916</f>
        <v>0</v>
      </c>
      <c r="AO917" s="362">
        <f t="shared" ref="AO917" si="2725">AO916</f>
        <v>0</v>
      </c>
      <c r="AP917" s="362">
        <f t="shared" ref="AP917" si="2726">AP916</f>
        <v>0</v>
      </c>
      <c r="AQ917" s="362">
        <f t="shared" ref="AQ917" si="2727">AQ916</f>
        <v>0</v>
      </c>
      <c r="AR917" s="362">
        <f t="shared" ref="AR917" si="2728">AR916</f>
        <v>0</v>
      </c>
      <c r="AS917" s="266"/>
    </row>
    <row r="918" spans="1:45" hidden="1" outlineLevel="1">
      <c r="A918" s="464"/>
      <c r="B918" s="379"/>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idden="1" outlineLevel="1">
      <c r="A919" s="464">
        <v>38</v>
      </c>
      <c r="B919" s="379" t="s">
        <v>130</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77"/>
      <c r="AF919" s="366"/>
      <c r="AG919" s="366"/>
      <c r="AH919" s="366"/>
      <c r="AI919" s="366"/>
      <c r="AJ919" s="366"/>
      <c r="AK919" s="366"/>
      <c r="AL919" s="366"/>
      <c r="AM919" s="366"/>
      <c r="AN919" s="366"/>
      <c r="AO919" s="366"/>
      <c r="AP919" s="366"/>
      <c r="AQ919" s="366"/>
      <c r="AR919" s="366"/>
      <c r="AS919" s="256">
        <f>SUM(AE919:AR919)</f>
        <v>0</v>
      </c>
    </row>
    <row r="920" spans="1:45" hidden="1" outlineLevel="1">
      <c r="A920" s="464"/>
      <c r="B920" s="254" t="s">
        <v>341</v>
      </c>
      <c r="C920" s="251" t="s">
        <v>163</v>
      </c>
      <c r="D920" s="255"/>
      <c r="E920" s="255"/>
      <c r="F920" s="255"/>
      <c r="G920" s="255"/>
      <c r="H920" s="255"/>
      <c r="I920" s="255"/>
      <c r="J920" s="255"/>
      <c r="K920" s="255"/>
      <c r="L920" s="255"/>
      <c r="M920" s="255"/>
      <c r="N920" s="255"/>
      <c r="O920" s="255"/>
      <c r="P920" s="255"/>
      <c r="Q920" s="255">
        <f>Q919</f>
        <v>12</v>
      </c>
      <c r="R920" s="255"/>
      <c r="S920" s="255"/>
      <c r="T920" s="255"/>
      <c r="U920" s="255"/>
      <c r="V920" s="255"/>
      <c r="W920" s="255"/>
      <c r="X920" s="255"/>
      <c r="Y920" s="255"/>
      <c r="Z920" s="255"/>
      <c r="AA920" s="255"/>
      <c r="AB920" s="255"/>
      <c r="AC920" s="255"/>
      <c r="AD920" s="255"/>
      <c r="AE920" s="362">
        <f>AE919</f>
        <v>0</v>
      </c>
      <c r="AF920" s="362">
        <f t="shared" ref="AF920" si="2729">AF919</f>
        <v>0</v>
      </c>
      <c r="AG920" s="362">
        <f t="shared" ref="AG920" si="2730">AG919</f>
        <v>0</v>
      </c>
      <c r="AH920" s="362">
        <f t="shared" ref="AH920" si="2731">AH919</f>
        <v>0</v>
      </c>
      <c r="AI920" s="362">
        <f t="shared" ref="AI920" si="2732">AI919</f>
        <v>0</v>
      </c>
      <c r="AJ920" s="362">
        <f t="shared" ref="AJ920" si="2733">AJ919</f>
        <v>0</v>
      </c>
      <c r="AK920" s="362">
        <f t="shared" ref="AK920" si="2734">AK919</f>
        <v>0</v>
      </c>
      <c r="AL920" s="362">
        <f t="shared" ref="AL920" si="2735">AL919</f>
        <v>0</v>
      </c>
      <c r="AM920" s="362">
        <f t="shared" ref="AM920" si="2736">AM919</f>
        <v>0</v>
      </c>
      <c r="AN920" s="362">
        <f t="shared" ref="AN920" si="2737">AN919</f>
        <v>0</v>
      </c>
      <c r="AO920" s="362">
        <f t="shared" ref="AO920" si="2738">AO919</f>
        <v>0</v>
      </c>
      <c r="AP920" s="362">
        <f t="shared" ref="AP920" si="2739">AP919</f>
        <v>0</v>
      </c>
      <c r="AQ920" s="362">
        <f t="shared" ref="AQ920" si="2740">AQ919</f>
        <v>0</v>
      </c>
      <c r="AR920" s="362">
        <f t="shared" ref="AR920" si="2741">AR919</f>
        <v>0</v>
      </c>
      <c r="AS920" s="266"/>
    </row>
    <row r="921" spans="1:45" hidden="1" outlineLevel="1">
      <c r="A921" s="464"/>
      <c r="B921" s="379"/>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63"/>
      <c r="AF921" s="376"/>
      <c r="AG921" s="376"/>
      <c r="AH921" s="376"/>
      <c r="AI921" s="376"/>
      <c r="AJ921" s="376"/>
      <c r="AK921" s="376"/>
      <c r="AL921" s="376"/>
      <c r="AM921" s="376"/>
      <c r="AN921" s="376"/>
      <c r="AO921" s="376"/>
      <c r="AP921" s="376"/>
      <c r="AQ921" s="376"/>
      <c r="AR921" s="376"/>
      <c r="AS921" s="266"/>
    </row>
    <row r="922" spans="1:45" ht="30" hidden="1" outlineLevel="1">
      <c r="A922" s="464">
        <v>39</v>
      </c>
      <c r="B922" s="379" t="s">
        <v>131</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77"/>
      <c r="AF922" s="366"/>
      <c r="AG922" s="366"/>
      <c r="AH922" s="366"/>
      <c r="AI922" s="366"/>
      <c r="AJ922" s="366"/>
      <c r="AK922" s="366"/>
      <c r="AL922" s="366"/>
      <c r="AM922" s="366"/>
      <c r="AN922" s="366"/>
      <c r="AO922" s="366"/>
      <c r="AP922" s="366"/>
      <c r="AQ922" s="366"/>
      <c r="AR922" s="366"/>
      <c r="AS922" s="256">
        <f>SUM(AE922:AR922)</f>
        <v>0</v>
      </c>
    </row>
    <row r="923" spans="1:45" hidden="1" outlineLevel="1">
      <c r="A923" s="464"/>
      <c r="B923" s="254" t="s">
        <v>341</v>
      </c>
      <c r="C923" s="251" t="s">
        <v>163</v>
      </c>
      <c r="D923" s="255"/>
      <c r="E923" s="255"/>
      <c r="F923" s="255"/>
      <c r="G923" s="255"/>
      <c r="H923" s="255"/>
      <c r="I923" s="255"/>
      <c r="J923" s="255"/>
      <c r="K923" s="255"/>
      <c r="L923" s="255"/>
      <c r="M923" s="255"/>
      <c r="N923" s="255"/>
      <c r="O923" s="255"/>
      <c r="P923" s="255"/>
      <c r="Q923" s="255">
        <f>Q922</f>
        <v>12</v>
      </c>
      <c r="R923" s="255"/>
      <c r="S923" s="255"/>
      <c r="T923" s="255"/>
      <c r="U923" s="255"/>
      <c r="V923" s="255"/>
      <c r="W923" s="255"/>
      <c r="X923" s="255"/>
      <c r="Y923" s="255"/>
      <c r="Z923" s="255"/>
      <c r="AA923" s="255"/>
      <c r="AB923" s="255"/>
      <c r="AC923" s="255"/>
      <c r="AD923" s="255"/>
      <c r="AE923" s="362">
        <f>AE922</f>
        <v>0</v>
      </c>
      <c r="AF923" s="362">
        <f t="shared" ref="AF923" si="2742">AF922</f>
        <v>0</v>
      </c>
      <c r="AG923" s="362">
        <f t="shared" ref="AG923" si="2743">AG922</f>
        <v>0</v>
      </c>
      <c r="AH923" s="362">
        <f t="shared" ref="AH923" si="2744">AH922</f>
        <v>0</v>
      </c>
      <c r="AI923" s="362">
        <f t="shared" ref="AI923" si="2745">AI922</f>
        <v>0</v>
      </c>
      <c r="AJ923" s="362">
        <f t="shared" ref="AJ923" si="2746">AJ922</f>
        <v>0</v>
      </c>
      <c r="AK923" s="362">
        <f t="shared" ref="AK923" si="2747">AK922</f>
        <v>0</v>
      </c>
      <c r="AL923" s="362">
        <f t="shared" ref="AL923" si="2748">AL922</f>
        <v>0</v>
      </c>
      <c r="AM923" s="362">
        <f t="shared" ref="AM923" si="2749">AM922</f>
        <v>0</v>
      </c>
      <c r="AN923" s="362">
        <f t="shared" ref="AN923" si="2750">AN922</f>
        <v>0</v>
      </c>
      <c r="AO923" s="362">
        <f t="shared" ref="AO923" si="2751">AO922</f>
        <v>0</v>
      </c>
      <c r="AP923" s="362">
        <f t="shared" ref="AP923" si="2752">AP922</f>
        <v>0</v>
      </c>
      <c r="AQ923" s="362">
        <f t="shared" ref="AQ923" si="2753">AQ922</f>
        <v>0</v>
      </c>
      <c r="AR923" s="362">
        <f t="shared" ref="AR923" si="2754">AR922</f>
        <v>0</v>
      </c>
      <c r="AS923" s="266"/>
    </row>
    <row r="924" spans="1:45" hidden="1" outlineLevel="1">
      <c r="A924" s="464"/>
      <c r="B924" s="379"/>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63"/>
      <c r="AF924" s="376"/>
      <c r="AG924" s="376"/>
      <c r="AH924" s="376"/>
      <c r="AI924" s="376"/>
      <c r="AJ924" s="376"/>
      <c r="AK924" s="376"/>
      <c r="AL924" s="376"/>
      <c r="AM924" s="376"/>
      <c r="AN924" s="376"/>
      <c r="AO924" s="376"/>
      <c r="AP924" s="376"/>
      <c r="AQ924" s="376"/>
      <c r="AR924" s="376"/>
      <c r="AS924" s="266"/>
    </row>
    <row r="925" spans="1:45" ht="30" hidden="1" outlineLevel="1">
      <c r="A925" s="464">
        <v>40</v>
      </c>
      <c r="B925" s="379" t="s">
        <v>132</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77"/>
      <c r="AF925" s="366"/>
      <c r="AG925" s="366"/>
      <c r="AH925" s="366"/>
      <c r="AI925" s="366"/>
      <c r="AJ925" s="366"/>
      <c r="AK925" s="366"/>
      <c r="AL925" s="366"/>
      <c r="AM925" s="366"/>
      <c r="AN925" s="366"/>
      <c r="AO925" s="366"/>
      <c r="AP925" s="366"/>
      <c r="AQ925" s="366"/>
      <c r="AR925" s="366"/>
      <c r="AS925" s="256">
        <f>SUM(AE925:AR925)</f>
        <v>0</v>
      </c>
    </row>
    <row r="926" spans="1:45" hidden="1" outlineLevel="1">
      <c r="A926" s="464"/>
      <c r="B926" s="254" t="s">
        <v>341</v>
      </c>
      <c r="C926" s="251" t="s">
        <v>163</v>
      </c>
      <c r="D926" s="255"/>
      <c r="E926" s="255"/>
      <c r="F926" s="255"/>
      <c r="G926" s="255"/>
      <c r="H926" s="255"/>
      <c r="I926" s="255"/>
      <c r="J926" s="255"/>
      <c r="K926" s="255"/>
      <c r="L926" s="255"/>
      <c r="M926" s="255"/>
      <c r="N926" s="255"/>
      <c r="O926" s="255"/>
      <c r="P926" s="255"/>
      <c r="Q926" s="255">
        <f>Q925</f>
        <v>12</v>
      </c>
      <c r="R926" s="255"/>
      <c r="S926" s="255"/>
      <c r="T926" s="255"/>
      <c r="U926" s="255"/>
      <c r="V926" s="255"/>
      <c r="W926" s="255"/>
      <c r="X926" s="255"/>
      <c r="Y926" s="255"/>
      <c r="Z926" s="255"/>
      <c r="AA926" s="255"/>
      <c r="AB926" s="255"/>
      <c r="AC926" s="255"/>
      <c r="AD926" s="255"/>
      <c r="AE926" s="362">
        <f>AE925</f>
        <v>0</v>
      </c>
      <c r="AF926" s="362">
        <f t="shared" ref="AF926" si="2755">AF925</f>
        <v>0</v>
      </c>
      <c r="AG926" s="362">
        <f t="shared" ref="AG926" si="2756">AG925</f>
        <v>0</v>
      </c>
      <c r="AH926" s="362">
        <f t="shared" ref="AH926" si="2757">AH925</f>
        <v>0</v>
      </c>
      <c r="AI926" s="362">
        <f t="shared" ref="AI926" si="2758">AI925</f>
        <v>0</v>
      </c>
      <c r="AJ926" s="362">
        <f t="shared" ref="AJ926" si="2759">AJ925</f>
        <v>0</v>
      </c>
      <c r="AK926" s="362">
        <f t="shared" ref="AK926" si="2760">AK925</f>
        <v>0</v>
      </c>
      <c r="AL926" s="362">
        <f t="shared" ref="AL926" si="2761">AL925</f>
        <v>0</v>
      </c>
      <c r="AM926" s="362">
        <f t="shared" ref="AM926" si="2762">AM925</f>
        <v>0</v>
      </c>
      <c r="AN926" s="362">
        <f t="shared" ref="AN926" si="2763">AN925</f>
        <v>0</v>
      </c>
      <c r="AO926" s="362">
        <f t="shared" ref="AO926" si="2764">AO925</f>
        <v>0</v>
      </c>
      <c r="AP926" s="362">
        <f t="shared" ref="AP926" si="2765">AP925</f>
        <v>0</v>
      </c>
      <c r="AQ926" s="362">
        <f t="shared" ref="AQ926" si="2766">AQ925</f>
        <v>0</v>
      </c>
      <c r="AR926" s="362">
        <f t="shared" ref="AR926" si="2767">AR925</f>
        <v>0</v>
      </c>
      <c r="AS926" s="266"/>
    </row>
    <row r="927" spans="1:45" hidden="1" outlineLevel="1">
      <c r="A927" s="464"/>
      <c r="B927" s="379"/>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63"/>
      <c r="AF927" s="376"/>
      <c r="AG927" s="376"/>
      <c r="AH927" s="376"/>
      <c r="AI927" s="376"/>
      <c r="AJ927" s="376"/>
      <c r="AK927" s="376"/>
      <c r="AL927" s="376"/>
      <c r="AM927" s="376"/>
      <c r="AN927" s="376"/>
      <c r="AO927" s="376"/>
      <c r="AP927" s="376"/>
      <c r="AQ927" s="376"/>
      <c r="AR927" s="376"/>
      <c r="AS927" s="266"/>
    </row>
    <row r="928" spans="1:45" ht="30" hidden="1" outlineLevel="1">
      <c r="A928" s="464">
        <v>41</v>
      </c>
      <c r="B928" s="379" t="s">
        <v>133</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77"/>
      <c r="AF928" s="366"/>
      <c r="AG928" s="366"/>
      <c r="AH928" s="366"/>
      <c r="AI928" s="366"/>
      <c r="AJ928" s="366"/>
      <c r="AK928" s="366"/>
      <c r="AL928" s="366"/>
      <c r="AM928" s="366"/>
      <c r="AN928" s="366"/>
      <c r="AO928" s="366"/>
      <c r="AP928" s="366"/>
      <c r="AQ928" s="366"/>
      <c r="AR928" s="366"/>
      <c r="AS928" s="256">
        <f>SUM(AE928:AR928)</f>
        <v>0</v>
      </c>
    </row>
    <row r="929" spans="1:45" hidden="1" outlineLevel="1">
      <c r="A929" s="464"/>
      <c r="B929" s="254" t="s">
        <v>341</v>
      </c>
      <c r="C929" s="251" t="s">
        <v>163</v>
      </c>
      <c r="D929" s="255"/>
      <c r="E929" s="255"/>
      <c r="F929" s="255"/>
      <c r="G929" s="255"/>
      <c r="H929" s="255"/>
      <c r="I929" s="255"/>
      <c r="J929" s="255"/>
      <c r="K929" s="255"/>
      <c r="L929" s="255"/>
      <c r="M929" s="255"/>
      <c r="N929" s="255"/>
      <c r="O929" s="255"/>
      <c r="P929" s="255"/>
      <c r="Q929" s="255">
        <f>Q928</f>
        <v>12</v>
      </c>
      <c r="R929" s="255"/>
      <c r="S929" s="255"/>
      <c r="T929" s="255"/>
      <c r="U929" s="255"/>
      <c r="V929" s="255"/>
      <c r="W929" s="255"/>
      <c r="X929" s="255"/>
      <c r="Y929" s="255"/>
      <c r="Z929" s="255"/>
      <c r="AA929" s="255"/>
      <c r="AB929" s="255"/>
      <c r="AC929" s="255"/>
      <c r="AD929" s="255"/>
      <c r="AE929" s="362">
        <f>AE928</f>
        <v>0</v>
      </c>
      <c r="AF929" s="362">
        <f t="shared" ref="AF929" si="2768">AF928</f>
        <v>0</v>
      </c>
      <c r="AG929" s="362">
        <f t="shared" ref="AG929" si="2769">AG928</f>
        <v>0</v>
      </c>
      <c r="AH929" s="362">
        <f t="shared" ref="AH929" si="2770">AH928</f>
        <v>0</v>
      </c>
      <c r="AI929" s="362">
        <f t="shared" ref="AI929" si="2771">AI928</f>
        <v>0</v>
      </c>
      <c r="AJ929" s="362">
        <f t="shared" ref="AJ929" si="2772">AJ928</f>
        <v>0</v>
      </c>
      <c r="AK929" s="362">
        <f t="shared" ref="AK929" si="2773">AK928</f>
        <v>0</v>
      </c>
      <c r="AL929" s="362">
        <f t="shared" ref="AL929" si="2774">AL928</f>
        <v>0</v>
      </c>
      <c r="AM929" s="362">
        <f t="shared" ref="AM929" si="2775">AM928</f>
        <v>0</v>
      </c>
      <c r="AN929" s="362">
        <f t="shared" ref="AN929" si="2776">AN928</f>
        <v>0</v>
      </c>
      <c r="AO929" s="362">
        <f t="shared" ref="AO929" si="2777">AO928</f>
        <v>0</v>
      </c>
      <c r="AP929" s="362">
        <f t="shared" ref="AP929" si="2778">AP928</f>
        <v>0</v>
      </c>
      <c r="AQ929" s="362">
        <f t="shared" ref="AQ929" si="2779">AQ928</f>
        <v>0</v>
      </c>
      <c r="AR929" s="362">
        <f t="shared" ref="AR929" si="2780">AR928</f>
        <v>0</v>
      </c>
      <c r="AS929" s="266"/>
    </row>
    <row r="930" spans="1:45" hidden="1" outlineLevel="1">
      <c r="A930" s="464"/>
      <c r="B930" s="379"/>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63"/>
      <c r="AF930" s="376"/>
      <c r="AG930" s="376"/>
      <c r="AH930" s="376"/>
      <c r="AI930" s="376"/>
      <c r="AJ930" s="376"/>
      <c r="AK930" s="376"/>
      <c r="AL930" s="376"/>
      <c r="AM930" s="376"/>
      <c r="AN930" s="376"/>
      <c r="AO930" s="376"/>
      <c r="AP930" s="376"/>
      <c r="AQ930" s="376"/>
      <c r="AR930" s="376"/>
      <c r="AS930" s="266"/>
    </row>
    <row r="931" spans="1:45" ht="30" hidden="1" outlineLevel="1">
      <c r="A931" s="464">
        <v>42</v>
      </c>
      <c r="B931" s="379" t="s">
        <v>134</v>
      </c>
      <c r="C931" s="251" t="s">
        <v>25</v>
      </c>
      <c r="D931" s="255"/>
      <c r="E931" s="255"/>
      <c r="F931" s="255"/>
      <c r="G931" s="255"/>
      <c r="H931" s="255"/>
      <c r="I931" s="255"/>
      <c r="J931" s="255"/>
      <c r="K931" s="255"/>
      <c r="L931" s="255"/>
      <c r="M931" s="255"/>
      <c r="N931" s="255"/>
      <c r="O931" s="255"/>
      <c r="P931" s="255"/>
      <c r="Q931" s="251"/>
      <c r="R931" s="255"/>
      <c r="S931" s="255"/>
      <c r="T931" s="255"/>
      <c r="U931" s="255"/>
      <c r="V931" s="255"/>
      <c r="W931" s="255"/>
      <c r="X931" s="255"/>
      <c r="Y931" s="255"/>
      <c r="Z931" s="255"/>
      <c r="AA931" s="255"/>
      <c r="AB931" s="255"/>
      <c r="AC931" s="255"/>
      <c r="AD931" s="255"/>
      <c r="AE931" s="377"/>
      <c r="AF931" s="366"/>
      <c r="AG931" s="366"/>
      <c r="AH931" s="366"/>
      <c r="AI931" s="366"/>
      <c r="AJ931" s="366"/>
      <c r="AK931" s="366"/>
      <c r="AL931" s="366"/>
      <c r="AM931" s="366"/>
      <c r="AN931" s="366"/>
      <c r="AO931" s="366"/>
      <c r="AP931" s="366"/>
      <c r="AQ931" s="366"/>
      <c r="AR931" s="366"/>
      <c r="AS931" s="256">
        <f>SUM(AE931:AR931)</f>
        <v>0</v>
      </c>
    </row>
    <row r="932" spans="1:45" hidden="1" outlineLevel="1">
      <c r="A932" s="464"/>
      <c r="B932" s="254" t="s">
        <v>341</v>
      </c>
      <c r="C932" s="251" t="s">
        <v>163</v>
      </c>
      <c r="D932" s="255"/>
      <c r="E932" s="255"/>
      <c r="F932" s="255"/>
      <c r="G932" s="255"/>
      <c r="H932" s="255"/>
      <c r="I932" s="255"/>
      <c r="J932" s="255"/>
      <c r="K932" s="255"/>
      <c r="L932" s="255"/>
      <c r="M932" s="255"/>
      <c r="N932" s="255"/>
      <c r="O932" s="255"/>
      <c r="P932" s="255"/>
      <c r="Q932" s="414"/>
      <c r="R932" s="255"/>
      <c r="S932" s="255"/>
      <c r="T932" s="255"/>
      <c r="U932" s="255"/>
      <c r="V932" s="255"/>
      <c r="W932" s="255"/>
      <c r="X932" s="255"/>
      <c r="Y932" s="255"/>
      <c r="Z932" s="255"/>
      <c r="AA932" s="255"/>
      <c r="AB932" s="255"/>
      <c r="AC932" s="255"/>
      <c r="AD932" s="255"/>
      <c r="AE932" s="362">
        <f>AE931</f>
        <v>0</v>
      </c>
      <c r="AF932" s="362">
        <f t="shared" ref="AF932" si="2781">AF931</f>
        <v>0</v>
      </c>
      <c r="AG932" s="362">
        <f t="shared" ref="AG932" si="2782">AG931</f>
        <v>0</v>
      </c>
      <c r="AH932" s="362">
        <f t="shared" ref="AH932" si="2783">AH931</f>
        <v>0</v>
      </c>
      <c r="AI932" s="362">
        <f t="shared" ref="AI932" si="2784">AI931</f>
        <v>0</v>
      </c>
      <c r="AJ932" s="362">
        <f t="shared" ref="AJ932" si="2785">AJ931</f>
        <v>0</v>
      </c>
      <c r="AK932" s="362">
        <f t="shared" ref="AK932" si="2786">AK931</f>
        <v>0</v>
      </c>
      <c r="AL932" s="362">
        <f t="shared" ref="AL932" si="2787">AL931</f>
        <v>0</v>
      </c>
      <c r="AM932" s="362">
        <f t="shared" ref="AM932" si="2788">AM931</f>
        <v>0</v>
      </c>
      <c r="AN932" s="362">
        <f t="shared" ref="AN932" si="2789">AN931</f>
        <v>0</v>
      </c>
      <c r="AO932" s="362">
        <f t="shared" ref="AO932" si="2790">AO931</f>
        <v>0</v>
      </c>
      <c r="AP932" s="362">
        <f t="shared" ref="AP932" si="2791">AP931</f>
        <v>0</v>
      </c>
      <c r="AQ932" s="362">
        <f t="shared" ref="AQ932" si="2792">AQ931</f>
        <v>0</v>
      </c>
      <c r="AR932" s="362">
        <f t="shared" ref="AR932" si="2793">AR931</f>
        <v>0</v>
      </c>
      <c r="AS932" s="266"/>
    </row>
    <row r="933" spans="1:45" hidden="1" outlineLevel="1">
      <c r="A933" s="464"/>
      <c r="B933" s="379"/>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63"/>
      <c r="AF933" s="376"/>
      <c r="AG933" s="376"/>
      <c r="AH933" s="376"/>
      <c r="AI933" s="376"/>
      <c r="AJ933" s="376"/>
      <c r="AK933" s="376"/>
      <c r="AL933" s="376"/>
      <c r="AM933" s="376"/>
      <c r="AN933" s="376"/>
      <c r="AO933" s="376"/>
      <c r="AP933" s="376"/>
      <c r="AQ933" s="376"/>
      <c r="AR933" s="376"/>
      <c r="AS933" s="266"/>
    </row>
    <row r="934" spans="1:45" hidden="1" outlineLevel="1">
      <c r="A934" s="464">
        <v>43</v>
      </c>
      <c r="B934" s="379" t="s">
        <v>135</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77"/>
      <c r="AF934" s="366"/>
      <c r="AG934" s="366"/>
      <c r="AH934" s="366"/>
      <c r="AI934" s="366"/>
      <c r="AJ934" s="366"/>
      <c r="AK934" s="366"/>
      <c r="AL934" s="366"/>
      <c r="AM934" s="366"/>
      <c r="AN934" s="366"/>
      <c r="AO934" s="366"/>
      <c r="AP934" s="366"/>
      <c r="AQ934" s="366"/>
      <c r="AR934" s="366"/>
      <c r="AS934" s="256">
        <f>SUM(AE934:AR934)</f>
        <v>0</v>
      </c>
    </row>
    <row r="935" spans="1:45" hidden="1" outlineLevel="1">
      <c r="A935" s="464"/>
      <c r="B935" s="254" t="s">
        <v>341</v>
      </c>
      <c r="C935" s="251" t="s">
        <v>163</v>
      </c>
      <c r="D935" s="255"/>
      <c r="E935" s="255"/>
      <c r="F935" s="255"/>
      <c r="G935" s="255"/>
      <c r="H935" s="255"/>
      <c r="I935" s="255"/>
      <c r="J935" s="255"/>
      <c r="K935" s="255"/>
      <c r="L935" s="255"/>
      <c r="M935" s="255"/>
      <c r="N935" s="255"/>
      <c r="O935" s="255"/>
      <c r="P935" s="255"/>
      <c r="Q935" s="255">
        <f>Q934</f>
        <v>12</v>
      </c>
      <c r="R935" s="255"/>
      <c r="S935" s="255"/>
      <c r="T935" s="255"/>
      <c r="U935" s="255"/>
      <c r="V935" s="255"/>
      <c r="W935" s="255"/>
      <c r="X935" s="255"/>
      <c r="Y935" s="255"/>
      <c r="Z935" s="255"/>
      <c r="AA935" s="255"/>
      <c r="AB935" s="255"/>
      <c r="AC935" s="255"/>
      <c r="AD935" s="255"/>
      <c r="AE935" s="362">
        <f>AE934</f>
        <v>0</v>
      </c>
      <c r="AF935" s="362">
        <f t="shared" ref="AF935" si="2794">AF934</f>
        <v>0</v>
      </c>
      <c r="AG935" s="362">
        <f t="shared" ref="AG935" si="2795">AG934</f>
        <v>0</v>
      </c>
      <c r="AH935" s="362">
        <f t="shared" ref="AH935" si="2796">AH934</f>
        <v>0</v>
      </c>
      <c r="AI935" s="362">
        <f t="shared" ref="AI935" si="2797">AI934</f>
        <v>0</v>
      </c>
      <c r="AJ935" s="362">
        <f t="shared" ref="AJ935" si="2798">AJ934</f>
        <v>0</v>
      </c>
      <c r="AK935" s="362">
        <f t="shared" ref="AK935" si="2799">AK934</f>
        <v>0</v>
      </c>
      <c r="AL935" s="362">
        <f t="shared" ref="AL935" si="2800">AL934</f>
        <v>0</v>
      </c>
      <c r="AM935" s="362">
        <f t="shared" ref="AM935" si="2801">AM934</f>
        <v>0</v>
      </c>
      <c r="AN935" s="362">
        <f t="shared" ref="AN935" si="2802">AN934</f>
        <v>0</v>
      </c>
      <c r="AO935" s="362">
        <f t="shared" ref="AO935" si="2803">AO934</f>
        <v>0</v>
      </c>
      <c r="AP935" s="362">
        <f t="shared" ref="AP935" si="2804">AP934</f>
        <v>0</v>
      </c>
      <c r="AQ935" s="362">
        <f t="shared" ref="AQ935" si="2805">AQ934</f>
        <v>0</v>
      </c>
      <c r="AR935" s="362">
        <f t="shared" ref="AR935" si="2806">AR934</f>
        <v>0</v>
      </c>
      <c r="AS935" s="266"/>
    </row>
    <row r="936" spans="1:45" hidden="1" outlineLevel="1">
      <c r="A936" s="464"/>
      <c r="B936" s="379"/>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63"/>
      <c r="AF936" s="376"/>
      <c r="AG936" s="376"/>
      <c r="AH936" s="376"/>
      <c r="AI936" s="376"/>
      <c r="AJ936" s="376"/>
      <c r="AK936" s="376"/>
      <c r="AL936" s="376"/>
      <c r="AM936" s="376"/>
      <c r="AN936" s="376"/>
      <c r="AO936" s="376"/>
      <c r="AP936" s="376"/>
      <c r="AQ936" s="376"/>
      <c r="AR936" s="376"/>
      <c r="AS936" s="266"/>
    </row>
    <row r="937" spans="1:45" ht="30" hidden="1" outlineLevel="1">
      <c r="A937" s="464">
        <v>44</v>
      </c>
      <c r="B937" s="379" t="s">
        <v>136</v>
      </c>
      <c r="C937" s="251" t="s">
        <v>25</v>
      </c>
      <c r="D937" s="255"/>
      <c r="E937" s="255"/>
      <c r="F937" s="255"/>
      <c r="G937" s="255"/>
      <c r="H937" s="255"/>
      <c r="I937" s="255"/>
      <c r="J937" s="255"/>
      <c r="K937" s="255"/>
      <c r="L937" s="255"/>
      <c r="M937" s="255"/>
      <c r="N937" s="255"/>
      <c r="O937" s="255"/>
      <c r="P937" s="255"/>
      <c r="Q937" s="255">
        <v>12</v>
      </c>
      <c r="R937" s="255"/>
      <c r="S937" s="255"/>
      <c r="T937" s="255"/>
      <c r="U937" s="255"/>
      <c r="V937" s="255"/>
      <c r="W937" s="255"/>
      <c r="X937" s="255"/>
      <c r="Y937" s="255"/>
      <c r="Z937" s="255"/>
      <c r="AA937" s="255"/>
      <c r="AB937" s="255"/>
      <c r="AC937" s="255"/>
      <c r="AD937" s="255"/>
      <c r="AE937" s="377"/>
      <c r="AF937" s="366"/>
      <c r="AG937" s="366"/>
      <c r="AH937" s="366"/>
      <c r="AI937" s="366"/>
      <c r="AJ937" s="366"/>
      <c r="AK937" s="366"/>
      <c r="AL937" s="366"/>
      <c r="AM937" s="366"/>
      <c r="AN937" s="366"/>
      <c r="AO937" s="366"/>
      <c r="AP937" s="366"/>
      <c r="AQ937" s="366"/>
      <c r="AR937" s="366"/>
      <c r="AS937" s="256">
        <f>SUM(AE937:AR937)</f>
        <v>0</v>
      </c>
    </row>
    <row r="938" spans="1:45" hidden="1" outlineLevel="1">
      <c r="A938" s="464"/>
      <c r="B938" s="254" t="s">
        <v>341</v>
      </c>
      <c r="C938" s="251" t="s">
        <v>163</v>
      </c>
      <c r="D938" s="255"/>
      <c r="E938" s="255"/>
      <c r="F938" s="255"/>
      <c r="G938" s="255"/>
      <c r="H938" s="255"/>
      <c r="I938" s="255"/>
      <c r="J938" s="255"/>
      <c r="K938" s="255"/>
      <c r="L938" s="255"/>
      <c r="M938" s="255"/>
      <c r="N938" s="255"/>
      <c r="O938" s="255"/>
      <c r="P938" s="255"/>
      <c r="Q938" s="255">
        <f>Q937</f>
        <v>12</v>
      </c>
      <c r="R938" s="255"/>
      <c r="S938" s="255"/>
      <c r="T938" s="255"/>
      <c r="U938" s="255"/>
      <c r="V938" s="255"/>
      <c r="W938" s="255"/>
      <c r="X938" s="255"/>
      <c r="Y938" s="255"/>
      <c r="Z938" s="255"/>
      <c r="AA938" s="255"/>
      <c r="AB938" s="255"/>
      <c r="AC938" s="255"/>
      <c r="AD938" s="255"/>
      <c r="AE938" s="362">
        <f>AE937</f>
        <v>0</v>
      </c>
      <c r="AF938" s="362">
        <f t="shared" ref="AF938" si="2807">AF937</f>
        <v>0</v>
      </c>
      <c r="AG938" s="362">
        <f t="shared" ref="AG938" si="2808">AG937</f>
        <v>0</v>
      </c>
      <c r="AH938" s="362">
        <f t="shared" ref="AH938" si="2809">AH937</f>
        <v>0</v>
      </c>
      <c r="AI938" s="362">
        <f t="shared" ref="AI938" si="2810">AI937</f>
        <v>0</v>
      </c>
      <c r="AJ938" s="362">
        <f t="shared" ref="AJ938" si="2811">AJ937</f>
        <v>0</v>
      </c>
      <c r="AK938" s="362">
        <f t="shared" ref="AK938" si="2812">AK937</f>
        <v>0</v>
      </c>
      <c r="AL938" s="362">
        <f t="shared" ref="AL938" si="2813">AL937</f>
        <v>0</v>
      </c>
      <c r="AM938" s="362">
        <f t="shared" ref="AM938" si="2814">AM937</f>
        <v>0</v>
      </c>
      <c r="AN938" s="362">
        <f t="shared" ref="AN938" si="2815">AN937</f>
        <v>0</v>
      </c>
      <c r="AO938" s="362">
        <f t="shared" ref="AO938" si="2816">AO937</f>
        <v>0</v>
      </c>
      <c r="AP938" s="362">
        <f t="shared" ref="AP938" si="2817">AP937</f>
        <v>0</v>
      </c>
      <c r="AQ938" s="362">
        <f t="shared" ref="AQ938" si="2818">AQ937</f>
        <v>0</v>
      </c>
      <c r="AR938" s="362">
        <f t="shared" ref="AR938" si="2819">AR937</f>
        <v>0</v>
      </c>
      <c r="AS938" s="266"/>
    </row>
    <row r="939" spans="1:45" hidden="1" outlineLevel="1">
      <c r="A939" s="464"/>
      <c r="B939" s="379"/>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63"/>
      <c r="AF939" s="376"/>
      <c r="AG939" s="376"/>
      <c r="AH939" s="376"/>
      <c r="AI939" s="376"/>
      <c r="AJ939" s="376"/>
      <c r="AK939" s="376"/>
      <c r="AL939" s="376"/>
      <c r="AM939" s="376"/>
      <c r="AN939" s="376"/>
      <c r="AO939" s="376"/>
      <c r="AP939" s="376"/>
      <c r="AQ939" s="376"/>
      <c r="AR939" s="376"/>
      <c r="AS939" s="266"/>
    </row>
    <row r="940" spans="1:45" ht="30" hidden="1" outlineLevel="1">
      <c r="A940" s="464">
        <v>45</v>
      </c>
      <c r="B940" s="379" t="s">
        <v>137</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77"/>
      <c r="AF940" s="366"/>
      <c r="AG940" s="366"/>
      <c r="AH940" s="366"/>
      <c r="AI940" s="366"/>
      <c r="AJ940" s="366"/>
      <c r="AK940" s="366"/>
      <c r="AL940" s="366"/>
      <c r="AM940" s="366"/>
      <c r="AN940" s="366"/>
      <c r="AO940" s="366"/>
      <c r="AP940" s="366"/>
      <c r="AQ940" s="366"/>
      <c r="AR940" s="366"/>
      <c r="AS940" s="256">
        <f>SUM(AE940:AR940)</f>
        <v>0</v>
      </c>
    </row>
    <row r="941" spans="1:45" hidden="1" outlineLevel="1">
      <c r="A941" s="464"/>
      <c r="B941" s="254" t="s">
        <v>341</v>
      </c>
      <c r="C941" s="251" t="s">
        <v>163</v>
      </c>
      <c r="D941" s="255"/>
      <c r="E941" s="255"/>
      <c r="F941" s="255"/>
      <c r="G941" s="255"/>
      <c r="H941" s="255"/>
      <c r="I941" s="255"/>
      <c r="J941" s="255"/>
      <c r="K941" s="255"/>
      <c r="L941" s="255"/>
      <c r="M941" s="255"/>
      <c r="N941" s="255"/>
      <c r="O941" s="255"/>
      <c r="P941" s="255"/>
      <c r="Q941" s="255">
        <f>Q940</f>
        <v>12</v>
      </c>
      <c r="R941" s="255"/>
      <c r="S941" s="255"/>
      <c r="T941" s="255"/>
      <c r="U941" s="255"/>
      <c r="V941" s="255"/>
      <c r="W941" s="255"/>
      <c r="X941" s="255"/>
      <c r="Y941" s="255"/>
      <c r="Z941" s="255"/>
      <c r="AA941" s="255"/>
      <c r="AB941" s="255"/>
      <c r="AC941" s="255"/>
      <c r="AD941" s="255"/>
      <c r="AE941" s="362">
        <f>AE940</f>
        <v>0</v>
      </c>
      <c r="AF941" s="362">
        <f t="shared" ref="AF941" si="2820">AF940</f>
        <v>0</v>
      </c>
      <c r="AG941" s="362">
        <f t="shared" ref="AG941" si="2821">AG940</f>
        <v>0</v>
      </c>
      <c r="AH941" s="362">
        <f t="shared" ref="AH941" si="2822">AH940</f>
        <v>0</v>
      </c>
      <c r="AI941" s="362">
        <f t="shared" ref="AI941" si="2823">AI940</f>
        <v>0</v>
      </c>
      <c r="AJ941" s="362">
        <f t="shared" ref="AJ941" si="2824">AJ940</f>
        <v>0</v>
      </c>
      <c r="AK941" s="362">
        <f t="shared" ref="AK941" si="2825">AK940</f>
        <v>0</v>
      </c>
      <c r="AL941" s="362">
        <f t="shared" ref="AL941" si="2826">AL940</f>
        <v>0</v>
      </c>
      <c r="AM941" s="362">
        <f t="shared" ref="AM941" si="2827">AM940</f>
        <v>0</v>
      </c>
      <c r="AN941" s="362">
        <f t="shared" ref="AN941" si="2828">AN940</f>
        <v>0</v>
      </c>
      <c r="AO941" s="362">
        <f t="shared" ref="AO941" si="2829">AO940</f>
        <v>0</v>
      </c>
      <c r="AP941" s="362">
        <f t="shared" ref="AP941" si="2830">AP940</f>
        <v>0</v>
      </c>
      <c r="AQ941" s="362">
        <f t="shared" ref="AQ941" si="2831">AQ940</f>
        <v>0</v>
      </c>
      <c r="AR941" s="362">
        <f t="shared" ref="AR941" si="2832">AR940</f>
        <v>0</v>
      </c>
      <c r="AS941" s="266"/>
    </row>
    <row r="942" spans="1:45" hidden="1" outlineLevel="1">
      <c r="A942" s="464"/>
      <c r="B942" s="379"/>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63"/>
      <c r="AF942" s="376"/>
      <c r="AG942" s="376"/>
      <c r="AH942" s="376"/>
      <c r="AI942" s="376"/>
      <c r="AJ942" s="376"/>
      <c r="AK942" s="376"/>
      <c r="AL942" s="376"/>
      <c r="AM942" s="376"/>
      <c r="AN942" s="376"/>
      <c r="AO942" s="376"/>
      <c r="AP942" s="376"/>
      <c r="AQ942" s="376"/>
      <c r="AR942" s="376"/>
      <c r="AS942" s="266"/>
    </row>
    <row r="943" spans="1:45" ht="30" hidden="1" outlineLevel="1">
      <c r="A943" s="464">
        <v>46</v>
      </c>
      <c r="B943" s="379" t="s">
        <v>138</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77"/>
      <c r="AF943" s="366"/>
      <c r="AG943" s="366"/>
      <c r="AH943" s="366"/>
      <c r="AI943" s="366"/>
      <c r="AJ943" s="366"/>
      <c r="AK943" s="366"/>
      <c r="AL943" s="366"/>
      <c r="AM943" s="366"/>
      <c r="AN943" s="366"/>
      <c r="AO943" s="366"/>
      <c r="AP943" s="366"/>
      <c r="AQ943" s="366"/>
      <c r="AR943" s="366"/>
      <c r="AS943" s="256">
        <f>SUM(AE943:AR943)</f>
        <v>0</v>
      </c>
    </row>
    <row r="944" spans="1:45" hidden="1" outlineLevel="1">
      <c r="A944" s="464"/>
      <c r="B944" s="254" t="s">
        <v>341</v>
      </c>
      <c r="C944" s="251" t="s">
        <v>163</v>
      </c>
      <c r="D944" s="255"/>
      <c r="E944" s="255"/>
      <c r="F944" s="255"/>
      <c r="G944" s="255"/>
      <c r="H944" s="255"/>
      <c r="I944" s="255"/>
      <c r="J944" s="255"/>
      <c r="K944" s="255"/>
      <c r="L944" s="255"/>
      <c r="M944" s="255"/>
      <c r="N944" s="255"/>
      <c r="O944" s="255"/>
      <c r="P944" s="255"/>
      <c r="Q944" s="255">
        <f>Q943</f>
        <v>12</v>
      </c>
      <c r="R944" s="255"/>
      <c r="S944" s="255"/>
      <c r="T944" s="255"/>
      <c r="U944" s="255"/>
      <c r="V944" s="255"/>
      <c r="W944" s="255"/>
      <c r="X944" s="255"/>
      <c r="Y944" s="255"/>
      <c r="Z944" s="255"/>
      <c r="AA944" s="255"/>
      <c r="AB944" s="255"/>
      <c r="AC944" s="255"/>
      <c r="AD944" s="255"/>
      <c r="AE944" s="362">
        <f>AE943</f>
        <v>0</v>
      </c>
      <c r="AF944" s="362">
        <f t="shared" ref="AF944" si="2833">AF943</f>
        <v>0</v>
      </c>
      <c r="AG944" s="362">
        <f t="shared" ref="AG944" si="2834">AG943</f>
        <v>0</v>
      </c>
      <c r="AH944" s="362">
        <f t="shared" ref="AH944" si="2835">AH943</f>
        <v>0</v>
      </c>
      <c r="AI944" s="362">
        <f t="shared" ref="AI944" si="2836">AI943</f>
        <v>0</v>
      </c>
      <c r="AJ944" s="362">
        <f t="shared" ref="AJ944" si="2837">AJ943</f>
        <v>0</v>
      </c>
      <c r="AK944" s="362">
        <f t="shared" ref="AK944" si="2838">AK943</f>
        <v>0</v>
      </c>
      <c r="AL944" s="362">
        <f t="shared" ref="AL944" si="2839">AL943</f>
        <v>0</v>
      </c>
      <c r="AM944" s="362">
        <f t="shared" ref="AM944" si="2840">AM943</f>
        <v>0</v>
      </c>
      <c r="AN944" s="362">
        <f t="shared" ref="AN944" si="2841">AN943</f>
        <v>0</v>
      </c>
      <c r="AO944" s="362">
        <f t="shared" ref="AO944" si="2842">AO943</f>
        <v>0</v>
      </c>
      <c r="AP944" s="362">
        <f t="shared" ref="AP944" si="2843">AP943</f>
        <v>0</v>
      </c>
      <c r="AQ944" s="362">
        <f t="shared" ref="AQ944" si="2844">AQ943</f>
        <v>0</v>
      </c>
      <c r="AR944" s="362">
        <f t="shared" ref="AR944" si="2845">AR943</f>
        <v>0</v>
      </c>
      <c r="AS944" s="266"/>
    </row>
    <row r="945" spans="1:45" hidden="1" outlineLevel="1">
      <c r="A945" s="464"/>
      <c r="B945" s="379"/>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63"/>
      <c r="AF945" s="376"/>
      <c r="AG945" s="376"/>
      <c r="AH945" s="376"/>
      <c r="AI945" s="376"/>
      <c r="AJ945" s="376"/>
      <c r="AK945" s="376"/>
      <c r="AL945" s="376"/>
      <c r="AM945" s="376"/>
      <c r="AN945" s="376"/>
      <c r="AO945" s="376"/>
      <c r="AP945" s="376"/>
      <c r="AQ945" s="376"/>
      <c r="AR945" s="376"/>
      <c r="AS945" s="266"/>
    </row>
    <row r="946" spans="1:45" ht="30" hidden="1" outlineLevel="1">
      <c r="A946" s="464">
        <v>47</v>
      </c>
      <c r="B946" s="379" t="s">
        <v>139</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77"/>
      <c r="AF946" s="366"/>
      <c r="AG946" s="366"/>
      <c r="AH946" s="366"/>
      <c r="AI946" s="366"/>
      <c r="AJ946" s="366"/>
      <c r="AK946" s="366"/>
      <c r="AL946" s="366"/>
      <c r="AM946" s="366"/>
      <c r="AN946" s="366"/>
      <c r="AO946" s="366"/>
      <c r="AP946" s="366"/>
      <c r="AQ946" s="366"/>
      <c r="AR946" s="366"/>
      <c r="AS946" s="256">
        <f>SUM(AE946:AR946)</f>
        <v>0</v>
      </c>
    </row>
    <row r="947" spans="1:45" hidden="1" outlineLevel="1">
      <c r="A947" s="464"/>
      <c r="B947" s="254" t="s">
        <v>341</v>
      </c>
      <c r="C947" s="251" t="s">
        <v>163</v>
      </c>
      <c r="D947" s="255"/>
      <c r="E947" s="255"/>
      <c r="F947" s="255"/>
      <c r="G947" s="255"/>
      <c r="H947" s="255"/>
      <c r="I947" s="255"/>
      <c r="J947" s="255"/>
      <c r="K947" s="255"/>
      <c r="L947" s="255"/>
      <c r="M947" s="255"/>
      <c r="N947" s="255"/>
      <c r="O947" s="255"/>
      <c r="P947" s="255"/>
      <c r="Q947" s="255">
        <f>Q946</f>
        <v>12</v>
      </c>
      <c r="R947" s="255"/>
      <c r="S947" s="255"/>
      <c r="T947" s="255"/>
      <c r="U947" s="255"/>
      <c r="V947" s="255"/>
      <c r="W947" s="255"/>
      <c r="X947" s="255"/>
      <c r="Y947" s="255"/>
      <c r="Z947" s="255"/>
      <c r="AA947" s="255"/>
      <c r="AB947" s="255"/>
      <c r="AC947" s="255"/>
      <c r="AD947" s="255"/>
      <c r="AE947" s="362">
        <f>AE946</f>
        <v>0</v>
      </c>
      <c r="AF947" s="362">
        <f t="shared" ref="AF947" si="2846">AF946</f>
        <v>0</v>
      </c>
      <c r="AG947" s="362">
        <f t="shared" ref="AG947" si="2847">AG946</f>
        <v>0</v>
      </c>
      <c r="AH947" s="362">
        <f t="shared" ref="AH947" si="2848">AH946</f>
        <v>0</v>
      </c>
      <c r="AI947" s="362">
        <f t="shared" ref="AI947" si="2849">AI946</f>
        <v>0</v>
      </c>
      <c r="AJ947" s="362">
        <f t="shared" ref="AJ947" si="2850">AJ946</f>
        <v>0</v>
      </c>
      <c r="AK947" s="362">
        <f t="shared" ref="AK947" si="2851">AK946</f>
        <v>0</v>
      </c>
      <c r="AL947" s="362">
        <f t="shared" ref="AL947" si="2852">AL946</f>
        <v>0</v>
      </c>
      <c r="AM947" s="362">
        <f t="shared" ref="AM947" si="2853">AM946</f>
        <v>0</v>
      </c>
      <c r="AN947" s="362">
        <f t="shared" ref="AN947" si="2854">AN946</f>
        <v>0</v>
      </c>
      <c r="AO947" s="362">
        <f t="shared" ref="AO947" si="2855">AO946</f>
        <v>0</v>
      </c>
      <c r="AP947" s="362">
        <f t="shared" ref="AP947" si="2856">AP946</f>
        <v>0</v>
      </c>
      <c r="AQ947" s="362">
        <f t="shared" ref="AQ947" si="2857">AQ946</f>
        <v>0</v>
      </c>
      <c r="AR947" s="362">
        <f t="shared" ref="AR947" si="2858">AR946</f>
        <v>0</v>
      </c>
      <c r="AS947" s="266"/>
    </row>
    <row r="948" spans="1:45" hidden="1" outlineLevel="1">
      <c r="A948" s="464"/>
      <c r="B948" s="379"/>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63"/>
      <c r="AF948" s="376"/>
      <c r="AG948" s="376"/>
      <c r="AH948" s="376"/>
      <c r="AI948" s="376"/>
      <c r="AJ948" s="376"/>
      <c r="AK948" s="376"/>
      <c r="AL948" s="376"/>
      <c r="AM948" s="376"/>
      <c r="AN948" s="376"/>
      <c r="AO948" s="376"/>
      <c r="AP948" s="376"/>
      <c r="AQ948" s="376"/>
      <c r="AR948" s="376"/>
      <c r="AS948" s="266"/>
    </row>
    <row r="949" spans="1:45" ht="30" hidden="1" outlineLevel="1">
      <c r="A949" s="464">
        <v>48</v>
      </c>
      <c r="B949" s="379" t="s">
        <v>140</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77"/>
      <c r="AF949" s="366"/>
      <c r="AG949" s="366"/>
      <c r="AH949" s="366"/>
      <c r="AI949" s="366"/>
      <c r="AJ949" s="366"/>
      <c r="AK949" s="366"/>
      <c r="AL949" s="366"/>
      <c r="AM949" s="366"/>
      <c r="AN949" s="366"/>
      <c r="AO949" s="366"/>
      <c r="AP949" s="366"/>
      <c r="AQ949" s="366"/>
      <c r="AR949" s="366"/>
      <c r="AS949" s="256">
        <f>SUM(AE949:AR949)</f>
        <v>0</v>
      </c>
    </row>
    <row r="950" spans="1:45" hidden="1" outlineLevel="1">
      <c r="A950" s="464"/>
      <c r="B950" s="254" t="s">
        <v>341</v>
      </c>
      <c r="C950" s="251" t="s">
        <v>163</v>
      </c>
      <c r="D950" s="255"/>
      <c r="E950" s="255"/>
      <c r="F950" s="255"/>
      <c r="G950" s="255"/>
      <c r="H950" s="255"/>
      <c r="I950" s="255"/>
      <c r="J950" s="255"/>
      <c r="K950" s="255"/>
      <c r="L950" s="255"/>
      <c r="M950" s="255"/>
      <c r="N950" s="255"/>
      <c r="O950" s="255"/>
      <c r="P950" s="255"/>
      <c r="Q950" s="255">
        <f>Q949</f>
        <v>12</v>
      </c>
      <c r="R950" s="255"/>
      <c r="S950" s="255"/>
      <c r="T950" s="255"/>
      <c r="U950" s="255"/>
      <c r="V950" s="255"/>
      <c r="W950" s="255"/>
      <c r="X950" s="255"/>
      <c r="Y950" s="255"/>
      <c r="Z950" s="255"/>
      <c r="AA950" s="255"/>
      <c r="AB950" s="255"/>
      <c r="AC950" s="255"/>
      <c r="AD950" s="255"/>
      <c r="AE950" s="362">
        <f>AE949</f>
        <v>0</v>
      </c>
      <c r="AF950" s="362">
        <f t="shared" ref="AF950" si="2859">AF949</f>
        <v>0</v>
      </c>
      <c r="AG950" s="362">
        <f t="shared" ref="AG950" si="2860">AG949</f>
        <v>0</v>
      </c>
      <c r="AH950" s="362">
        <f t="shared" ref="AH950" si="2861">AH949</f>
        <v>0</v>
      </c>
      <c r="AI950" s="362">
        <f t="shared" ref="AI950" si="2862">AI949</f>
        <v>0</v>
      </c>
      <c r="AJ950" s="362">
        <f t="shared" ref="AJ950" si="2863">AJ949</f>
        <v>0</v>
      </c>
      <c r="AK950" s="362">
        <f t="shared" ref="AK950" si="2864">AK949</f>
        <v>0</v>
      </c>
      <c r="AL950" s="362">
        <f t="shared" ref="AL950" si="2865">AL949</f>
        <v>0</v>
      </c>
      <c r="AM950" s="362">
        <f t="shared" ref="AM950" si="2866">AM949</f>
        <v>0</v>
      </c>
      <c r="AN950" s="362">
        <f t="shared" ref="AN950" si="2867">AN949</f>
        <v>0</v>
      </c>
      <c r="AO950" s="362">
        <f t="shared" ref="AO950" si="2868">AO949</f>
        <v>0</v>
      </c>
      <c r="AP950" s="362">
        <f t="shared" ref="AP950" si="2869">AP949</f>
        <v>0</v>
      </c>
      <c r="AQ950" s="362">
        <f t="shared" ref="AQ950" si="2870">AQ949</f>
        <v>0</v>
      </c>
      <c r="AR950" s="362">
        <f t="shared" ref="AR950" si="2871">AR949</f>
        <v>0</v>
      </c>
      <c r="AS950" s="266"/>
    </row>
    <row r="951" spans="1:45" hidden="1" outlineLevel="1">
      <c r="A951" s="464"/>
      <c r="B951" s="379"/>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63"/>
      <c r="AF951" s="376"/>
      <c r="AG951" s="376"/>
      <c r="AH951" s="376"/>
      <c r="AI951" s="376"/>
      <c r="AJ951" s="376"/>
      <c r="AK951" s="376"/>
      <c r="AL951" s="376"/>
      <c r="AM951" s="376"/>
      <c r="AN951" s="376"/>
      <c r="AO951" s="376"/>
      <c r="AP951" s="376"/>
      <c r="AQ951" s="376"/>
      <c r="AR951" s="376"/>
      <c r="AS951" s="266"/>
    </row>
    <row r="952" spans="1:45" ht="30" hidden="1" outlineLevel="1">
      <c r="A952" s="464">
        <v>49</v>
      </c>
      <c r="B952" s="379" t="s">
        <v>141</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77"/>
      <c r="AF952" s="366"/>
      <c r="AG952" s="366"/>
      <c r="AH952" s="366"/>
      <c r="AI952" s="366"/>
      <c r="AJ952" s="366"/>
      <c r="AK952" s="366"/>
      <c r="AL952" s="366"/>
      <c r="AM952" s="366"/>
      <c r="AN952" s="366"/>
      <c r="AO952" s="366"/>
      <c r="AP952" s="366"/>
      <c r="AQ952" s="366"/>
      <c r="AR952" s="366"/>
      <c r="AS952" s="256">
        <f>SUM(AE952:AR952)</f>
        <v>0</v>
      </c>
    </row>
    <row r="953" spans="1:45" hidden="1" outlineLevel="1">
      <c r="A953" s="464"/>
      <c r="B953" s="254" t="s">
        <v>341</v>
      </c>
      <c r="C953" s="251" t="s">
        <v>163</v>
      </c>
      <c r="D953" s="255"/>
      <c r="E953" s="255"/>
      <c r="F953" s="255"/>
      <c r="G953" s="255"/>
      <c r="H953" s="255"/>
      <c r="I953" s="255"/>
      <c r="J953" s="255"/>
      <c r="K953" s="255"/>
      <c r="L953" s="255"/>
      <c r="M953" s="255"/>
      <c r="N953" s="255"/>
      <c r="O953" s="255"/>
      <c r="P953" s="255"/>
      <c r="Q953" s="255">
        <f>Q952</f>
        <v>12</v>
      </c>
      <c r="R953" s="255"/>
      <c r="S953" s="255"/>
      <c r="T953" s="255"/>
      <c r="U953" s="255"/>
      <c r="V953" s="255"/>
      <c r="W953" s="255"/>
      <c r="X953" s="255"/>
      <c r="Y953" s="255"/>
      <c r="Z953" s="255"/>
      <c r="AA953" s="255"/>
      <c r="AB953" s="255"/>
      <c r="AC953" s="255"/>
      <c r="AD953" s="255"/>
      <c r="AE953" s="362">
        <f>AE952</f>
        <v>0</v>
      </c>
      <c r="AF953" s="362">
        <f t="shared" ref="AF953" si="2872">AF952</f>
        <v>0</v>
      </c>
      <c r="AG953" s="362">
        <f t="shared" ref="AG953" si="2873">AG952</f>
        <v>0</v>
      </c>
      <c r="AH953" s="362">
        <f t="shared" ref="AH953" si="2874">AH952</f>
        <v>0</v>
      </c>
      <c r="AI953" s="362">
        <f t="shared" ref="AI953" si="2875">AI952</f>
        <v>0</v>
      </c>
      <c r="AJ953" s="362">
        <f t="shared" ref="AJ953" si="2876">AJ952</f>
        <v>0</v>
      </c>
      <c r="AK953" s="362">
        <f t="shared" ref="AK953" si="2877">AK952</f>
        <v>0</v>
      </c>
      <c r="AL953" s="362">
        <f t="shared" ref="AL953" si="2878">AL952</f>
        <v>0</v>
      </c>
      <c r="AM953" s="362">
        <f t="shared" ref="AM953" si="2879">AM952</f>
        <v>0</v>
      </c>
      <c r="AN953" s="362">
        <f t="shared" ref="AN953" si="2880">AN952</f>
        <v>0</v>
      </c>
      <c r="AO953" s="362">
        <f t="shared" ref="AO953" si="2881">AO952</f>
        <v>0</v>
      </c>
      <c r="AP953" s="362">
        <f t="shared" ref="AP953" si="2882">AP952</f>
        <v>0</v>
      </c>
      <c r="AQ953" s="362">
        <f t="shared" ref="AQ953" si="2883">AQ952</f>
        <v>0</v>
      </c>
      <c r="AR953" s="362">
        <f t="shared" ref="AR953" si="2884">AR952</f>
        <v>0</v>
      </c>
      <c r="AS953" s="266"/>
    </row>
    <row r="954" spans="1:45" ht="15.75" hidden="1" outlineLevel="1">
      <c r="A954" s="464"/>
      <c r="B954" s="282"/>
      <c r="C954" s="260"/>
      <c r="D954" s="251"/>
      <c r="E954" s="251"/>
      <c r="F954" s="251"/>
      <c r="G954" s="251"/>
      <c r="H954" s="251"/>
      <c r="I954" s="251"/>
      <c r="J954" s="251"/>
      <c r="K954" s="251"/>
      <c r="L954" s="251"/>
      <c r="M954" s="251"/>
      <c r="N954" s="251"/>
      <c r="O954" s="251"/>
      <c r="P954" s="251"/>
      <c r="Q954" s="260"/>
      <c r="R954" s="251"/>
      <c r="S954" s="251"/>
      <c r="T954" s="251"/>
      <c r="U954" s="251"/>
      <c r="V954" s="251"/>
      <c r="W954" s="251"/>
      <c r="X954" s="251"/>
      <c r="Y954" s="251"/>
      <c r="Z954" s="251"/>
      <c r="AA954" s="251"/>
      <c r="AB954" s="251"/>
      <c r="AC954" s="251"/>
      <c r="AD954" s="251"/>
      <c r="AE954" s="363"/>
      <c r="AF954" s="363"/>
      <c r="AG954" s="363"/>
      <c r="AH954" s="363"/>
      <c r="AI954" s="363"/>
      <c r="AJ954" s="363"/>
      <c r="AK954" s="363"/>
      <c r="AL954" s="363"/>
      <c r="AM954" s="363"/>
      <c r="AN954" s="363"/>
      <c r="AO954" s="363"/>
      <c r="AP954" s="363"/>
      <c r="AQ954" s="363"/>
      <c r="AR954" s="363"/>
      <c r="AS954" s="266"/>
    </row>
    <row r="955" spans="1:45" ht="15.75" hidden="1" outlineLevel="1">
      <c r="A955" s="464"/>
      <c r="B955" s="675" t="s">
        <v>921</v>
      </c>
      <c r="AS955" s="671"/>
    </row>
    <row r="956" spans="1:45" hidden="1" outlineLevel="1">
      <c r="A956" s="464">
        <v>50</v>
      </c>
      <c r="B956" s="254"/>
      <c r="AS956" s="671"/>
    </row>
    <row r="957" spans="1:45" ht="15.75" hidden="1" outlineLevel="1">
      <c r="A957" s="464"/>
      <c r="B957" s="379" t="s">
        <v>920</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idden="1"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2885">AF957</f>
        <v>0</v>
      </c>
      <c r="AG958" s="362">
        <f t="shared" si="2885"/>
        <v>0</v>
      </c>
      <c r="AH958" s="362">
        <f t="shared" si="2885"/>
        <v>0</v>
      </c>
      <c r="AI958" s="362">
        <f t="shared" si="2885"/>
        <v>0</v>
      </c>
      <c r="AJ958" s="362">
        <f t="shared" si="2885"/>
        <v>0</v>
      </c>
      <c r="AK958" s="362">
        <f t="shared" si="2885"/>
        <v>0</v>
      </c>
      <c r="AL958" s="362">
        <f t="shared" si="2885"/>
        <v>0</v>
      </c>
      <c r="AM958" s="362">
        <f t="shared" si="2885"/>
        <v>0</v>
      </c>
      <c r="AN958" s="362">
        <f t="shared" si="2885"/>
        <v>0</v>
      </c>
      <c r="AO958" s="362">
        <f t="shared" si="2885"/>
        <v>0</v>
      </c>
      <c r="AP958" s="362">
        <f t="shared" si="2885"/>
        <v>0</v>
      </c>
      <c r="AQ958" s="362">
        <f t="shared" si="2885"/>
        <v>0</v>
      </c>
      <c r="AR958" s="362">
        <f t="shared" si="2885"/>
        <v>0</v>
      </c>
      <c r="AS958" s="266"/>
    </row>
    <row r="959" spans="1:45" hidden="1" outlineLevel="1">
      <c r="A959" s="464"/>
      <c r="B959" s="254"/>
      <c r="C959" s="265"/>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261"/>
      <c r="AF959" s="261"/>
      <c r="AG959" s="261"/>
      <c r="AH959" s="261"/>
      <c r="AI959" s="261"/>
      <c r="AJ959" s="261"/>
      <c r="AK959" s="261"/>
      <c r="AL959" s="261"/>
      <c r="AM959" s="261"/>
      <c r="AN959" s="261"/>
      <c r="AO959" s="261"/>
      <c r="AP959" s="261"/>
      <c r="AQ959" s="261"/>
      <c r="AR959" s="261"/>
      <c r="AS959" s="266"/>
    </row>
    <row r="960" spans="1:45" ht="15.75" collapsed="1">
      <c r="B960" s="286" t="s">
        <v>327</v>
      </c>
      <c r="C960" s="288"/>
      <c r="D960" s="288">
        <f>SUM(D798:D953)</f>
        <v>0</v>
      </c>
      <c r="E960" s="288"/>
      <c r="F960" s="288"/>
      <c r="G960" s="288"/>
      <c r="H960" s="288"/>
      <c r="I960" s="288"/>
      <c r="J960" s="288"/>
      <c r="K960" s="288"/>
      <c r="L960" s="288"/>
      <c r="M960" s="288"/>
      <c r="N960" s="288"/>
      <c r="O960" s="288"/>
      <c r="P960" s="288"/>
      <c r="Q960" s="288"/>
      <c r="R960" s="288">
        <f>SUM(R798:R953)</f>
        <v>0</v>
      </c>
      <c r="S960" s="288"/>
      <c r="T960" s="288"/>
      <c r="U960" s="288"/>
      <c r="V960" s="288"/>
      <c r="W960" s="288"/>
      <c r="X960" s="288"/>
      <c r="Y960" s="288"/>
      <c r="Z960" s="288"/>
      <c r="AA960" s="288"/>
      <c r="AB960" s="288"/>
      <c r="AC960" s="288"/>
      <c r="AD960" s="288"/>
      <c r="AE960" s="288">
        <f>IF(AE796="kWh",SUMPRODUCT(D798:D958,AE798:AE958))</f>
        <v>0</v>
      </c>
      <c r="AF960" s="288">
        <f>IF(AF796="kWh",SUMPRODUCT(D798:D958,AF798:AF958))</f>
        <v>0</v>
      </c>
      <c r="AG960" s="288">
        <f>IF(AG796="kw",SUMPRODUCT($Q$798:$Q$958,$R$798:$R$958,AG798:AG958),SUMPRODUCT($D$798:$D$958,AG798:AG958))</f>
        <v>0</v>
      </c>
      <c r="AH960" s="288">
        <f t="shared" ref="AH960:AR960" si="2886">IF(AH796="kw",SUMPRODUCT($Q$798:$Q$958,$R$798:$R$958,AH798:AH958),SUMPRODUCT($D$798:$D$958,AH798:AH958))</f>
        <v>0</v>
      </c>
      <c r="AI960" s="288">
        <f>IF(AI796="kw",SUMPRODUCT($Q$798:$Q$958,$R$798:$R$958,AI798:AI958),SUMPRODUCT($D$798:$D$958,AI798:AI958))</f>
        <v>0</v>
      </c>
      <c r="AJ960" s="288">
        <f t="shared" si="2886"/>
        <v>0</v>
      </c>
      <c r="AK960" s="288">
        <f t="shared" si="2886"/>
        <v>0</v>
      </c>
      <c r="AL960" s="288">
        <f t="shared" si="2886"/>
        <v>0</v>
      </c>
      <c r="AM960" s="288">
        <f t="shared" si="2886"/>
        <v>0</v>
      </c>
      <c r="AN960" s="288">
        <f t="shared" si="2886"/>
        <v>0</v>
      </c>
      <c r="AO960" s="288">
        <f t="shared" si="2886"/>
        <v>0</v>
      </c>
      <c r="AP960" s="288">
        <f t="shared" si="2886"/>
        <v>0</v>
      </c>
      <c r="AQ960" s="288">
        <f t="shared" si="2886"/>
        <v>0</v>
      </c>
      <c r="AR960" s="288">
        <f t="shared" si="2886"/>
        <v>0</v>
      </c>
      <c r="AS960" s="289"/>
    </row>
    <row r="961" spans="2:45" ht="15.75">
      <c r="B961" s="343" t="s">
        <v>328</v>
      </c>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c r="AA961" s="344"/>
      <c r="AB961" s="344"/>
      <c r="AC961" s="344"/>
      <c r="AD961" s="344"/>
      <c r="AE961" s="344">
        <f>HLOOKUP(AE795,'2. LRAMVA Threshold'!$B$42:$Q$60,11,FALSE)</f>
        <v>0</v>
      </c>
      <c r="AF961" s="344">
        <f>HLOOKUP(AF795,'2. LRAMVA Threshold'!$B$42:$Q$53,11,FALSE)</f>
        <v>0</v>
      </c>
      <c r="AG961" s="344">
        <f>HLOOKUP(AG605,'2. LRAMVA Threshold'!$B$42:$Q$53,11,FALSE)</f>
        <v>0</v>
      </c>
      <c r="AH961" s="344">
        <f>HLOOKUP(AH605,'2. LRAMVA Threshold'!$B$42:$Q$53,11,FALSE)</f>
        <v>0</v>
      </c>
      <c r="AI961" s="344">
        <f>HLOOKUP(AI605,'2. LRAMVA Threshold'!$B$42:$Q$53,11,FALSE)</f>
        <v>0</v>
      </c>
      <c r="AJ961" s="344">
        <f>HLOOKUP(AJ605,'2. LRAMVA Threshold'!$B$42:$Q$53,11,FALSE)</f>
        <v>0</v>
      </c>
      <c r="AK961" s="344">
        <f>HLOOKUP(AK605,'2. LRAMVA Threshold'!$B$42:$Q$53,11,FALSE)</f>
        <v>0</v>
      </c>
      <c r="AL961" s="344">
        <f>HLOOKUP(AL605,'2. LRAMVA Threshold'!$B$42:$Q$53,11,FALSE)</f>
        <v>0</v>
      </c>
      <c r="AM961" s="344">
        <f>HLOOKUP(AM605,'2. LRAMVA Threshold'!$B$42:$Q$53,11,FALSE)</f>
        <v>0</v>
      </c>
      <c r="AN961" s="344">
        <f>HLOOKUP(AN605,'2. LRAMVA Threshold'!$B$42:$Q$53,11,FALSE)</f>
        <v>0</v>
      </c>
      <c r="AO961" s="344">
        <f>HLOOKUP(AO605,'2. LRAMVA Threshold'!$B$42:$Q$53,11,FALSE)</f>
        <v>0</v>
      </c>
      <c r="AP961" s="344">
        <f>HLOOKUP(AP605,'2. LRAMVA Threshold'!$B$42:$Q$53,11,FALSE)</f>
        <v>0</v>
      </c>
      <c r="AQ961" s="344">
        <f>HLOOKUP(AQ605,'2. LRAMVA Threshold'!$B$42:$Q$53,11,FALSE)</f>
        <v>0</v>
      </c>
      <c r="AR961" s="344">
        <f>HLOOKUP(AR605,'2. LRAMVA Threshold'!$B$42:$Q$53,11,FALSE)</f>
        <v>0</v>
      </c>
      <c r="AS961" s="393"/>
    </row>
    <row r="962" spans="2:45">
      <c r="B962" s="346"/>
      <c r="C962" s="383"/>
      <c r="D962" s="384"/>
      <c r="E962" s="384"/>
      <c r="F962" s="384"/>
      <c r="G962" s="384"/>
      <c r="H962" s="384"/>
      <c r="I962" s="384"/>
      <c r="J962" s="384"/>
      <c r="K962" s="384"/>
      <c r="L962" s="384"/>
      <c r="M962" s="384"/>
      <c r="N962" s="348"/>
      <c r="O962" s="348"/>
      <c r="P962" s="348"/>
      <c r="Q962" s="384"/>
      <c r="R962" s="385"/>
      <c r="S962" s="384"/>
      <c r="T962" s="384"/>
      <c r="U962" s="384"/>
      <c r="V962" s="386"/>
      <c r="W962" s="386"/>
      <c r="X962" s="386"/>
      <c r="Y962" s="386"/>
      <c r="Z962" s="384"/>
      <c r="AA962" s="384"/>
      <c r="AB962" s="348"/>
      <c r="AC962" s="348"/>
      <c r="AD962" s="348"/>
      <c r="AE962" s="387"/>
      <c r="AF962" s="387"/>
      <c r="AG962" s="387"/>
      <c r="AH962" s="387"/>
      <c r="AI962" s="387"/>
      <c r="AJ962" s="387"/>
      <c r="AK962" s="387"/>
      <c r="AL962" s="351"/>
      <c r="AM962" s="351"/>
      <c r="AN962" s="351"/>
      <c r="AO962" s="351"/>
      <c r="AP962" s="351"/>
      <c r="AQ962" s="351"/>
      <c r="AR962" s="351"/>
      <c r="AS962" s="352"/>
    </row>
    <row r="963" spans="2:45">
      <c r="B963" s="283" t="s">
        <v>329</v>
      </c>
      <c r="C963" s="296"/>
      <c r="D963" s="296"/>
      <c r="E963" s="329"/>
      <c r="F963" s="329"/>
      <c r="G963" s="329"/>
      <c r="H963" s="329"/>
      <c r="I963" s="329"/>
      <c r="J963" s="329"/>
      <c r="K963" s="329"/>
      <c r="L963" s="329"/>
      <c r="M963" s="329"/>
      <c r="N963" s="329"/>
      <c r="O963" s="329"/>
      <c r="P963" s="329"/>
      <c r="Q963" s="329"/>
      <c r="R963" s="251"/>
      <c r="S963" s="298"/>
      <c r="T963" s="298"/>
      <c r="U963" s="298"/>
      <c r="V963" s="297"/>
      <c r="W963" s="297"/>
      <c r="X963" s="297"/>
      <c r="Y963" s="297"/>
      <c r="Z963" s="298"/>
      <c r="AA963" s="298"/>
      <c r="AB963" s="298"/>
      <c r="AC963" s="298"/>
      <c r="AD963" s="298"/>
      <c r="AE963" s="732">
        <f>HLOOKUP(AE$35,'3.  Distribution Rates'!$C$122:$P$135,11,FALSE)</f>
        <v>0</v>
      </c>
      <c r="AF963" s="732">
        <f>HLOOKUP(AF$35,'3.  Distribution Rates'!$C$122:$P$135,11,FALSE)</f>
        <v>0</v>
      </c>
      <c r="AG963" s="299">
        <f>HLOOKUP(AG$35,'3.  Distribution Rates'!$C$122:$P$135,11,FALSE)</f>
        <v>0</v>
      </c>
      <c r="AH963" s="299">
        <f>HLOOKUP(AH$35,'3.  Distribution Rates'!$C$122:$P$135,11,FALSE)</f>
        <v>0</v>
      </c>
      <c r="AI963" s="299">
        <f>HLOOKUP(AI$35,'3.  Distribution Rates'!$C$122:$P$135,11,FALSE)</f>
        <v>0</v>
      </c>
      <c r="AJ963" s="299">
        <f>HLOOKUP(AJ$35,'3.  Distribution Rates'!$C$122:$P$135,11,FALSE)</f>
        <v>0</v>
      </c>
      <c r="AK963" s="299">
        <f>HLOOKUP(AK$35,'3.  Distribution Rates'!$C$122:$P$135,11,FALSE)</f>
        <v>0</v>
      </c>
      <c r="AL963" s="299">
        <f>HLOOKUP(AL$35,'3.  Distribution Rates'!$C$122:$P$135,11,FALSE)</f>
        <v>0</v>
      </c>
      <c r="AM963" s="299">
        <f>HLOOKUP(AM$35,'3.  Distribution Rates'!$C$122:$P$135,11,FALSE)</f>
        <v>0</v>
      </c>
      <c r="AN963" s="299">
        <f>HLOOKUP(AN$35,'3.  Distribution Rates'!$C$122:$P$135,11,FALSE)</f>
        <v>0</v>
      </c>
      <c r="AO963" s="299">
        <f>HLOOKUP(AO$35,'3.  Distribution Rates'!$C$122:$P$135,11,FALSE)</f>
        <v>0</v>
      </c>
      <c r="AP963" s="299">
        <f>HLOOKUP(AP$35,'3.  Distribution Rates'!$C$122:$P$135,11,FALSE)</f>
        <v>0</v>
      </c>
      <c r="AQ963" s="299">
        <f>HLOOKUP(AQ$35,'3.  Distribution Rates'!$C$122:$P$135,11,FALSE)</f>
        <v>0</v>
      </c>
      <c r="AR963" s="299">
        <f>HLOOKUP(AR$35,'3.  Distribution Rates'!$C$122:$P$135,11,FALSE)</f>
        <v>0</v>
      </c>
      <c r="AS963" s="330"/>
    </row>
    <row r="964" spans="2:45">
      <c r="B964" s="283" t="s">
        <v>330</v>
      </c>
      <c r="C964" s="301"/>
      <c r="D964" s="243"/>
      <c r="E964" s="240"/>
      <c r="F964" s="240"/>
      <c r="G964" s="240"/>
      <c r="H964" s="240"/>
      <c r="I964" s="240"/>
      <c r="J964" s="240"/>
      <c r="K964" s="240"/>
      <c r="L964" s="240"/>
      <c r="M964" s="240"/>
      <c r="N964" s="240"/>
      <c r="O964" s="240"/>
      <c r="P964" s="240"/>
      <c r="Q964" s="240"/>
      <c r="R964" s="251"/>
      <c r="S964" s="240"/>
      <c r="T964" s="240"/>
      <c r="U964" s="240"/>
      <c r="V964" s="243"/>
      <c r="W964" s="243"/>
      <c r="X964" s="243"/>
      <c r="Y964" s="243"/>
      <c r="Z964" s="240"/>
      <c r="AA964" s="240"/>
      <c r="AB964" s="240"/>
      <c r="AC964" s="240"/>
      <c r="AD964" s="240"/>
      <c r="AE964" s="331">
        <f>'4.  2011-2014 LRAM'!AM142*AE963</f>
        <v>0</v>
      </c>
      <c r="AF964" s="331">
        <f>'4.  2011-2014 LRAM'!AN142*AF963</f>
        <v>0</v>
      </c>
      <c r="AG964" s="331">
        <f>'4.  2011-2014 LRAM'!AO142*AG963</f>
        <v>0</v>
      </c>
      <c r="AH964" s="331">
        <f>'4.  2011-2014 LRAM'!AP142*AH963</f>
        <v>0</v>
      </c>
      <c r="AI964" s="331">
        <f>'4.  2011-2014 LRAM'!AQ142*AI963</f>
        <v>0</v>
      </c>
      <c r="AJ964" s="331">
        <f>'4.  2011-2014 LRAM'!AR142*AJ963</f>
        <v>0</v>
      </c>
      <c r="AK964" s="331">
        <f>'4.  2011-2014 LRAM'!AS142*AK963</f>
        <v>0</v>
      </c>
      <c r="AL964" s="331">
        <f>'4.  2011-2014 LRAM'!AT142*AL963</f>
        <v>0</v>
      </c>
      <c r="AM964" s="331">
        <f>'4.  2011-2014 LRAM'!AU142*AM963</f>
        <v>0</v>
      </c>
      <c r="AN964" s="331">
        <f>'4.  2011-2014 LRAM'!AV142*AN963</f>
        <v>0</v>
      </c>
      <c r="AO964" s="331">
        <f>'4.  2011-2014 LRAM'!AW142*AO963</f>
        <v>0</v>
      </c>
      <c r="AP964" s="331">
        <f>'4.  2011-2014 LRAM'!AX142*AP963</f>
        <v>0</v>
      </c>
      <c r="AQ964" s="331">
        <f>'4.  2011-2014 LRAM'!AY142*AQ963</f>
        <v>0</v>
      </c>
      <c r="AR964" s="331">
        <f>'4.  2011-2014 LRAM'!AZ142*AR963</f>
        <v>0</v>
      </c>
      <c r="AS964" s="543">
        <f t="shared" ref="AS964:AS971" si="2887">SUM(AE964:AR964)</f>
        <v>0</v>
      </c>
    </row>
    <row r="965" spans="2:45">
      <c r="B965" s="283" t="s">
        <v>331</v>
      </c>
      <c r="C965" s="301"/>
      <c r="D965" s="243"/>
      <c r="E965" s="240"/>
      <c r="F965" s="240"/>
      <c r="G965" s="240"/>
      <c r="H965" s="240"/>
      <c r="I965" s="240"/>
      <c r="J965" s="240"/>
      <c r="K965" s="240"/>
      <c r="L965" s="240"/>
      <c r="M965" s="240"/>
      <c r="N965" s="240"/>
      <c r="O965" s="240"/>
      <c r="P965" s="240"/>
      <c r="Q965" s="240"/>
      <c r="R965" s="251"/>
      <c r="S965" s="240"/>
      <c r="T965" s="240"/>
      <c r="U965" s="240"/>
      <c r="V965" s="243"/>
      <c r="W965" s="243"/>
      <c r="X965" s="243"/>
      <c r="Y965" s="243"/>
      <c r="Z965" s="240"/>
      <c r="AA965" s="240"/>
      <c r="AB965" s="240"/>
      <c r="AC965" s="240"/>
      <c r="AD965" s="240"/>
      <c r="AE965" s="331">
        <f>'4.  2011-2014 LRAM'!AM281*AE963</f>
        <v>0</v>
      </c>
      <c r="AF965" s="331">
        <f>'4.  2011-2014 LRAM'!AN281*AF963</f>
        <v>0</v>
      </c>
      <c r="AG965" s="331">
        <f>'4.  2011-2014 LRAM'!AO281*AG963</f>
        <v>0</v>
      </c>
      <c r="AH965" s="331">
        <f>'4.  2011-2014 LRAM'!AP281*AH963</f>
        <v>0</v>
      </c>
      <c r="AI965" s="331">
        <f>'4.  2011-2014 LRAM'!AQ281*AI963</f>
        <v>0</v>
      </c>
      <c r="AJ965" s="331">
        <f>'4.  2011-2014 LRAM'!AR281*AJ963</f>
        <v>0</v>
      </c>
      <c r="AK965" s="331">
        <f>'4.  2011-2014 LRAM'!AS281*AK963</f>
        <v>0</v>
      </c>
      <c r="AL965" s="331">
        <f>'4.  2011-2014 LRAM'!AT281*AL963</f>
        <v>0</v>
      </c>
      <c r="AM965" s="331">
        <f>'4.  2011-2014 LRAM'!AU281*AM963</f>
        <v>0</v>
      </c>
      <c r="AN965" s="331">
        <f>'4.  2011-2014 LRAM'!AV281*AN963</f>
        <v>0</v>
      </c>
      <c r="AO965" s="331">
        <f>'4.  2011-2014 LRAM'!AW281*AO963</f>
        <v>0</v>
      </c>
      <c r="AP965" s="331">
        <f>'4.  2011-2014 LRAM'!AX281*AP963</f>
        <v>0</v>
      </c>
      <c r="AQ965" s="331">
        <f>'4.  2011-2014 LRAM'!AY281*AQ963</f>
        <v>0</v>
      </c>
      <c r="AR965" s="331">
        <f>'4.  2011-2014 LRAM'!AZ281*AR963</f>
        <v>0</v>
      </c>
      <c r="AS965" s="543">
        <f t="shared" si="2887"/>
        <v>0</v>
      </c>
    </row>
    <row r="966" spans="2:45">
      <c r="B966" s="283" t="s">
        <v>332</v>
      </c>
      <c r="C966" s="301"/>
      <c r="D966" s="243"/>
      <c r="E966" s="240"/>
      <c r="F966" s="240"/>
      <c r="G966" s="240"/>
      <c r="H966" s="240"/>
      <c r="I966" s="240"/>
      <c r="J966" s="240"/>
      <c r="K966" s="240"/>
      <c r="L966" s="240"/>
      <c r="M966" s="240"/>
      <c r="N966" s="240"/>
      <c r="O966" s="240"/>
      <c r="P966" s="240"/>
      <c r="Q966" s="240"/>
      <c r="R966" s="251"/>
      <c r="S966" s="240"/>
      <c r="T966" s="240"/>
      <c r="U966" s="240"/>
      <c r="V966" s="243"/>
      <c r="W966" s="243"/>
      <c r="X966" s="243"/>
      <c r="Y966" s="243"/>
      <c r="Z966" s="240"/>
      <c r="AA966" s="240"/>
      <c r="AB966" s="240"/>
      <c r="AC966" s="240"/>
      <c r="AD966" s="240"/>
      <c r="AE966" s="331">
        <f>'4.  2011-2014 LRAM'!AM417*AE963</f>
        <v>0</v>
      </c>
      <c r="AF966" s="331">
        <f>'4.  2011-2014 LRAM'!AN417*AF963</f>
        <v>0</v>
      </c>
      <c r="AG966" s="331">
        <f>'4.  2011-2014 LRAM'!AO417*AG963</f>
        <v>0</v>
      </c>
      <c r="AH966" s="331">
        <f>'4.  2011-2014 LRAM'!AP417*AH963</f>
        <v>0</v>
      </c>
      <c r="AI966" s="331">
        <f>'4.  2011-2014 LRAM'!AQ417*AI963</f>
        <v>0</v>
      </c>
      <c r="AJ966" s="331">
        <f>'4.  2011-2014 LRAM'!AR417*AJ963</f>
        <v>0</v>
      </c>
      <c r="AK966" s="331">
        <f>'4.  2011-2014 LRAM'!AS417*AK963</f>
        <v>0</v>
      </c>
      <c r="AL966" s="331">
        <f>'4.  2011-2014 LRAM'!AT417*AL963</f>
        <v>0</v>
      </c>
      <c r="AM966" s="331">
        <f>'4.  2011-2014 LRAM'!AU417*AM963</f>
        <v>0</v>
      </c>
      <c r="AN966" s="331">
        <f>'4.  2011-2014 LRAM'!AV417*AN963</f>
        <v>0</v>
      </c>
      <c r="AO966" s="331">
        <f>'4.  2011-2014 LRAM'!AW417*AO963</f>
        <v>0</v>
      </c>
      <c r="AP966" s="331">
        <f>'4.  2011-2014 LRAM'!AX417*AP963</f>
        <v>0</v>
      </c>
      <c r="AQ966" s="331">
        <f>'4.  2011-2014 LRAM'!AY417*AQ963</f>
        <v>0</v>
      </c>
      <c r="AR966" s="331">
        <f>'4.  2011-2014 LRAM'!AZ417*AR963</f>
        <v>0</v>
      </c>
      <c r="AS966" s="543">
        <f t="shared" si="2887"/>
        <v>0</v>
      </c>
    </row>
    <row r="967" spans="2:45">
      <c r="B967" s="283" t="s">
        <v>333</v>
      </c>
      <c r="C967" s="301"/>
      <c r="D967" s="243"/>
      <c r="E967" s="240"/>
      <c r="F967" s="240"/>
      <c r="G967" s="240"/>
      <c r="H967" s="240"/>
      <c r="I967" s="240"/>
      <c r="J967" s="240"/>
      <c r="K967" s="240"/>
      <c r="L967" s="240"/>
      <c r="M967" s="240"/>
      <c r="N967" s="240"/>
      <c r="O967" s="240"/>
      <c r="P967" s="240"/>
      <c r="Q967" s="240"/>
      <c r="R967" s="251"/>
      <c r="S967" s="240"/>
      <c r="T967" s="240"/>
      <c r="U967" s="240"/>
      <c r="V967" s="243"/>
      <c r="W967" s="243"/>
      <c r="X967" s="243"/>
      <c r="Y967" s="243"/>
      <c r="Z967" s="240"/>
      <c r="AA967" s="240"/>
      <c r="AB967" s="240"/>
      <c r="AC967" s="240"/>
      <c r="AD967" s="240"/>
      <c r="AE967" s="331">
        <f>'4.  2011-2014 LRAM'!AM554*AE963</f>
        <v>0</v>
      </c>
      <c r="AF967" s="331">
        <f>'4.  2011-2014 LRAM'!AN554*AF963</f>
        <v>0</v>
      </c>
      <c r="AG967" s="331">
        <f>'4.  2011-2014 LRAM'!AO554*AG963</f>
        <v>0</v>
      </c>
      <c r="AH967" s="331">
        <f>'4.  2011-2014 LRAM'!AP554*AH963</f>
        <v>0</v>
      </c>
      <c r="AI967" s="331">
        <f>'4.  2011-2014 LRAM'!AQ554*AI963</f>
        <v>0</v>
      </c>
      <c r="AJ967" s="331">
        <f>'4.  2011-2014 LRAM'!AR554*AJ963</f>
        <v>0</v>
      </c>
      <c r="AK967" s="331">
        <f>'4.  2011-2014 LRAM'!AS554*AK963</f>
        <v>0</v>
      </c>
      <c r="AL967" s="331">
        <f>'4.  2011-2014 LRAM'!AT554*AL963</f>
        <v>0</v>
      </c>
      <c r="AM967" s="331">
        <f>'4.  2011-2014 LRAM'!AU554*AM963</f>
        <v>0</v>
      </c>
      <c r="AN967" s="331">
        <f>'4.  2011-2014 LRAM'!AV554*AN963</f>
        <v>0</v>
      </c>
      <c r="AO967" s="331">
        <f>'4.  2011-2014 LRAM'!AW554*AO963</f>
        <v>0</v>
      </c>
      <c r="AP967" s="331">
        <f>'4.  2011-2014 LRAM'!AX554*AP963</f>
        <v>0</v>
      </c>
      <c r="AQ967" s="331">
        <f>'4.  2011-2014 LRAM'!AY554*AQ963</f>
        <v>0</v>
      </c>
      <c r="AR967" s="331">
        <f>'4.  2011-2014 LRAM'!AZ554*AR963</f>
        <v>0</v>
      </c>
      <c r="AS967" s="543">
        <f t="shared" si="2887"/>
        <v>0</v>
      </c>
    </row>
    <row r="968" spans="2:45">
      <c r="B968" s="283" t="s">
        <v>334</v>
      </c>
      <c r="C968" s="301"/>
      <c r="D968" s="243"/>
      <c r="E968" s="240"/>
      <c r="F968" s="240"/>
      <c r="G968" s="240"/>
      <c r="H968" s="240"/>
      <c r="I968" s="240"/>
      <c r="J968" s="240"/>
      <c r="K968" s="240"/>
      <c r="L968" s="240"/>
      <c r="M968" s="240"/>
      <c r="N968" s="240"/>
      <c r="O968" s="240"/>
      <c r="P968" s="240"/>
      <c r="Q968" s="240"/>
      <c r="R968" s="251"/>
      <c r="S968" s="240"/>
      <c r="T968" s="240"/>
      <c r="U968" s="240"/>
      <c r="V968" s="243"/>
      <c r="W968" s="243"/>
      <c r="X968" s="243"/>
      <c r="Y968" s="243"/>
      <c r="Z968" s="240"/>
      <c r="AA968" s="240"/>
      <c r="AB968" s="240"/>
      <c r="AC968" s="240"/>
      <c r="AD968" s="240"/>
      <c r="AE968" s="331">
        <f>AE211*AE963</f>
        <v>0</v>
      </c>
      <c r="AF968" s="331">
        <f t="shared" ref="AF968:AR968" si="2888">AF211*AF963</f>
        <v>0</v>
      </c>
      <c r="AG968" s="331">
        <f t="shared" si="2888"/>
        <v>0</v>
      </c>
      <c r="AH968" s="331">
        <f t="shared" si="2888"/>
        <v>0</v>
      </c>
      <c r="AI968" s="331">
        <f t="shared" si="2888"/>
        <v>0</v>
      </c>
      <c r="AJ968" s="331">
        <f t="shared" si="2888"/>
        <v>0</v>
      </c>
      <c r="AK968" s="331">
        <f t="shared" si="2888"/>
        <v>0</v>
      </c>
      <c r="AL968" s="331">
        <f t="shared" si="2888"/>
        <v>0</v>
      </c>
      <c r="AM968" s="331">
        <f t="shared" si="2888"/>
        <v>0</v>
      </c>
      <c r="AN968" s="331">
        <f t="shared" si="2888"/>
        <v>0</v>
      </c>
      <c r="AO968" s="331">
        <f t="shared" si="2888"/>
        <v>0</v>
      </c>
      <c r="AP968" s="331">
        <f t="shared" si="2888"/>
        <v>0</v>
      </c>
      <c r="AQ968" s="331">
        <f t="shared" si="2888"/>
        <v>0</v>
      </c>
      <c r="AR968" s="331">
        <f t="shared" si="2888"/>
        <v>0</v>
      </c>
      <c r="AS968" s="543">
        <f t="shared" si="2887"/>
        <v>0</v>
      </c>
    </row>
    <row r="969" spans="2:45">
      <c r="B969" s="283" t="s">
        <v>335</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AE401*AE963</f>
        <v>0</v>
      </c>
      <c r="AF969" s="331">
        <f t="shared" ref="AF969:AR969" si="2889">AF401*AF963</f>
        <v>0</v>
      </c>
      <c r="AG969" s="331">
        <f t="shared" si="2889"/>
        <v>0</v>
      </c>
      <c r="AH969" s="331">
        <f t="shared" si="2889"/>
        <v>0</v>
      </c>
      <c r="AI969" s="331">
        <f t="shared" si="2889"/>
        <v>0</v>
      </c>
      <c r="AJ969" s="331">
        <f t="shared" si="2889"/>
        <v>0</v>
      </c>
      <c r="AK969" s="331">
        <f t="shared" si="2889"/>
        <v>0</v>
      </c>
      <c r="AL969" s="331">
        <f t="shared" si="2889"/>
        <v>0</v>
      </c>
      <c r="AM969" s="331">
        <f t="shared" si="2889"/>
        <v>0</v>
      </c>
      <c r="AN969" s="331">
        <f t="shared" si="2889"/>
        <v>0</v>
      </c>
      <c r="AO969" s="331">
        <f t="shared" si="2889"/>
        <v>0</v>
      </c>
      <c r="AP969" s="331">
        <f t="shared" si="2889"/>
        <v>0</v>
      </c>
      <c r="AQ969" s="331">
        <f t="shared" si="2889"/>
        <v>0</v>
      </c>
      <c r="AR969" s="331">
        <f t="shared" si="2889"/>
        <v>0</v>
      </c>
      <c r="AS969" s="543">
        <f t="shared" si="2887"/>
        <v>0</v>
      </c>
    </row>
    <row r="970" spans="2:45">
      <c r="B970" s="283" t="s">
        <v>336</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AE591*AE963</f>
        <v>0</v>
      </c>
      <c r="AF970" s="331">
        <f t="shared" ref="AF970:AR970" si="2890">AF591*AF963</f>
        <v>0</v>
      </c>
      <c r="AG970" s="331">
        <f t="shared" si="2890"/>
        <v>0</v>
      </c>
      <c r="AH970" s="331">
        <f t="shared" si="2890"/>
        <v>0</v>
      </c>
      <c r="AI970" s="331">
        <f t="shared" si="2890"/>
        <v>0</v>
      </c>
      <c r="AJ970" s="331">
        <f t="shared" si="2890"/>
        <v>0</v>
      </c>
      <c r="AK970" s="331">
        <f t="shared" si="2890"/>
        <v>0</v>
      </c>
      <c r="AL970" s="331">
        <f t="shared" si="2890"/>
        <v>0</v>
      </c>
      <c r="AM970" s="331">
        <f t="shared" si="2890"/>
        <v>0</v>
      </c>
      <c r="AN970" s="331">
        <f t="shared" si="2890"/>
        <v>0</v>
      </c>
      <c r="AO970" s="331">
        <f t="shared" si="2890"/>
        <v>0</v>
      </c>
      <c r="AP970" s="331">
        <f t="shared" si="2890"/>
        <v>0</v>
      </c>
      <c r="AQ970" s="331">
        <f t="shared" si="2890"/>
        <v>0</v>
      </c>
      <c r="AR970" s="331">
        <f t="shared" si="2890"/>
        <v>0</v>
      </c>
      <c r="AS970" s="543">
        <f t="shared" si="2887"/>
        <v>0</v>
      </c>
    </row>
    <row r="971" spans="2:45">
      <c r="B971" s="283" t="s">
        <v>337</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AE781*AE963</f>
        <v>0</v>
      </c>
      <c r="AF971" s="331">
        <f t="shared" ref="AF971:AR971" si="2891">AF781*AF963</f>
        <v>0</v>
      </c>
      <c r="AG971" s="331">
        <f t="shared" si="2891"/>
        <v>0</v>
      </c>
      <c r="AH971" s="331">
        <f t="shared" si="2891"/>
        <v>0</v>
      </c>
      <c r="AI971" s="331">
        <f t="shared" si="2891"/>
        <v>0</v>
      </c>
      <c r="AJ971" s="331">
        <f t="shared" si="2891"/>
        <v>0</v>
      </c>
      <c r="AK971" s="331">
        <f t="shared" si="2891"/>
        <v>0</v>
      </c>
      <c r="AL971" s="331">
        <f t="shared" si="2891"/>
        <v>0</v>
      </c>
      <c r="AM971" s="331">
        <f t="shared" si="2891"/>
        <v>0</v>
      </c>
      <c r="AN971" s="331">
        <f t="shared" si="2891"/>
        <v>0</v>
      </c>
      <c r="AO971" s="331">
        <f t="shared" si="2891"/>
        <v>0</v>
      </c>
      <c r="AP971" s="331">
        <f t="shared" si="2891"/>
        <v>0</v>
      </c>
      <c r="AQ971" s="331">
        <f t="shared" si="2891"/>
        <v>0</v>
      </c>
      <c r="AR971" s="331">
        <f t="shared" si="2891"/>
        <v>0</v>
      </c>
      <c r="AS971" s="543">
        <f t="shared" si="2887"/>
        <v>0</v>
      </c>
    </row>
    <row r="972" spans="2:45">
      <c r="B972" s="283" t="s">
        <v>338</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AE960*AE963</f>
        <v>0</v>
      </c>
      <c r="AF972" s="331">
        <f t="shared" ref="AF972:AR972" si="2892">AF960*AF963</f>
        <v>0</v>
      </c>
      <c r="AG972" s="331">
        <f t="shared" si="2892"/>
        <v>0</v>
      </c>
      <c r="AH972" s="331">
        <f t="shared" si="2892"/>
        <v>0</v>
      </c>
      <c r="AI972" s="331">
        <f t="shared" si="2892"/>
        <v>0</v>
      </c>
      <c r="AJ972" s="331">
        <f t="shared" si="2892"/>
        <v>0</v>
      </c>
      <c r="AK972" s="331">
        <f t="shared" si="2892"/>
        <v>0</v>
      </c>
      <c r="AL972" s="331">
        <f t="shared" si="2892"/>
        <v>0</v>
      </c>
      <c r="AM972" s="331">
        <f t="shared" si="2892"/>
        <v>0</v>
      </c>
      <c r="AN972" s="331">
        <f t="shared" si="2892"/>
        <v>0</v>
      </c>
      <c r="AO972" s="331">
        <f t="shared" si="2892"/>
        <v>0</v>
      </c>
      <c r="AP972" s="331">
        <f t="shared" si="2892"/>
        <v>0</v>
      </c>
      <c r="AQ972" s="331">
        <f t="shared" si="2892"/>
        <v>0</v>
      </c>
      <c r="AR972" s="331">
        <f t="shared" si="2892"/>
        <v>0</v>
      </c>
      <c r="AS972" s="543">
        <f>SUM(AE972:AR972)</f>
        <v>0</v>
      </c>
    </row>
    <row r="973" spans="2:45" ht="15.75">
      <c r="B973" s="305" t="s">
        <v>342</v>
      </c>
      <c r="C973" s="301"/>
      <c r="D973" s="263"/>
      <c r="E973" s="293"/>
      <c r="F973" s="293"/>
      <c r="G973" s="293"/>
      <c r="H973" s="293"/>
      <c r="I973" s="293"/>
      <c r="J973" s="293"/>
      <c r="K973" s="293"/>
      <c r="L973" s="293"/>
      <c r="M973" s="293"/>
      <c r="N973" s="293"/>
      <c r="O973" s="293"/>
      <c r="P973" s="293"/>
      <c r="Q973" s="293"/>
      <c r="R973" s="260"/>
      <c r="S973" s="293"/>
      <c r="T973" s="293"/>
      <c r="U973" s="293"/>
      <c r="V973" s="263"/>
      <c r="W973" s="263"/>
      <c r="X973" s="263"/>
      <c r="Y973" s="263"/>
      <c r="Z973" s="293"/>
      <c r="AA973" s="293"/>
      <c r="AB973" s="293"/>
      <c r="AC973" s="293"/>
      <c r="AD973" s="293"/>
      <c r="AE973" s="302">
        <f>SUM(AE964:AE972)</f>
        <v>0</v>
      </c>
      <c r="AF973" s="302">
        <f t="shared" ref="AF973:AK973" si="2893">SUM(AF964:AF972)</f>
        <v>0</v>
      </c>
      <c r="AG973" s="302">
        <f t="shared" si="2893"/>
        <v>0</v>
      </c>
      <c r="AH973" s="302">
        <f t="shared" si="2893"/>
        <v>0</v>
      </c>
      <c r="AI973" s="302">
        <f t="shared" si="2893"/>
        <v>0</v>
      </c>
      <c r="AJ973" s="302">
        <f t="shared" si="2893"/>
        <v>0</v>
      </c>
      <c r="AK973" s="302">
        <f t="shared" si="2893"/>
        <v>0</v>
      </c>
      <c r="AL973" s="302">
        <f>SUM(AL964:AL972)</f>
        <v>0</v>
      </c>
      <c r="AM973" s="302">
        <f t="shared" ref="AM973:AR973" si="2894">SUM(AM964:AM972)</f>
        <v>0</v>
      </c>
      <c r="AN973" s="302">
        <f t="shared" si="2894"/>
        <v>0</v>
      </c>
      <c r="AO973" s="302">
        <f t="shared" si="2894"/>
        <v>0</v>
      </c>
      <c r="AP973" s="302">
        <f t="shared" si="2894"/>
        <v>0</v>
      </c>
      <c r="AQ973" s="302">
        <f t="shared" si="2894"/>
        <v>0</v>
      </c>
      <c r="AR973" s="302">
        <f t="shared" si="2894"/>
        <v>0</v>
      </c>
      <c r="AS973" s="359">
        <f>SUM(AS964:AS972)</f>
        <v>0</v>
      </c>
    </row>
    <row r="974" spans="2:45" ht="15.75">
      <c r="B974" s="305" t="s">
        <v>343</v>
      </c>
      <c r="C974" s="301"/>
      <c r="D974" s="306"/>
      <c r="E974" s="293"/>
      <c r="F974" s="293"/>
      <c r="G974" s="293"/>
      <c r="H974" s="293"/>
      <c r="I974" s="293"/>
      <c r="J974" s="293"/>
      <c r="K974" s="293"/>
      <c r="L974" s="293"/>
      <c r="M974" s="293"/>
      <c r="N974" s="293"/>
      <c r="O974" s="293"/>
      <c r="P974" s="293"/>
      <c r="Q974" s="293"/>
      <c r="R974" s="260"/>
      <c r="S974" s="293"/>
      <c r="T974" s="293"/>
      <c r="U974" s="293"/>
      <c r="V974" s="263"/>
      <c r="W974" s="263"/>
      <c r="X974" s="263"/>
      <c r="Y974" s="263"/>
      <c r="Z974" s="293"/>
      <c r="AA974" s="293"/>
      <c r="AB974" s="293"/>
      <c r="AC974" s="293"/>
      <c r="AD974" s="293"/>
      <c r="AE974" s="303">
        <f>AE961*AE963</f>
        <v>0</v>
      </c>
      <c r="AF974" s="303">
        <f t="shared" ref="AF974:AK974" si="2895">AF961*AF963</f>
        <v>0</v>
      </c>
      <c r="AG974" s="303">
        <f t="shared" si="2895"/>
        <v>0</v>
      </c>
      <c r="AH974" s="303">
        <f t="shared" si="2895"/>
        <v>0</v>
      </c>
      <c r="AI974" s="303">
        <f t="shared" si="2895"/>
        <v>0</v>
      </c>
      <c r="AJ974" s="303">
        <f t="shared" si="2895"/>
        <v>0</v>
      </c>
      <c r="AK974" s="303">
        <f t="shared" si="2895"/>
        <v>0</v>
      </c>
      <c r="AL974" s="303">
        <f>AL961*AL963</f>
        <v>0</v>
      </c>
      <c r="AM974" s="303">
        <f t="shared" ref="AM974:AR974" si="2896">AM961*AM963</f>
        <v>0</v>
      </c>
      <c r="AN974" s="303">
        <f t="shared" si="2896"/>
        <v>0</v>
      </c>
      <c r="AO974" s="303">
        <f t="shared" si="2896"/>
        <v>0</v>
      </c>
      <c r="AP974" s="303">
        <f t="shared" si="2896"/>
        <v>0</v>
      </c>
      <c r="AQ974" s="303">
        <f t="shared" si="2896"/>
        <v>0</v>
      </c>
      <c r="AR974" s="303">
        <f t="shared" si="2896"/>
        <v>0</v>
      </c>
      <c r="AS974" s="359">
        <f>SUM(AE974:AR974)</f>
        <v>0</v>
      </c>
    </row>
    <row r="975" spans="2:45" ht="15.75">
      <c r="B975" s="305" t="s">
        <v>344</v>
      </c>
      <c r="C975" s="301"/>
      <c r="D975" s="306"/>
      <c r="E975" s="293"/>
      <c r="F975" s="293"/>
      <c r="G975" s="293"/>
      <c r="H975" s="293"/>
      <c r="I975" s="293"/>
      <c r="J975" s="293"/>
      <c r="K975" s="293"/>
      <c r="L975" s="293"/>
      <c r="M975" s="293"/>
      <c r="N975" s="293"/>
      <c r="O975" s="293"/>
      <c r="P975" s="293"/>
      <c r="Q975" s="293"/>
      <c r="R975" s="260"/>
      <c r="S975" s="293"/>
      <c r="T975" s="293"/>
      <c r="U975" s="293"/>
      <c r="V975" s="306"/>
      <c r="W975" s="306"/>
      <c r="X975" s="306"/>
      <c r="Y975" s="306"/>
      <c r="Z975" s="293"/>
      <c r="AA975" s="293"/>
      <c r="AB975" s="293"/>
      <c r="AC975" s="293"/>
      <c r="AD975" s="293"/>
      <c r="AE975" s="307"/>
      <c r="AF975" s="307"/>
      <c r="AG975" s="307"/>
      <c r="AH975" s="307"/>
      <c r="AI975" s="307"/>
      <c r="AJ975" s="307"/>
      <c r="AK975" s="307"/>
      <c r="AL975" s="307"/>
      <c r="AM975" s="307"/>
      <c r="AN975" s="307"/>
      <c r="AO975" s="307"/>
      <c r="AP975" s="307"/>
      <c r="AQ975" s="307"/>
      <c r="AR975" s="307"/>
      <c r="AS975" s="359">
        <f>AS973-AS974</f>
        <v>0</v>
      </c>
    </row>
    <row r="976" spans="2:45">
      <c r="B976" s="283"/>
      <c r="C976" s="306"/>
      <c r="D976" s="306"/>
      <c r="E976" s="293"/>
      <c r="F976" s="293"/>
      <c r="G976" s="293"/>
      <c r="H976" s="293"/>
      <c r="I976" s="293"/>
      <c r="J976" s="293"/>
      <c r="K976" s="293"/>
      <c r="L976" s="293"/>
      <c r="M976" s="293"/>
      <c r="N976" s="293"/>
      <c r="O976" s="293"/>
      <c r="P976" s="293"/>
      <c r="Q976" s="293"/>
      <c r="R976" s="260"/>
      <c r="S976" s="293"/>
      <c r="T976" s="293"/>
      <c r="U976" s="293"/>
      <c r="V976" s="306"/>
      <c r="W976" s="301"/>
      <c r="X976" s="306"/>
      <c r="Y976" s="306"/>
      <c r="Z976" s="293"/>
      <c r="AA976" s="293"/>
      <c r="AB976" s="293"/>
      <c r="AC976" s="293"/>
      <c r="AD976" s="293"/>
      <c r="AE976" s="308"/>
      <c r="AF976" s="308"/>
      <c r="AG976" s="308"/>
      <c r="AH976" s="308"/>
      <c r="AI976" s="308"/>
      <c r="AJ976" s="308"/>
      <c r="AK976" s="308"/>
      <c r="AL976" s="308"/>
      <c r="AM976" s="308"/>
      <c r="AN976" s="308"/>
      <c r="AO976" s="308"/>
      <c r="AP976" s="308"/>
      <c r="AQ976" s="308"/>
      <c r="AR976" s="308"/>
      <c r="AS976" s="295"/>
    </row>
    <row r="977" spans="1:45">
      <c r="B977" s="283" t="s">
        <v>339</v>
      </c>
      <c r="C977" s="306"/>
      <c r="D977" s="306"/>
      <c r="E977" s="293"/>
      <c r="F977" s="293"/>
      <c r="G977" s="293"/>
      <c r="H977" s="293"/>
      <c r="I977" s="293"/>
      <c r="J977" s="293"/>
      <c r="K977" s="293"/>
      <c r="L977" s="293"/>
      <c r="M977" s="293"/>
      <c r="N977" s="293"/>
      <c r="O977" s="293"/>
      <c r="P977" s="293"/>
      <c r="Q977" s="293"/>
      <c r="R977" s="260"/>
      <c r="S977" s="293"/>
      <c r="T977" s="293"/>
      <c r="U977" s="293"/>
      <c r="V977" s="306"/>
      <c r="W977" s="301"/>
      <c r="X977" s="306"/>
      <c r="Y977" s="306"/>
      <c r="Z977" s="293"/>
      <c r="AA977" s="293"/>
      <c r="AB977" s="293"/>
      <c r="AC977" s="293"/>
      <c r="AD977" s="293"/>
      <c r="AE977" s="682">
        <f>SUMPRODUCT($E$798:$E$958,AE798:AE958)</f>
        <v>0</v>
      </c>
      <c r="AF977" s="682">
        <f>SUMPRODUCT($E$798:$E$958,AF798:AF958)</f>
        <v>0</v>
      </c>
      <c r="AG977" s="251">
        <f>IF($AG$796="kw",SUMPRODUCT($Q$798:$Q$958,$S$798:$S$958,AG798:AG958),SUMPRODUCT($E$798:$E$958,AG798:AG958))</f>
        <v>0</v>
      </c>
      <c r="AH977" s="251">
        <f>IF($AG$796="kw",SUMPRODUCT($Q$798:$Q$958,$S$798:$S$958,AH798:AH958),SUMPRODUCT($E$798:$E$958,AH798:AH958))</f>
        <v>0</v>
      </c>
      <c r="AI977" s="251">
        <f t="shared" ref="AI977:AR977" si="2897">IF(AI796="kw",SUMPRODUCT($Q$798:$Q$958,$S$798:$S$958,AI798:AI958),SUMPRODUCT($E$798:$E$958,AI798:AI958))</f>
        <v>0</v>
      </c>
      <c r="AJ977" s="251">
        <f t="shared" si="2897"/>
        <v>0</v>
      </c>
      <c r="AK977" s="251">
        <f t="shared" si="2897"/>
        <v>0</v>
      </c>
      <c r="AL977" s="251">
        <f t="shared" si="2897"/>
        <v>0</v>
      </c>
      <c r="AM977" s="251">
        <f t="shared" si="2897"/>
        <v>0</v>
      </c>
      <c r="AN977" s="251">
        <f t="shared" si="2897"/>
        <v>0</v>
      </c>
      <c r="AO977" s="251">
        <f t="shared" si="2897"/>
        <v>0</v>
      </c>
      <c r="AP977" s="251">
        <f t="shared" si="2897"/>
        <v>0</v>
      </c>
      <c r="AQ977" s="251">
        <f t="shared" si="2897"/>
        <v>0</v>
      </c>
      <c r="AR977" s="251">
        <f t="shared" si="2897"/>
        <v>0</v>
      </c>
      <c r="AS977" s="295"/>
    </row>
    <row r="978" spans="1:45">
      <c r="B978" s="283" t="s">
        <v>847</v>
      </c>
      <c r="C978" s="306"/>
      <c r="D978" s="306"/>
      <c r="E978" s="293"/>
      <c r="F978" s="293"/>
      <c r="G978" s="293"/>
      <c r="H978" s="293"/>
      <c r="I978" s="293"/>
      <c r="J978" s="293"/>
      <c r="K978" s="293"/>
      <c r="L978" s="293"/>
      <c r="M978" s="293"/>
      <c r="N978" s="293"/>
      <c r="O978" s="293"/>
      <c r="P978" s="293"/>
      <c r="Q978" s="293"/>
      <c r="R978" s="260"/>
      <c r="S978" s="293"/>
      <c r="T978" s="293"/>
      <c r="U978" s="293"/>
      <c r="V978" s="306"/>
      <c r="W978" s="301"/>
      <c r="X978" s="306"/>
      <c r="Y978" s="306"/>
      <c r="Z978" s="293"/>
      <c r="AA978" s="293"/>
      <c r="AB978" s="293"/>
      <c r="AC978" s="293"/>
      <c r="AD978" s="293"/>
      <c r="AE978" s="682">
        <f>SUMPRODUCT($F$798:$F$958,AE798:AE958)</f>
        <v>0</v>
      </c>
      <c r="AF978" s="682">
        <f>SUMPRODUCT($F$798:$F$958,AF798:AF958)</f>
        <v>0</v>
      </c>
      <c r="AG978" s="251">
        <f>IF(AG796="kw",SUMPRODUCT($Q$798:$Q$958,$T$798:$T$958,AG798:AG958),SUMPRODUCT($F$798:$F$958,AG798:AG958))</f>
        <v>0</v>
      </c>
      <c r="AH978" s="251">
        <f t="shared" ref="AH978:AR978" si="2898">IF(AH796="kw",SUMPRODUCT($Q$798:$Q$958,$T$798:$T$958,AH798:AH958),SUMPRODUCT($F$798:$F$958,AH798:AH958))</f>
        <v>0</v>
      </c>
      <c r="AI978" s="251">
        <f t="shared" si="2898"/>
        <v>0</v>
      </c>
      <c r="AJ978" s="251">
        <f t="shared" si="2898"/>
        <v>0</v>
      </c>
      <c r="AK978" s="251">
        <f t="shared" si="2898"/>
        <v>0</v>
      </c>
      <c r="AL978" s="251">
        <f t="shared" si="2898"/>
        <v>0</v>
      </c>
      <c r="AM978" s="251">
        <f t="shared" si="2898"/>
        <v>0</v>
      </c>
      <c r="AN978" s="251">
        <f t="shared" si="2898"/>
        <v>0</v>
      </c>
      <c r="AO978" s="251">
        <f t="shared" si="2898"/>
        <v>0</v>
      </c>
      <c r="AP978" s="251">
        <f t="shared" si="2898"/>
        <v>0</v>
      </c>
      <c r="AQ978" s="251">
        <f t="shared" si="2898"/>
        <v>0</v>
      </c>
      <c r="AR978" s="251">
        <f t="shared" si="2898"/>
        <v>0</v>
      </c>
      <c r="AS978" s="295"/>
    </row>
    <row r="979" spans="1:45">
      <c r="B979" s="283" t="s">
        <v>872</v>
      </c>
      <c r="C979" s="306"/>
      <c r="D979" s="306"/>
      <c r="E979" s="293"/>
      <c r="F979" s="293"/>
      <c r="G979" s="293"/>
      <c r="H979" s="293"/>
      <c r="I979" s="293"/>
      <c r="J979" s="293"/>
      <c r="K979" s="293"/>
      <c r="L979" s="293"/>
      <c r="M979" s="293"/>
      <c r="N979" s="293"/>
      <c r="O979" s="293"/>
      <c r="P979" s="293"/>
      <c r="Q979" s="293"/>
      <c r="R979" s="260"/>
      <c r="S979" s="293"/>
      <c r="T979" s="293"/>
      <c r="U979" s="293"/>
      <c r="V979" s="306"/>
      <c r="W979" s="301"/>
      <c r="X979" s="306"/>
      <c r="Y979" s="306"/>
      <c r="Z979" s="293"/>
      <c r="AA979" s="293"/>
      <c r="AB979" s="293"/>
      <c r="AC979" s="293"/>
      <c r="AD979" s="293"/>
      <c r="AE979" s="682">
        <f>SUMPRODUCT($G$798:$G$958,AE798:AE958)</f>
        <v>0</v>
      </c>
      <c r="AF979" s="682">
        <f>SUMPRODUCT($G$798:$G$958,AF798:AF958)</f>
        <v>0</v>
      </c>
      <c r="AG979" s="251">
        <f>IF(AG796="kw",SUMPRODUCT($Q$798:$Q$958,$U$798:$U$958,AG798:AG958),SUMPRODUCT($G$798:$G$958,AG798:AG958))</f>
        <v>0</v>
      </c>
      <c r="AH979" s="251">
        <f t="shared" ref="AH979:AR979" si="2899">IF(AH796="kw",SUMPRODUCT($Q$798:$Q$958,$U$798:$U$958,AH798:AH958),SUMPRODUCT($G$798:$G$958,AH798:AH958))</f>
        <v>0</v>
      </c>
      <c r="AI979" s="251">
        <f t="shared" si="2899"/>
        <v>0</v>
      </c>
      <c r="AJ979" s="251">
        <f t="shared" si="2899"/>
        <v>0</v>
      </c>
      <c r="AK979" s="251">
        <f t="shared" si="2899"/>
        <v>0</v>
      </c>
      <c r="AL979" s="251">
        <f t="shared" si="2899"/>
        <v>0</v>
      </c>
      <c r="AM979" s="251">
        <f t="shared" si="2899"/>
        <v>0</v>
      </c>
      <c r="AN979" s="251">
        <f t="shared" si="2899"/>
        <v>0</v>
      </c>
      <c r="AO979" s="251">
        <f t="shared" si="2899"/>
        <v>0</v>
      </c>
      <c r="AP979" s="251">
        <f t="shared" si="2899"/>
        <v>0</v>
      </c>
      <c r="AQ979" s="251">
        <f t="shared" si="2899"/>
        <v>0</v>
      </c>
      <c r="AR979" s="251">
        <f t="shared" si="2899"/>
        <v>0</v>
      </c>
      <c r="AS979" s="295"/>
    </row>
    <row r="980" spans="1:45">
      <c r="B980" s="283" t="s">
        <v>873</v>
      </c>
      <c r="C980" s="306"/>
      <c r="D980" s="306"/>
      <c r="E980" s="293"/>
      <c r="F980" s="293"/>
      <c r="G980" s="293"/>
      <c r="H980" s="293"/>
      <c r="I980" s="293"/>
      <c r="J980" s="293"/>
      <c r="K980" s="293"/>
      <c r="L980" s="293"/>
      <c r="M980" s="293"/>
      <c r="N980" s="293"/>
      <c r="O980" s="293"/>
      <c r="P980" s="293"/>
      <c r="Q980" s="293"/>
      <c r="R980" s="260"/>
      <c r="S980" s="293"/>
      <c r="T980" s="293"/>
      <c r="U980" s="293"/>
      <c r="V980" s="306"/>
      <c r="W980" s="301"/>
      <c r="X980" s="306"/>
      <c r="Y980" s="306"/>
      <c r="Z980" s="293"/>
      <c r="AA980" s="293"/>
      <c r="AB980" s="293"/>
      <c r="AC980" s="293"/>
      <c r="AD980" s="293"/>
      <c r="AE980" s="682">
        <f>SUMPRODUCT($H$798:$H$958,AE798:AE958)</f>
        <v>0</v>
      </c>
      <c r="AF980" s="682">
        <f>SUMPRODUCT($H$798:$H$958,AF798:AF958)</f>
        <v>0</v>
      </c>
      <c r="AG980" s="251">
        <f>IF(AG796="kw",SUMPRODUCT($Q$798:$Q$958,$V$798:$V$958,AG798:AG958),SUMPRODUCT($H$798:$H$958,AG798:AG958))</f>
        <v>0</v>
      </c>
      <c r="AH980" s="251">
        <f t="shared" ref="AH980:AR980" si="2900">IF(AH796="kw",SUMPRODUCT($Q$798:$Q$958,$V$798:$V$958,AH798:AH958),SUMPRODUCT($H$798:$H$958,AH798:AH958))</f>
        <v>0</v>
      </c>
      <c r="AI980" s="251">
        <f t="shared" si="2900"/>
        <v>0</v>
      </c>
      <c r="AJ980" s="251">
        <f t="shared" si="2900"/>
        <v>0</v>
      </c>
      <c r="AK980" s="251">
        <f t="shared" si="2900"/>
        <v>0</v>
      </c>
      <c r="AL980" s="251">
        <f t="shared" si="2900"/>
        <v>0</v>
      </c>
      <c r="AM980" s="251">
        <f t="shared" si="2900"/>
        <v>0</v>
      </c>
      <c r="AN980" s="251">
        <f t="shared" si="2900"/>
        <v>0</v>
      </c>
      <c r="AO980" s="251">
        <f t="shared" si="2900"/>
        <v>0</v>
      </c>
      <c r="AP980" s="251">
        <f t="shared" si="2900"/>
        <v>0</v>
      </c>
      <c r="AQ980" s="251">
        <f t="shared" si="2900"/>
        <v>0</v>
      </c>
      <c r="AR980" s="251">
        <f t="shared" si="2900"/>
        <v>0</v>
      </c>
      <c r="AS980" s="295"/>
    </row>
    <row r="981" spans="1:45">
      <c r="B981" s="283" t="s">
        <v>874</v>
      </c>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682">
        <f>SUMPRODUCT($I$798:$I$958,AE798:AE958)</f>
        <v>0</v>
      </c>
      <c r="AF981" s="682">
        <f>SUMPRODUCT($I$798:$I$958,AF798:AF958)</f>
        <v>0</v>
      </c>
      <c r="AG981" s="251">
        <f>IF(AG796="kw",SUMPRODUCT($Q$798:$Q$958,$W$798:$W$958,AG798:AG958),SUMPRODUCT($I$798:$I$958,AG798:AG958))</f>
        <v>0</v>
      </c>
      <c r="AH981" s="251">
        <f t="shared" ref="AH981:AR981" si="2901">IF(AH796="kw",SUMPRODUCT($Q$798:$Q$958,$W$798:$W$958,AH798:AH958),SUMPRODUCT($I$798:$I$958,AH798:AH958))</f>
        <v>0</v>
      </c>
      <c r="AI981" s="251">
        <f t="shared" si="2901"/>
        <v>0</v>
      </c>
      <c r="AJ981" s="251">
        <f t="shared" si="2901"/>
        <v>0</v>
      </c>
      <c r="AK981" s="251">
        <f t="shared" si="2901"/>
        <v>0</v>
      </c>
      <c r="AL981" s="251">
        <f t="shared" si="2901"/>
        <v>0</v>
      </c>
      <c r="AM981" s="251">
        <f t="shared" si="2901"/>
        <v>0</v>
      </c>
      <c r="AN981" s="251">
        <f t="shared" si="2901"/>
        <v>0</v>
      </c>
      <c r="AO981" s="251">
        <f t="shared" si="2901"/>
        <v>0</v>
      </c>
      <c r="AP981" s="251">
        <f t="shared" si="2901"/>
        <v>0</v>
      </c>
      <c r="AQ981" s="251">
        <f t="shared" si="2901"/>
        <v>0</v>
      </c>
      <c r="AR981" s="251">
        <f t="shared" si="2901"/>
        <v>0</v>
      </c>
      <c r="AS981" s="295"/>
    </row>
    <row r="982" spans="1:45">
      <c r="B982" s="283" t="s">
        <v>875</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2">
        <f>SUMPRODUCT($J$798:$J$958,AE798:AE958)</f>
        <v>0</v>
      </c>
      <c r="AF982" s="682">
        <f>SUMPRODUCT($J$798:$J$958,AF798:AF958)</f>
        <v>0</v>
      </c>
      <c r="AG982" s="251">
        <f>IF(AG796="kw",SUMPRODUCT($Q$798:$Q$958,$X$798:$X$958,AG798:AG958),SUMPRODUCT($J$798:$J$958,AG798:AG958))</f>
        <v>0</v>
      </c>
      <c r="AH982" s="251">
        <f t="shared" ref="AH982:AR982" si="2902">IF(AH796="kw",SUMPRODUCT($Q$798:$Q$958,$X$798:$X$958,AH798:AH958),SUMPRODUCT($J$798:$J$958,AH798:AH958))</f>
        <v>0</v>
      </c>
      <c r="AI982" s="251">
        <f t="shared" si="2902"/>
        <v>0</v>
      </c>
      <c r="AJ982" s="251">
        <f t="shared" si="2902"/>
        <v>0</v>
      </c>
      <c r="AK982" s="251">
        <f t="shared" si="2902"/>
        <v>0</v>
      </c>
      <c r="AL982" s="251">
        <f t="shared" si="2902"/>
        <v>0</v>
      </c>
      <c r="AM982" s="251">
        <f t="shared" si="2902"/>
        <v>0</v>
      </c>
      <c r="AN982" s="251">
        <f t="shared" si="2902"/>
        <v>0</v>
      </c>
      <c r="AO982" s="251">
        <f t="shared" si="2902"/>
        <v>0</v>
      </c>
      <c r="AP982" s="251">
        <f t="shared" si="2902"/>
        <v>0</v>
      </c>
      <c r="AQ982" s="251">
        <f t="shared" si="2902"/>
        <v>0</v>
      </c>
      <c r="AR982" s="251">
        <f t="shared" si="2902"/>
        <v>0</v>
      </c>
      <c r="AS982" s="295"/>
    </row>
    <row r="983" spans="1:45">
      <c r="B983" s="283" t="s">
        <v>876</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2">
        <f>SUMPRODUCT($K$798:$K$958,AE798:AE958)</f>
        <v>0</v>
      </c>
      <c r="AF983" s="682">
        <f>SUMPRODUCT($K$798:$K$958,AF798:AF958)</f>
        <v>0</v>
      </c>
      <c r="AG983" s="251">
        <f>IF(AG796="kw",SUMPRODUCT($Q$798:$Q$958,$Y$798:$Y$958,AG798:AG958),SUMPRODUCT($K$798:$K$958,AG798:AG958))</f>
        <v>0</v>
      </c>
      <c r="AH983" s="251">
        <f t="shared" ref="AH983:AR983" si="2903">IF(AH796="kw",SUMPRODUCT($Q$798:$Q$958,$Y$798:$Y$958,AH798:AH958),SUMPRODUCT($K$798:$K$958,AH798:AH958))</f>
        <v>0</v>
      </c>
      <c r="AI983" s="251">
        <f t="shared" si="2903"/>
        <v>0</v>
      </c>
      <c r="AJ983" s="251">
        <f t="shared" si="2903"/>
        <v>0</v>
      </c>
      <c r="AK983" s="251">
        <f t="shared" si="2903"/>
        <v>0</v>
      </c>
      <c r="AL983" s="251">
        <f t="shared" si="2903"/>
        <v>0</v>
      </c>
      <c r="AM983" s="251">
        <f t="shared" si="2903"/>
        <v>0</v>
      </c>
      <c r="AN983" s="251">
        <f t="shared" si="2903"/>
        <v>0</v>
      </c>
      <c r="AO983" s="251">
        <f t="shared" si="2903"/>
        <v>0</v>
      </c>
      <c r="AP983" s="251">
        <f t="shared" si="2903"/>
        <v>0</v>
      </c>
      <c r="AQ983" s="251">
        <f t="shared" si="2903"/>
        <v>0</v>
      </c>
      <c r="AR983" s="251">
        <f t="shared" si="2903"/>
        <v>0</v>
      </c>
      <c r="AS983" s="295"/>
    </row>
    <row r="984" spans="1:45">
      <c r="B984" s="391" t="s">
        <v>877</v>
      </c>
      <c r="C984" s="319"/>
      <c r="D984" s="337"/>
      <c r="E984" s="337"/>
      <c r="F984" s="337"/>
      <c r="G984" s="337"/>
      <c r="H984" s="337"/>
      <c r="I984" s="337"/>
      <c r="J984" s="337"/>
      <c r="K984" s="337"/>
      <c r="L984" s="337"/>
      <c r="M984" s="337"/>
      <c r="N984" s="337"/>
      <c r="O984" s="337"/>
      <c r="P984" s="337"/>
      <c r="Q984" s="337"/>
      <c r="R984" s="336"/>
      <c r="S984" s="337"/>
      <c r="T984" s="337"/>
      <c r="U984" s="337"/>
      <c r="V984" s="319"/>
      <c r="W984" s="338"/>
      <c r="X984" s="338"/>
      <c r="Y984" s="337"/>
      <c r="Z984" s="337"/>
      <c r="AA984" s="338"/>
      <c r="AB984" s="338"/>
      <c r="AC984" s="338"/>
      <c r="AD984" s="338"/>
      <c r="AE984" s="683">
        <f>SUMPRODUCT($L$798:$L$958,AE798:AE958)</f>
        <v>0</v>
      </c>
      <c r="AF984" s="683">
        <f>SUMPRODUCT($L$798:$L$958,AF798:AF958)</f>
        <v>0</v>
      </c>
      <c r="AG984" s="285">
        <f>IF(AG796="kw",SUMPRODUCT($Q$798:$Q$958,$Z$798:$Z$958,AG798:AG958),SUMPRODUCT($L$798:$L$958,AG798:AG958))</f>
        <v>0</v>
      </c>
      <c r="AH984" s="285">
        <f t="shared" ref="AH984:AR984" si="2904">IF(AH796="kw",SUMPRODUCT($Q$798:$Q$958,$Z$798:$Z$958,AH798:AH958),SUMPRODUCT($L$798:$L$958,AH798:AH958))</f>
        <v>0</v>
      </c>
      <c r="AI984" s="285">
        <f t="shared" si="2904"/>
        <v>0</v>
      </c>
      <c r="AJ984" s="285">
        <f t="shared" si="2904"/>
        <v>0</v>
      </c>
      <c r="AK984" s="285">
        <f t="shared" si="2904"/>
        <v>0</v>
      </c>
      <c r="AL984" s="285">
        <f t="shared" si="2904"/>
        <v>0</v>
      </c>
      <c r="AM984" s="285">
        <f t="shared" si="2904"/>
        <v>0</v>
      </c>
      <c r="AN984" s="285">
        <f t="shared" si="2904"/>
        <v>0</v>
      </c>
      <c r="AO984" s="285">
        <f t="shared" si="2904"/>
        <v>0</v>
      </c>
      <c r="AP984" s="285">
        <f t="shared" si="2904"/>
        <v>0</v>
      </c>
      <c r="AQ984" s="285">
        <f t="shared" si="2904"/>
        <v>0</v>
      </c>
      <c r="AR984" s="285">
        <f t="shared" si="2904"/>
        <v>0</v>
      </c>
      <c r="AS984" s="339"/>
    </row>
    <row r="985" spans="1:45" ht="18.75" customHeight="1">
      <c r="B985" s="322" t="s">
        <v>588</v>
      </c>
      <c r="C985" s="340"/>
      <c r="D985" s="341"/>
      <c r="E985" s="341"/>
      <c r="F985" s="341"/>
      <c r="G985" s="341"/>
      <c r="H985" s="341"/>
      <c r="I985" s="341"/>
      <c r="J985" s="341"/>
      <c r="K985" s="341"/>
      <c r="L985" s="341"/>
      <c r="M985" s="341"/>
      <c r="N985" s="341"/>
      <c r="O985" s="341"/>
      <c r="P985" s="341"/>
      <c r="Q985" s="341"/>
      <c r="R985" s="341"/>
      <c r="S985" s="341"/>
      <c r="T985" s="341"/>
      <c r="U985" s="341"/>
      <c r="V985" s="325"/>
      <c r="W985" s="326"/>
      <c r="X985" s="341"/>
      <c r="Y985" s="341"/>
      <c r="Z985" s="341"/>
      <c r="AA985" s="341"/>
      <c r="AB985" s="341"/>
      <c r="AC985" s="341"/>
      <c r="AD985" s="341"/>
      <c r="AE985" s="342"/>
      <c r="AF985" s="342"/>
      <c r="AG985" s="342"/>
      <c r="AH985" s="342"/>
      <c r="AI985" s="342"/>
      <c r="AJ985" s="342"/>
      <c r="AK985" s="342"/>
      <c r="AL985" s="342"/>
      <c r="AM985" s="342"/>
      <c r="AN985" s="342"/>
      <c r="AO985" s="342"/>
      <c r="AP985" s="342"/>
      <c r="AQ985" s="342"/>
      <c r="AR985" s="342"/>
      <c r="AS985" s="342"/>
    </row>
    <row r="986" spans="1:45" collapsed="1"/>
    <row r="988" spans="1:45" ht="15.75">
      <c r="B988" s="241" t="s">
        <v>340</v>
      </c>
      <c r="C988" s="242"/>
      <c r="D988" s="511" t="s">
        <v>522</v>
      </c>
      <c r="E988" s="217"/>
      <c r="F988" s="511"/>
      <c r="G988" s="217"/>
      <c r="H988" s="217"/>
      <c r="I988" s="217"/>
      <c r="J988" s="217"/>
      <c r="K988" s="217"/>
      <c r="L988" s="217"/>
      <c r="M988" s="217"/>
      <c r="N988" s="217"/>
      <c r="O988" s="217"/>
      <c r="P988" s="217"/>
      <c r="Q988" s="217"/>
      <c r="R988" s="242"/>
      <c r="S988" s="217"/>
      <c r="T988" s="217"/>
      <c r="U988" s="217"/>
      <c r="V988" s="217"/>
      <c r="W988" s="217"/>
      <c r="X988" s="217"/>
      <c r="Y988" s="217"/>
      <c r="Z988" s="217"/>
      <c r="AA988" s="217"/>
      <c r="AB988" s="217"/>
      <c r="AC988" s="217"/>
      <c r="AD988" s="217"/>
      <c r="AE988" s="231"/>
      <c r="AF988" s="229"/>
      <c r="AG988" s="229"/>
      <c r="AH988" s="229"/>
      <c r="AI988" s="229"/>
      <c r="AJ988" s="229"/>
      <c r="AK988" s="229"/>
      <c r="AL988" s="229"/>
      <c r="AM988" s="229"/>
      <c r="AN988" s="229"/>
      <c r="AO988" s="229"/>
      <c r="AP988" s="229"/>
      <c r="AQ988" s="229"/>
      <c r="AR988" s="229"/>
    </row>
    <row r="989" spans="1:45" ht="39.75" customHeight="1">
      <c r="B989" s="884" t="s">
        <v>211</v>
      </c>
      <c r="C989" s="886" t="s">
        <v>33</v>
      </c>
      <c r="D989" s="244" t="s">
        <v>420</v>
      </c>
      <c r="E989" s="895" t="s">
        <v>209</v>
      </c>
      <c r="F989" s="896"/>
      <c r="G989" s="896"/>
      <c r="H989" s="896"/>
      <c r="I989" s="896"/>
      <c r="J989" s="896"/>
      <c r="K989" s="896"/>
      <c r="L989" s="896"/>
      <c r="M989" s="896"/>
      <c r="N989" s="896"/>
      <c r="O989" s="896"/>
      <c r="P989" s="897"/>
      <c r="Q989" s="893" t="s">
        <v>213</v>
      </c>
      <c r="R989" s="244" t="s">
        <v>421</v>
      </c>
      <c r="S989" s="890" t="s">
        <v>212</v>
      </c>
      <c r="T989" s="891"/>
      <c r="U989" s="891"/>
      <c r="V989" s="891"/>
      <c r="W989" s="891"/>
      <c r="X989" s="891"/>
      <c r="Y989" s="891"/>
      <c r="Z989" s="891"/>
      <c r="AA989" s="891"/>
      <c r="AB989" s="891"/>
      <c r="AC989" s="891"/>
      <c r="AD989" s="898"/>
      <c r="AE989" s="890" t="s">
        <v>242</v>
      </c>
      <c r="AF989" s="891"/>
      <c r="AG989" s="891"/>
      <c r="AH989" s="891"/>
      <c r="AI989" s="891"/>
      <c r="AJ989" s="891"/>
      <c r="AK989" s="891"/>
      <c r="AL989" s="891"/>
      <c r="AM989" s="891"/>
      <c r="AN989" s="891"/>
      <c r="AO989" s="891"/>
      <c r="AP989" s="891"/>
      <c r="AQ989" s="891"/>
      <c r="AR989" s="891"/>
      <c r="AS989" s="892"/>
    </row>
    <row r="990" spans="1:45" ht="65.25" customHeight="1">
      <c r="B990" s="885"/>
      <c r="C990" s="887"/>
      <c r="D990" s="245">
        <v>2020</v>
      </c>
      <c r="E990" s="245">
        <v>2021</v>
      </c>
      <c r="F990" s="245">
        <v>2022</v>
      </c>
      <c r="G990" s="245">
        <v>2023</v>
      </c>
      <c r="H990" s="245">
        <v>2024</v>
      </c>
      <c r="I990" s="245">
        <v>2025</v>
      </c>
      <c r="J990" s="245">
        <v>2026</v>
      </c>
      <c r="K990" s="245">
        <v>2027</v>
      </c>
      <c r="L990" s="245">
        <v>2028</v>
      </c>
      <c r="M990" s="245">
        <v>2029</v>
      </c>
      <c r="N990" s="245">
        <v>2030</v>
      </c>
      <c r="O990" s="245">
        <v>2031</v>
      </c>
      <c r="P990" s="245">
        <v>2032</v>
      </c>
      <c r="Q990" s="894"/>
      <c r="R990" s="245">
        <v>2020</v>
      </c>
      <c r="S990" s="245">
        <v>2021</v>
      </c>
      <c r="T990" s="245">
        <v>2022</v>
      </c>
      <c r="U990" s="245">
        <v>2023</v>
      </c>
      <c r="V990" s="245">
        <v>2024</v>
      </c>
      <c r="W990" s="245">
        <v>2025</v>
      </c>
      <c r="X990" s="245">
        <v>2026</v>
      </c>
      <c r="Y990" s="245">
        <v>2027</v>
      </c>
      <c r="Z990" s="245">
        <v>2028</v>
      </c>
      <c r="AA990" s="245">
        <v>2029</v>
      </c>
      <c r="AB990" s="245">
        <v>2030</v>
      </c>
      <c r="AC990" s="245">
        <v>2031</v>
      </c>
      <c r="AD990" s="245">
        <v>2032</v>
      </c>
      <c r="AE990" s="245" t="str">
        <f>'1.  LRAMVA Summary'!$D$53</f>
        <v>Residential</v>
      </c>
      <c r="AF990" s="245" t="str">
        <f>'1.  LRAMVA Summary'!$E$53</f>
        <v>GS&lt;50 kW</v>
      </c>
      <c r="AG990" s="245" t="str">
        <f>'1.  LRAMVA Summary'!$F$53</f>
        <v>GS&gt;50 kW</v>
      </c>
      <c r="AH990" s="245" t="str">
        <f>'1.  LRAMVA Summary'!$G$53</f>
        <v>Unmetered Scattered Load</v>
      </c>
      <c r="AI990" s="245" t="str">
        <f>'1.  LRAMVA Summary'!$H$53</f>
        <v>Streetlighting</v>
      </c>
      <c r="AJ990" s="245" t="str">
        <f>'1.  LRAMVA Summary'!$I$53</f>
        <v/>
      </c>
      <c r="AK990" s="245" t="str">
        <f>'1.  LRAMVA Summary'!$J$53</f>
        <v/>
      </c>
      <c r="AL990" s="245" t="str">
        <f>'1.  LRAMVA Summary'!$K$53</f>
        <v/>
      </c>
      <c r="AM990" s="245" t="str">
        <f>'1.  LRAMVA Summary'!$L$53</f>
        <v/>
      </c>
      <c r="AN990" s="245" t="str">
        <f>'1.  LRAMVA Summary'!$M$53</f>
        <v/>
      </c>
      <c r="AO990" s="245" t="str">
        <f>'1.  LRAMVA Summary'!$N$53</f>
        <v/>
      </c>
      <c r="AP990" s="245" t="str">
        <f>'1.  LRAMVA Summary'!$O$53</f>
        <v/>
      </c>
      <c r="AQ990" s="245" t="str">
        <f>'1.  LRAMVA Summary'!$P$53</f>
        <v/>
      </c>
      <c r="AR990" s="245" t="str">
        <f>'1.  LRAMVA Summary'!$Q$53</f>
        <v/>
      </c>
      <c r="AS990" s="247" t="str">
        <f>'1.  LRAMVA Summary'!$R$53</f>
        <v>Total</v>
      </c>
    </row>
    <row r="991" spans="1:45" ht="15" hidden="1" customHeight="1">
      <c r="A991" s="464"/>
      <c r="B991" s="454" t="s">
        <v>500</v>
      </c>
      <c r="C991" s="249"/>
      <c r="D991" s="249"/>
      <c r="E991" s="249"/>
      <c r="F991" s="249"/>
      <c r="G991" s="249"/>
      <c r="H991" s="249"/>
      <c r="I991" s="249"/>
      <c r="J991" s="249"/>
      <c r="K991" s="249"/>
      <c r="L991" s="249"/>
      <c r="M991" s="249"/>
      <c r="N991" s="249"/>
      <c r="O991" s="249"/>
      <c r="P991" s="249"/>
      <c r="Q991" s="250"/>
      <c r="R991" s="249"/>
      <c r="S991" s="249"/>
      <c r="T991" s="249"/>
      <c r="U991" s="249"/>
      <c r="V991" s="249"/>
      <c r="W991" s="249"/>
      <c r="X991" s="249"/>
      <c r="Y991" s="249"/>
      <c r="Z991" s="249"/>
      <c r="AA991" s="249"/>
      <c r="AB991" s="249"/>
      <c r="AC991" s="249"/>
      <c r="AD991" s="249"/>
      <c r="AE991" s="251" t="str">
        <f>'1.  LRAMVA Summary'!$D$54</f>
        <v>kWh</v>
      </c>
      <c r="AF991" s="251" t="str">
        <f>'1.  LRAMVA Summary'!$E$54</f>
        <v>kWh</v>
      </c>
      <c r="AG991" s="251" t="str">
        <f>'1.  LRAMVA Summary'!$F$54</f>
        <v>kW</v>
      </c>
      <c r="AH991" s="251" t="str">
        <f>'1.  LRAMVA Summary'!$G$54</f>
        <v>kWh</v>
      </c>
      <c r="AI991" s="251" t="str">
        <f>'1.  LRAMVA Summary'!$H$54</f>
        <v>kW</v>
      </c>
      <c r="AJ991" s="251">
        <f>'1.  LRAMVA Summary'!$I$54</f>
        <v>0</v>
      </c>
      <c r="AK991" s="251">
        <f>'1.  LRAMVA Summary'!$J$54</f>
        <v>0</v>
      </c>
      <c r="AL991" s="251">
        <f>'1.  LRAMVA Summary'!$K$54</f>
        <v>0</v>
      </c>
      <c r="AM991" s="251">
        <f>'1.  LRAMVA Summary'!$L$54</f>
        <v>0</v>
      </c>
      <c r="AN991" s="251">
        <f>'1.  LRAMVA Summary'!$M$54</f>
        <v>0</v>
      </c>
      <c r="AO991" s="251">
        <f>'1.  LRAMVA Summary'!$N$54</f>
        <v>0</v>
      </c>
      <c r="AP991" s="251">
        <f>'1.  LRAMVA Summary'!$O$54</f>
        <v>0</v>
      </c>
      <c r="AQ991" s="251">
        <f>'1.  LRAMVA Summary'!$P$54</f>
        <v>0</v>
      </c>
      <c r="AR991" s="251">
        <f>'1.  LRAMVA Summary'!$Q$54</f>
        <v>0</v>
      </c>
      <c r="AS991" s="252"/>
    </row>
    <row r="992" spans="1:45" ht="15" hidden="1" customHeight="1" outlineLevel="1">
      <c r="A992" s="464"/>
      <c r="B992" s="443" t="s">
        <v>493</v>
      </c>
      <c r="C992" s="249"/>
      <c r="D992" s="249"/>
      <c r="E992" s="249"/>
      <c r="F992" s="249"/>
      <c r="G992" s="249"/>
      <c r="H992" s="249"/>
      <c r="I992" s="249"/>
      <c r="J992" s="249"/>
      <c r="K992" s="249"/>
      <c r="L992" s="249"/>
      <c r="M992" s="249"/>
      <c r="N992" s="249"/>
      <c r="O992" s="249"/>
      <c r="P992" s="249"/>
      <c r="Q992" s="250"/>
      <c r="R992" s="249"/>
      <c r="S992" s="249"/>
      <c r="T992" s="249"/>
      <c r="U992" s="249"/>
      <c r="V992" s="249"/>
      <c r="W992" s="249"/>
      <c r="X992" s="249"/>
      <c r="Y992" s="249"/>
      <c r="Z992" s="249"/>
      <c r="AA992" s="249"/>
      <c r="AB992" s="249"/>
      <c r="AC992" s="249"/>
      <c r="AD992" s="249"/>
      <c r="AE992" s="251"/>
      <c r="AF992" s="251"/>
      <c r="AG992" s="251"/>
      <c r="AH992" s="251"/>
      <c r="AI992" s="251"/>
      <c r="AJ992" s="251"/>
      <c r="AK992" s="251"/>
      <c r="AL992" s="251"/>
      <c r="AM992" s="251"/>
      <c r="AN992" s="251"/>
      <c r="AO992" s="251"/>
      <c r="AP992" s="251"/>
      <c r="AQ992" s="251"/>
      <c r="AR992" s="251"/>
      <c r="AS992" s="252"/>
    </row>
    <row r="993" spans="1:45" ht="15" hidden="1" customHeight="1" outlineLevel="1">
      <c r="A993" s="464">
        <v>1</v>
      </c>
      <c r="B993" s="379" t="s">
        <v>95</v>
      </c>
      <c r="C993" s="251" t="s">
        <v>25</v>
      </c>
      <c r="D993" s="255"/>
      <c r="E993" s="255"/>
      <c r="F993" s="255"/>
      <c r="G993" s="255"/>
      <c r="H993" s="255"/>
      <c r="I993" s="255"/>
      <c r="J993" s="255"/>
      <c r="K993" s="255"/>
      <c r="L993" s="255"/>
      <c r="M993" s="255"/>
      <c r="N993" s="255"/>
      <c r="O993" s="255"/>
      <c r="P993" s="255"/>
      <c r="Q993" s="251"/>
      <c r="R993" s="255"/>
      <c r="S993" s="255"/>
      <c r="T993" s="255"/>
      <c r="U993" s="255"/>
      <c r="V993" s="255"/>
      <c r="W993" s="255"/>
      <c r="X993" s="255"/>
      <c r="Y993" s="255"/>
      <c r="Z993" s="255"/>
      <c r="AA993" s="255"/>
      <c r="AB993" s="255"/>
      <c r="AC993" s="255"/>
      <c r="AD993" s="255"/>
      <c r="AE993" s="366"/>
      <c r="AF993" s="366"/>
      <c r="AG993" s="366"/>
      <c r="AH993" s="366"/>
      <c r="AI993" s="366"/>
      <c r="AJ993" s="366"/>
      <c r="AK993" s="366"/>
      <c r="AL993" s="361"/>
      <c r="AM993" s="361"/>
      <c r="AN993" s="361"/>
      <c r="AO993" s="361"/>
      <c r="AP993" s="361"/>
      <c r="AQ993" s="361"/>
      <c r="AR993" s="361"/>
      <c r="AS993" s="256">
        <f>SUM(AE993:AR993)</f>
        <v>0</v>
      </c>
    </row>
    <row r="994" spans="1:45" ht="15" hidden="1" customHeight="1" outlineLevel="1">
      <c r="A994" s="464"/>
      <c r="B994" s="254" t="s">
        <v>345</v>
      </c>
      <c r="C994" s="251" t="s">
        <v>163</v>
      </c>
      <c r="D994" s="255"/>
      <c r="E994" s="255"/>
      <c r="F994" s="255"/>
      <c r="G994" s="255"/>
      <c r="H994" s="255"/>
      <c r="I994" s="255"/>
      <c r="J994" s="255"/>
      <c r="K994" s="255"/>
      <c r="L994" s="255"/>
      <c r="M994" s="255"/>
      <c r="N994" s="255"/>
      <c r="O994" s="255"/>
      <c r="P994" s="255"/>
      <c r="Q994" s="414"/>
      <c r="R994" s="255"/>
      <c r="S994" s="255"/>
      <c r="T994" s="255"/>
      <c r="U994" s="255"/>
      <c r="V994" s="255"/>
      <c r="W994" s="255"/>
      <c r="X994" s="255"/>
      <c r="Y994" s="255"/>
      <c r="Z994" s="255"/>
      <c r="AA994" s="255"/>
      <c r="AB994" s="255"/>
      <c r="AC994" s="255"/>
      <c r="AD994" s="255"/>
      <c r="AE994" s="362">
        <f>AE993</f>
        <v>0</v>
      </c>
      <c r="AF994" s="362">
        <f t="shared" ref="AF994" si="2905">AF993</f>
        <v>0</v>
      </c>
      <c r="AG994" s="362">
        <f t="shared" ref="AG994" si="2906">AG993</f>
        <v>0</v>
      </c>
      <c r="AH994" s="362">
        <f t="shared" ref="AH994" si="2907">AH993</f>
        <v>0</v>
      </c>
      <c r="AI994" s="362">
        <f t="shared" ref="AI994" si="2908">AI993</f>
        <v>0</v>
      </c>
      <c r="AJ994" s="362">
        <f t="shared" ref="AJ994" si="2909">AJ993</f>
        <v>0</v>
      </c>
      <c r="AK994" s="362">
        <f t="shared" ref="AK994" si="2910">AK993</f>
        <v>0</v>
      </c>
      <c r="AL994" s="362">
        <f t="shared" ref="AL994" si="2911">AL993</f>
        <v>0</v>
      </c>
      <c r="AM994" s="362">
        <f t="shared" ref="AM994" si="2912">AM993</f>
        <v>0</v>
      </c>
      <c r="AN994" s="362">
        <f t="shared" ref="AN994" si="2913">AN993</f>
        <v>0</v>
      </c>
      <c r="AO994" s="362">
        <f t="shared" ref="AO994" si="2914">AO993</f>
        <v>0</v>
      </c>
      <c r="AP994" s="362">
        <f t="shared" ref="AP994" si="2915">AP993</f>
        <v>0</v>
      </c>
      <c r="AQ994" s="362">
        <f t="shared" ref="AQ994" si="2916">AQ993</f>
        <v>0</v>
      </c>
      <c r="AR994" s="362">
        <f t="shared" ref="AR994" si="2917">AR993</f>
        <v>0</v>
      </c>
      <c r="AS994" s="257"/>
    </row>
    <row r="995" spans="1:45" ht="15" hidden="1" customHeight="1" outlineLevel="1">
      <c r="A995" s="464"/>
      <c r="B995" s="258"/>
      <c r="C995" s="259"/>
      <c r="D995" s="259"/>
      <c r="E995" s="259"/>
      <c r="F995" s="259"/>
      <c r="G995" s="259"/>
      <c r="H995" s="259"/>
      <c r="I995" s="259"/>
      <c r="J995" s="659"/>
      <c r="K995" s="259"/>
      <c r="L995" s="259"/>
      <c r="M995" s="259"/>
      <c r="N995" s="259"/>
      <c r="O995" s="259"/>
      <c r="P995" s="259"/>
      <c r="Q995" s="260"/>
      <c r="R995" s="259"/>
      <c r="S995" s="259"/>
      <c r="T995" s="259"/>
      <c r="U995" s="259"/>
      <c r="V995" s="259"/>
      <c r="W995" s="259"/>
      <c r="X995" s="259"/>
      <c r="Y995" s="259"/>
      <c r="Z995" s="259"/>
      <c r="AA995" s="259"/>
      <c r="AB995" s="259"/>
      <c r="AC995" s="259"/>
      <c r="AD995" s="259"/>
      <c r="AE995" s="363"/>
      <c r="AF995" s="364"/>
      <c r="AG995" s="364"/>
      <c r="AH995" s="364"/>
      <c r="AI995" s="364"/>
      <c r="AJ995" s="364"/>
      <c r="AK995" s="364"/>
      <c r="AL995" s="364"/>
      <c r="AM995" s="364"/>
      <c r="AN995" s="364"/>
      <c r="AO995" s="364"/>
      <c r="AP995" s="364"/>
      <c r="AQ995" s="364"/>
      <c r="AR995" s="364"/>
      <c r="AS995" s="262"/>
    </row>
    <row r="996" spans="1:45" ht="15" hidden="1" customHeight="1" outlineLevel="1">
      <c r="A996" s="464">
        <v>2</v>
      </c>
      <c r="B996" s="379" t="s">
        <v>96</v>
      </c>
      <c r="C996" s="251" t="s">
        <v>25</v>
      </c>
      <c r="D996" s="255"/>
      <c r="E996" s="255"/>
      <c r="F996" s="255"/>
      <c r="G996" s="255"/>
      <c r="H996" s="255"/>
      <c r="I996" s="255"/>
      <c r="J996" s="255"/>
      <c r="K996" s="255"/>
      <c r="L996" s="255"/>
      <c r="M996" s="255"/>
      <c r="N996" s="255"/>
      <c r="O996" s="255"/>
      <c r="P996" s="255"/>
      <c r="Q996" s="251"/>
      <c r="R996" s="255"/>
      <c r="S996" s="255"/>
      <c r="T996" s="255"/>
      <c r="U996" s="255"/>
      <c r="V996" s="255"/>
      <c r="W996" s="255"/>
      <c r="X996" s="255"/>
      <c r="Y996" s="255"/>
      <c r="Z996" s="255"/>
      <c r="AA996" s="255"/>
      <c r="AB996" s="255"/>
      <c r="AC996" s="255"/>
      <c r="AD996" s="255"/>
      <c r="AE996" s="366"/>
      <c r="AF996" s="366"/>
      <c r="AG996" s="366"/>
      <c r="AH996" s="366"/>
      <c r="AI996" s="366"/>
      <c r="AJ996" s="366"/>
      <c r="AK996" s="366"/>
      <c r="AL996" s="361"/>
      <c r="AM996" s="361"/>
      <c r="AN996" s="361"/>
      <c r="AO996" s="361"/>
      <c r="AP996" s="361"/>
      <c r="AQ996" s="361"/>
      <c r="AR996" s="361"/>
      <c r="AS996" s="256">
        <f>SUM(AE996:AR996)</f>
        <v>0</v>
      </c>
    </row>
    <row r="997" spans="1:45" ht="15" hidden="1" customHeight="1" outlineLevel="1">
      <c r="A997" s="464"/>
      <c r="B997" s="254" t="s">
        <v>345</v>
      </c>
      <c r="C997" s="251" t="s">
        <v>163</v>
      </c>
      <c r="D997" s="255"/>
      <c r="E997" s="255"/>
      <c r="F997" s="255"/>
      <c r="G997" s="255"/>
      <c r="H997" s="255"/>
      <c r="I997" s="255"/>
      <c r="J997" s="255"/>
      <c r="K997" s="255"/>
      <c r="L997" s="255"/>
      <c r="M997" s="255"/>
      <c r="N997" s="255"/>
      <c r="O997" s="255"/>
      <c r="P997" s="255"/>
      <c r="Q997" s="414"/>
      <c r="R997" s="255"/>
      <c r="S997" s="255"/>
      <c r="T997" s="255"/>
      <c r="U997" s="255"/>
      <c r="V997" s="255"/>
      <c r="W997" s="255"/>
      <c r="X997" s="255"/>
      <c r="Y997" s="255"/>
      <c r="Z997" s="255"/>
      <c r="AA997" s="255"/>
      <c r="AB997" s="255"/>
      <c r="AC997" s="255"/>
      <c r="AD997" s="255"/>
      <c r="AE997" s="362">
        <f>AE996</f>
        <v>0</v>
      </c>
      <c r="AF997" s="362">
        <f t="shared" ref="AF997" si="2918">AF996</f>
        <v>0</v>
      </c>
      <c r="AG997" s="362">
        <f t="shared" ref="AG997" si="2919">AG996</f>
        <v>0</v>
      </c>
      <c r="AH997" s="362">
        <f t="shared" ref="AH997" si="2920">AH996</f>
        <v>0</v>
      </c>
      <c r="AI997" s="362">
        <f t="shared" ref="AI997" si="2921">AI996</f>
        <v>0</v>
      </c>
      <c r="AJ997" s="362">
        <f t="shared" ref="AJ997" si="2922">AJ996</f>
        <v>0</v>
      </c>
      <c r="AK997" s="362">
        <f t="shared" ref="AK997" si="2923">AK996</f>
        <v>0</v>
      </c>
      <c r="AL997" s="362">
        <f t="shared" ref="AL997" si="2924">AL996</f>
        <v>0</v>
      </c>
      <c r="AM997" s="362">
        <f t="shared" ref="AM997" si="2925">AM996</f>
        <v>0</v>
      </c>
      <c r="AN997" s="362">
        <f t="shared" ref="AN997" si="2926">AN996</f>
        <v>0</v>
      </c>
      <c r="AO997" s="362">
        <f t="shared" ref="AO997" si="2927">AO996</f>
        <v>0</v>
      </c>
      <c r="AP997" s="362">
        <f t="shared" ref="AP997" si="2928">AP996</f>
        <v>0</v>
      </c>
      <c r="AQ997" s="362">
        <f t="shared" ref="AQ997" si="2929">AQ996</f>
        <v>0</v>
      </c>
      <c r="AR997" s="362">
        <f t="shared" ref="AR997" si="2930">AR996</f>
        <v>0</v>
      </c>
      <c r="AS997" s="257"/>
    </row>
    <row r="998" spans="1:45" ht="15" hidden="1" customHeight="1" outlineLevel="1">
      <c r="A998" s="464"/>
      <c r="B998" s="258"/>
      <c r="C998" s="259"/>
      <c r="D998" s="264"/>
      <c r="E998" s="264"/>
      <c r="F998" s="264"/>
      <c r="G998" s="264"/>
      <c r="H998" s="264"/>
      <c r="I998" s="264"/>
      <c r="J998" s="264"/>
      <c r="K998" s="264"/>
      <c r="L998" s="264"/>
      <c r="M998" s="264"/>
      <c r="N998" s="264"/>
      <c r="O998" s="264"/>
      <c r="P998" s="264"/>
      <c r="Q998" s="260"/>
      <c r="R998" s="264"/>
      <c r="S998" s="264"/>
      <c r="T998" s="264"/>
      <c r="U998" s="264"/>
      <c r="V998" s="264"/>
      <c r="W998" s="264"/>
      <c r="X998" s="264"/>
      <c r="Y998" s="264"/>
      <c r="Z998" s="264"/>
      <c r="AA998" s="264"/>
      <c r="AB998" s="264"/>
      <c r="AC998" s="264"/>
      <c r="AD998" s="264"/>
      <c r="AE998" s="363"/>
      <c r="AF998" s="364"/>
      <c r="AG998" s="364"/>
      <c r="AH998" s="364"/>
      <c r="AI998" s="364"/>
      <c r="AJ998" s="364"/>
      <c r="AK998" s="364"/>
      <c r="AL998" s="364"/>
      <c r="AM998" s="364"/>
      <c r="AN998" s="364"/>
      <c r="AO998" s="364"/>
      <c r="AP998" s="364"/>
      <c r="AQ998" s="364"/>
      <c r="AR998" s="364"/>
      <c r="AS998" s="262"/>
    </row>
    <row r="999" spans="1:45" ht="15" hidden="1" customHeight="1" outlineLevel="1">
      <c r="A999" s="464">
        <v>3</v>
      </c>
      <c r="B999" s="379" t="s">
        <v>97</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66"/>
      <c r="AF999" s="366"/>
      <c r="AG999" s="366"/>
      <c r="AH999" s="366"/>
      <c r="AI999" s="366"/>
      <c r="AJ999" s="366"/>
      <c r="AK999" s="366"/>
      <c r="AL999" s="361"/>
      <c r="AM999" s="361"/>
      <c r="AN999" s="361"/>
      <c r="AO999" s="361"/>
      <c r="AP999" s="361"/>
      <c r="AQ999" s="361"/>
      <c r="AR999" s="361"/>
      <c r="AS999" s="256">
        <f>SUM(AE999:AR999)</f>
        <v>0</v>
      </c>
    </row>
    <row r="1000" spans="1:45" ht="15" hidden="1" customHeight="1" outlineLevel="1">
      <c r="A1000" s="464"/>
      <c r="B1000" s="254" t="s">
        <v>345</v>
      </c>
      <c r="C1000" s="251" t="s">
        <v>163</v>
      </c>
      <c r="D1000" s="255"/>
      <c r="E1000" s="255"/>
      <c r="F1000" s="255"/>
      <c r="G1000" s="255"/>
      <c r="H1000" s="255"/>
      <c r="I1000" s="255"/>
      <c r="J1000" s="255"/>
      <c r="K1000" s="255"/>
      <c r="L1000" s="255"/>
      <c r="M1000" s="255"/>
      <c r="N1000" s="255"/>
      <c r="O1000" s="255"/>
      <c r="P1000" s="255"/>
      <c r="Q1000" s="414"/>
      <c r="R1000" s="255"/>
      <c r="S1000" s="255"/>
      <c r="T1000" s="255"/>
      <c r="U1000" s="255"/>
      <c r="V1000" s="255"/>
      <c r="W1000" s="255"/>
      <c r="X1000" s="255"/>
      <c r="Y1000" s="255"/>
      <c r="Z1000" s="255"/>
      <c r="AA1000" s="255"/>
      <c r="AB1000" s="255"/>
      <c r="AC1000" s="255"/>
      <c r="AD1000" s="255"/>
      <c r="AE1000" s="362">
        <f>AE999</f>
        <v>0</v>
      </c>
      <c r="AF1000" s="362">
        <f t="shared" ref="AF1000" si="2931">AF999</f>
        <v>0</v>
      </c>
      <c r="AG1000" s="362">
        <f t="shared" ref="AG1000" si="2932">AG999</f>
        <v>0</v>
      </c>
      <c r="AH1000" s="362">
        <f t="shared" ref="AH1000" si="2933">AH999</f>
        <v>0</v>
      </c>
      <c r="AI1000" s="362">
        <f t="shared" ref="AI1000" si="2934">AI999</f>
        <v>0</v>
      </c>
      <c r="AJ1000" s="362">
        <f t="shared" ref="AJ1000" si="2935">AJ999</f>
        <v>0</v>
      </c>
      <c r="AK1000" s="362">
        <f t="shared" ref="AK1000" si="2936">AK999</f>
        <v>0</v>
      </c>
      <c r="AL1000" s="362">
        <f t="shared" ref="AL1000" si="2937">AL999</f>
        <v>0</v>
      </c>
      <c r="AM1000" s="362">
        <f t="shared" ref="AM1000" si="2938">AM999</f>
        <v>0</v>
      </c>
      <c r="AN1000" s="362">
        <f t="shared" ref="AN1000" si="2939">AN999</f>
        <v>0</v>
      </c>
      <c r="AO1000" s="362">
        <f t="shared" ref="AO1000" si="2940">AO999</f>
        <v>0</v>
      </c>
      <c r="AP1000" s="362">
        <f t="shared" ref="AP1000" si="2941">AP999</f>
        <v>0</v>
      </c>
      <c r="AQ1000" s="362">
        <f t="shared" ref="AQ1000" si="2942">AQ999</f>
        <v>0</v>
      </c>
      <c r="AR1000" s="362">
        <f t="shared" ref="AR1000" si="2943">AR999</f>
        <v>0</v>
      </c>
      <c r="AS1000" s="257"/>
    </row>
    <row r="1001" spans="1:45" ht="15" hidden="1" customHeight="1" outlineLevel="1">
      <c r="A1001" s="464"/>
      <c r="B1001" s="254"/>
      <c r="C1001" s="265"/>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c r="AA1001" s="251"/>
      <c r="AB1001" s="251"/>
      <c r="AC1001" s="251"/>
      <c r="AD1001" s="251"/>
      <c r="AE1001" s="363"/>
      <c r="AF1001" s="363"/>
      <c r="AG1001" s="363"/>
      <c r="AH1001" s="363"/>
      <c r="AI1001" s="363"/>
      <c r="AJ1001" s="363"/>
      <c r="AK1001" s="363"/>
      <c r="AL1001" s="363"/>
      <c r="AM1001" s="363"/>
      <c r="AN1001" s="363"/>
      <c r="AO1001" s="363"/>
      <c r="AP1001" s="363"/>
      <c r="AQ1001" s="363"/>
      <c r="AR1001" s="363"/>
      <c r="AS1001" s="266"/>
    </row>
    <row r="1002" spans="1:45" ht="15" hidden="1" customHeight="1" outlineLevel="1">
      <c r="A1002" s="464">
        <v>4</v>
      </c>
      <c r="B1002" s="273" t="s">
        <v>662</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66"/>
      <c r="AF1002" s="366"/>
      <c r="AG1002" s="366"/>
      <c r="AH1002" s="366"/>
      <c r="AI1002" s="366"/>
      <c r="AJ1002" s="366"/>
      <c r="AK1002" s="366"/>
      <c r="AL1002" s="361"/>
      <c r="AM1002" s="361"/>
      <c r="AN1002" s="361"/>
      <c r="AO1002" s="361"/>
      <c r="AP1002" s="361"/>
      <c r="AQ1002" s="361"/>
      <c r="AR1002" s="361"/>
      <c r="AS1002" s="256">
        <f>SUM(AE1002:AR1002)</f>
        <v>0</v>
      </c>
    </row>
    <row r="1003" spans="1:45" ht="15" hidden="1" customHeight="1" outlineLevel="1">
      <c r="A1003" s="464"/>
      <c r="B1003" s="254" t="s">
        <v>345</v>
      </c>
      <c r="C1003" s="251" t="s">
        <v>163</v>
      </c>
      <c r="D1003" s="255"/>
      <c r="E1003" s="255"/>
      <c r="F1003" s="255"/>
      <c r="G1003" s="255"/>
      <c r="H1003" s="255"/>
      <c r="I1003" s="255"/>
      <c r="J1003" s="255"/>
      <c r="K1003" s="255"/>
      <c r="L1003" s="255"/>
      <c r="M1003" s="255"/>
      <c r="N1003" s="255"/>
      <c r="O1003" s="255"/>
      <c r="P1003" s="255"/>
      <c r="Q1003" s="414"/>
      <c r="R1003" s="255"/>
      <c r="S1003" s="255"/>
      <c r="T1003" s="255"/>
      <c r="U1003" s="255"/>
      <c r="V1003" s="255"/>
      <c r="W1003" s="255"/>
      <c r="X1003" s="255"/>
      <c r="Y1003" s="255"/>
      <c r="Z1003" s="255"/>
      <c r="AA1003" s="255"/>
      <c r="AB1003" s="255"/>
      <c r="AC1003" s="255"/>
      <c r="AD1003" s="255"/>
      <c r="AE1003" s="362">
        <f>AE1002</f>
        <v>0</v>
      </c>
      <c r="AF1003" s="362">
        <f t="shared" ref="AF1003" si="2944">AF1002</f>
        <v>0</v>
      </c>
      <c r="AG1003" s="362">
        <f t="shared" ref="AG1003" si="2945">AG1002</f>
        <v>0</v>
      </c>
      <c r="AH1003" s="362">
        <f t="shared" ref="AH1003" si="2946">AH1002</f>
        <v>0</v>
      </c>
      <c r="AI1003" s="362">
        <f t="shared" ref="AI1003" si="2947">AI1002</f>
        <v>0</v>
      </c>
      <c r="AJ1003" s="362">
        <f t="shared" ref="AJ1003" si="2948">AJ1002</f>
        <v>0</v>
      </c>
      <c r="AK1003" s="362">
        <f t="shared" ref="AK1003" si="2949">AK1002</f>
        <v>0</v>
      </c>
      <c r="AL1003" s="362">
        <f t="shared" ref="AL1003" si="2950">AL1002</f>
        <v>0</v>
      </c>
      <c r="AM1003" s="362">
        <f t="shared" ref="AM1003" si="2951">AM1002</f>
        <v>0</v>
      </c>
      <c r="AN1003" s="362">
        <f t="shared" ref="AN1003" si="2952">AN1002</f>
        <v>0</v>
      </c>
      <c r="AO1003" s="362">
        <f t="shared" ref="AO1003" si="2953">AO1002</f>
        <v>0</v>
      </c>
      <c r="AP1003" s="362">
        <f t="shared" ref="AP1003" si="2954">AP1002</f>
        <v>0</v>
      </c>
      <c r="AQ1003" s="362">
        <f t="shared" ref="AQ1003" si="2955">AQ1002</f>
        <v>0</v>
      </c>
      <c r="AR1003" s="362">
        <f t="shared" ref="AR1003" si="2956">AR1002</f>
        <v>0</v>
      </c>
      <c r="AS1003" s="257"/>
    </row>
    <row r="1004" spans="1:45" ht="15" hidden="1" customHeight="1" outlineLevel="1">
      <c r="A1004" s="464"/>
      <c r="B1004" s="254"/>
      <c r="C1004" s="265"/>
      <c r="D1004" s="264"/>
      <c r="E1004" s="264"/>
      <c r="F1004" s="264"/>
      <c r="G1004" s="264"/>
      <c r="H1004" s="264"/>
      <c r="I1004" s="264"/>
      <c r="J1004" s="264"/>
      <c r="K1004" s="264"/>
      <c r="L1004" s="264"/>
      <c r="M1004" s="264"/>
      <c r="N1004" s="264"/>
      <c r="O1004" s="264"/>
      <c r="P1004" s="264"/>
      <c r="Q1004" s="251"/>
      <c r="R1004" s="264"/>
      <c r="S1004" s="264"/>
      <c r="T1004" s="264"/>
      <c r="U1004" s="264"/>
      <c r="V1004" s="264"/>
      <c r="W1004" s="264"/>
      <c r="X1004" s="264"/>
      <c r="Y1004" s="264"/>
      <c r="Z1004" s="264"/>
      <c r="AA1004" s="264"/>
      <c r="AB1004" s="264"/>
      <c r="AC1004" s="264"/>
      <c r="AD1004" s="264"/>
      <c r="AE1004" s="363"/>
      <c r="AF1004" s="363"/>
      <c r="AG1004" s="363"/>
      <c r="AH1004" s="363"/>
      <c r="AI1004" s="363"/>
      <c r="AJ1004" s="363"/>
      <c r="AK1004" s="363"/>
      <c r="AL1004" s="363"/>
      <c r="AM1004" s="363"/>
      <c r="AN1004" s="363"/>
      <c r="AO1004" s="363"/>
      <c r="AP1004" s="363"/>
      <c r="AQ1004" s="363"/>
      <c r="AR1004" s="363"/>
      <c r="AS1004" s="266"/>
    </row>
    <row r="1005" spans="1:45" ht="15" hidden="1" customHeight="1" outlineLevel="1">
      <c r="A1005" s="464">
        <v>5</v>
      </c>
      <c r="B1005" s="379" t="s">
        <v>98</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66"/>
      <c r="AF1005" s="366"/>
      <c r="AG1005" s="366"/>
      <c r="AH1005" s="366"/>
      <c r="AI1005" s="366"/>
      <c r="AJ1005" s="366"/>
      <c r="AK1005" s="366"/>
      <c r="AL1005" s="361"/>
      <c r="AM1005" s="361"/>
      <c r="AN1005" s="361"/>
      <c r="AO1005" s="361"/>
      <c r="AP1005" s="361"/>
      <c r="AQ1005" s="361"/>
      <c r="AR1005" s="361"/>
      <c r="AS1005" s="256">
        <f>SUM(AE1005:AR1005)</f>
        <v>0</v>
      </c>
    </row>
    <row r="1006" spans="1:45" ht="15" hidden="1" customHeight="1" outlineLevel="1">
      <c r="A1006" s="464"/>
      <c r="B1006" s="254" t="s">
        <v>345</v>
      </c>
      <c r="C1006" s="251" t="s">
        <v>163</v>
      </c>
      <c r="D1006" s="255"/>
      <c r="E1006" s="255"/>
      <c r="F1006" s="255"/>
      <c r="G1006" s="255"/>
      <c r="H1006" s="255"/>
      <c r="I1006" s="255"/>
      <c r="J1006" s="255"/>
      <c r="K1006" s="255"/>
      <c r="L1006" s="255"/>
      <c r="M1006" s="255"/>
      <c r="N1006" s="255"/>
      <c r="O1006" s="255"/>
      <c r="P1006" s="255"/>
      <c r="Q1006" s="414"/>
      <c r="R1006" s="255"/>
      <c r="S1006" s="255"/>
      <c r="T1006" s="255"/>
      <c r="U1006" s="255"/>
      <c r="V1006" s="255"/>
      <c r="W1006" s="255"/>
      <c r="X1006" s="255"/>
      <c r="Y1006" s="255"/>
      <c r="Z1006" s="255"/>
      <c r="AA1006" s="255"/>
      <c r="AB1006" s="255"/>
      <c r="AC1006" s="255"/>
      <c r="AD1006" s="255"/>
      <c r="AE1006" s="362">
        <f>AE1005</f>
        <v>0</v>
      </c>
      <c r="AF1006" s="362">
        <f t="shared" ref="AF1006" si="2957">AF1005</f>
        <v>0</v>
      </c>
      <c r="AG1006" s="362">
        <f t="shared" ref="AG1006" si="2958">AG1005</f>
        <v>0</v>
      </c>
      <c r="AH1006" s="362">
        <f t="shared" ref="AH1006" si="2959">AH1005</f>
        <v>0</v>
      </c>
      <c r="AI1006" s="362">
        <f t="shared" ref="AI1006" si="2960">AI1005</f>
        <v>0</v>
      </c>
      <c r="AJ1006" s="362">
        <f t="shared" ref="AJ1006" si="2961">AJ1005</f>
        <v>0</v>
      </c>
      <c r="AK1006" s="362">
        <f t="shared" ref="AK1006" si="2962">AK1005</f>
        <v>0</v>
      </c>
      <c r="AL1006" s="362">
        <f t="shared" ref="AL1006" si="2963">AL1005</f>
        <v>0</v>
      </c>
      <c r="AM1006" s="362">
        <f t="shared" ref="AM1006" si="2964">AM1005</f>
        <v>0</v>
      </c>
      <c r="AN1006" s="362">
        <f t="shared" ref="AN1006" si="2965">AN1005</f>
        <v>0</v>
      </c>
      <c r="AO1006" s="362">
        <f t="shared" ref="AO1006" si="2966">AO1005</f>
        <v>0</v>
      </c>
      <c r="AP1006" s="362">
        <f t="shared" ref="AP1006" si="2967">AP1005</f>
        <v>0</v>
      </c>
      <c r="AQ1006" s="362">
        <f t="shared" ref="AQ1006" si="2968">AQ1005</f>
        <v>0</v>
      </c>
      <c r="AR1006" s="362">
        <f t="shared" ref="AR1006" si="2969">AR1005</f>
        <v>0</v>
      </c>
      <c r="AS1006" s="257"/>
    </row>
    <row r="1007" spans="1:45" ht="15" hidden="1" customHeight="1" outlineLevel="1">
      <c r="A1007" s="464"/>
      <c r="B1007" s="254"/>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73"/>
      <c r="AF1007" s="374"/>
      <c r="AG1007" s="374"/>
      <c r="AH1007" s="374"/>
      <c r="AI1007" s="374"/>
      <c r="AJ1007" s="374"/>
      <c r="AK1007" s="374"/>
      <c r="AL1007" s="374"/>
      <c r="AM1007" s="374"/>
      <c r="AN1007" s="374"/>
      <c r="AO1007" s="374"/>
      <c r="AP1007" s="374"/>
      <c r="AQ1007" s="374"/>
      <c r="AR1007" s="374"/>
      <c r="AS1007" s="257"/>
    </row>
    <row r="1008" spans="1:45" ht="15.75" hidden="1" outlineLevel="1">
      <c r="A1008" s="464"/>
      <c r="B1008" s="278" t="s">
        <v>494</v>
      </c>
      <c r="C1008" s="249"/>
      <c r="D1008" s="249"/>
      <c r="E1008" s="249"/>
      <c r="F1008" s="249"/>
      <c r="G1008" s="249"/>
      <c r="H1008" s="249"/>
      <c r="I1008" s="249"/>
      <c r="J1008" s="249"/>
      <c r="K1008" s="249"/>
      <c r="L1008" s="249"/>
      <c r="M1008" s="249"/>
      <c r="N1008" s="249"/>
      <c r="O1008" s="249"/>
      <c r="P1008" s="249"/>
      <c r="Q1008" s="250"/>
      <c r="R1008" s="249"/>
      <c r="S1008" s="249"/>
      <c r="T1008" s="249"/>
      <c r="U1008" s="249"/>
      <c r="V1008" s="249"/>
      <c r="W1008" s="249"/>
      <c r="X1008" s="249"/>
      <c r="Y1008" s="249"/>
      <c r="Z1008" s="249"/>
      <c r="AA1008" s="249"/>
      <c r="AB1008" s="249"/>
      <c r="AC1008" s="249"/>
      <c r="AD1008" s="249"/>
      <c r="AE1008" s="365"/>
      <c r="AF1008" s="365"/>
      <c r="AG1008" s="365"/>
      <c r="AH1008" s="365"/>
      <c r="AI1008" s="365"/>
      <c r="AJ1008" s="365"/>
      <c r="AK1008" s="365"/>
      <c r="AL1008" s="365"/>
      <c r="AM1008" s="365"/>
      <c r="AN1008" s="365"/>
      <c r="AO1008" s="365"/>
      <c r="AP1008" s="365"/>
      <c r="AQ1008" s="365"/>
      <c r="AR1008" s="365"/>
      <c r="AS1008" s="252"/>
    </row>
    <row r="1009" spans="1:45" ht="15" hidden="1" customHeight="1" outlineLevel="1">
      <c r="A1009" s="464">
        <v>6</v>
      </c>
      <c r="B1009" s="379" t="s">
        <v>99</v>
      </c>
      <c r="C1009" s="251" t="s">
        <v>25</v>
      </c>
      <c r="D1009" s="255"/>
      <c r="E1009" s="255"/>
      <c r="F1009" s="255"/>
      <c r="G1009" s="255"/>
      <c r="H1009" s="255"/>
      <c r="I1009" s="255"/>
      <c r="J1009" s="255"/>
      <c r="K1009" s="255"/>
      <c r="L1009" s="255"/>
      <c r="M1009" s="255"/>
      <c r="N1009" s="255"/>
      <c r="O1009" s="255"/>
      <c r="P1009" s="255"/>
      <c r="Q1009" s="255">
        <v>12</v>
      </c>
      <c r="R1009" s="255"/>
      <c r="S1009" s="255"/>
      <c r="T1009" s="255"/>
      <c r="U1009" s="255"/>
      <c r="V1009" s="255"/>
      <c r="W1009" s="255"/>
      <c r="X1009" s="255"/>
      <c r="Y1009" s="255"/>
      <c r="Z1009" s="255"/>
      <c r="AA1009" s="255"/>
      <c r="AB1009" s="255"/>
      <c r="AC1009" s="255"/>
      <c r="AD1009" s="255"/>
      <c r="AE1009" s="366"/>
      <c r="AF1009" s="366"/>
      <c r="AG1009" s="366"/>
      <c r="AH1009" s="366"/>
      <c r="AI1009" s="366"/>
      <c r="AJ1009" s="366"/>
      <c r="AK1009" s="366"/>
      <c r="AL1009" s="366"/>
      <c r="AM1009" s="366"/>
      <c r="AN1009" s="366"/>
      <c r="AO1009" s="366"/>
      <c r="AP1009" s="366"/>
      <c r="AQ1009" s="366"/>
      <c r="AR1009" s="366"/>
      <c r="AS1009" s="256">
        <f>SUM(AE1009:AR1009)</f>
        <v>0</v>
      </c>
    </row>
    <row r="1010" spans="1:45" ht="15" hidden="1" customHeight="1" outlineLevel="1">
      <c r="A1010" s="464"/>
      <c r="B1010" s="254" t="s">
        <v>345</v>
      </c>
      <c r="C1010" s="251" t="s">
        <v>163</v>
      </c>
      <c r="D1010" s="255"/>
      <c r="E1010" s="255"/>
      <c r="F1010" s="255"/>
      <c r="G1010" s="255"/>
      <c r="H1010" s="255"/>
      <c r="I1010" s="255"/>
      <c r="J1010" s="255"/>
      <c r="K1010" s="255"/>
      <c r="L1010" s="255"/>
      <c r="M1010" s="255"/>
      <c r="N1010" s="255"/>
      <c r="O1010" s="255"/>
      <c r="P1010" s="255"/>
      <c r="Q1010" s="255">
        <f>Q1009</f>
        <v>12</v>
      </c>
      <c r="R1010" s="255"/>
      <c r="S1010" s="255"/>
      <c r="T1010" s="255"/>
      <c r="U1010" s="255"/>
      <c r="V1010" s="255"/>
      <c r="W1010" s="255"/>
      <c r="X1010" s="255"/>
      <c r="Y1010" s="255"/>
      <c r="Z1010" s="255"/>
      <c r="AA1010" s="255"/>
      <c r="AB1010" s="255"/>
      <c r="AC1010" s="255"/>
      <c r="AD1010" s="255"/>
      <c r="AE1010" s="362">
        <f>AE1009</f>
        <v>0</v>
      </c>
      <c r="AF1010" s="362">
        <f t="shared" ref="AF1010" si="2970">AF1009</f>
        <v>0</v>
      </c>
      <c r="AG1010" s="362">
        <f t="shared" ref="AG1010" si="2971">AG1009</f>
        <v>0</v>
      </c>
      <c r="AH1010" s="362">
        <f t="shared" ref="AH1010" si="2972">AH1009</f>
        <v>0</v>
      </c>
      <c r="AI1010" s="362">
        <f t="shared" ref="AI1010" si="2973">AI1009</f>
        <v>0</v>
      </c>
      <c r="AJ1010" s="362">
        <f t="shared" ref="AJ1010" si="2974">AJ1009</f>
        <v>0</v>
      </c>
      <c r="AK1010" s="362">
        <f t="shared" ref="AK1010" si="2975">AK1009</f>
        <v>0</v>
      </c>
      <c r="AL1010" s="362">
        <f t="shared" ref="AL1010" si="2976">AL1009</f>
        <v>0</v>
      </c>
      <c r="AM1010" s="362">
        <f t="shared" ref="AM1010" si="2977">AM1009</f>
        <v>0</v>
      </c>
      <c r="AN1010" s="362">
        <f t="shared" ref="AN1010" si="2978">AN1009</f>
        <v>0</v>
      </c>
      <c r="AO1010" s="362">
        <f t="shared" ref="AO1010" si="2979">AO1009</f>
        <v>0</v>
      </c>
      <c r="AP1010" s="362">
        <f t="shared" ref="AP1010" si="2980">AP1009</f>
        <v>0</v>
      </c>
      <c r="AQ1010" s="362">
        <f t="shared" ref="AQ1010" si="2981">AQ1009</f>
        <v>0</v>
      </c>
      <c r="AR1010" s="362">
        <f t="shared" ref="AR1010" si="2982">AR1009</f>
        <v>0</v>
      </c>
      <c r="AS1010" s="270"/>
    </row>
    <row r="1011" spans="1:45" ht="15" hidden="1" customHeight="1" outlineLevel="1">
      <c r="A1011" s="464"/>
      <c r="B1011" s="269"/>
      <c r="C1011" s="27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72"/>
    </row>
    <row r="1012" spans="1:45" ht="15" hidden="1" customHeight="1" outlineLevel="1">
      <c r="A1012" s="464">
        <v>7</v>
      </c>
      <c r="B1012" s="379" t="s">
        <v>100</v>
      </c>
      <c r="C1012" s="251" t="s">
        <v>25</v>
      </c>
      <c r="D1012" s="255"/>
      <c r="E1012" s="255"/>
      <c r="F1012" s="255"/>
      <c r="G1012" s="255"/>
      <c r="H1012" s="255"/>
      <c r="I1012" s="255"/>
      <c r="J1012" s="255"/>
      <c r="K1012" s="255"/>
      <c r="L1012" s="255"/>
      <c r="M1012" s="255"/>
      <c r="N1012" s="255"/>
      <c r="O1012" s="255"/>
      <c r="P1012" s="255"/>
      <c r="Q1012" s="255">
        <v>12</v>
      </c>
      <c r="R1012" s="255"/>
      <c r="S1012" s="255"/>
      <c r="T1012" s="255"/>
      <c r="U1012" s="255"/>
      <c r="V1012" s="255"/>
      <c r="W1012" s="255"/>
      <c r="X1012" s="255"/>
      <c r="Y1012" s="255"/>
      <c r="Z1012" s="255"/>
      <c r="AA1012" s="255"/>
      <c r="AB1012" s="255"/>
      <c r="AC1012" s="255"/>
      <c r="AD1012" s="255"/>
      <c r="AE1012" s="366"/>
      <c r="AF1012" s="366"/>
      <c r="AG1012" s="366"/>
      <c r="AH1012" s="366"/>
      <c r="AI1012" s="366"/>
      <c r="AJ1012" s="366"/>
      <c r="AK1012" s="366"/>
      <c r="AL1012" s="366"/>
      <c r="AM1012" s="366"/>
      <c r="AN1012" s="366"/>
      <c r="AO1012" s="366"/>
      <c r="AP1012" s="366"/>
      <c r="AQ1012" s="366"/>
      <c r="AR1012" s="366"/>
      <c r="AS1012" s="256">
        <f>SUM(AE1012:AR1012)</f>
        <v>0</v>
      </c>
    </row>
    <row r="1013" spans="1:45" ht="15" hidden="1" customHeight="1" outlineLevel="1">
      <c r="A1013" s="464"/>
      <c r="B1013" s="254" t="s">
        <v>345</v>
      </c>
      <c r="C1013" s="251" t="s">
        <v>163</v>
      </c>
      <c r="D1013" s="255"/>
      <c r="E1013" s="255"/>
      <c r="F1013" s="255"/>
      <c r="G1013" s="255"/>
      <c r="H1013" s="255"/>
      <c r="I1013" s="255"/>
      <c r="J1013" s="255"/>
      <c r="K1013" s="255"/>
      <c r="L1013" s="255"/>
      <c r="M1013" s="255"/>
      <c r="N1013" s="255"/>
      <c r="O1013" s="255"/>
      <c r="P1013" s="255"/>
      <c r="Q1013" s="255">
        <f>Q1012</f>
        <v>12</v>
      </c>
      <c r="R1013" s="255"/>
      <c r="S1013" s="255"/>
      <c r="T1013" s="255"/>
      <c r="U1013" s="255"/>
      <c r="V1013" s="255"/>
      <c r="W1013" s="255"/>
      <c r="X1013" s="255"/>
      <c r="Y1013" s="255"/>
      <c r="Z1013" s="255"/>
      <c r="AA1013" s="255"/>
      <c r="AB1013" s="255"/>
      <c r="AC1013" s="255"/>
      <c r="AD1013" s="255"/>
      <c r="AE1013" s="362">
        <f>AE1012</f>
        <v>0</v>
      </c>
      <c r="AF1013" s="362">
        <f t="shared" ref="AF1013" si="2983">AF1012</f>
        <v>0</v>
      </c>
      <c r="AG1013" s="362">
        <f t="shared" ref="AG1013" si="2984">AG1012</f>
        <v>0</v>
      </c>
      <c r="AH1013" s="362">
        <f t="shared" ref="AH1013" si="2985">AH1012</f>
        <v>0</v>
      </c>
      <c r="AI1013" s="362">
        <f t="shared" ref="AI1013" si="2986">AI1012</f>
        <v>0</v>
      </c>
      <c r="AJ1013" s="362">
        <f t="shared" ref="AJ1013" si="2987">AJ1012</f>
        <v>0</v>
      </c>
      <c r="AK1013" s="362">
        <f t="shared" ref="AK1013" si="2988">AK1012</f>
        <v>0</v>
      </c>
      <c r="AL1013" s="362">
        <f t="shared" ref="AL1013" si="2989">AL1012</f>
        <v>0</v>
      </c>
      <c r="AM1013" s="362">
        <f t="shared" ref="AM1013" si="2990">AM1012</f>
        <v>0</v>
      </c>
      <c r="AN1013" s="362">
        <f t="shared" ref="AN1013" si="2991">AN1012</f>
        <v>0</v>
      </c>
      <c r="AO1013" s="362">
        <f t="shared" ref="AO1013" si="2992">AO1012</f>
        <v>0</v>
      </c>
      <c r="AP1013" s="362">
        <f t="shared" ref="AP1013" si="2993">AP1012</f>
        <v>0</v>
      </c>
      <c r="AQ1013" s="362">
        <f t="shared" ref="AQ1013" si="2994">AQ1012</f>
        <v>0</v>
      </c>
      <c r="AR1013" s="362">
        <f t="shared" ref="AR1013" si="2995">AR1012</f>
        <v>0</v>
      </c>
      <c r="AS1013" s="270"/>
    </row>
    <row r="1014" spans="1:45" ht="15" hidden="1" customHeight="1" outlineLevel="1">
      <c r="A1014" s="464"/>
      <c r="B1014" s="273"/>
      <c r="C1014" s="27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c r="AA1014" s="251"/>
      <c r="AB1014" s="251"/>
      <c r="AC1014" s="251"/>
      <c r="AD1014" s="251"/>
      <c r="AE1014" s="367"/>
      <c r="AF1014" s="368"/>
      <c r="AG1014" s="367"/>
      <c r="AH1014" s="367"/>
      <c r="AI1014" s="367"/>
      <c r="AJ1014" s="367"/>
      <c r="AK1014" s="367"/>
      <c r="AL1014" s="367"/>
      <c r="AM1014" s="367"/>
      <c r="AN1014" s="367"/>
      <c r="AO1014" s="367"/>
      <c r="AP1014" s="367"/>
      <c r="AQ1014" s="367"/>
      <c r="AR1014" s="367"/>
      <c r="AS1014" s="272"/>
    </row>
    <row r="1015" spans="1:45" ht="15" hidden="1" customHeight="1" outlineLevel="1">
      <c r="A1015" s="464">
        <v>8</v>
      </c>
      <c r="B1015" s="379" t="s">
        <v>101</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66"/>
      <c r="AF1015" s="366"/>
      <c r="AG1015" s="366"/>
      <c r="AH1015" s="366"/>
      <c r="AI1015" s="366"/>
      <c r="AJ1015" s="366"/>
      <c r="AK1015" s="366"/>
      <c r="AL1015" s="366"/>
      <c r="AM1015" s="366"/>
      <c r="AN1015" s="366"/>
      <c r="AO1015" s="366"/>
      <c r="AP1015" s="366"/>
      <c r="AQ1015" s="366"/>
      <c r="AR1015" s="366"/>
      <c r="AS1015" s="256">
        <f>SUM(AE1015:AR1015)</f>
        <v>0</v>
      </c>
    </row>
    <row r="1016" spans="1:45" ht="15" hidden="1" customHeight="1" outlineLevel="1">
      <c r="A1016" s="46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62">
        <f>AE1015</f>
        <v>0</v>
      </c>
      <c r="AF1016" s="362">
        <f t="shared" ref="AF1016" si="2996">AF1015</f>
        <v>0</v>
      </c>
      <c r="AG1016" s="362">
        <f t="shared" ref="AG1016" si="2997">AG1015</f>
        <v>0</v>
      </c>
      <c r="AH1016" s="362">
        <f t="shared" ref="AH1016" si="2998">AH1015</f>
        <v>0</v>
      </c>
      <c r="AI1016" s="362">
        <f t="shared" ref="AI1016" si="2999">AI1015</f>
        <v>0</v>
      </c>
      <c r="AJ1016" s="362">
        <f t="shared" ref="AJ1016" si="3000">AJ1015</f>
        <v>0</v>
      </c>
      <c r="AK1016" s="362">
        <f t="shared" ref="AK1016" si="3001">AK1015</f>
        <v>0</v>
      </c>
      <c r="AL1016" s="362">
        <f t="shared" ref="AL1016" si="3002">AL1015</f>
        <v>0</v>
      </c>
      <c r="AM1016" s="362">
        <f t="shared" ref="AM1016" si="3003">AM1015</f>
        <v>0</v>
      </c>
      <c r="AN1016" s="362">
        <f t="shared" ref="AN1016" si="3004">AN1015</f>
        <v>0</v>
      </c>
      <c r="AO1016" s="362">
        <f t="shared" ref="AO1016" si="3005">AO1015</f>
        <v>0</v>
      </c>
      <c r="AP1016" s="362">
        <f t="shared" ref="AP1016" si="3006">AP1015</f>
        <v>0</v>
      </c>
      <c r="AQ1016" s="362">
        <f t="shared" ref="AQ1016" si="3007">AQ1015</f>
        <v>0</v>
      </c>
      <c r="AR1016" s="362">
        <f t="shared" ref="AR1016" si="3008">AR1015</f>
        <v>0</v>
      </c>
      <c r="AS1016" s="270"/>
    </row>
    <row r="1017" spans="1:45" ht="15" hidden="1" customHeight="1" outlineLevel="1">
      <c r="A1017" s="464"/>
      <c r="B1017" s="273"/>
      <c r="C1017" s="271"/>
      <c r="D1017" s="275"/>
      <c r="E1017" s="275"/>
      <c r="F1017" s="275"/>
      <c r="G1017" s="275"/>
      <c r="H1017" s="275"/>
      <c r="I1017" s="275"/>
      <c r="J1017" s="275"/>
      <c r="K1017" s="275"/>
      <c r="L1017" s="275"/>
      <c r="M1017" s="275"/>
      <c r="N1017" s="275"/>
      <c r="O1017" s="275"/>
      <c r="P1017" s="275"/>
      <c r="Q1017" s="251"/>
      <c r="R1017" s="275"/>
      <c r="S1017" s="275"/>
      <c r="T1017" s="275"/>
      <c r="U1017" s="275"/>
      <c r="V1017" s="275"/>
      <c r="W1017" s="275"/>
      <c r="X1017" s="275"/>
      <c r="Y1017" s="275"/>
      <c r="Z1017" s="275"/>
      <c r="AA1017" s="275"/>
      <c r="AB1017" s="275"/>
      <c r="AC1017" s="275"/>
      <c r="AD1017" s="275"/>
      <c r="AE1017" s="367"/>
      <c r="AF1017" s="368"/>
      <c r="AG1017" s="367"/>
      <c r="AH1017" s="367"/>
      <c r="AI1017" s="367"/>
      <c r="AJ1017" s="367"/>
      <c r="AK1017" s="367"/>
      <c r="AL1017" s="367"/>
      <c r="AM1017" s="367"/>
      <c r="AN1017" s="367"/>
      <c r="AO1017" s="367"/>
      <c r="AP1017" s="367"/>
      <c r="AQ1017" s="367"/>
      <c r="AR1017" s="367"/>
      <c r="AS1017" s="272"/>
    </row>
    <row r="1018" spans="1:45" ht="15" hidden="1" customHeight="1" outlineLevel="1">
      <c r="A1018" s="464">
        <v>9</v>
      </c>
      <c r="B1018" s="379" t="s">
        <v>102</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66"/>
      <c r="AF1018" s="366"/>
      <c r="AG1018" s="366"/>
      <c r="AH1018" s="366"/>
      <c r="AI1018" s="366"/>
      <c r="AJ1018" s="366"/>
      <c r="AK1018" s="366"/>
      <c r="AL1018" s="366"/>
      <c r="AM1018" s="366"/>
      <c r="AN1018" s="366"/>
      <c r="AO1018" s="366"/>
      <c r="AP1018" s="366"/>
      <c r="AQ1018" s="366"/>
      <c r="AR1018" s="366"/>
      <c r="AS1018" s="256">
        <f>SUM(AE1018:AR1018)</f>
        <v>0</v>
      </c>
    </row>
    <row r="1019" spans="1:45" ht="15" hidden="1" customHeight="1" outlineLevel="1">
      <c r="A1019" s="46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62">
        <f>AE1018</f>
        <v>0</v>
      </c>
      <c r="AF1019" s="362">
        <f t="shared" ref="AF1019" si="3009">AF1018</f>
        <v>0</v>
      </c>
      <c r="AG1019" s="362">
        <f t="shared" ref="AG1019" si="3010">AG1018</f>
        <v>0</v>
      </c>
      <c r="AH1019" s="362">
        <f t="shared" ref="AH1019" si="3011">AH1018</f>
        <v>0</v>
      </c>
      <c r="AI1019" s="362">
        <f t="shared" ref="AI1019" si="3012">AI1018</f>
        <v>0</v>
      </c>
      <c r="AJ1019" s="362">
        <f t="shared" ref="AJ1019" si="3013">AJ1018</f>
        <v>0</v>
      </c>
      <c r="AK1019" s="362">
        <f t="shared" ref="AK1019" si="3014">AK1018</f>
        <v>0</v>
      </c>
      <c r="AL1019" s="362">
        <f t="shared" ref="AL1019" si="3015">AL1018</f>
        <v>0</v>
      </c>
      <c r="AM1019" s="362">
        <f t="shared" ref="AM1019" si="3016">AM1018</f>
        <v>0</v>
      </c>
      <c r="AN1019" s="362">
        <f t="shared" ref="AN1019" si="3017">AN1018</f>
        <v>0</v>
      </c>
      <c r="AO1019" s="362">
        <f t="shared" ref="AO1019" si="3018">AO1018</f>
        <v>0</v>
      </c>
      <c r="AP1019" s="362">
        <f t="shared" ref="AP1019" si="3019">AP1018</f>
        <v>0</v>
      </c>
      <c r="AQ1019" s="362">
        <f t="shared" ref="AQ1019" si="3020">AQ1018</f>
        <v>0</v>
      </c>
      <c r="AR1019" s="362">
        <f t="shared" ref="AR1019" si="3021">AR1018</f>
        <v>0</v>
      </c>
      <c r="AS1019" s="270"/>
    </row>
    <row r="1020" spans="1:45" ht="15" hidden="1" customHeight="1" outlineLevel="1">
      <c r="A1020" s="464"/>
      <c r="B1020" s="273"/>
      <c r="C1020" s="271"/>
      <c r="D1020" s="275"/>
      <c r="E1020" s="275"/>
      <c r="F1020" s="275"/>
      <c r="G1020" s="275"/>
      <c r="H1020" s="275"/>
      <c r="I1020" s="275"/>
      <c r="J1020" s="275"/>
      <c r="K1020" s="275"/>
      <c r="L1020" s="275"/>
      <c r="M1020" s="275"/>
      <c r="N1020" s="275"/>
      <c r="O1020" s="275"/>
      <c r="P1020" s="275"/>
      <c r="Q1020" s="251"/>
      <c r="R1020" s="275"/>
      <c r="S1020" s="275"/>
      <c r="T1020" s="275"/>
      <c r="U1020" s="275"/>
      <c r="V1020" s="275"/>
      <c r="W1020" s="275"/>
      <c r="X1020" s="275"/>
      <c r="Y1020" s="275"/>
      <c r="Z1020" s="275"/>
      <c r="AA1020" s="275"/>
      <c r="AB1020" s="275"/>
      <c r="AC1020" s="275"/>
      <c r="AD1020" s="275"/>
      <c r="AE1020" s="367"/>
      <c r="AF1020" s="367"/>
      <c r="AG1020" s="367"/>
      <c r="AH1020" s="367"/>
      <c r="AI1020" s="367"/>
      <c r="AJ1020" s="367"/>
      <c r="AK1020" s="367"/>
      <c r="AL1020" s="367"/>
      <c r="AM1020" s="367"/>
      <c r="AN1020" s="367"/>
      <c r="AO1020" s="367"/>
      <c r="AP1020" s="367"/>
      <c r="AQ1020" s="367"/>
      <c r="AR1020" s="367"/>
      <c r="AS1020" s="272"/>
    </row>
    <row r="1021" spans="1:45" ht="15" hidden="1" customHeight="1" outlineLevel="1">
      <c r="A1021" s="464">
        <v>10</v>
      </c>
      <c r="B1021" s="379" t="s">
        <v>103</v>
      </c>
      <c r="C1021" s="251" t="s">
        <v>25</v>
      </c>
      <c r="D1021" s="255"/>
      <c r="E1021" s="255"/>
      <c r="F1021" s="255"/>
      <c r="G1021" s="255"/>
      <c r="H1021" s="255"/>
      <c r="I1021" s="255"/>
      <c r="J1021" s="255"/>
      <c r="K1021" s="255"/>
      <c r="L1021" s="255"/>
      <c r="M1021" s="255"/>
      <c r="N1021" s="255"/>
      <c r="O1021" s="255"/>
      <c r="P1021" s="255"/>
      <c r="Q1021" s="255">
        <v>3</v>
      </c>
      <c r="R1021" s="255"/>
      <c r="S1021" s="255"/>
      <c r="T1021" s="255"/>
      <c r="U1021" s="255"/>
      <c r="V1021" s="255"/>
      <c r="W1021" s="255"/>
      <c r="X1021" s="255"/>
      <c r="Y1021" s="255"/>
      <c r="Z1021" s="255"/>
      <c r="AA1021" s="255"/>
      <c r="AB1021" s="255"/>
      <c r="AC1021" s="255"/>
      <c r="AD1021" s="255"/>
      <c r="AE1021" s="366"/>
      <c r="AF1021" s="366"/>
      <c r="AG1021" s="366"/>
      <c r="AH1021" s="366"/>
      <c r="AI1021" s="366"/>
      <c r="AJ1021" s="366"/>
      <c r="AK1021" s="366"/>
      <c r="AL1021" s="366"/>
      <c r="AM1021" s="366"/>
      <c r="AN1021" s="366"/>
      <c r="AO1021" s="366"/>
      <c r="AP1021" s="366"/>
      <c r="AQ1021" s="366"/>
      <c r="AR1021" s="366"/>
      <c r="AS1021" s="256">
        <f>SUM(AE1021:AR1021)</f>
        <v>0</v>
      </c>
    </row>
    <row r="1022" spans="1:45" ht="15" hidden="1" customHeight="1" outlineLevel="1">
      <c r="A1022" s="464"/>
      <c r="B1022" s="254" t="s">
        <v>345</v>
      </c>
      <c r="C1022" s="251" t="s">
        <v>163</v>
      </c>
      <c r="D1022" s="255"/>
      <c r="E1022" s="255"/>
      <c r="F1022" s="255"/>
      <c r="G1022" s="255"/>
      <c r="H1022" s="255"/>
      <c r="I1022" s="255"/>
      <c r="J1022" s="255"/>
      <c r="K1022" s="255"/>
      <c r="L1022" s="255"/>
      <c r="M1022" s="255"/>
      <c r="N1022" s="255"/>
      <c r="O1022" s="255"/>
      <c r="P1022" s="255"/>
      <c r="Q1022" s="255">
        <f>Q1021</f>
        <v>3</v>
      </c>
      <c r="R1022" s="255"/>
      <c r="S1022" s="255"/>
      <c r="T1022" s="255"/>
      <c r="U1022" s="255"/>
      <c r="V1022" s="255"/>
      <c r="W1022" s="255"/>
      <c r="X1022" s="255"/>
      <c r="Y1022" s="255"/>
      <c r="Z1022" s="255"/>
      <c r="AA1022" s="255"/>
      <c r="AB1022" s="255"/>
      <c r="AC1022" s="255"/>
      <c r="AD1022" s="255"/>
      <c r="AE1022" s="362">
        <f>AE1021</f>
        <v>0</v>
      </c>
      <c r="AF1022" s="362">
        <f t="shared" ref="AF1022" si="3022">AF1021</f>
        <v>0</v>
      </c>
      <c r="AG1022" s="362">
        <f t="shared" ref="AG1022" si="3023">AG1021</f>
        <v>0</v>
      </c>
      <c r="AH1022" s="362">
        <f t="shared" ref="AH1022" si="3024">AH1021</f>
        <v>0</v>
      </c>
      <c r="AI1022" s="362">
        <f t="shared" ref="AI1022" si="3025">AI1021</f>
        <v>0</v>
      </c>
      <c r="AJ1022" s="362">
        <f t="shared" ref="AJ1022" si="3026">AJ1021</f>
        <v>0</v>
      </c>
      <c r="AK1022" s="362">
        <f t="shared" ref="AK1022" si="3027">AK1021</f>
        <v>0</v>
      </c>
      <c r="AL1022" s="362">
        <f t="shared" ref="AL1022" si="3028">AL1021</f>
        <v>0</v>
      </c>
      <c r="AM1022" s="362">
        <f t="shared" ref="AM1022" si="3029">AM1021</f>
        <v>0</v>
      </c>
      <c r="AN1022" s="362">
        <f t="shared" ref="AN1022" si="3030">AN1021</f>
        <v>0</v>
      </c>
      <c r="AO1022" s="362">
        <f t="shared" ref="AO1022" si="3031">AO1021</f>
        <v>0</v>
      </c>
      <c r="AP1022" s="362">
        <f t="shared" ref="AP1022" si="3032">AP1021</f>
        <v>0</v>
      </c>
      <c r="AQ1022" s="362">
        <f t="shared" ref="AQ1022" si="3033">AQ1021</f>
        <v>0</v>
      </c>
      <c r="AR1022" s="362">
        <f t="shared" ref="AR1022" si="3034">AR1021</f>
        <v>0</v>
      </c>
      <c r="AS1022" s="270"/>
    </row>
    <row r="1023" spans="1:45" ht="15" hidden="1" customHeight="1" outlineLevel="1">
      <c r="A1023" s="46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67"/>
      <c r="AF1023" s="368"/>
      <c r="AG1023" s="367"/>
      <c r="AH1023" s="367"/>
      <c r="AI1023" s="367"/>
      <c r="AJ1023" s="367"/>
      <c r="AK1023" s="367"/>
      <c r="AL1023" s="367"/>
      <c r="AM1023" s="367"/>
      <c r="AN1023" s="367"/>
      <c r="AO1023" s="367"/>
      <c r="AP1023" s="367"/>
      <c r="AQ1023" s="367"/>
      <c r="AR1023" s="367"/>
      <c r="AS1023" s="272"/>
    </row>
    <row r="1024" spans="1:45" ht="15" hidden="1" customHeight="1" outlineLevel="1">
      <c r="A1024" s="464"/>
      <c r="B1024" s="248" t="s">
        <v>10</v>
      </c>
      <c r="C1024" s="249"/>
      <c r="D1024" s="249"/>
      <c r="E1024" s="249"/>
      <c r="F1024" s="249"/>
      <c r="G1024" s="249"/>
      <c r="H1024" s="249"/>
      <c r="I1024" s="249"/>
      <c r="J1024" s="249"/>
      <c r="K1024" s="249"/>
      <c r="L1024" s="249"/>
      <c r="M1024" s="249"/>
      <c r="N1024" s="249"/>
      <c r="O1024" s="249"/>
      <c r="P1024" s="249"/>
      <c r="Q1024" s="250"/>
      <c r="R1024" s="249"/>
      <c r="S1024" s="249"/>
      <c r="T1024" s="249"/>
      <c r="U1024" s="249"/>
      <c r="V1024" s="249"/>
      <c r="W1024" s="249"/>
      <c r="X1024" s="249"/>
      <c r="Y1024" s="249"/>
      <c r="Z1024" s="249"/>
      <c r="AA1024" s="249"/>
      <c r="AB1024" s="249"/>
      <c r="AC1024" s="249"/>
      <c r="AD1024" s="249"/>
      <c r="AE1024" s="365"/>
      <c r="AF1024" s="365"/>
      <c r="AG1024" s="365"/>
      <c r="AH1024" s="365"/>
      <c r="AI1024" s="365"/>
      <c r="AJ1024" s="365"/>
      <c r="AK1024" s="365"/>
      <c r="AL1024" s="365"/>
      <c r="AM1024" s="365"/>
      <c r="AN1024" s="365"/>
      <c r="AO1024" s="365"/>
      <c r="AP1024" s="365"/>
      <c r="AQ1024" s="365"/>
      <c r="AR1024" s="365"/>
      <c r="AS1024" s="252"/>
    </row>
    <row r="1025" spans="1:46" ht="15" hidden="1" customHeight="1" outlineLevel="1">
      <c r="A1025" s="464">
        <v>11</v>
      </c>
      <c r="B1025" s="379" t="s">
        <v>104</v>
      </c>
      <c r="C1025" s="251" t="s">
        <v>25</v>
      </c>
      <c r="D1025" s="255"/>
      <c r="E1025" s="255"/>
      <c r="F1025" s="255"/>
      <c r="G1025" s="255"/>
      <c r="H1025" s="255"/>
      <c r="I1025" s="255"/>
      <c r="J1025" s="255"/>
      <c r="K1025" s="255"/>
      <c r="L1025" s="255"/>
      <c r="M1025" s="255"/>
      <c r="N1025" s="255"/>
      <c r="O1025" s="255"/>
      <c r="P1025" s="255"/>
      <c r="Q1025" s="255">
        <v>12</v>
      </c>
      <c r="R1025" s="255"/>
      <c r="S1025" s="255"/>
      <c r="T1025" s="255"/>
      <c r="U1025" s="255"/>
      <c r="V1025" s="255"/>
      <c r="W1025" s="255"/>
      <c r="X1025" s="255"/>
      <c r="Y1025" s="255"/>
      <c r="Z1025" s="255"/>
      <c r="AA1025" s="255"/>
      <c r="AB1025" s="255"/>
      <c r="AC1025" s="255"/>
      <c r="AD1025" s="255"/>
      <c r="AE1025" s="377"/>
      <c r="AF1025" s="366"/>
      <c r="AG1025" s="366"/>
      <c r="AH1025" s="366"/>
      <c r="AI1025" s="366"/>
      <c r="AJ1025" s="366"/>
      <c r="AK1025" s="366"/>
      <c r="AL1025" s="366"/>
      <c r="AM1025" s="366"/>
      <c r="AN1025" s="366"/>
      <c r="AO1025" s="366"/>
      <c r="AP1025" s="366"/>
      <c r="AQ1025" s="366"/>
      <c r="AR1025" s="366"/>
      <c r="AS1025" s="256">
        <f>SUM(AE1025:AR1025)</f>
        <v>0</v>
      </c>
    </row>
    <row r="1026" spans="1:46" ht="15" hidden="1" customHeight="1" outlineLevel="1">
      <c r="A1026" s="464"/>
      <c r="B1026" s="254" t="s">
        <v>345</v>
      </c>
      <c r="C1026" s="251" t="s">
        <v>163</v>
      </c>
      <c r="D1026" s="255"/>
      <c r="E1026" s="255"/>
      <c r="F1026" s="255"/>
      <c r="G1026" s="255"/>
      <c r="H1026" s="255"/>
      <c r="I1026" s="255"/>
      <c r="J1026" s="255"/>
      <c r="K1026" s="255"/>
      <c r="L1026" s="255"/>
      <c r="M1026" s="255"/>
      <c r="N1026" s="255"/>
      <c r="O1026" s="255"/>
      <c r="P1026" s="255"/>
      <c r="Q1026" s="255">
        <f>Q1025</f>
        <v>12</v>
      </c>
      <c r="R1026" s="255"/>
      <c r="S1026" s="255"/>
      <c r="T1026" s="255"/>
      <c r="U1026" s="255"/>
      <c r="V1026" s="255"/>
      <c r="W1026" s="255"/>
      <c r="X1026" s="255"/>
      <c r="Y1026" s="255"/>
      <c r="Z1026" s="255"/>
      <c r="AA1026" s="255"/>
      <c r="AB1026" s="255"/>
      <c r="AC1026" s="255"/>
      <c r="AD1026" s="255"/>
      <c r="AE1026" s="362">
        <f>AE1025</f>
        <v>0</v>
      </c>
      <c r="AF1026" s="362">
        <f t="shared" ref="AF1026" si="3035">AF1025</f>
        <v>0</v>
      </c>
      <c r="AG1026" s="362">
        <f t="shared" ref="AG1026" si="3036">AG1025</f>
        <v>0</v>
      </c>
      <c r="AH1026" s="362">
        <f t="shared" ref="AH1026" si="3037">AH1025</f>
        <v>0</v>
      </c>
      <c r="AI1026" s="362">
        <f t="shared" ref="AI1026" si="3038">AI1025</f>
        <v>0</v>
      </c>
      <c r="AJ1026" s="362">
        <f t="shared" ref="AJ1026" si="3039">AJ1025</f>
        <v>0</v>
      </c>
      <c r="AK1026" s="362">
        <f t="shared" ref="AK1026" si="3040">AK1025</f>
        <v>0</v>
      </c>
      <c r="AL1026" s="362">
        <f t="shared" ref="AL1026" si="3041">AL1025</f>
        <v>0</v>
      </c>
      <c r="AM1026" s="362">
        <f t="shared" ref="AM1026" si="3042">AM1025</f>
        <v>0</v>
      </c>
      <c r="AN1026" s="362">
        <f t="shared" ref="AN1026" si="3043">AN1025</f>
        <v>0</v>
      </c>
      <c r="AO1026" s="362">
        <f t="shared" ref="AO1026" si="3044">AO1025</f>
        <v>0</v>
      </c>
      <c r="AP1026" s="362">
        <f t="shared" ref="AP1026" si="3045">AP1025</f>
        <v>0</v>
      </c>
      <c r="AQ1026" s="362">
        <f t="shared" ref="AQ1026" si="3046">AQ1025</f>
        <v>0</v>
      </c>
      <c r="AR1026" s="362">
        <f t="shared" ref="AR1026" si="3047">AR1025</f>
        <v>0</v>
      </c>
      <c r="AS1026" s="257"/>
    </row>
    <row r="1027" spans="1:46" ht="15" hidden="1" customHeight="1" outlineLevel="1">
      <c r="A1027" s="464"/>
      <c r="B1027" s="274"/>
      <c r="C1027" s="265"/>
      <c r="D1027" s="251"/>
      <c r="E1027" s="251"/>
      <c r="F1027" s="251"/>
      <c r="G1027" s="251"/>
      <c r="H1027" s="251"/>
      <c r="I1027" s="251"/>
      <c r="J1027" s="251"/>
      <c r="K1027" s="251"/>
      <c r="L1027" s="251"/>
      <c r="M1027" s="251"/>
      <c r="N1027" s="251"/>
      <c r="O1027" s="251"/>
      <c r="P1027" s="251"/>
      <c r="Q1027" s="251"/>
      <c r="R1027" s="251"/>
      <c r="S1027" s="251"/>
      <c r="T1027" s="251"/>
      <c r="U1027" s="251"/>
      <c r="V1027" s="251"/>
      <c r="W1027" s="251"/>
      <c r="X1027" s="251"/>
      <c r="Y1027" s="251"/>
      <c r="Z1027" s="251"/>
      <c r="AA1027" s="251"/>
      <c r="AB1027" s="251"/>
      <c r="AC1027" s="251"/>
      <c r="AD1027" s="251"/>
      <c r="AE1027" s="363"/>
      <c r="AF1027" s="372"/>
      <c r="AG1027" s="372"/>
      <c r="AH1027" s="372"/>
      <c r="AI1027" s="372"/>
      <c r="AJ1027" s="372"/>
      <c r="AK1027" s="372"/>
      <c r="AL1027" s="372"/>
      <c r="AM1027" s="372"/>
      <c r="AN1027" s="372"/>
      <c r="AO1027" s="372"/>
      <c r="AP1027" s="372"/>
      <c r="AQ1027" s="372"/>
      <c r="AR1027" s="372"/>
      <c r="AS1027" s="266"/>
    </row>
    <row r="1028" spans="1:46" ht="28.5" hidden="1" customHeight="1" outlineLevel="1">
      <c r="A1028" s="464">
        <v>12</v>
      </c>
      <c r="B1028" s="379" t="s">
        <v>105</v>
      </c>
      <c r="C1028" s="251" t="s">
        <v>25</v>
      </c>
      <c r="D1028" s="255"/>
      <c r="E1028" s="255"/>
      <c r="F1028" s="255"/>
      <c r="G1028" s="255"/>
      <c r="H1028" s="255"/>
      <c r="I1028" s="255"/>
      <c r="J1028" s="255"/>
      <c r="K1028" s="255"/>
      <c r="L1028" s="255"/>
      <c r="M1028" s="255"/>
      <c r="N1028" s="255"/>
      <c r="O1028" s="255"/>
      <c r="P1028" s="255"/>
      <c r="Q1028" s="255">
        <v>12</v>
      </c>
      <c r="R1028" s="255"/>
      <c r="S1028" s="255"/>
      <c r="T1028" s="255"/>
      <c r="U1028" s="255"/>
      <c r="V1028" s="255"/>
      <c r="W1028" s="255"/>
      <c r="X1028" s="255"/>
      <c r="Y1028" s="255"/>
      <c r="Z1028" s="255"/>
      <c r="AA1028" s="255"/>
      <c r="AB1028" s="255"/>
      <c r="AC1028" s="255"/>
      <c r="AD1028" s="255"/>
      <c r="AE1028" s="361"/>
      <c r="AF1028" s="366"/>
      <c r="AG1028" s="366"/>
      <c r="AH1028" s="366"/>
      <c r="AI1028" s="366"/>
      <c r="AJ1028" s="366"/>
      <c r="AK1028" s="366"/>
      <c r="AL1028" s="366"/>
      <c r="AM1028" s="366"/>
      <c r="AN1028" s="366"/>
      <c r="AO1028" s="366"/>
      <c r="AP1028" s="366"/>
      <c r="AQ1028" s="366"/>
      <c r="AR1028" s="366"/>
      <c r="AS1028" s="256">
        <f>SUM(AE1028:AR1028)</f>
        <v>0</v>
      </c>
    </row>
    <row r="1029" spans="1:46" ht="15" hidden="1" customHeight="1" outlineLevel="1">
      <c r="A1029" s="464"/>
      <c r="B1029" s="254" t="s">
        <v>345</v>
      </c>
      <c r="C1029" s="251" t="s">
        <v>163</v>
      </c>
      <c r="D1029" s="255"/>
      <c r="E1029" s="255"/>
      <c r="F1029" s="255"/>
      <c r="G1029" s="255"/>
      <c r="H1029" s="255"/>
      <c r="I1029" s="255"/>
      <c r="J1029" s="255"/>
      <c r="K1029" s="255"/>
      <c r="L1029" s="255"/>
      <c r="M1029" s="255"/>
      <c r="N1029" s="255"/>
      <c r="O1029" s="255"/>
      <c r="P1029" s="255"/>
      <c r="Q1029" s="255">
        <f>Q1028</f>
        <v>12</v>
      </c>
      <c r="R1029" s="255"/>
      <c r="S1029" s="255"/>
      <c r="T1029" s="255"/>
      <c r="U1029" s="255"/>
      <c r="V1029" s="255"/>
      <c r="W1029" s="255"/>
      <c r="X1029" s="255"/>
      <c r="Y1029" s="255"/>
      <c r="Z1029" s="255"/>
      <c r="AA1029" s="255"/>
      <c r="AB1029" s="255"/>
      <c r="AC1029" s="255"/>
      <c r="AD1029" s="255"/>
      <c r="AE1029" s="362">
        <f>AE1028</f>
        <v>0</v>
      </c>
      <c r="AF1029" s="362">
        <f t="shared" ref="AF1029" si="3048">AF1028</f>
        <v>0</v>
      </c>
      <c r="AG1029" s="362">
        <f t="shared" ref="AG1029" si="3049">AG1028</f>
        <v>0</v>
      </c>
      <c r="AH1029" s="362">
        <f t="shared" ref="AH1029" si="3050">AH1028</f>
        <v>0</v>
      </c>
      <c r="AI1029" s="362">
        <f t="shared" ref="AI1029" si="3051">AI1028</f>
        <v>0</v>
      </c>
      <c r="AJ1029" s="362">
        <f t="shared" ref="AJ1029" si="3052">AJ1028</f>
        <v>0</v>
      </c>
      <c r="AK1029" s="362">
        <f t="shared" ref="AK1029" si="3053">AK1028</f>
        <v>0</v>
      </c>
      <c r="AL1029" s="362">
        <f t="shared" ref="AL1029" si="3054">AL1028</f>
        <v>0</v>
      </c>
      <c r="AM1029" s="362">
        <f t="shared" ref="AM1029" si="3055">AM1028</f>
        <v>0</v>
      </c>
      <c r="AN1029" s="362">
        <f t="shared" ref="AN1029" si="3056">AN1028</f>
        <v>0</v>
      </c>
      <c r="AO1029" s="362">
        <f t="shared" ref="AO1029" si="3057">AO1028</f>
        <v>0</v>
      </c>
      <c r="AP1029" s="362">
        <f t="shared" ref="AP1029" si="3058">AP1028</f>
        <v>0</v>
      </c>
      <c r="AQ1029" s="362">
        <f t="shared" ref="AQ1029" si="3059">AQ1028</f>
        <v>0</v>
      </c>
      <c r="AR1029" s="362">
        <f t="shared" ref="AR1029" si="3060">AR1028</f>
        <v>0</v>
      </c>
      <c r="AS1029" s="257"/>
    </row>
    <row r="1030" spans="1:46" ht="15" hidden="1" customHeight="1" outlineLevel="1">
      <c r="A1030" s="464"/>
      <c r="B1030" s="274"/>
      <c r="C1030" s="265"/>
      <c r="D1030" s="251"/>
      <c r="E1030" s="251"/>
      <c r="F1030" s="251"/>
      <c r="G1030" s="251"/>
      <c r="H1030" s="251"/>
      <c r="I1030" s="251"/>
      <c r="J1030" s="251"/>
      <c r="K1030" s="251"/>
      <c r="L1030" s="251"/>
      <c r="M1030" s="251"/>
      <c r="N1030" s="251"/>
      <c r="O1030" s="251"/>
      <c r="P1030" s="251"/>
      <c r="Q1030" s="251"/>
      <c r="R1030" s="251"/>
      <c r="S1030" s="251"/>
      <c r="T1030" s="251"/>
      <c r="U1030" s="251"/>
      <c r="V1030" s="251"/>
      <c r="W1030" s="251"/>
      <c r="X1030" s="251"/>
      <c r="Y1030" s="251"/>
      <c r="Z1030" s="251"/>
      <c r="AA1030" s="251"/>
      <c r="AB1030" s="251"/>
      <c r="AC1030" s="251"/>
      <c r="AD1030" s="251"/>
      <c r="AE1030" s="373"/>
      <c r="AF1030" s="373"/>
      <c r="AG1030" s="363"/>
      <c r="AH1030" s="363"/>
      <c r="AI1030" s="363"/>
      <c r="AJ1030" s="363"/>
      <c r="AK1030" s="363"/>
      <c r="AL1030" s="363"/>
      <c r="AM1030" s="363"/>
      <c r="AN1030" s="363"/>
      <c r="AO1030" s="363"/>
      <c r="AP1030" s="363"/>
      <c r="AQ1030" s="363"/>
      <c r="AR1030" s="363"/>
      <c r="AS1030" s="266"/>
    </row>
    <row r="1031" spans="1:46" ht="15" hidden="1" customHeight="1" outlineLevel="1">
      <c r="A1031" s="464">
        <v>13</v>
      </c>
      <c r="B1031" s="379" t="s">
        <v>106</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1"/>
      <c r="AF1031" s="366"/>
      <c r="AG1031" s="366"/>
      <c r="AH1031" s="366"/>
      <c r="AI1031" s="366"/>
      <c r="AJ1031" s="366"/>
      <c r="AK1031" s="366"/>
      <c r="AL1031" s="366"/>
      <c r="AM1031" s="366"/>
      <c r="AN1031" s="366"/>
      <c r="AO1031" s="366"/>
      <c r="AP1031" s="366"/>
      <c r="AQ1031" s="366"/>
      <c r="AR1031" s="366"/>
      <c r="AS1031" s="256">
        <f>SUM(AE1031:AR1031)</f>
        <v>0</v>
      </c>
    </row>
    <row r="1032" spans="1:46" ht="15" hidden="1" customHeight="1" outlineLevel="1">
      <c r="A1032" s="46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62">
        <f>AE1031</f>
        <v>0</v>
      </c>
      <c r="AF1032" s="362">
        <f t="shared" ref="AF1032" si="3061">AF1031</f>
        <v>0</v>
      </c>
      <c r="AG1032" s="362">
        <f t="shared" ref="AG1032" si="3062">AG1031</f>
        <v>0</v>
      </c>
      <c r="AH1032" s="362">
        <f t="shared" ref="AH1032" si="3063">AH1031</f>
        <v>0</v>
      </c>
      <c r="AI1032" s="362">
        <f t="shared" ref="AI1032" si="3064">AI1031</f>
        <v>0</v>
      </c>
      <c r="AJ1032" s="362">
        <f t="shared" ref="AJ1032" si="3065">AJ1031</f>
        <v>0</v>
      </c>
      <c r="AK1032" s="362">
        <f t="shared" ref="AK1032" si="3066">AK1031</f>
        <v>0</v>
      </c>
      <c r="AL1032" s="362">
        <f t="shared" ref="AL1032" si="3067">AL1031</f>
        <v>0</v>
      </c>
      <c r="AM1032" s="362">
        <f t="shared" ref="AM1032" si="3068">AM1031</f>
        <v>0</v>
      </c>
      <c r="AN1032" s="362">
        <f t="shared" ref="AN1032" si="3069">AN1031</f>
        <v>0</v>
      </c>
      <c r="AO1032" s="362">
        <f t="shared" ref="AO1032" si="3070">AO1031</f>
        <v>0</v>
      </c>
      <c r="AP1032" s="362">
        <f t="shared" ref="AP1032" si="3071">AP1031</f>
        <v>0</v>
      </c>
      <c r="AQ1032" s="362">
        <f t="shared" ref="AQ1032" si="3072">AQ1031</f>
        <v>0</v>
      </c>
      <c r="AR1032" s="362">
        <f t="shared" ref="AR1032" si="3073">AR1031</f>
        <v>0</v>
      </c>
      <c r="AS1032" s="266"/>
    </row>
    <row r="1033" spans="1:46" ht="15" hidden="1" customHeight="1" outlineLevel="1">
      <c r="A1033" s="46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63"/>
      <c r="AF1033" s="363"/>
      <c r="AG1033" s="363"/>
      <c r="AH1033" s="363"/>
      <c r="AI1033" s="363"/>
      <c r="AJ1033" s="363"/>
      <c r="AK1033" s="363"/>
      <c r="AL1033" s="363"/>
      <c r="AM1033" s="363"/>
      <c r="AN1033" s="363"/>
      <c r="AO1033" s="363"/>
      <c r="AP1033" s="363"/>
      <c r="AQ1033" s="363"/>
      <c r="AR1033" s="363"/>
      <c r="AS1033" s="266"/>
    </row>
    <row r="1034" spans="1:46" ht="15" hidden="1" customHeight="1" outlineLevel="1">
      <c r="A1034" s="464"/>
      <c r="B1034" s="248" t="s">
        <v>107</v>
      </c>
      <c r="C1034" s="249"/>
      <c r="D1034" s="250"/>
      <c r="E1034" s="250"/>
      <c r="F1034" s="250"/>
      <c r="G1034" s="250"/>
      <c r="H1034" s="250"/>
      <c r="I1034" s="250"/>
      <c r="J1034" s="250"/>
      <c r="K1034" s="250"/>
      <c r="L1034" s="250"/>
      <c r="M1034" s="250"/>
      <c r="N1034" s="250"/>
      <c r="O1034" s="250"/>
      <c r="P1034" s="250"/>
      <c r="Q1034" s="250"/>
      <c r="R1034" s="250"/>
      <c r="S1034" s="249"/>
      <c r="T1034" s="249"/>
      <c r="U1034" s="249"/>
      <c r="V1034" s="249"/>
      <c r="W1034" s="249"/>
      <c r="X1034" s="249"/>
      <c r="Y1034" s="249"/>
      <c r="Z1034" s="249"/>
      <c r="AA1034" s="249"/>
      <c r="AB1034" s="249"/>
      <c r="AC1034" s="249"/>
      <c r="AD1034" s="249"/>
      <c r="AE1034" s="365"/>
      <c r="AF1034" s="365"/>
      <c r="AG1034" s="365"/>
      <c r="AH1034" s="365"/>
      <c r="AI1034" s="365"/>
      <c r="AJ1034" s="365"/>
      <c r="AK1034" s="365"/>
      <c r="AL1034" s="365"/>
      <c r="AM1034" s="365"/>
      <c r="AN1034" s="365"/>
      <c r="AO1034" s="365"/>
      <c r="AP1034" s="365"/>
      <c r="AQ1034" s="365"/>
      <c r="AR1034" s="365"/>
      <c r="AS1034" s="252"/>
    </row>
    <row r="1035" spans="1:46" ht="15" hidden="1" customHeight="1" outlineLevel="1">
      <c r="A1035" s="464">
        <v>14</v>
      </c>
      <c r="B1035" s="274" t="s">
        <v>108</v>
      </c>
      <c r="C1035" s="251" t="s">
        <v>25</v>
      </c>
      <c r="D1035" s="255"/>
      <c r="E1035" s="255"/>
      <c r="F1035" s="255"/>
      <c r="G1035" s="255"/>
      <c r="H1035" s="255"/>
      <c r="I1035" s="255"/>
      <c r="J1035" s="255"/>
      <c r="K1035" s="255"/>
      <c r="L1035" s="255"/>
      <c r="M1035" s="255"/>
      <c r="N1035" s="255"/>
      <c r="O1035" s="255"/>
      <c r="P1035" s="255"/>
      <c r="Q1035" s="255">
        <v>12</v>
      </c>
      <c r="R1035" s="255"/>
      <c r="S1035" s="255"/>
      <c r="T1035" s="255"/>
      <c r="U1035" s="255"/>
      <c r="V1035" s="255"/>
      <c r="W1035" s="255"/>
      <c r="X1035" s="255"/>
      <c r="Y1035" s="255"/>
      <c r="Z1035" s="255"/>
      <c r="AA1035" s="255"/>
      <c r="AB1035" s="255"/>
      <c r="AC1035" s="255"/>
      <c r="AD1035" s="255"/>
      <c r="AE1035" s="361"/>
      <c r="AF1035" s="361"/>
      <c r="AG1035" s="361"/>
      <c r="AH1035" s="361"/>
      <c r="AI1035" s="361"/>
      <c r="AJ1035" s="361"/>
      <c r="AK1035" s="361"/>
      <c r="AL1035" s="361"/>
      <c r="AM1035" s="361"/>
      <c r="AN1035" s="361"/>
      <c r="AO1035" s="361"/>
      <c r="AP1035" s="361"/>
      <c r="AQ1035" s="361"/>
      <c r="AR1035" s="361"/>
      <c r="AS1035" s="256">
        <f>SUM(AE1035:AR1035)</f>
        <v>0</v>
      </c>
    </row>
    <row r="1036" spans="1:46" ht="15" hidden="1" customHeight="1" outlineLevel="1">
      <c r="A1036" s="464"/>
      <c r="B1036" s="254" t="s">
        <v>345</v>
      </c>
      <c r="C1036" s="251" t="s">
        <v>163</v>
      </c>
      <c r="D1036" s="255"/>
      <c r="E1036" s="255"/>
      <c r="F1036" s="255"/>
      <c r="G1036" s="255"/>
      <c r="H1036" s="255"/>
      <c r="I1036" s="255"/>
      <c r="J1036" s="255"/>
      <c r="K1036" s="255"/>
      <c r="L1036" s="255"/>
      <c r="M1036" s="255"/>
      <c r="N1036" s="255"/>
      <c r="O1036" s="255"/>
      <c r="P1036" s="255"/>
      <c r="Q1036" s="255">
        <f>Q1035</f>
        <v>12</v>
      </c>
      <c r="R1036" s="255"/>
      <c r="S1036" s="255"/>
      <c r="T1036" s="255"/>
      <c r="U1036" s="255"/>
      <c r="V1036" s="255"/>
      <c r="W1036" s="255"/>
      <c r="X1036" s="255"/>
      <c r="Y1036" s="255"/>
      <c r="Z1036" s="255"/>
      <c r="AA1036" s="255"/>
      <c r="AB1036" s="255"/>
      <c r="AC1036" s="255"/>
      <c r="AD1036" s="255"/>
      <c r="AE1036" s="362">
        <f>AE1035</f>
        <v>0</v>
      </c>
      <c r="AF1036" s="362">
        <f t="shared" ref="AF1036" si="3074">AF1035</f>
        <v>0</v>
      </c>
      <c r="AG1036" s="362">
        <f t="shared" ref="AG1036" si="3075">AG1035</f>
        <v>0</v>
      </c>
      <c r="AH1036" s="362">
        <f t="shared" ref="AH1036" si="3076">AH1035</f>
        <v>0</v>
      </c>
      <c r="AI1036" s="362">
        <f t="shared" ref="AI1036" si="3077">AI1035</f>
        <v>0</v>
      </c>
      <c r="AJ1036" s="362">
        <f t="shared" ref="AJ1036" si="3078">AJ1035</f>
        <v>0</v>
      </c>
      <c r="AK1036" s="362">
        <f t="shared" ref="AK1036" si="3079">AK1035</f>
        <v>0</v>
      </c>
      <c r="AL1036" s="362">
        <f t="shared" ref="AL1036" si="3080">AL1035</f>
        <v>0</v>
      </c>
      <c r="AM1036" s="362">
        <f t="shared" ref="AM1036" si="3081">AM1035</f>
        <v>0</v>
      </c>
      <c r="AN1036" s="362">
        <f t="shared" ref="AN1036" si="3082">AN1035</f>
        <v>0</v>
      </c>
      <c r="AO1036" s="362">
        <f t="shared" ref="AO1036" si="3083">AO1035</f>
        <v>0</v>
      </c>
      <c r="AP1036" s="362">
        <f t="shared" ref="AP1036" si="3084">AP1035</f>
        <v>0</v>
      </c>
      <c r="AQ1036" s="362">
        <f t="shared" ref="AQ1036" si="3085">AQ1035</f>
        <v>0</v>
      </c>
      <c r="AR1036" s="362">
        <f t="shared" ref="AR1036" si="3086">AR1035</f>
        <v>0</v>
      </c>
      <c r="AS1036" s="257"/>
    </row>
    <row r="1037" spans="1:46" ht="15" hidden="1" customHeight="1" outlineLevel="1">
      <c r="A1037" s="464"/>
      <c r="B1037" s="274"/>
      <c r="C1037" s="265"/>
      <c r="D1037" s="251"/>
      <c r="E1037" s="251"/>
      <c r="F1037" s="251"/>
      <c r="G1037" s="251"/>
      <c r="H1037" s="251"/>
      <c r="I1037" s="251"/>
      <c r="J1037" s="251"/>
      <c r="K1037" s="251"/>
      <c r="L1037" s="251"/>
      <c r="M1037" s="251"/>
      <c r="N1037" s="251"/>
      <c r="O1037" s="251"/>
      <c r="P1037" s="251"/>
      <c r="Q1037" s="414"/>
      <c r="R1037" s="251"/>
      <c r="S1037" s="251"/>
      <c r="T1037" s="251"/>
      <c r="U1037" s="251"/>
      <c r="V1037" s="251"/>
      <c r="W1037" s="251"/>
      <c r="X1037" s="251"/>
      <c r="Y1037" s="251"/>
      <c r="Z1037" s="251"/>
      <c r="AA1037" s="251"/>
      <c r="AB1037" s="251"/>
      <c r="AC1037" s="251"/>
      <c r="AD1037" s="251"/>
      <c r="AE1037" s="363"/>
      <c r="AF1037" s="363"/>
      <c r="AG1037" s="363"/>
      <c r="AH1037" s="363"/>
      <c r="AI1037" s="363"/>
      <c r="AJ1037" s="363"/>
      <c r="AK1037" s="363"/>
      <c r="AL1037" s="363"/>
      <c r="AM1037" s="363"/>
      <c r="AN1037" s="363"/>
      <c r="AO1037" s="363"/>
      <c r="AP1037" s="363"/>
      <c r="AQ1037" s="363"/>
      <c r="AR1037" s="363"/>
      <c r="AS1037" s="261"/>
      <c r="AT1037" s="544"/>
    </row>
    <row r="1038" spans="1:46" s="243" customFormat="1" ht="15.75" hidden="1" outlineLevel="1">
      <c r="A1038" s="464"/>
      <c r="B1038" s="248" t="s">
        <v>486</v>
      </c>
      <c r="C1038" s="251"/>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7"/>
      <c r="AL1038" s="367"/>
      <c r="AM1038" s="367"/>
      <c r="AN1038" s="367"/>
      <c r="AO1038" s="367"/>
      <c r="AP1038" s="367"/>
      <c r="AQ1038" s="367"/>
      <c r="AR1038" s="367"/>
      <c r="AS1038" s="453"/>
      <c r="AT1038" s="545"/>
    </row>
    <row r="1039" spans="1:46" hidden="1" outlineLevel="1">
      <c r="A1039" s="464">
        <v>15</v>
      </c>
      <c r="B1039" s="254" t="s">
        <v>491</v>
      </c>
      <c r="C1039" s="251" t="s">
        <v>25</v>
      </c>
      <c r="D1039" s="255"/>
      <c r="E1039" s="255"/>
      <c r="F1039" s="255"/>
      <c r="G1039" s="255"/>
      <c r="H1039" s="255"/>
      <c r="I1039" s="255"/>
      <c r="J1039" s="255"/>
      <c r="K1039" s="255"/>
      <c r="L1039" s="255"/>
      <c r="M1039" s="255"/>
      <c r="N1039" s="255"/>
      <c r="O1039" s="255"/>
      <c r="P1039" s="255"/>
      <c r="Q1039" s="255">
        <v>0</v>
      </c>
      <c r="R1039" s="255"/>
      <c r="S1039" s="255"/>
      <c r="T1039" s="255"/>
      <c r="U1039" s="255"/>
      <c r="V1039" s="255"/>
      <c r="W1039" s="255"/>
      <c r="X1039" s="255"/>
      <c r="Y1039" s="255"/>
      <c r="Z1039" s="255"/>
      <c r="AA1039" s="255"/>
      <c r="AB1039" s="255"/>
      <c r="AC1039" s="255"/>
      <c r="AD1039" s="255"/>
      <c r="AE1039" s="361"/>
      <c r="AF1039" s="361"/>
      <c r="AG1039" s="361"/>
      <c r="AH1039" s="361"/>
      <c r="AI1039" s="361"/>
      <c r="AJ1039" s="361"/>
      <c r="AK1039" s="361"/>
      <c r="AL1039" s="361"/>
      <c r="AM1039" s="361"/>
      <c r="AN1039" s="361"/>
      <c r="AO1039" s="361"/>
      <c r="AP1039" s="361"/>
      <c r="AQ1039" s="361"/>
      <c r="AR1039" s="361"/>
      <c r="AS1039" s="546">
        <f>SUM(AE1039:AR1039)</f>
        <v>0</v>
      </c>
      <c r="AT1039" s="544"/>
    </row>
    <row r="1040" spans="1:46" hidden="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0</v>
      </c>
      <c r="R1040" s="255"/>
      <c r="S1040" s="255"/>
      <c r="T1040" s="255"/>
      <c r="U1040" s="255"/>
      <c r="V1040" s="255"/>
      <c r="W1040" s="255"/>
      <c r="X1040" s="255"/>
      <c r="Y1040" s="255"/>
      <c r="Z1040" s="255"/>
      <c r="AA1040" s="255"/>
      <c r="AB1040" s="255"/>
      <c r="AC1040" s="255"/>
      <c r="AD1040" s="255"/>
      <c r="AE1040" s="362">
        <f>AE1039</f>
        <v>0</v>
      </c>
      <c r="AF1040" s="362">
        <f>AF1039</f>
        <v>0</v>
      </c>
      <c r="AG1040" s="362">
        <f t="shared" ref="AG1040:AR1040" si="3087">AG1039</f>
        <v>0</v>
      </c>
      <c r="AH1040" s="362">
        <f t="shared" si="3087"/>
        <v>0</v>
      </c>
      <c r="AI1040" s="362">
        <f t="shared" si="3087"/>
        <v>0</v>
      </c>
      <c r="AJ1040" s="362">
        <f>AJ1039</f>
        <v>0</v>
      </c>
      <c r="AK1040" s="362">
        <f t="shared" si="3087"/>
        <v>0</v>
      </c>
      <c r="AL1040" s="362">
        <f t="shared" si="3087"/>
        <v>0</v>
      </c>
      <c r="AM1040" s="362">
        <f t="shared" si="3087"/>
        <v>0</v>
      </c>
      <c r="AN1040" s="362">
        <f t="shared" si="3087"/>
        <v>0</v>
      </c>
      <c r="AO1040" s="362">
        <f t="shared" si="3087"/>
        <v>0</v>
      </c>
      <c r="AP1040" s="362">
        <f t="shared" si="3087"/>
        <v>0</v>
      </c>
      <c r="AQ1040" s="362">
        <f t="shared" si="3087"/>
        <v>0</v>
      </c>
      <c r="AR1040" s="362">
        <f t="shared" si="3087"/>
        <v>0</v>
      </c>
      <c r="AS1040" s="257"/>
    </row>
    <row r="1041" spans="1:45" hidden="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5" s="243" customFormat="1" hidden="1" outlineLevel="1">
      <c r="A1042" s="464">
        <v>16</v>
      </c>
      <c r="B1042" s="283" t="s">
        <v>487</v>
      </c>
      <c r="C1042" s="251" t="s">
        <v>25</v>
      </c>
      <c r="D1042" s="255"/>
      <c r="E1042" s="255"/>
      <c r="F1042" s="255"/>
      <c r="G1042" s="255"/>
      <c r="H1042" s="255"/>
      <c r="I1042" s="255"/>
      <c r="J1042" s="255"/>
      <c r="K1042" s="255"/>
      <c r="L1042" s="255"/>
      <c r="M1042" s="255"/>
      <c r="N1042" s="255"/>
      <c r="O1042" s="255"/>
      <c r="P1042" s="255"/>
      <c r="Q1042" s="255">
        <v>0</v>
      </c>
      <c r="R1042" s="255"/>
      <c r="S1042" s="255"/>
      <c r="T1042" s="255"/>
      <c r="U1042" s="255"/>
      <c r="V1042" s="255"/>
      <c r="W1042" s="255"/>
      <c r="X1042" s="255"/>
      <c r="Y1042" s="255"/>
      <c r="Z1042" s="255"/>
      <c r="AA1042" s="255"/>
      <c r="AB1042" s="255"/>
      <c r="AC1042" s="255"/>
      <c r="AD1042" s="255"/>
      <c r="AE1042" s="361"/>
      <c r="AF1042" s="361"/>
      <c r="AG1042" s="361"/>
      <c r="AH1042" s="361"/>
      <c r="AI1042" s="361"/>
      <c r="AJ1042" s="361"/>
      <c r="AK1042" s="361"/>
      <c r="AL1042" s="361"/>
      <c r="AM1042" s="361"/>
      <c r="AN1042" s="361"/>
      <c r="AO1042" s="361"/>
      <c r="AP1042" s="361"/>
      <c r="AQ1042" s="361"/>
      <c r="AR1042" s="361"/>
      <c r="AS1042" s="256">
        <f>SUM(AE1042:AR1042)</f>
        <v>0</v>
      </c>
    </row>
    <row r="1043" spans="1:45" s="243" customFormat="1" hidden="1"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0</v>
      </c>
      <c r="R1043" s="255"/>
      <c r="S1043" s="255"/>
      <c r="T1043" s="255"/>
      <c r="U1043" s="255"/>
      <c r="V1043" s="255"/>
      <c r="W1043" s="255"/>
      <c r="X1043" s="255"/>
      <c r="Y1043" s="255"/>
      <c r="Z1043" s="255"/>
      <c r="AA1043" s="255"/>
      <c r="AB1043" s="255"/>
      <c r="AC1043" s="255"/>
      <c r="AD1043" s="255"/>
      <c r="AE1043" s="362">
        <f>AE1042</f>
        <v>0</v>
      </c>
      <c r="AF1043" s="362">
        <f t="shared" ref="AF1043:AQ1043" si="3088">AF1042</f>
        <v>0</v>
      </c>
      <c r="AG1043" s="362">
        <f t="shared" si="3088"/>
        <v>0</v>
      </c>
      <c r="AH1043" s="362">
        <f t="shared" si="3088"/>
        <v>0</v>
      </c>
      <c r="AI1043" s="362">
        <f t="shared" si="3088"/>
        <v>0</v>
      </c>
      <c r="AJ1043" s="362">
        <f t="shared" si="3088"/>
        <v>0</v>
      </c>
      <c r="AK1043" s="362">
        <f t="shared" si="3088"/>
        <v>0</v>
      </c>
      <c r="AL1043" s="362">
        <f t="shared" si="3088"/>
        <v>0</v>
      </c>
      <c r="AM1043" s="362">
        <f t="shared" si="3088"/>
        <v>0</v>
      </c>
      <c r="AN1043" s="362">
        <f t="shared" si="3088"/>
        <v>0</v>
      </c>
      <c r="AO1043" s="362">
        <f t="shared" si="3088"/>
        <v>0</v>
      </c>
      <c r="AP1043" s="362">
        <f t="shared" si="3088"/>
        <v>0</v>
      </c>
      <c r="AQ1043" s="362">
        <f t="shared" si="3088"/>
        <v>0</v>
      </c>
      <c r="AR1043" s="362">
        <f>AR1042</f>
        <v>0</v>
      </c>
      <c r="AS1043" s="257"/>
    </row>
    <row r="1044" spans="1:45" s="243" customFormat="1" hidden="1" outlineLevel="1">
      <c r="A1044" s="464"/>
      <c r="B1044" s="283"/>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7"/>
      <c r="AL1044" s="367"/>
      <c r="AM1044" s="367"/>
      <c r="AN1044" s="367"/>
      <c r="AO1044" s="367"/>
      <c r="AP1044" s="367"/>
      <c r="AQ1044" s="367"/>
      <c r="AR1044" s="367"/>
      <c r="AS1044" s="272"/>
    </row>
    <row r="1045" spans="1:45" ht="15.75" hidden="1" outlineLevel="1">
      <c r="A1045" s="464"/>
      <c r="B1045" s="455" t="s">
        <v>492</v>
      </c>
      <c r="C1045" s="279"/>
      <c r="D1045" s="250"/>
      <c r="E1045" s="249"/>
      <c r="F1045" s="249"/>
      <c r="G1045" s="249"/>
      <c r="H1045" s="249"/>
      <c r="I1045" s="249"/>
      <c r="J1045" s="249"/>
      <c r="K1045" s="249"/>
      <c r="L1045" s="249"/>
      <c r="M1045" s="249"/>
      <c r="N1045" s="249"/>
      <c r="O1045" s="249"/>
      <c r="P1045" s="249"/>
      <c r="Q1045" s="250"/>
      <c r="R1045" s="249"/>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5" hidden="1" outlineLevel="1">
      <c r="A1046" s="464">
        <v>17</v>
      </c>
      <c r="B1046" s="379" t="s">
        <v>112</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77"/>
      <c r="AF1046" s="361"/>
      <c r="AG1046" s="361"/>
      <c r="AH1046" s="361"/>
      <c r="AI1046" s="361"/>
      <c r="AJ1046" s="361"/>
      <c r="AK1046" s="361"/>
      <c r="AL1046" s="366"/>
      <c r="AM1046" s="366"/>
      <c r="AN1046" s="366"/>
      <c r="AO1046" s="366"/>
      <c r="AP1046" s="366"/>
      <c r="AQ1046" s="366"/>
      <c r="AR1046" s="366"/>
      <c r="AS1046" s="256">
        <f>SUM(AE1046:AR1046)</f>
        <v>0</v>
      </c>
    </row>
    <row r="1047" spans="1:45" hidden="1"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AR1047" si="3089">AF1046</f>
        <v>0</v>
      </c>
      <c r="AG1047" s="362">
        <f t="shared" si="3089"/>
        <v>0</v>
      </c>
      <c r="AH1047" s="362">
        <f t="shared" si="3089"/>
        <v>0</v>
      </c>
      <c r="AI1047" s="362">
        <f t="shared" si="3089"/>
        <v>0</v>
      </c>
      <c r="AJ1047" s="362">
        <f t="shared" si="3089"/>
        <v>0</v>
      </c>
      <c r="AK1047" s="362">
        <f t="shared" si="3089"/>
        <v>0</v>
      </c>
      <c r="AL1047" s="362">
        <f t="shared" si="3089"/>
        <v>0</v>
      </c>
      <c r="AM1047" s="362">
        <f t="shared" si="3089"/>
        <v>0</v>
      </c>
      <c r="AN1047" s="362">
        <f t="shared" si="3089"/>
        <v>0</v>
      </c>
      <c r="AO1047" s="362">
        <f t="shared" si="3089"/>
        <v>0</v>
      </c>
      <c r="AP1047" s="362">
        <f t="shared" si="3089"/>
        <v>0</v>
      </c>
      <c r="AQ1047" s="362">
        <f t="shared" si="3089"/>
        <v>0</v>
      </c>
      <c r="AR1047" s="362">
        <f t="shared" si="3089"/>
        <v>0</v>
      </c>
      <c r="AS1047" s="266"/>
    </row>
    <row r="1048" spans="1:45" hidden="1" outlineLevel="1">
      <c r="A1048" s="464"/>
      <c r="B1048" s="254"/>
      <c r="C1048" s="251"/>
      <c r="D1048" s="251"/>
      <c r="E1048" s="251"/>
      <c r="F1048" s="251"/>
      <c r="G1048" s="251"/>
      <c r="H1048" s="251"/>
      <c r="I1048" s="251"/>
      <c r="J1048" s="251"/>
      <c r="K1048" s="251"/>
      <c r="L1048" s="251"/>
      <c r="M1048" s="251"/>
      <c r="N1048" s="251"/>
      <c r="O1048" s="251"/>
      <c r="P1048" s="251"/>
      <c r="Q1048" s="251"/>
      <c r="R1048" s="251"/>
      <c r="S1048" s="251"/>
      <c r="T1048" s="251"/>
      <c r="U1048" s="251"/>
      <c r="V1048" s="251"/>
      <c r="W1048" s="251"/>
      <c r="X1048" s="251"/>
      <c r="Y1048" s="251"/>
      <c r="Z1048" s="251"/>
      <c r="AA1048" s="251"/>
      <c r="AB1048" s="251"/>
      <c r="AC1048" s="251"/>
      <c r="AD1048" s="251"/>
      <c r="AE1048" s="373"/>
      <c r="AF1048" s="376"/>
      <c r="AG1048" s="376"/>
      <c r="AH1048" s="376"/>
      <c r="AI1048" s="376"/>
      <c r="AJ1048" s="376"/>
      <c r="AK1048" s="376"/>
      <c r="AL1048" s="376"/>
      <c r="AM1048" s="376"/>
      <c r="AN1048" s="376"/>
      <c r="AO1048" s="376"/>
      <c r="AP1048" s="376"/>
      <c r="AQ1048" s="376"/>
      <c r="AR1048" s="376"/>
      <c r="AS1048" s="266"/>
    </row>
    <row r="1049" spans="1:45" hidden="1" outlineLevel="1">
      <c r="A1049" s="464">
        <v>18</v>
      </c>
      <c r="B1049" s="379" t="s">
        <v>109</v>
      </c>
      <c r="C1049" s="251" t="s">
        <v>25</v>
      </c>
      <c r="D1049" s="255"/>
      <c r="E1049" s="255"/>
      <c r="F1049" s="255"/>
      <c r="G1049" s="255"/>
      <c r="H1049" s="255"/>
      <c r="I1049" s="255"/>
      <c r="J1049" s="255"/>
      <c r="K1049" s="255"/>
      <c r="L1049" s="255"/>
      <c r="M1049" s="255"/>
      <c r="N1049" s="255"/>
      <c r="O1049" s="255"/>
      <c r="P1049" s="255"/>
      <c r="Q1049" s="255">
        <v>12</v>
      </c>
      <c r="R1049" s="255"/>
      <c r="S1049" s="255"/>
      <c r="T1049" s="255"/>
      <c r="U1049" s="255"/>
      <c r="V1049" s="255"/>
      <c r="W1049" s="255"/>
      <c r="X1049" s="255"/>
      <c r="Y1049" s="255"/>
      <c r="Z1049" s="255"/>
      <c r="AA1049" s="255"/>
      <c r="AB1049" s="255"/>
      <c r="AC1049" s="255"/>
      <c r="AD1049" s="255"/>
      <c r="AE1049" s="377"/>
      <c r="AF1049" s="361"/>
      <c r="AG1049" s="361"/>
      <c r="AH1049" s="361"/>
      <c r="AI1049" s="361"/>
      <c r="AJ1049" s="361"/>
      <c r="AK1049" s="361"/>
      <c r="AL1049" s="366"/>
      <c r="AM1049" s="366"/>
      <c r="AN1049" s="366"/>
      <c r="AO1049" s="366"/>
      <c r="AP1049" s="366"/>
      <c r="AQ1049" s="366"/>
      <c r="AR1049" s="366"/>
      <c r="AS1049" s="256">
        <f>SUM(AE1049:AR1049)</f>
        <v>0</v>
      </c>
    </row>
    <row r="1050" spans="1:45" hidden="1" outlineLevel="1">
      <c r="A1050" s="464"/>
      <c r="B1050" s="254" t="s">
        <v>345</v>
      </c>
      <c r="C1050" s="251" t="s">
        <v>163</v>
      </c>
      <c r="D1050" s="255"/>
      <c r="E1050" s="255"/>
      <c r="F1050" s="255"/>
      <c r="G1050" s="255"/>
      <c r="H1050" s="255"/>
      <c r="I1050" s="255"/>
      <c r="J1050" s="255"/>
      <c r="K1050" s="255"/>
      <c r="L1050" s="255"/>
      <c r="M1050" s="255"/>
      <c r="N1050" s="255"/>
      <c r="O1050" s="255"/>
      <c r="P1050" s="255"/>
      <c r="Q1050" s="255">
        <f>Q1049</f>
        <v>12</v>
      </c>
      <c r="R1050" s="255"/>
      <c r="S1050" s="255"/>
      <c r="T1050" s="255"/>
      <c r="U1050" s="255"/>
      <c r="V1050" s="255"/>
      <c r="W1050" s="255"/>
      <c r="X1050" s="255"/>
      <c r="Y1050" s="255"/>
      <c r="Z1050" s="255"/>
      <c r="AA1050" s="255"/>
      <c r="AB1050" s="255"/>
      <c r="AC1050" s="255"/>
      <c r="AD1050" s="255"/>
      <c r="AE1050" s="362">
        <f>AE1049</f>
        <v>0</v>
      </c>
      <c r="AF1050" s="362">
        <f t="shared" ref="AF1050:AR1050" si="3090">AF1049</f>
        <v>0</v>
      </c>
      <c r="AG1050" s="362">
        <f t="shared" si="3090"/>
        <v>0</v>
      </c>
      <c r="AH1050" s="362">
        <f t="shared" si="3090"/>
        <v>0</v>
      </c>
      <c r="AI1050" s="362">
        <f t="shared" si="3090"/>
        <v>0</v>
      </c>
      <c r="AJ1050" s="362">
        <f t="shared" si="3090"/>
        <v>0</v>
      </c>
      <c r="AK1050" s="362">
        <f t="shared" si="3090"/>
        <v>0</v>
      </c>
      <c r="AL1050" s="362">
        <f t="shared" si="3090"/>
        <v>0</v>
      </c>
      <c r="AM1050" s="362">
        <f t="shared" si="3090"/>
        <v>0</v>
      </c>
      <c r="AN1050" s="362">
        <f t="shared" si="3090"/>
        <v>0</v>
      </c>
      <c r="AO1050" s="362">
        <f t="shared" si="3090"/>
        <v>0</v>
      </c>
      <c r="AP1050" s="362">
        <f t="shared" si="3090"/>
        <v>0</v>
      </c>
      <c r="AQ1050" s="362">
        <f t="shared" si="3090"/>
        <v>0</v>
      </c>
      <c r="AR1050" s="362">
        <f t="shared" si="3090"/>
        <v>0</v>
      </c>
      <c r="AS1050" s="266"/>
    </row>
    <row r="1051" spans="1:45" hidden="1" outlineLevel="1">
      <c r="A1051" s="464"/>
      <c r="B1051" s="281"/>
      <c r="C1051" s="251"/>
      <c r="D1051" s="251"/>
      <c r="E1051" s="251"/>
      <c r="F1051" s="251"/>
      <c r="G1051" s="251"/>
      <c r="H1051" s="251"/>
      <c r="I1051" s="251"/>
      <c r="J1051" s="251"/>
      <c r="K1051" s="251"/>
      <c r="L1051" s="251"/>
      <c r="M1051" s="251"/>
      <c r="N1051" s="251"/>
      <c r="O1051" s="251"/>
      <c r="P1051" s="251"/>
      <c r="Q1051" s="251"/>
      <c r="R1051" s="251"/>
      <c r="S1051" s="251"/>
      <c r="T1051" s="251"/>
      <c r="U1051" s="251"/>
      <c r="V1051" s="251"/>
      <c r="W1051" s="251"/>
      <c r="X1051" s="251"/>
      <c r="Y1051" s="251"/>
      <c r="Z1051" s="251"/>
      <c r="AA1051" s="251"/>
      <c r="AB1051" s="251"/>
      <c r="AC1051" s="251"/>
      <c r="AD1051" s="251"/>
      <c r="AE1051" s="374"/>
      <c r="AF1051" s="375"/>
      <c r="AG1051" s="375"/>
      <c r="AH1051" s="375"/>
      <c r="AI1051" s="375"/>
      <c r="AJ1051" s="375"/>
      <c r="AK1051" s="375"/>
      <c r="AL1051" s="375"/>
      <c r="AM1051" s="375"/>
      <c r="AN1051" s="375"/>
      <c r="AO1051" s="375"/>
      <c r="AP1051" s="375"/>
      <c r="AQ1051" s="375"/>
      <c r="AR1051" s="375"/>
      <c r="AS1051" s="257"/>
    </row>
    <row r="1052" spans="1:45" hidden="1" outlineLevel="1">
      <c r="A1052" s="464">
        <v>19</v>
      </c>
      <c r="B1052" s="379" t="s">
        <v>111</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77"/>
      <c r="AF1052" s="361"/>
      <c r="AG1052" s="361"/>
      <c r="AH1052" s="361"/>
      <c r="AI1052" s="361"/>
      <c r="AJ1052" s="361"/>
      <c r="AK1052" s="361"/>
      <c r="AL1052" s="366"/>
      <c r="AM1052" s="366"/>
      <c r="AN1052" s="366"/>
      <c r="AO1052" s="366"/>
      <c r="AP1052" s="366"/>
      <c r="AQ1052" s="366"/>
      <c r="AR1052" s="366"/>
      <c r="AS1052" s="256">
        <f>SUM(AE1052:AR1052)</f>
        <v>0</v>
      </c>
    </row>
    <row r="1053" spans="1:45" hidden="1" outlineLevel="1">
      <c r="A1053" s="46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62">
        <f>AE1052</f>
        <v>0</v>
      </c>
      <c r="AF1053" s="362">
        <f t="shared" ref="AF1053:AR1053" si="3091">AF1052</f>
        <v>0</v>
      </c>
      <c r="AG1053" s="362">
        <f t="shared" si="3091"/>
        <v>0</v>
      </c>
      <c r="AH1053" s="362">
        <f t="shared" si="3091"/>
        <v>0</v>
      </c>
      <c r="AI1053" s="362">
        <f t="shared" si="3091"/>
        <v>0</v>
      </c>
      <c r="AJ1053" s="362">
        <f t="shared" si="3091"/>
        <v>0</v>
      </c>
      <c r="AK1053" s="362">
        <f t="shared" si="3091"/>
        <v>0</v>
      </c>
      <c r="AL1053" s="362">
        <f t="shared" si="3091"/>
        <v>0</v>
      </c>
      <c r="AM1053" s="362">
        <f t="shared" si="3091"/>
        <v>0</v>
      </c>
      <c r="AN1053" s="362">
        <f t="shared" si="3091"/>
        <v>0</v>
      </c>
      <c r="AO1053" s="362">
        <f t="shared" si="3091"/>
        <v>0</v>
      </c>
      <c r="AP1053" s="362">
        <f t="shared" si="3091"/>
        <v>0</v>
      </c>
      <c r="AQ1053" s="362">
        <f t="shared" si="3091"/>
        <v>0</v>
      </c>
      <c r="AR1053" s="362">
        <f t="shared" si="3091"/>
        <v>0</v>
      </c>
      <c r="AS1053" s="257"/>
    </row>
    <row r="1054" spans="1:45" hidden="1" outlineLevel="1">
      <c r="A1054" s="464"/>
      <c r="B1054" s="281"/>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3"/>
      <c r="AF1054" s="363"/>
      <c r="AG1054" s="363"/>
      <c r="AH1054" s="363"/>
      <c r="AI1054" s="363"/>
      <c r="AJ1054" s="363"/>
      <c r="AK1054" s="363"/>
      <c r="AL1054" s="363"/>
      <c r="AM1054" s="363"/>
      <c r="AN1054" s="363"/>
      <c r="AO1054" s="363"/>
      <c r="AP1054" s="363"/>
      <c r="AQ1054" s="363"/>
      <c r="AR1054" s="363"/>
      <c r="AS1054" s="266"/>
    </row>
    <row r="1055" spans="1:45" hidden="1" outlineLevel="1">
      <c r="A1055" s="464">
        <v>20</v>
      </c>
      <c r="B1055" s="379" t="s">
        <v>110</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77"/>
      <c r="AF1055" s="361"/>
      <c r="AG1055" s="361"/>
      <c r="AH1055" s="361"/>
      <c r="AI1055" s="361"/>
      <c r="AJ1055" s="361"/>
      <c r="AK1055" s="361"/>
      <c r="AL1055" s="366"/>
      <c r="AM1055" s="366"/>
      <c r="AN1055" s="366"/>
      <c r="AO1055" s="366"/>
      <c r="AP1055" s="366"/>
      <c r="AQ1055" s="366"/>
      <c r="AR1055" s="366"/>
      <c r="AS1055" s="256">
        <f>SUM(AE1055:AR1055)</f>
        <v>0</v>
      </c>
    </row>
    <row r="1056" spans="1:45" hidden="1" outlineLevel="1">
      <c r="A1056" s="46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62">
        <f t="shared" ref="AE1056:AR1056" si="3092">AE1055</f>
        <v>0</v>
      </c>
      <c r="AF1056" s="362">
        <f t="shared" si="3092"/>
        <v>0</v>
      </c>
      <c r="AG1056" s="362">
        <f t="shared" si="3092"/>
        <v>0</v>
      </c>
      <c r="AH1056" s="362">
        <f t="shared" si="3092"/>
        <v>0</v>
      </c>
      <c r="AI1056" s="362">
        <f t="shared" si="3092"/>
        <v>0</v>
      </c>
      <c r="AJ1056" s="362">
        <f t="shared" si="3092"/>
        <v>0</v>
      </c>
      <c r="AK1056" s="362">
        <f t="shared" si="3092"/>
        <v>0</v>
      </c>
      <c r="AL1056" s="362">
        <f t="shared" si="3092"/>
        <v>0</v>
      </c>
      <c r="AM1056" s="362">
        <f t="shared" si="3092"/>
        <v>0</v>
      </c>
      <c r="AN1056" s="362">
        <f t="shared" si="3092"/>
        <v>0</v>
      </c>
      <c r="AO1056" s="362">
        <f t="shared" si="3092"/>
        <v>0</v>
      </c>
      <c r="AP1056" s="362">
        <f t="shared" si="3092"/>
        <v>0</v>
      </c>
      <c r="AQ1056" s="362">
        <f t="shared" si="3092"/>
        <v>0</v>
      </c>
      <c r="AR1056" s="362">
        <f t="shared" si="3092"/>
        <v>0</v>
      </c>
      <c r="AS1056" s="266"/>
    </row>
    <row r="1057" spans="1:45" ht="15.75" hidden="1" outlineLevel="1">
      <c r="A1057" s="464"/>
      <c r="B1057" s="282"/>
      <c r="C1057" s="260"/>
      <c r="D1057" s="251"/>
      <c r="E1057" s="251"/>
      <c r="F1057" s="251"/>
      <c r="G1057" s="251"/>
      <c r="H1057" s="251"/>
      <c r="I1057" s="251"/>
      <c r="J1057" s="251"/>
      <c r="K1057" s="251"/>
      <c r="L1057" s="251"/>
      <c r="M1057" s="251"/>
      <c r="N1057" s="251"/>
      <c r="O1057" s="251"/>
      <c r="P1057" s="251"/>
      <c r="Q1057" s="260"/>
      <c r="R1057" s="251"/>
      <c r="S1057" s="251"/>
      <c r="T1057" s="251"/>
      <c r="U1057" s="251"/>
      <c r="V1057" s="251"/>
      <c r="W1057" s="251"/>
      <c r="X1057" s="251"/>
      <c r="Y1057" s="251"/>
      <c r="Z1057" s="251"/>
      <c r="AA1057" s="251"/>
      <c r="AB1057" s="251"/>
      <c r="AC1057" s="251"/>
      <c r="AD1057" s="251"/>
      <c r="AE1057" s="363"/>
      <c r="AF1057" s="363"/>
      <c r="AG1057" s="363"/>
      <c r="AH1057" s="363"/>
      <c r="AI1057" s="363"/>
      <c r="AJ1057" s="363"/>
      <c r="AK1057" s="363"/>
      <c r="AL1057" s="363"/>
      <c r="AM1057" s="363"/>
      <c r="AN1057" s="363"/>
      <c r="AO1057" s="363"/>
      <c r="AP1057" s="363"/>
      <c r="AQ1057" s="363"/>
      <c r="AR1057" s="363"/>
      <c r="AS1057" s="266"/>
    </row>
    <row r="1058" spans="1:45" ht="15.75" outlineLevel="1">
      <c r="A1058" s="464"/>
      <c r="B1058" s="454" t="s">
        <v>499</v>
      </c>
      <c r="C1058" s="251"/>
      <c r="D1058" s="251"/>
      <c r="E1058" s="251"/>
      <c r="F1058" s="251"/>
      <c r="G1058" s="251"/>
      <c r="H1058" s="251"/>
      <c r="I1058" s="251"/>
      <c r="J1058" s="251"/>
      <c r="K1058" s="251"/>
      <c r="L1058" s="251"/>
      <c r="M1058" s="251"/>
      <c r="N1058" s="251"/>
      <c r="O1058" s="251"/>
      <c r="P1058" s="251"/>
      <c r="Q1058" s="251"/>
      <c r="R1058" s="251"/>
      <c r="S1058" s="251"/>
      <c r="T1058" s="251"/>
      <c r="U1058" s="251"/>
      <c r="V1058" s="251"/>
      <c r="W1058" s="251"/>
      <c r="X1058" s="251"/>
      <c r="Y1058" s="251"/>
      <c r="Z1058" s="251"/>
      <c r="AA1058" s="251"/>
      <c r="AB1058" s="251"/>
      <c r="AC1058" s="251"/>
      <c r="AD1058" s="251"/>
      <c r="AE1058" s="373"/>
      <c r="AF1058" s="376"/>
      <c r="AG1058" s="376"/>
      <c r="AH1058" s="376"/>
      <c r="AI1058" s="376"/>
      <c r="AJ1058" s="376"/>
      <c r="AK1058" s="376"/>
      <c r="AL1058" s="376"/>
      <c r="AM1058" s="376"/>
      <c r="AN1058" s="376"/>
      <c r="AO1058" s="376"/>
      <c r="AP1058" s="376"/>
      <c r="AQ1058" s="376"/>
      <c r="AR1058" s="376"/>
      <c r="AS1058" s="266"/>
    </row>
    <row r="1059" spans="1:45" ht="15.75" hidden="1" outlineLevel="1">
      <c r="A1059" s="464"/>
      <c r="B1059" s="443" t="s">
        <v>495</v>
      </c>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 hidden="1" customHeight="1" outlineLevel="1">
      <c r="A1060" s="464">
        <v>21</v>
      </c>
      <c r="B1060" s="379" t="s">
        <v>113</v>
      </c>
      <c r="C1060" s="251" t="s">
        <v>25</v>
      </c>
      <c r="D1060" s="255"/>
      <c r="E1060" s="255"/>
      <c r="F1060" s="255"/>
      <c r="G1060" s="255"/>
      <c r="H1060" s="255"/>
      <c r="I1060" s="255"/>
      <c r="J1060" s="255"/>
      <c r="K1060" s="255"/>
      <c r="L1060" s="255"/>
      <c r="M1060" s="255"/>
      <c r="N1060" s="255"/>
      <c r="O1060" s="255"/>
      <c r="P1060" s="255"/>
      <c r="Q1060" s="251"/>
      <c r="R1060" s="255"/>
      <c r="S1060" s="255"/>
      <c r="T1060" s="255"/>
      <c r="U1060" s="255"/>
      <c r="V1060" s="255"/>
      <c r="W1060" s="255"/>
      <c r="X1060" s="255"/>
      <c r="Y1060" s="255"/>
      <c r="Z1060" s="255"/>
      <c r="AA1060" s="255"/>
      <c r="AB1060" s="255"/>
      <c r="AC1060" s="255"/>
      <c r="AD1060" s="255"/>
      <c r="AE1060" s="361"/>
      <c r="AF1060" s="361"/>
      <c r="AG1060" s="361"/>
      <c r="AH1060" s="361"/>
      <c r="AI1060" s="361"/>
      <c r="AJ1060" s="361"/>
      <c r="AK1060" s="361"/>
      <c r="AL1060" s="361"/>
      <c r="AM1060" s="361"/>
      <c r="AN1060" s="361"/>
      <c r="AO1060" s="361"/>
      <c r="AP1060" s="361"/>
      <c r="AQ1060" s="361"/>
      <c r="AR1060" s="361"/>
      <c r="AS1060" s="256">
        <f>SUM(AE1060:AR1060)</f>
        <v>0</v>
      </c>
    </row>
    <row r="1061" spans="1:45" ht="15" hidden="1" customHeight="1" outlineLevel="1">
      <c r="A1061" s="464"/>
      <c r="B1061" s="254" t="s">
        <v>345</v>
      </c>
      <c r="C1061" s="251" t="s">
        <v>163</v>
      </c>
      <c r="D1061" s="255"/>
      <c r="E1061" s="255"/>
      <c r="F1061" s="255"/>
      <c r="G1061" s="255"/>
      <c r="H1061" s="255"/>
      <c r="I1061" s="255"/>
      <c r="J1061" s="255"/>
      <c r="K1061" s="255"/>
      <c r="L1061" s="255"/>
      <c r="M1061" s="255"/>
      <c r="N1061" s="255"/>
      <c r="O1061" s="255"/>
      <c r="P1061" s="255"/>
      <c r="Q1061" s="251"/>
      <c r="R1061" s="255"/>
      <c r="S1061" s="255"/>
      <c r="T1061" s="255"/>
      <c r="U1061" s="255"/>
      <c r="V1061" s="255"/>
      <c r="W1061" s="255"/>
      <c r="X1061" s="255"/>
      <c r="Y1061" s="255"/>
      <c r="Z1061" s="255"/>
      <c r="AA1061" s="255"/>
      <c r="AB1061" s="255"/>
      <c r="AC1061" s="255"/>
      <c r="AD1061" s="255"/>
      <c r="AE1061" s="362">
        <f>AE1060</f>
        <v>0</v>
      </c>
      <c r="AF1061" s="362">
        <f t="shared" ref="AF1061" si="3093">AF1060</f>
        <v>0</v>
      </c>
      <c r="AG1061" s="362">
        <f t="shared" ref="AG1061" si="3094">AG1060</f>
        <v>0</v>
      </c>
      <c r="AH1061" s="362">
        <f t="shared" ref="AH1061" si="3095">AH1060</f>
        <v>0</v>
      </c>
      <c r="AI1061" s="362">
        <f t="shared" ref="AI1061" si="3096">AI1060</f>
        <v>0</v>
      </c>
      <c r="AJ1061" s="362">
        <f t="shared" ref="AJ1061" si="3097">AJ1060</f>
        <v>0</v>
      </c>
      <c r="AK1061" s="362">
        <f t="shared" ref="AK1061" si="3098">AK1060</f>
        <v>0</v>
      </c>
      <c r="AL1061" s="362">
        <f t="shared" ref="AL1061" si="3099">AL1060</f>
        <v>0</v>
      </c>
      <c r="AM1061" s="362">
        <f t="shared" ref="AM1061" si="3100">AM1060</f>
        <v>0</v>
      </c>
      <c r="AN1061" s="362">
        <f t="shared" ref="AN1061" si="3101">AN1060</f>
        <v>0</v>
      </c>
      <c r="AO1061" s="362">
        <f t="shared" ref="AO1061" si="3102">AO1060</f>
        <v>0</v>
      </c>
      <c r="AP1061" s="362">
        <f t="shared" ref="AP1061" si="3103">AP1060</f>
        <v>0</v>
      </c>
      <c r="AQ1061" s="362">
        <f t="shared" ref="AQ1061" si="3104">AQ1060</f>
        <v>0</v>
      </c>
      <c r="AR1061" s="362">
        <f t="shared" ref="AR1061" si="3105">AR1060</f>
        <v>0</v>
      </c>
      <c r="AS1061" s="266"/>
    </row>
    <row r="1062" spans="1:45" ht="15" hidden="1" customHeight="1" outlineLevel="1">
      <c r="A1062" s="464"/>
      <c r="B1062" s="254"/>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3"/>
      <c r="AF1062" s="376"/>
      <c r="AG1062" s="376"/>
      <c r="AH1062" s="376"/>
      <c r="AI1062" s="376"/>
      <c r="AJ1062" s="376"/>
      <c r="AK1062" s="376"/>
      <c r="AL1062" s="376"/>
      <c r="AM1062" s="376"/>
      <c r="AN1062" s="376"/>
      <c r="AO1062" s="376"/>
      <c r="AP1062" s="376"/>
      <c r="AQ1062" s="376"/>
      <c r="AR1062" s="376"/>
      <c r="AS1062" s="266"/>
    </row>
    <row r="1063" spans="1:45" ht="15" hidden="1" customHeight="1" outlineLevel="1">
      <c r="A1063" s="464">
        <v>22</v>
      </c>
      <c r="B1063" s="379" t="s">
        <v>114</v>
      </c>
      <c r="C1063" s="251" t="s">
        <v>25</v>
      </c>
      <c r="D1063" s="255"/>
      <c r="E1063" s="255"/>
      <c r="F1063" s="255"/>
      <c r="G1063" s="255"/>
      <c r="H1063" s="255"/>
      <c r="I1063" s="255"/>
      <c r="J1063" s="255"/>
      <c r="K1063" s="255"/>
      <c r="L1063" s="255"/>
      <c r="M1063" s="255"/>
      <c r="N1063" s="255"/>
      <c r="O1063" s="255"/>
      <c r="P1063" s="255"/>
      <c r="Q1063" s="251"/>
      <c r="R1063" s="255"/>
      <c r="S1063" s="255"/>
      <c r="T1063" s="255"/>
      <c r="U1063" s="255"/>
      <c r="V1063" s="255"/>
      <c r="W1063" s="255"/>
      <c r="X1063" s="255"/>
      <c r="Y1063" s="255"/>
      <c r="Z1063" s="255"/>
      <c r="AA1063" s="255"/>
      <c r="AB1063" s="255"/>
      <c r="AC1063" s="255"/>
      <c r="AD1063" s="255"/>
      <c r="AE1063" s="361"/>
      <c r="AF1063" s="361"/>
      <c r="AG1063" s="361"/>
      <c r="AH1063" s="361"/>
      <c r="AI1063" s="361"/>
      <c r="AJ1063" s="361"/>
      <c r="AK1063" s="361"/>
      <c r="AL1063" s="361"/>
      <c r="AM1063" s="361"/>
      <c r="AN1063" s="361"/>
      <c r="AO1063" s="361"/>
      <c r="AP1063" s="361"/>
      <c r="AQ1063" s="361"/>
      <c r="AR1063" s="361"/>
      <c r="AS1063" s="256">
        <f>SUM(AE1063:AR1063)</f>
        <v>0</v>
      </c>
    </row>
    <row r="1064" spans="1:45" ht="15" hidden="1" customHeight="1" outlineLevel="1">
      <c r="A1064" s="464"/>
      <c r="B1064" s="254" t="s">
        <v>345</v>
      </c>
      <c r="C1064" s="251" t="s">
        <v>163</v>
      </c>
      <c r="D1064" s="255"/>
      <c r="E1064" s="255"/>
      <c r="F1064" s="255"/>
      <c r="G1064" s="255"/>
      <c r="H1064" s="255"/>
      <c r="I1064" s="255"/>
      <c r="J1064" s="255"/>
      <c r="K1064" s="255"/>
      <c r="L1064" s="255"/>
      <c r="M1064" s="255"/>
      <c r="N1064" s="255"/>
      <c r="O1064" s="255"/>
      <c r="P1064" s="255"/>
      <c r="Q1064" s="251"/>
      <c r="R1064" s="255"/>
      <c r="S1064" s="255"/>
      <c r="T1064" s="255"/>
      <c r="U1064" s="255"/>
      <c r="V1064" s="255"/>
      <c r="W1064" s="255"/>
      <c r="X1064" s="255"/>
      <c r="Y1064" s="255"/>
      <c r="Z1064" s="255"/>
      <c r="AA1064" s="255"/>
      <c r="AB1064" s="255"/>
      <c r="AC1064" s="255"/>
      <c r="AD1064" s="255"/>
      <c r="AE1064" s="362">
        <f>AE1063</f>
        <v>0</v>
      </c>
      <c r="AF1064" s="362">
        <f t="shared" ref="AF1064" si="3106">AF1063</f>
        <v>0</v>
      </c>
      <c r="AG1064" s="362">
        <f t="shared" ref="AG1064" si="3107">AG1063</f>
        <v>0</v>
      </c>
      <c r="AH1064" s="362">
        <f t="shared" ref="AH1064" si="3108">AH1063</f>
        <v>0</v>
      </c>
      <c r="AI1064" s="362">
        <f t="shared" ref="AI1064" si="3109">AI1063</f>
        <v>0</v>
      </c>
      <c r="AJ1064" s="362">
        <f t="shared" ref="AJ1064" si="3110">AJ1063</f>
        <v>0</v>
      </c>
      <c r="AK1064" s="362">
        <f t="shared" ref="AK1064" si="3111">AK1063</f>
        <v>0</v>
      </c>
      <c r="AL1064" s="362">
        <f t="shared" ref="AL1064" si="3112">AL1063</f>
        <v>0</v>
      </c>
      <c r="AM1064" s="362">
        <f t="shared" ref="AM1064" si="3113">AM1063</f>
        <v>0</v>
      </c>
      <c r="AN1064" s="362">
        <f t="shared" ref="AN1064" si="3114">AN1063</f>
        <v>0</v>
      </c>
      <c r="AO1064" s="362">
        <f t="shared" ref="AO1064" si="3115">AO1063</f>
        <v>0</v>
      </c>
      <c r="AP1064" s="362">
        <f t="shared" ref="AP1064" si="3116">AP1063</f>
        <v>0</v>
      </c>
      <c r="AQ1064" s="362">
        <f t="shared" ref="AQ1064" si="3117">AQ1063</f>
        <v>0</v>
      </c>
      <c r="AR1064" s="362">
        <f t="shared" ref="AR1064" si="3118">AR1063</f>
        <v>0</v>
      </c>
      <c r="AS1064" s="266"/>
    </row>
    <row r="1065" spans="1:45" ht="15" hidden="1" customHeight="1" outlineLevel="1">
      <c r="A1065" s="464"/>
      <c r="B1065" s="254"/>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73"/>
      <c r="AF1065" s="376"/>
      <c r="AG1065" s="376"/>
      <c r="AH1065" s="376"/>
      <c r="AI1065" s="376"/>
      <c r="AJ1065" s="376"/>
      <c r="AK1065" s="376"/>
      <c r="AL1065" s="376"/>
      <c r="AM1065" s="376"/>
      <c r="AN1065" s="376"/>
      <c r="AO1065" s="376"/>
      <c r="AP1065" s="376"/>
      <c r="AQ1065" s="376"/>
      <c r="AR1065" s="376"/>
      <c r="AS1065" s="266"/>
    </row>
    <row r="1066" spans="1:45" ht="15" hidden="1" customHeight="1" outlineLevel="1">
      <c r="A1066" s="464">
        <v>23</v>
      </c>
      <c r="B1066" s="379" t="s">
        <v>115</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1"/>
      <c r="AF1066" s="361"/>
      <c r="AG1066" s="361"/>
      <c r="AH1066" s="361"/>
      <c r="AI1066" s="361"/>
      <c r="AJ1066" s="361"/>
      <c r="AK1066" s="361"/>
      <c r="AL1066" s="361"/>
      <c r="AM1066" s="361"/>
      <c r="AN1066" s="361"/>
      <c r="AO1066" s="361"/>
      <c r="AP1066" s="361"/>
      <c r="AQ1066" s="361"/>
      <c r="AR1066" s="361"/>
      <c r="AS1066" s="256">
        <f>SUM(AE1066:AR1066)</f>
        <v>0</v>
      </c>
    </row>
    <row r="1067" spans="1:45" ht="15" hidden="1" customHeight="1" outlineLevel="1">
      <c r="A1067" s="46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62">
        <f>AE1066</f>
        <v>0</v>
      </c>
      <c r="AF1067" s="362">
        <f t="shared" ref="AF1067" si="3119">AF1066</f>
        <v>0</v>
      </c>
      <c r="AG1067" s="362">
        <f t="shared" ref="AG1067" si="3120">AG1066</f>
        <v>0</v>
      </c>
      <c r="AH1067" s="362">
        <f t="shared" ref="AH1067" si="3121">AH1066</f>
        <v>0</v>
      </c>
      <c r="AI1067" s="362">
        <f t="shared" ref="AI1067" si="3122">AI1066</f>
        <v>0</v>
      </c>
      <c r="AJ1067" s="362">
        <f t="shared" ref="AJ1067" si="3123">AJ1066</f>
        <v>0</v>
      </c>
      <c r="AK1067" s="362">
        <f t="shared" ref="AK1067" si="3124">AK1066</f>
        <v>0</v>
      </c>
      <c r="AL1067" s="362">
        <f t="shared" ref="AL1067" si="3125">AL1066</f>
        <v>0</v>
      </c>
      <c r="AM1067" s="362">
        <f t="shared" ref="AM1067" si="3126">AM1066</f>
        <v>0</v>
      </c>
      <c r="AN1067" s="362">
        <f t="shared" ref="AN1067" si="3127">AN1066</f>
        <v>0</v>
      </c>
      <c r="AO1067" s="362">
        <f t="shared" ref="AO1067" si="3128">AO1066</f>
        <v>0</v>
      </c>
      <c r="AP1067" s="362">
        <f t="shared" ref="AP1067" si="3129">AP1066</f>
        <v>0</v>
      </c>
      <c r="AQ1067" s="362">
        <f t="shared" ref="AQ1067" si="3130">AQ1066</f>
        <v>0</v>
      </c>
      <c r="AR1067" s="362">
        <f t="shared" ref="AR1067" si="3131">AR1066</f>
        <v>0</v>
      </c>
      <c r="AS1067" s="266"/>
    </row>
    <row r="1068" spans="1:45" ht="15" hidden="1" customHeight="1" outlineLevel="1">
      <c r="A1068" s="464"/>
      <c r="B1068" s="381"/>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73"/>
      <c r="AF1068" s="376"/>
      <c r="AG1068" s="376"/>
      <c r="AH1068" s="376"/>
      <c r="AI1068" s="376"/>
      <c r="AJ1068" s="376"/>
      <c r="AK1068" s="376"/>
      <c r="AL1068" s="376"/>
      <c r="AM1068" s="376"/>
      <c r="AN1068" s="376"/>
      <c r="AO1068" s="376"/>
      <c r="AP1068" s="376"/>
      <c r="AQ1068" s="376"/>
      <c r="AR1068" s="376"/>
      <c r="AS1068" s="266"/>
    </row>
    <row r="1069" spans="1:45" ht="15" hidden="1" customHeight="1" outlineLevel="1">
      <c r="A1069" s="464">
        <v>24</v>
      </c>
      <c r="B1069" s="379" t="s">
        <v>116</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1"/>
      <c r="AF1069" s="361"/>
      <c r="AG1069" s="361"/>
      <c r="AH1069" s="361"/>
      <c r="AI1069" s="361"/>
      <c r="AJ1069" s="361"/>
      <c r="AK1069" s="361"/>
      <c r="AL1069" s="361"/>
      <c r="AM1069" s="361"/>
      <c r="AN1069" s="361"/>
      <c r="AO1069" s="361"/>
      <c r="AP1069" s="361"/>
      <c r="AQ1069" s="361"/>
      <c r="AR1069" s="361"/>
      <c r="AS1069" s="256">
        <f>SUM(AE1069:AR1069)</f>
        <v>0</v>
      </c>
    </row>
    <row r="1070" spans="1:45" ht="15" hidden="1" customHeight="1" outlineLevel="1">
      <c r="A1070" s="46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62">
        <f>AE1069</f>
        <v>0</v>
      </c>
      <c r="AF1070" s="362">
        <f t="shared" ref="AF1070" si="3132">AF1069</f>
        <v>0</v>
      </c>
      <c r="AG1070" s="362">
        <f t="shared" ref="AG1070" si="3133">AG1069</f>
        <v>0</v>
      </c>
      <c r="AH1070" s="362">
        <f t="shared" ref="AH1070" si="3134">AH1069</f>
        <v>0</v>
      </c>
      <c r="AI1070" s="362">
        <f t="shared" ref="AI1070" si="3135">AI1069</f>
        <v>0</v>
      </c>
      <c r="AJ1070" s="362">
        <f t="shared" ref="AJ1070" si="3136">AJ1069</f>
        <v>0</v>
      </c>
      <c r="AK1070" s="362">
        <f t="shared" ref="AK1070" si="3137">AK1069</f>
        <v>0</v>
      </c>
      <c r="AL1070" s="362">
        <f t="shared" ref="AL1070" si="3138">AL1069</f>
        <v>0</v>
      </c>
      <c r="AM1070" s="362">
        <f t="shared" ref="AM1070" si="3139">AM1069</f>
        <v>0</v>
      </c>
      <c r="AN1070" s="362">
        <f t="shared" ref="AN1070" si="3140">AN1069</f>
        <v>0</v>
      </c>
      <c r="AO1070" s="362">
        <f t="shared" ref="AO1070" si="3141">AO1069</f>
        <v>0</v>
      </c>
      <c r="AP1070" s="362">
        <f t="shared" ref="AP1070" si="3142">AP1069</f>
        <v>0</v>
      </c>
      <c r="AQ1070" s="362">
        <f t="shared" ref="AQ1070" si="3143">AQ1069</f>
        <v>0</v>
      </c>
      <c r="AR1070" s="362">
        <f t="shared" ref="AR1070" si="3144">AR1069</f>
        <v>0</v>
      </c>
      <c r="AS1070" s="266"/>
    </row>
    <row r="1071" spans="1:45" ht="15" hidden="1" customHeight="1" outlineLevel="1">
      <c r="A1071" s="46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3"/>
      <c r="AF1071" s="376"/>
      <c r="AG1071" s="376"/>
      <c r="AH1071" s="376"/>
      <c r="AI1071" s="376"/>
      <c r="AJ1071" s="376"/>
      <c r="AK1071" s="376"/>
      <c r="AL1071" s="376"/>
      <c r="AM1071" s="376"/>
      <c r="AN1071" s="376"/>
      <c r="AO1071" s="376"/>
      <c r="AP1071" s="376"/>
      <c r="AQ1071" s="376"/>
      <c r="AR1071" s="376"/>
      <c r="AS1071" s="266"/>
    </row>
    <row r="1072" spans="1:45" ht="15" customHeight="1" outlineLevel="1">
      <c r="A1072" s="464"/>
      <c r="B1072" s="248" t="s">
        <v>496</v>
      </c>
      <c r="C1072" s="251"/>
      <c r="D1072" s="251"/>
      <c r="E1072" s="251"/>
      <c r="F1072" s="251"/>
      <c r="G1072" s="251"/>
      <c r="H1072" s="251"/>
      <c r="I1072" s="251"/>
      <c r="J1072" s="251"/>
      <c r="K1072" s="251"/>
      <c r="L1072" s="251"/>
      <c r="M1072" s="251"/>
      <c r="N1072" s="251"/>
      <c r="O1072" s="251"/>
      <c r="P1072" s="251"/>
      <c r="Q1072" s="251"/>
      <c r="R1072" s="251"/>
      <c r="S1072" s="251"/>
      <c r="T1072" s="251"/>
      <c r="U1072" s="251"/>
      <c r="V1072" s="251"/>
      <c r="W1072" s="251"/>
      <c r="X1072" s="251"/>
      <c r="Y1072" s="251"/>
      <c r="Z1072" s="251"/>
      <c r="AA1072" s="251"/>
      <c r="AB1072" s="251"/>
      <c r="AC1072" s="251"/>
      <c r="AD1072" s="251"/>
      <c r="AE1072" s="363"/>
      <c r="AF1072" s="376"/>
      <c r="AG1072" s="376"/>
      <c r="AH1072" s="376"/>
      <c r="AI1072" s="376"/>
      <c r="AJ1072" s="376"/>
      <c r="AK1072" s="376"/>
      <c r="AL1072" s="376"/>
      <c r="AM1072" s="376"/>
      <c r="AN1072" s="376"/>
      <c r="AO1072" s="376"/>
      <c r="AP1072" s="376"/>
      <c r="AQ1072" s="376"/>
      <c r="AR1072" s="376"/>
      <c r="AS1072" s="266"/>
    </row>
    <row r="1073" spans="1:45" ht="15" hidden="1" customHeight="1" outlineLevel="1">
      <c r="A1073" s="464">
        <v>25</v>
      </c>
      <c r="B1073" s="379" t="s">
        <v>117</v>
      </c>
      <c r="C1073" s="251" t="s">
        <v>25</v>
      </c>
      <c r="D1073" s="255"/>
      <c r="E1073" s="255"/>
      <c r="F1073" s="255"/>
      <c r="G1073" s="255"/>
      <c r="H1073" s="255"/>
      <c r="I1073" s="255"/>
      <c r="J1073" s="255"/>
      <c r="K1073" s="255"/>
      <c r="L1073" s="255"/>
      <c r="M1073" s="255"/>
      <c r="N1073" s="255"/>
      <c r="O1073" s="255"/>
      <c r="P1073" s="255"/>
      <c r="Q1073" s="255">
        <v>12</v>
      </c>
      <c r="R1073" s="255"/>
      <c r="S1073" s="255"/>
      <c r="T1073" s="255"/>
      <c r="U1073" s="255"/>
      <c r="V1073" s="255"/>
      <c r="W1073" s="255"/>
      <c r="X1073" s="255"/>
      <c r="Y1073" s="255"/>
      <c r="Z1073" s="255"/>
      <c r="AA1073" s="255"/>
      <c r="AB1073" s="255"/>
      <c r="AC1073" s="255"/>
      <c r="AD1073" s="255"/>
      <c r="AE1073" s="377"/>
      <c r="AF1073" s="366"/>
      <c r="AG1073" s="366"/>
      <c r="AH1073" s="366"/>
      <c r="AI1073" s="366"/>
      <c r="AJ1073" s="366"/>
      <c r="AK1073" s="366"/>
      <c r="AL1073" s="366"/>
      <c r="AM1073" s="366"/>
      <c r="AN1073" s="366"/>
      <c r="AO1073" s="366"/>
      <c r="AP1073" s="366"/>
      <c r="AQ1073" s="366"/>
      <c r="AR1073" s="366"/>
      <c r="AS1073" s="256">
        <f>SUM(AE1073:AR1073)</f>
        <v>0</v>
      </c>
    </row>
    <row r="1074" spans="1:45" ht="15" hidden="1" customHeight="1" outlineLevel="1">
      <c r="A1074" s="464"/>
      <c r="B1074" s="254" t="s">
        <v>345</v>
      </c>
      <c r="C1074" s="251" t="s">
        <v>163</v>
      </c>
      <c r="D1074" s="255"/>
      <c r="E1074" s="255"/>
      <c r="F1074" s="255"/>
      <c r="G1074" s="255"/>
      <c r="H1074" s="255"/>
      <c r="I1074" s="255"/>
      <c r="J1074" s="255"/>
      <c r="K1074" s="255"/>
      <c r="L1074" s="255"/>
      <c r="M1074" s="255"/>
      <c r="N1074" s="255"/>
      <c r="O1074" s="255"/>
      <c r="P1074" s="255"/>
      <c r="Q1074" s="255">
        <f>Q1073</f>
        <v>12</v>
      </c>
      <c r="R1074" s="255"/>
      <c r="S1074" s="255"/>
      <c r="T1074" s="255"/>
      <c r="U1074" s="255"/>
      <c r="V1074" s="255"/>
      <c r="W1074" s="255"/>
      <c r="X1074" s="255"/>
      <c r="Y1074" s="255"/>
      <c r="Z1074" s="255"/>
      <c r="AA1074" s="255"/>
      <c r="AB1074" s="255"/>
      <c r="AC1074" s="255"/>
      <c r="AD1074" s="255"/>
      <c r="AE1074" s="362">
        <f>AE1073</f>
        <v>0</v>
      </c>
      <c r="AF1074" s="362">
        <f t="shared" ref="AF1074" si="3145">AF1073</f>
        <v>0</v>
      </c>
      <c r="AG1074" s="362">
        <f t="shared" ref="AG1074" si="3146">AG1073</f>
        <v>0</v>
      </c>
      <c r="AH1074" s="362">
        <f t="shared" ref="AH1074" si="3147">AH1073</f>
        <v>0</v>
      </c>
      <c r="AI1074" s="362">
        <f t="shared" ref="AI1074" si="3148">AI1073</f>
        <v>0</v>
      </c>
      <c r="AJ1074" s="362">
        <f t="shared" ref="AJ1074" si="3149">AJ1073</f>
        <v>0</v>
      </c>
      <c r="AK1074" s="362">
        <f t="shared" ref="AK1074" si="3150">AK1073</f>
        <v>0</v>
      </c>
      <c r="AL1074" s="362">
        <f t="shared" ref="AL1074" si="3151">AL1073</f>
        <v>0</v>
      </c>
      <c r="AM1074" s="362">
        <f t="shared" ref="AM1074" si="3152">AM1073</f>
        <v>0</v>
      </c>
      <c r="AN1074" s="362">
        <f t="shared" ref="AN1074" si="3153">AN1073</f>
        <v>0</v>
      </c>
      <c r="AO1074" s="362">
        <f t="shared" ref="AO1074" si="3154">AO1073</f>
        <v>0</v>
      </c>
      <c r="AP1074" s="362">
        <f t="shared" ref="AP1074" si="3155">AP1073</f>
        <v>0</v>
      </c>
      <c r="AQ1074" s="362">
        <f t="shared" ref="AQ1074" si="3156">AQ1073</f>
        <v>0</v>
      </c>
      <c r="AR1074" s="362">
        <f t="shared" ref="AR1074" si="3157">AR1073</f>
        <v>0</v>
      </c>
      <c r="AS1074" s="266"/>
    </row>
    <row r="1075" spans="1:45" ht="15" hidden="1" customHeight="1" outlineLevel="1">
      <c r="A1075" s="464"/>
      <c r="B1075" s="254"/>
      <c r="C1075" s="251"/>
      <c r="D1075" s="251"/>
      <c r="E1075" s="251"/>
      <c r="F1075" s="251"/>
      <c r="G1075" s="251"/>
      <c r="H1075" s="251"/>
      <c r="I1075" s="251"/>
      <c r="J1075" s="251"/>
      <c r="K1075" s="251"/>
      <c r="L1075" s="251"/>
      <c r="M1075" s="251"/>
      <c r="N1075" s="251"/>
      <c r="O1075" s="251"/>
      <c r="P1075" s="251"/>
      <c r="Q1075" s="251"/>
      <c r="R1075" s="251"/>
      <c r="S1075" s="251"/>
      <c r="T1075" s="251"/>
      <c r="U1075" s="251"/>
      <c r="V1075" s="251"/>
      <c r="W1075" s="251"/>
      <c r="X1075" s="251"/>
      <c r="Y1075" s="251"/>
      <c r="Z1075" s="251"/>
      <c r="AA1075" s="251"/>
      <c r="AB1075" s="251"/>
      <c r="AC1075" s="251"/>
      <c r="AD1075" s="251"/>
      <c r="AE1075" s="363"/>
      <c r="AF1075" s="376"/>
      <c r="AG1075" s="376"/>
      <c r="AH1075" s="376"/>
      <c r="AI1075" s="376"/>
      <c r="AJ1075" s="376"/>
      <c r="AK1075" s="376"/>
      <c r="AL1075" s="376"/>
      <c r="AM1075" s="376"/>
      <c r="AN1075" s="376"/>
      <c r="AO1075" s="376"/>
      <c r="AP1075" s="376"/>
      <c r="AQ1075" s="376"/>
      <c r="AR1075" s="376"/>
      <c r="AS1075" s="266"/>
    </row>
    <row r="1076" spans="1:45" ht="15" customHeight="1" outlineLevel="1">
      <c r="A1076" s="464">
        <v>26</v>
      </c>
      <c r="B1076" s="379" t="s">
        <v>118</v>
      </c>
      <c r="C1076" s="298" t="s">
        <v>1008</v>
      </c>
      <c r="D1076" s="255">
        <f>'3-a. 2020-2022 Projects'!M28</f>
        <v>854132.96773110924</v>
      </c>
      <c r="E1076" s="255">
        <f>'[2]2017 final'!CJ439/'[2]2017 final'!CI439*D1076</f>
        <v>854921.08617614605</v>
      </c>
      <c r="F1076" s="255">
        <f>'[2]2017 final'!CK439/'[2]2017 final'!CJ439*E1076</f>
        <v>854921.08617614605</v>
      </c>
      <c r="G1076" s="255">
        <f>'[2]2017 final'!CL439/'[2]2017 final'!CK439*F1076</f>
        <v>854921.08617614605</v>
      </c>
      <c r="H1076" s="255">
        <f>'[2]2017 final'!CM439/'[2]2017 final'!CL439*G1076</f>
        <v>854921.08617614605</v>
      </c>
      <c r="I1076" s="255">
        <f>'[2]2017 final'!CN439/'[2]2017 final'!CM439*H1076</f>
        <v>814658.68704488885</v>
      </c>
      <c r="J1076" s="255">
        <f>'[2]2017 final'!CO439/'[2]2017 final'!CN439*I1076</f>
        <v>814658.68704488885</v>
      </c>
      <c r="K1076" s="255">
        <f>'[2]2017 final'!CP439/'[2]2017 final'!CO439*J1076</f>
        <v>814658.68704488885</v>
      </c>
      <c r="L1076" s="255">
        <f>'[2]2017 final'!CQ439/'[2]2017 final'!CP439*K1076</f>
        <v>811785.87592504383</v>
      </c>
      <c r="M1076" s="255">
        <f>'[2]2017 final'!CR439/'[2]2017 final'!CQ439*L1076</f>
        <v>811785.87592504383</v>
      </c>
      <c r="N1076" s="255">
        <f>'[2]2017 final'!CS439/'[2]2017 final'!CR439*M1076</f>
        <v>796111.19109084655</v>
      </c>
      <c r="O1076" s="255">
        <f>'[2]2017 final'!CT439/'[2]2017 final'!CS439*N1076</f>
        <v>788014.39008342219</v>
      </c>
      <c r="P1076" s="255">
        <f>'[2]2017 final'!CU439/'[2]2017 final'!CT439*O1076</f>
        <v>148887.46512126413</v>
      </c>
      <c r="Q1076" s="255">
        <v>12</v>
      </c>
      <c r="R1076" s="255">
        <f>'3-a. 2020-2022 Projects'!N28</f>
        <v>198.80398671096418</v>
      </c>
      <c r="S1076" s="255">
        <f>'[2]2017 final'!DV354/'[2]2017 final'!DU354*R1076</f>
        <v>204.82105652667133</v>
      </c>
      <c r="T1076" s="255">
        <f>'[2]2017 final'!DW354/'[2]2017 final'!DV354*S1076</f>
        <v>237.07255073886165</v>
      </c>
      <c r="U1076" s="255">
        <f>'[2]2017 final'!DX354/'[2]2017 final'!DW354*T1076</f>
        <v>237.07255073886165</v>
      </c>
      <c r="V1076" s="255">
        <f>'[2]2017 final'!DY354/'[2]2017 final'!DX354*U1076</f>
        <v>237.07255073886165</v>
      </c>
      <c r="W1076" s="255">
        <f>'[2]2017 final'!DZ354/'[2]2017 final'!DY354*V1076</f>
        <v>237.07255073886165</v>
      </c>
      <c r="X1076" s="255">
        <f>'[2]2017 final'!EA354/'[2]2017 final'!DZ354*W1076</f>
        <v>237.07255073886165</v>
      </c>
      <c r="Y1076" s="255">
        <f>'[2]2017 final'!EB354/'[2]2017 final'!EA354*X1076</f>
        <v>237.07255073886165</v>
      </c>
      <c r="Z1076" s="255">
        <f>'[2]2017 final'!EC354/'[2]2017 final'!EB354*Y1076</f>
        <v>237.07255073886165</v>
      </c>
      <c r="AA1076" s="255">
        <f>'[2]2017 final'!ED354/'[2]2017 final'!EC354*Z1076</f>
        <v>237.07255073886165</v>
      </c>
      <c r="AB1076" s="255">
        <f>'[2]2017 final'!EE354/'[2]2017 final'!ED354*AA1076</f>
        <v>234.90640560520708</v>
      </c>
      <c r="AC1076" s="255">
        <f>'[2]2017 final'!EF354/'[2]2017 final'!EE354*AB1076</f>
        <v>59.9300153644432</v>
      </c>
      <c r="AD1076" s="255">
        <f>'[2]2017 final'!EG354/'[2]2017 final'!EF354*AC1076</f>
        <v>20.458037373404306</v>
      </c>
      <c r="AE1076" s="377"/>
      <c r="AF1076" s="366">
        <f>'3-a. 2020-2022 Projects'!L47</f>
        <v>0</v>
      </c>
      <c r="AG1076" s="366">
        <f>'3-a. 2020-2022 Projects'!M48</f>
        <v>1</v>
      </c>
      <c r="AH1076" s="366"/>
      <c r="AI1076" s="366"/>
      <c r="AJ1076" s="366"/>
      <c r="AK1076" s="366"/>
      <c r="AL1076" s="366"/>
      <c r="AM1076" s="366"/>
      <c r="AN1076" s="366"/>
      <c r="AO1076" s="366"/>
      <c r="AP1076" s="366"/>
      <c r="AQ1076" s="366"/>
      <c r="AR1076" s="366"/>
      <c r="AS1076" s="256">
        <f>SUM(AE1076:AR1076)</f>
        <v>1</v>
      </c>
    </row>
    <row r="1077" spans="1:45" ht="15" customHeight="1" outlineLevel="1">
      <c r="A1077" s="464"/>
      <c r="B1077" s="254" t="s">
        <v>345</v>
      </c>
      <c r="C1077" s="251" t="s">
        <v>163</v>
      </c>
      <c r="D1077" s="255"/>
      <c r="E1077" s="255"/>
      <c r="F1077" s="255"/>
      <c r="G1077" s="255"/>
      <c r="H1077" s="255"/>
      <c r="I1077" s="255"/>
      <c r="J1077" s="255"/>
      <c r="K1077" s="255"/>
      <c r="L1077" s="255"/>
      <c r="M1077" s="255"/>
      <c r="N1077" s="255"/>
      <c r="O1077" s="255"/>
      <c r="P1077" s="255"/>
      <c r="Q1077" s="255">
        <f>Q1076</f>
        <v>12</v>
      </c>
      <c r="R1077" s="255"/>
      <c r="S1077" s="255"/>
      <c r="T1077" s="255"/>
      <c r="U1077" s="255"/>
      <c r="V1077" s="255"/>
      <c r="W1077" s="255"/>
      <c r="X1077" s="255"/>
      <c r="Y1077" s="255"/>
      <c r="Z1077" s="255"/>
      <c r="AA1077" s="255"/>
      <c r="AB1077" s="255"/>
      <c r="AC1077" s="255"/>
      <c r="AD1077" s="255"/>
      <c r="AE1077" s="362">
        <f>AE1076</f>
        <v>0</v>
      </c>
      <c r="AF1077" s="362">
        <f t="shared" ref="AF1077:AN1077" si="3158">AF1076</f>
        <v>0</v>
      </c>
      <c r="AG1077" s="362">
        <f t="shared" si="3158"/>
        <v>1</v>
      </c>
      <c r="AH1077" s="362">
        <f t="shared" si="3158"/>
        <v>0</v>
      </c>
      <c r="AI1077" s="362">
        <f t="shared" si="3158"/>
        <v>0</v>
      </c>
      <c r="AJ1077" s="362">
        <f t="shared" si="3158"/>
        <v>0</v>
      </c>
      <c r="AK1077" s="362">
        <f t="shared" si="3158"/>
        <v>0</v>
      </c>
      <c r="AL1077" s="362">
        <f t="shared" si="3158"/>
        <v>0</v>
      </c>
      <c r="AM1077" s="362">
        <f t="shared" si="3158"/>
        <v>0</v>
      </c>
      <c r="AN1077" s="362">
        <f t="shared" si="3158"/>
        <v>0</v>
      </c>
      <c r="AO1077" s="362">
        <f t="shared" ref="AO1077" si="3159">AO1076</f>
        <v>0</v>
      </c>
      <c r="AP1077" s="362">
        <f t="shared" ref="AP1077" si="3160">AP1076</f>
        <v>0</v>
      </c>
      <c r="AQ1077" s="362">
        <f t="shared" ref="AQ1077" si="3161">AQ1076</f>
        <v>0</v>
      </c>
      <c r="AR1077" s="362">
        <f t="shared" ref="AR1077" si="3162">AR1076</f>
        <v>0</v>
      </c>
      <c r="AS1077" s="266"/>
    </row>
    <row r="1078" spans="1:45" ht="15" customHeight="1" outlineLevel="1">
      <c r="A1078" s="464"/>
      <c r="B1078" s="254"/>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63"/>
      <c r="AF1078" s="376"/>
      <c r="AG1078" s="376"/>
      <c r="AH1078" s="376"/>
      <c r="AI1078" s="376"/>
      <c r="AJ1078" s="376"/>
      <c r="AK1078" s="376"/>
      <c r="AL1078" s="376"/>
      <c r="AM1078" s="376"/>
      <c r="AN1078" s="376"/>
      <c r="AO1078" s="376"/>
      <c r="AP1078" s="376"/>
      <c r="AQ1078" s="376"/>
      <c r="AR1078" s="376"/>
      <c r="AS1078" s="266"/>
    </row>
    <row r="1079" spans="1:45" ht="15" hidden="1" customHeight="1" outlineLevel="1">
      <c r="A1079" s="464">
        <v>27</v>
      </c>
      <c r="B1079" s="379" t="s">
        <v>119</v>
      </c>
      <c r="C1079" s="251" t="s">
        <v>25</v>
      </c>
      <c r="D1079" s="255"/>
      <c r="E1079" s="255"/>
      <c r="F1079" s="255"/>
      <c r="G1079" s="255"/>
      <c r="H1079" s="255"/>
      <c r="I1079" s="255"/>
      <c r="J1079" s="255"/>
      <c r="K1079" s="255"/>
      <c r="L1079" s="255"/>
      <c r="M1079" s="255"/>
      <c r="N1079" s="255"/>
      <c r="O1079" s="255"/>
      <c r="P1079" s="255"/>
      <c r="Q1079" s="255">
        <v>12</v>
      </c>
      <c r="R1079" s="255"/>
      <c r="S1079" s="255"/>
      <c r="T1079" s="255"/>
      <c r="U1079" s="255"/>
      <c r="V1079" s="255"/>
      <c r="W1079" s="255"/>
      <c r="X1079" s="255"/>
      <c r="Y1079" s="255"/>
      <c r="Z1079" s="255"/>
      <c r="AA1079" s="255"/>
      <c r="AB1079" s="255"/>
      <c r="AC1079" s="255"/>
      <c r="AD1079" s="255"/>
      <c r="AE1079" s="377"/>
      <c r="AF1079" s="366"/>
      <c r="AG1079" s="366"/>
      <c r="AH1079" s="366"/>
      <c r="AI1079" s="366"/>
      <c r="AJ1079" s="366"/>
      <c r="AK1079" s="366"/>
      <c r="AL1079" s="366"/>
      <c r="AM1079" s="366"/>
      <c r="AN1079" s="366"/>
      <c r="AO1079" s="366"/>
      <c r="AP1079" s="366"/>
      <c r="AQ1079" s="366"/>
      <c r="AR1079" s="366"/>
      <c r="AS1079" s="256">
        <f>SUM(AE1079:AR1079)</f>
        <v>0</v>
      </c>
    </row>
    <row r="1080" spans="1:45" ht="15" hidden="1" customHeight="1" outlineLevel="1">
      <c r="A1080" s="464"/>
      <c r="B1080" s="254" t="s">
        <v>345</v>
      </c>
      <c r="C1080" s="251" t="s">
        <v>163</v>
      </c>
      <c r="D1080" s="255"/>
      <c r="E1080" s="255"/>
      <c r="F1080" s="255"/>
      <c r="G1080" s="255"/>
      <c r="H1080" s="255"/>
      <c r="I1080" s="255"/>
      <c r="J1080" s="255"/>
      <c r="K1080" s="255"/>
      <c r="L1080" s="255"/>
      <c r="M1080" s="255"/>
      <c r="N1080" s="255"/>
      <c r="O1080" s="255"/>
      <c r="P1080" s="255"/>
      <c r="Q1080" s="255">
        <f>Q1079</f>
        <v>12</v>
      </c>
      <c r="R1080" s="255"/>
      <c r="S1080" s="255"/>
      <c r="T1080" s="255"/>
      <c r="U1080" s="255"/>
      <c r="V1080" s="255"/>
      <c r="W1080" s="255"/>
      <c r="X1080" s="255"/>
      <c r="Y1080" s="255"/>
      <c r="Z1080" s="255"/>
      <c r="AA1080" s="255"/>
      <c r="AB1080" s="255"/>
      <c r="AC1080" s="255"/>
      <c r="AD1080" s="255"/>
      <c r="AE1080" s="362">
        <f>AE1079</f>
        <v>0</v>
      </c>
      <c r="AF1080" s="362">
        <f t="shared" ref="AF1080:AN1080" si="3163">AF1079</f>
        <v>0</v>
      </c>
      <c r="AG1080" s="362">
        <f t="shared" si="3163"/>
        <v>0</v>
      </c>
      <c r="AH1080" s="362">
        <f t="shared" si="3163"/>
        <v>0</v>
      </c>
      <c r="AI1080" s="362">
        <f t="shared" si="3163"/>
        <v>0</v>
      </c>
      <c r="AJ1080" s="362">
        <f t="shared" si="3163"/>
        <v>0</v>
      </c>
      <c r="AK1080" s="362">
        <f t="shared" si="3163"/>
        <v>0</v>
      </c>
      <c r="AL1080" s="362">
        <f t="shared" si="3163"/>
        <v>0</v>
      </c>
      <c r="AM1080" s="362">
        <f t="shared" si="3163"/>
        <v>0</v>
      </c>
      <c r="AN1080" s="362">
        <f t="shared" si="3163"/>
        <v>0</v>
      </c>
      <c r="AO1080" s="362">
        <f t="shared" ref="AO1080" si="3164">AO1079</f>
        <v>0</v>
      </c>
      <c r="AP1080" s="362">
        <f t="shared" ref="AP1080" si="3165">AP1079</f>
        <v>0</v>
      </c>
      <c r="AQ1080" s="362">
        <f t="shared" ref="AQ1080" si="3166">AQ1079</f>
        <v>0</v>
      </c>
      <c r="AR1080" s="362">
        <f t="shared" ref="AR1080" si="3167">AR1079</f>
        <v>0</v>
      </c>
      <c r="AS1080" s="266"/>
    </row>
    <row r="1081" spans="1:45" ht="15" hidden="1" customHeight="1" outlineLevel="1">
      <c r="A1081" s="46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63"/>
      <c r="AF1081" s="376"/>
      <c r="AG1081" s="376"/>
      <c r="AH1081" s="376"/>
      <c r="AI1081" s="376"/>
      <c r="AJ1081" s="376"/>
      <c r="AK1081" s="376"/>
      <c r="AL1081" s="376"/>
      <c r="AM1081" s="376"/>
      <c r="AN1081" s="376"/>
      <c r="AO1081" s="376"/>
      <c r="AP1081" s="376"/>
      <c r="AQ1081" s="376"/>
      <c r="AR1081" s="376"/>
      <c r="AS1081" s="266"/>
    </row>
    <row r="1082" spans="1:45" ht="15" customHeight="1" outlineLevel="1">
      <c r="A1082" s="464">
        <v>28</v>
      </c>
      <c r="B1082" s="379" t="s">
        <v>120</v>
      </c>
      <c r="C1082" s="298" t="s">
        <v>1008</v>
      </c>
      <c r="D1082" s="255">
        <f>'[2]2019plus projects at Jun-23'!$W$49</f>
        <v>291201.74180624797</v>
      </c>
      <c r="E1082" s="255">
        <f>'[2]2017 final'!CI356/'[2]2017 final'!CH356*D1082</f>
        <v>291201.74180624797</v>
      </c>
      <c r="F1082" s="255">
        <f>'[2]2017 final'!CJ356/'[2]2017 final'!CI356*E1082</f>
        <v>291201.74180624797</v>
      </c>
      <c r="G1082" s="255">
        <f>'[2]2017 final'!CK356/'[2]2017 final'!CJ356*F1082</f>
        <v>291201.74180624797</v>
      </c>
      <c r="H1082" s="255">
        <f>'[2]2017 final'!CL356/'[2]2017 final'!CK356*G1082</f>
        <v>291201.74180624797</v>
      </c>
      <c r="I1082" s="255">
        <f>'[2]2017 final'!CM356/'[2]2017 final'!CL356*H1082</f>
        <v>291201.74180624797</v>
      </c>
      <c r="J1082" s="255">
        <f>'[2]2017 final'!CN356/'[2]2017 final'!CM356*I1082</f>
        <v>291201.74180624797</v>
      </c>
      <c r="K1082" s="255">
        <f>'[2]2017 final'!CO356/'[2]2017 final'!CN356*J1082</f>
        <v>291201.74180624797</v>
      </c>
      <c r="L1082" s="255">
        <f>'[2]2017 final'!CP356/'[2]2017 final'!CO356*K1082</f>
        <v>291201.74180624797</v>
      </c>
      <c r="M1082" s="255">
        <f>'[2]2017 final'!CQ356/'[2]2017 final'!CP356*L1082</f>
        <v>291201.74180624797</v>
      </c>
      <c r="N1082" s="255">
        <f>'[2]2017 final'!CR356/'[2]2017 final'!CQ356*M1082</f>
        <v>291201.74180624797</v>
      </c>
      <c r="O1082" s="255">
        <f>'[2]2017 final'!CS356/'[2]2017 final'!CR356*N1082</f>
        <v>291201.74180624797</v>
      </c>
      <c r="P1082" s="255">
        <f>'[2]2017 final'!CT356/'[2]2017 final'!CS356*O1082</f>
        <v>291201.74180624797</v>
      </c>
      <c r="Q1082" s="255">
        <v>12</v>
      </c>
      <c r="R1082" s="255">
        <f>'[2]2019plus projects at Jun-23'!$X$49</f>
        <v>69.592859199539305</v>
      </c>
      <c r="S1082" s="255">
        <f>'[2]2017 final'!DV356/'[2]2017 final'!DU356*R1082</f>
        <v>69.592859199539305</v>
      </c>
      <c r="T1082" s="255">
        <f>'[2]2017 final'!DW356/'[2]2017 final'!DV356*S1082</f>
        <v>69.592859199539305</v>
      </c>
      <c r="U1082" s="255">
        <f>'[2]2017 final'!DX356/'[2]2017 final'!DW356*T1082</f>
        <v>69.592859199539305</v>
      </c>
      <c r="V1082" s="255">
        <f>'[2]2017 final'!DY356/'[2]2017 final'!DX356*U1082</f>
        <v>69.592859199539305</v>
      </c>
      <c r="W1082" s="255">
        <f>'[2]2017 final'!DZ356/'[2]2017 final'!DY356*V1082</f>
        <v>69.592859199539305</v>
      </c>
      <c r="X1082" s="255">
        <f>'[2]2017 final'!EA356/'[2]2017 final'!DZ356*W1082</f>
        <v>69.592859199539305</v>
      </c>
      <c r="Y1082" s="255">
        <f>'[2]2017 final'!EB356/'[2]2017 final'!EA356*X1082</f>
        <v>69.592859199539305</v>
      </c>
      <c r="Z1082" s="255">
        <f>'[2]2017 final'!EC356/'[2]2017 final'!EB356*Y1082</f>
        <v>69.592859199539305</v>
      </c>
      <c r="AA1082" s="255">
        <f>'[2]2017 final'!ED356/'[2]2017 final'!EC356*Z1082</f>
        <v>69.592859199539305</v>
      </c>
      <c r="AB1082" s="255">
        <f>'[2]2017 final'!EE356/'[2]2017 final'!ED356*AA1082</f>
        <v>69.592859199539305</v>
      </c>
      <c r="AC1082" s="255">
        <f>'[2]2017 final'!EF356/'[2]2017 final'!EE356*AB1082</f>
        <v>69.592859199539305</v>
      </c>
      <c r="AD1082" s="255">
        <f>'[2]2017 final'!EG356/'[2]2017 final'!EF356*AC1082</f>
        <v>69.592859199539305</v>
      </c>
      <c r="AE1082" s="377"/>
      <c r="AF1082" s="366">
        <v>1</v>
      </c>
      <c r="AG1082" s="366">
        <v>0</v>
      </c>
      <c r="AH1082" s="366"/>
      <c r="AI1082" s="366"/>
      <c r="AJ1082" s="366"/>
      <c r="AK1082" s="366"/>
      <c r="AL1082" s="366"/>
      <c r="AM1082" s="366"/>
      <c r="AN1082" s="366"/>
      <c r="AO1082" s="366"/>
      <c r="AP1082" s="366"/>
      <c r="AQ1082" s="366"/>
      <c r="AR1082" s="366"/>
      <c r="AS1082" s="256">
        <f>SUM(AE1082:AR1082)</f>
        <v>1</v>
      </c>
    </row>
    <row r="1083" spans="1:45" ht="15" customHeight="1" outlineLevel="1">
      <c r="A1083" s="464"/>
      <c r="B1083" s="254" t="s">
        <v>345</v>
      </c>
      <c r="C1083" s="251" t="s">
        <v>163</v>
      </c>
      <c r="D1083" s="255"/>
      <c r="E1083" s="255"/>
      <c r="F1083" s="255"/>
      <c r="G1083" s="255"/>
      <c r="H1083" s="255"/>
      <c r="I1083" s="255"/>
      <c r="J1083" s="255"/>
      <c r="K1083" s="255"/>
      <c r="L1083" s="255"/>
      <c r="M1083" s="255"/>
      <c r="N1083" s="255"/>
      <c r="O1083" s="255"/>
      <c r="P1083" s="255"/>
      <c r="Q1083" s="255">
        <f>Q1082</f>
        <v>12</v>
      </c>
      <c r="R1083" s="255"/>
      <c r="S1083" s="255"/>
      <c r="T1083" s="255"/>
      <c r="U1083" s="255"/>
      <c r="V1083" s="255"/>
      <c r="W1083" s="255"/>
      <c r="X1083" s="255"/>
      <c r="Y1083" s="255"/>
      <c r="Z1083" s="255"/>
      <c r="AA1083" s="255"/>
      <c r="AB1083" s="255"/>
      <c r="AC1083" s="255"/>
      <c r="AD1083" s="255"/>
      <c r="AE1083" s="362">
        <f>AE1082</f>
        <v>0</v>
      </c>
      <c r="AF1083" s="362">
        <f>AF1082</f>
        <v>1</v>
      </c>
      <c r="AG1083" s="362">
        <f t="shared" ref="AG1083:AJ1083" si="3168">AG1082</f>
        <v>0</v>
      </c>
      <c r="AH1083" s="362">
        <f t="shared" si="3168"/>
        <v>0</v>
      </c>
      <c r="AI1083" s="362">
        <f t="shared" si="3168"/>
        <v>0</v>
      </c>
      <c r="AJ1083" s="362">
        <f t="shared" si="3168"/>
        <v>0</v>
      </c>
      <c r="AK1083" s="362">
        <f>AK1082</f>
        <v>0</v>
      </c>
      <c r="AL1083" s="362">
        <f t="shared" ref="AL1083:AN1083" si="3169">AL1082</f>
        <v>0</v>
      </c>
      <c r="AM1083" s="362">
        <f t="shared" si="3169"/>
        <v>0</v>
      </c>
      <c r="AN1083" s="362">
        <f t="shared" si="3169"/>
        <v>0</v>
      </c>
      <c r="AO1083" s="362">
        <f t="shared" ref="AO1083" si="3170">AO1082</f>
        <v>0</v>
      </c>
      <c r="AP1083" s="362">
        <f t="shared" ref="AP1083" si="3171">AP1082</f>
        <v>0</v>
      </c>
      <c r="AQ1083" s="362">
        <f t="shared" ref="AQ1083" si="3172">AQ1082</f>
        <v>0</v>
      </c>
      <c r="AR1083" s="362">
        <f t="shared" ref="AR1083" si="3173">AR1082</f>
        <v>0</v>
      </c>
      <c r="AS1083" s="266"/>
    </row>
    <row r="1084" spans="1:45" ht="15" customHeight="1" outlineLevel="1">
      <c r="A1084" s="46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63"/>
      <c r="AF1084" s="376"/>
      <c r="AG1084" s="376"/>
      <c r="AH1084" s="376"/>
      <c r="AI1084" s="376"/>
      <c r="AJ1084" s="376"/>
      <c r="AK1084" s="376"/>
      <c r="AL1084" s="376"/>
      <c r="AM1084" s="376"/>
      <c r="AN1084" s="376"/>
      <c r="AO1084" s="376"/>
      <c r="AP1084" s="376"/>
      <c r="AQ1084" s="376"/>
      <c r="AR1084" s="376"/>
      <c r="AS1084" s="266"/>
    </row>
    <row r="1085" spans="1:45" ht="15" hidden="1" customHeight="1" outlineLevel="1">
      <c r="A1085" s="464">
        <v>29</v>
      </c>
      <c r="B1085" s="379" t="s">
        <v>121</v>
      </c>
      <c r="C1085" s="251" t="s">
        <v>25</v>
      </c>
      <c r="D1085" s="255"/>
      <c r="E1085" s="255"/>
      <c r="F1085" s="255"/>
      <c r="G1085" s="255"/>
      <c r="H1085" s="255"/>
      <c r="I1085" s="255"/>
      <c r="J1085" s="255"/>
      <c r="K1085" s="255"/>
      <c r="L1085" s="255"/>
      <c r="M1085" s="255"/>
      <c r="N1085" s="255"/>
      <c r="O1085" s="255"/>
      <c r="P1085" s="255"/>
      <c r="Q1085" s="255">
        <v>3</v>
      </c>
      <c r="R1085" s="255"/>
      <c r="S1085" s="255"/>
      <c r="T1085" s="255"/>
      <c r="U1085" s="255"/>
      <c r="V1085" s="255"/>
      <c r="W1085" s="255"/>
      <c r="X1085" s="255"/>
      <c r="Y1085" s="255"/>
      <c r="Z1085" s="255"/>
      <c r="AA1085" s="255"/>
      <c r="AB1085" s="255"/>
      <c r="AC1085" s="255"/>
      <c r="AD1085" s="255"/>
      <c r="AE1085" s="377"/>
      <c r="AF1085" s="366"/>
      <c r="AG1085" s="366"/>
      <c r="AH1085" s="366"/>
      <c r="AI1085" s="366"/>
      <c r="AJ1085" s="366"/>
      <c r="AK1085" s="366"/>
      <c r="AL1085" s="366"/>
      <c r="AM1085" s="366"/>
      <c r="AN1085" s="366"/>
      <c r="AO1085" s="366"/>
      <c r="AP1085" s="366"/>
      <c r="AQ1085" s="366"/>
      <c r="AR1085" s="366"/>
      <c r="AS1085" s="256">
        <f>SUM(AE1085:AR1085)</f>
        <v>0</v>
      </c>
    </row>
    <row r="1086" spans="1:45" ht="15" hidden="1" customHeight="1" outlineLevel="1">
      <c r="A1086" s="464"/>
      <c r="B1086" s="254" t="s">
        <v>345</v>
      </c>
      <c r="C1086" s="251" t="s">
        <v>163</v>
      </c>
      <c r="D1086" s="255"/>
      <c r="E1086" s="255"/>
      <c r="F1086" s="255"/>
      <c r="G1086" s="255"/>
      <c r="H1086" s="255"/>
      <c r="I1086" s="255"/>
      <c r="J1086" s="255"/>
      <c r="K1086" s="255"/>
      <c r="L1086" s="255"/>
      <c r="M1086" s="255"/>
      <c r="N1086" s="255"/>
      <c r="O1086" s="255"/>
      <c r="P1086" s="255"/>
      <c r="Q1086" s="255">
        <f>Q1085</f>
        <v>3</v>
      </c>
      <c r="R1086" s="255"/>
      <c r="S1086" s="255"/>
      <c r="T1086" s="255"/>
      <c r="U1086" s="255"/>
      <c r="V1086" s="255"/>
      <c r="W1086" s="255"/>
      <c r="X1086" s="255"/>
      <c r="Y1086" s="255"/>
      <c r="Z1086" s="255"/>
      <c r="AA1086" s="255"/>
      <c r="AB1086" s="255"/>
      <c r="AC1086" s="255"/>
      <c r="AD1086" s="255"/>
      <c r="AE1086" s="362">
        <f>AE1085</f>
        <v>0</v>
      </c>
      <c r="AF1086" s="362">
        <f t="shared" ref="AF1086" si="3174">AF1085</f>
        <v>0</v>
      </c>
      <c r="AG1086" s="362">
        <f t="shared" ref="AG1086" si="3175">AG1085</f>
        <v>0</v>
      </c>
      <c r="AH1086" s="362">
        <f t="shared" ref="AH1086" si="3176">AH1085</f>
        <v>0</v>
      </c>
      <c r="AI1086" s="362">
        <f t="shared" ref="AI1086" si="3177">AI1085</f>
        <v>0</v>
      </c>
      <c r="AJ1086" s="362">
        <f t="shared" ref="AJ1086" si="3178">AJ1085</f>
        <v>0</v>
      </c>
      <c r="AK1086" s="362">
        <f t="shared" ref="AK1086" si="3179">AK1085</f>
        <v>0</v>
      </c>
      <c r="AL1086" s="362">
        <f t="shared" ref="AL1086" si="3180">AL1085</f>
        <v>0</v>
      </c>
      <c r="AM1086" s="362">
        <f t="shared" ref="AM1086" si="3181">AM1085</f>
        <v>0</v>
      </c>
      <c r="AN1086" s="362">
        <f t="shared" ref="AN1086" si="3182">AN1085</f>
        <v>0</v>
      </c>
      <c r="AO1086" s="362">
        <f t="shared" ref="AO1086" si="3183">AO1085</f>
        <v>0</v>
      </c>
      <c r="AP1086" s="362">
        <f t="shared" ref="AP1086" si="3184">AP1085</f>
        <v>0</v>
      </c>
      <c r="AQ1086" s="362">
        <f t="shared" ref="AQ1086" si="3185">AQ1085</f>
        <v>0</v>
      </c>
      <c r="AR1086" s="362">
        <f t="shared" ref="AR1086" si="3186">AR1085</f>
        <v>0</v>
      </c>
      <c r="AS1086" s="266"/>
    </row>
    <row r="1087" spans="1:45" ht="15" hidden="1" customHeight="1" outlineLevel="1">
      <c r="A1087" s="46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63"/>
      <c r="AF1087" s="376"/>
      <c r="AG1087" s="376"/>
      <c r="AH1087" s="376"/>
      <c r="AI1087" s="376"/>
      <c r="AJ1087" s="376"/>
      <c r="AK1087" s="376"/>
      <c r="AL1087" s="376"/>
      <c r="AM1087" s="376"/>
      <c r="AN1087" s="376"/>
      <c r="AO1087" s="376"/>
      <c r="AP1087" s="376"/>
      <c r="AQ1087" s="376"/>
      <c r="AR1087" s="376"/>
      <c r="AS1087" s="266"/>
    </row>
    <row r="1088" spans="1:45" ht="15" hidden="1" customHeight="1" outlineLevel="1">
      <c r="A1088" s="464">
        <v>30</v>
      </c>
      <c r="B1088" s="379" t="s">
        <v>122</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77"/>
      <c r="AF1088" s="366"/>
      <c r="AG1088" s="366"/>
      <c r="AH1088" s="366"/>
      <c r="AI1088" s="366"/>
      <c r="AJ1088" s="366"/>
      <c r="AK1088" s="366"/>
      <c r="AL1088" s="366"/>
      <c r="AM1088" s="366"/>
      <c r="AN1088" s="366"/>
      <c r="AO1088" s="366"/>
      <c r="AP1088" s="366"/>
      <c r="AQ1088" s="366"/>
      <c r="AR1088" s="366"/>
      <c r="AS1088" s="256">
        <f>SUM(AE1088:AR1088)</f>
        <v>0</v>
      </c>
    </row>
    <row r="1089" spans="1:45" ht="15" hidden="1" customHeight="1" outlineLevel="1">
      <c r="A1089" s="46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62">
        <f>AE1088</f>
        <v>0</v>
      </c>
      <c r="AF1089" s="362">
        <f t="shared" ref="AF1089" si="3187">AF1088</f>
        <v>0</v>
      </c>
      <c r="AG1089" s="362">
        <f t="shared" ref="AG1089" si="3188">AG1088</f>
        <v>0</v>
      </c>
      <c r="AH1089" s="362">
        <f t="shared" ref="AH1089" si="3189">AH1088</f>
        <v>0</v>
      </c>
      <c r="AI1089" s="362">
        <f t="shared" ref="AI1089" si="3190">AI1088</f>
        <v>0</v>
      </c>
      <c r="AJ1089" s="362">
        <f t="shared" ref="AJ1089" si="3191">AJ1088</f>
        <v>0</v>
      </c>
      <c r="AK1089" s="362">
        <f t="shared" ref="AK1089" si="3192">AK1088</f>
        <v>0</v>
      </c>
      <c r="AL1089" s="362">
        <f t="shared" ref="AL1089" si="3193">AL1088</f>
        <v>0</v>
      </c>
      <c r="AM1089" s="362">
        <f t="shared" ref="AM1089" si="3194">AM1088</f>
        <v>0</v>
      </c>
      <c r="AN1089" s="362">
        <f t="shared" ref="AN1089" si="3195">AN1088</f>
        <v>0</v>
      </c>
      <c r="AO1089" s="362">
        <f t="shared" ref="AO1089" si="3196">AO1088</f>
        <v>0</v>
      </c>
      <c r="AP1089" s="362">
        <f t="shared" ref="AP1089" si="3197">AP1088</f>
        <v>0</v>
      </c>
      <c r="AQ1089" s="362">
        <f t="shared" ref="AQ1089" si="3198">AQ1088</f>
        <v>0</v>
      </c>
      <c r="AR1089" s="362">
        <f t="shared" ref="AR1089" si="3199">AR1088</f>
        <v>0</v>
      </c>
      <c r="AS1089" s="266"/>
    </row>
    <row r="1090" spans="1:45" ht="15" hidden="1" customHeight="1" outlineLevel="1">
      <c r="A1090" s="46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63"/>
      <c r="AF1090" s="376"/>
      <c r="AG1090" s="376"/>
      <c r="AH1090" s="376"/>
      <c r="AI1090" s="376"/>
      <c r="AJ1090" s="376"/>
      <c r="AK1090" s="376"/>
      <c r="AL1090" s="376"/>
      <c r="AM1090" s="376"/>
      <c r="AN1090" s="376"/>
      <c r="AO1090" s="376"/>
      <c r="AP1090" s="376"/>
      <c r="AQ1090" s="376"/>
      <c r="AR1090" s="376"/>
      <c r="AS1090" s="266"/>
    </row>
    <row r="1091" spans="1:45" ht="15" hidden="1" customHeight="1" outlineLevel="1">
      <c r="A1091" s="464">
        <v>31</v>
      </c>
      <c r="B1091" s="379" t="s">
        <v>123</v>
      </c>
      <c r="C1091" s="251" t="s">
        <v>25</v>
      </c>
      <c r="D1091" s="255"/>
      <c r="E1091" s="255"/>
      <c r="F1091" s="255"/>
      <c r="G1091" s="255"/>
      <c r="H1091" s="255"/>
      <c r="I1091" s="255"/>
      <c r="J1091" s="255"/>
      <c r="K1091" s="255"/>
      <c r="L1091" s="255"/>
      <c r="M1091" s="255"/>
      <c r="N1091" s="255"/>
      <c r="O1091" s="255"/>
      <c r="P1091" s="255"/>
      <c r="Q1091" s="255">
        <v>12</v>
      </c>
      <c r="R1091" s="255"/>
      <c r="S1091" s="255"/>
      <c r="T1091" s="255"/>
      <c r="U1091" s="255"/>
      <c r="V1091" s="255"/>
      <c r="W1091" s="255"/>
      <c r="X1091" s="255"/>
      <c r="Y1091" s="255"/>
      <c r="Z1091" s="255"/>
      <c r="AA1091" s="255"/>
      <c r="AB1091" s="255"/>
      <c r="AC1091" s="255"/>
      <c r="AD1091" s="255"/>
      <c r="AE1091" s="377"/>
      <c r="AF1091" s="366"/>
      <c r="AG1091" s="366"/>
      <c r="AH1091" s="366"/>
      <c r="AI1091" s="366"/>
      <c r="AJ1091" s="366"/>
      <c r="AK1091" s="366"/>
      <c r="AL1091" s="366"/>
      <c r="AM1091" s="366"/>
      <c r="AN1091" s="366"/>
      <c r="AO1091" s="366"/>
      <c r="AP1091" s="366"/>
      <c r="AQ1091" s="366"/>
      <c r="AR1091" s="366"/>
      <c r="AS1091" s="256">
        <f>SUM(AE1091:AR1091)</f>
        <v>0</v>
      </c>
    </row>
    <row r="1092" spans="1:45" ht="15" hidden="1" customHeight="1" outlineLevel="1">
      <c r="A1092" s="464"/>
      <c r="B1092" s="254" t="s">
        <v>345</v>
      </c>
      <c r="C1092" s="251" t="s">
        <v>163</v>
      </c>
      <c r="D1092" s="255"/>
      <c r="E1092" s="255"/>
      <c r="F1092" s="255"/>
      <c r="G1092" s="255"/>
      <c r="H1092" s="255"/>
      <c r="I1092" s="255"/>
      <c r="J1092" s="255"/>
      <c r="K1092" s="255"/>
      <c r="L1092" s="255"/>
      <c r="M1092" s="255"/>
      <c r="N1092" s="255"/>
      <c r="O1092" s="255"/>
      <c r="P1092" s="255"/>
      <c r="Q1092" s="255">
        <f>Q1091</f>
        <v>12</v>
      </c>
      <c r="R1092" s="255"/>
      <c r="S1092" s="255"/>
      <c r="T1092" s="255"/>
      <c r="U1092" s="255"/>
      <c r="V1092" s="255"/>
      <c r="W1092" s="255"/>
      <c r="X1092" s="255"/>
      <c r="Y1092" s="255"/>
      <c r="Z1092" s="255"/>
      <c r="AA1092" s="255"/>
      <c r="AB1092" s="255"/>
      <c r="AC1092" s="255"/>
      <c r="AD1092" s="255"/>
      <c r="AE1092" s="362">
        <f>AE1091</f>
        <v>0</v>
      </c>
      <c r="AF1092" s="362">
        <f t="shared" ref="AF1092" si="3200">AF1091</f>
        <v>0</v>
      </c>
      <c r="AG1092" s="362">
        <f t="shared" ref="AG1092" si="3201">AG1091</f>
        <v>0</v>
      </c>
      <c r="AH1092" s="362">
        <f t="shared" ref="AH1092" si="3202">AH1091</f>
        <v>0</v>
      </c>
      <c r="AI1092" s="362">
        <f t="shared" ref="AI1092" si="3203">AI1091</f>
        <v>0</v>
      </c>
      <c r="AJ1092" s="362">
        <f t="shared" ref="AJ1092" si="3204">AJ1091</f>
        <v>0</v>
      </c>
      <c r="AK1092" s="362">
        <f t="shared" ref="AK1092" si="3205">AK1091</f>
        <v>0</v>
      </c>
      <c r="AL1092" s="362">
        <f t="shared" ref="AL1092" si="3206">AL1091</f>
        <v>0</v>
      </c>
      <c r="AM1092" s="362">
        <f t="shared" ref="AM1092" si="3207">AM1091</f>
        <v>0</v>
      </c>
      <c r="AN1092" s="362">
        <f t="shared" ref="AN1092" si="3208">AN1091</f>
        <v>0</v>
      </c>
      <c r="AO1092" s="362">
        <f t="shared" ref="AO1092" si="3209">AO1091</f>
        <v>0</v>
      </c>
      <c r="AP1092" s="362">
        <f t="shared" ref="AP1092" si="3210">AP1091</f>
        <v>0</v>
      </c>
      <c r="AQ1092" s="362">
        <f t="shared" ref="AQ1092" si="3211">AQ1091</f>
        <v>0</v>
      </c>
      <c r="AR1092" s="362">
        <f t="shared" ref="AR1092" si="3212">AR1091</f>
        <v>0</v>
      </c>
      <c r="AS1092" s="266"/>
    </row>
    <row r="1093" spans="1:45" ht="15" hidden="1" customHeight="1" outlineLevel="1">
      <c r="A1093" s="464"/>
      <c r="B1093" s="379"/>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63"/>
      <c r="AF1093" s="376"/>
      <c r="AG1093" s="376"/>
      <c r="AH1093" s="376"/>
      <c r="AI1093" s="376"/>
      <c r="AJ1093" s="376"/>
      <c r="AK1093" s="376"/>
      <c r="AL1093" s="376"/>
      <c r="AM1093" s="376"/>
      <c r="AN1093" s="376"/>
      <c r="AO1093" s="376"/>
      <c r="AP1093" s="376"/>
      <c r="AQ1093" s="376"/>
      <c r="AR1093" s="376"/>
      <c r="AS1093" s="266"/>
    </row>
    <row r="1094" spans="1:45" ht="15" hidden="1" customHeight="1" outlineLevel="1">
      <c r="A1094" s="464">
        <v>32</v>
      </c>
      <c r="B1094" s="379" t="s">
        <v>124</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77"/>
      <c r="AF1094" s="366"/>
      <c r="AG1094" s="366"/>
      <c r="AH1094" s="366"/>
      <c r="AI1094" s="366"/>
      <c r="AJ1094" s="366"/>
      <c r="AK1094" s="366"/>
      <c r="AL1094" s="366"/>
      <c r="AM1094" s="366"/>
      <c r="AN1094" s="366"/>
      <c r="AO1094" s="366"/>
      <c r="AP1094" s="366"/>
      <c r="AQ1094" s="366"/>
      <c r="AR1094" s="366"/>
      <c r="AS1094" s="256">
        <f>SUM(AE1094:AR1094)</f>
        <v>0</v>
      </c>
    </row>
    <row r="1095" spans="1:45" ht="15" hidden="1" customHeight="1" outlineLevel="1">
      <c r="A1095" s="46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62">
        <f>AE1094</f>
        <v>0</v>
      </c>
      <c r="AF1095" s="362">
        <f t="shared" ref="AF1095" si="3213">AF1094</f>
        <v>0</v>
      </c>
      <c r="AG1095" s="362">
        <f t="shared" ref="AG1095" si="3214">AG1094</f>
        <v>0</v>
      </c>
      <c r="AH1095" s="362">
        <f t="shared" ref="AH1095" si="3215">AH1094</f>
        <v>0</v>
      </c>
      <c r="AI1095" s="362">
        <f t="shared" ref="AI1095" si="3216">AI1094</f>
        <v>0</v>
      </c>
      <c r="AJ1095" s="362">
        <f t="shared" ref="AJ1095" si="3217">AJ1094</f>
        <v>0</v>
      </c>
      <c r="AK1095" s="362">
        <f t="shared" ref="AK1095" si="3218">AK1094</f>
        <v>0</v>
      </c>
      <c r="AL1095" s="362">
        <f t="shared" ref="AL1095" si="3219">AL1094</f>
        <v>0</v>
      </c>
      <c r="AM1095" s="362">
        <f t="shared" ref="AM1095" si="3220">AM1094</f>
        <v>0</v>
      </c>
      <c r="AN1095" s="362">
        <f t="shared" ref="AN1095" si="3221">AN1094</f>
        <v>0</v>
      </c>
      <c r="AO1095" s="362">
        <f t="shared" ref="AO1095" si="3222">AO1094</f>
        <v>0</v>
      </c>
      <c r="AP1095" s="362">
        <f t="shared" ref="AP1095" si="3223">AP1094</f>
        <v>0</v>
      </c>
      <c r="AQ1095" s="362">
        <f t="shared" ref="AQ1095" si="3224">AQ1094</f>
        <v>0</v>
      </c>
      <c r="AR1095" s="362">
        <f t="shared" ref="AR1095" si="3225">AR1094</f>
        <v>0</v>
      </c>
      <c r="AS1095" s="266"/>
    </row>
    <row r="1096" spans="1:45" ht="15" hidden="1" customHeight="1" outlineLevel="1">
      <c r="A1096" s="464"/>
      <c r="B1096" s="379"/>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63"/>
      <c r="AF1096" s="376"/>
      <c r="AG1096" s="376"/>
      <c r="AH1096" s="376"/>
      <c r="AI1096" s="376"/>
      <c r="AJ1096" s="376"/>
      <c r="AK1096" s="376"/>
      <c r="AL1096" s="376"/>
      <c r="AM1096" s="376"/>
      <c r="AN1096" s="376"/>
      <c r="AO1096" s="376"/>
      <c r="AP1096" s="376"/>
      <c r="AQ1096" s="376"/>
      <c r="AR1096" s="376"/>
      <c r="AS1096" s="266"/>
    </row>
    <row r="1097" spans="1:45" ht="15" hidden="1" customHeight="1" outlineLevel="1">
      <c r="A1097" s="464"/>
      <c r="B1097" s="248" t="s">
        <v>497</v>
      </c>
      <c r="C1097" s="251"/>
      <c r="D1097" s="251"/>
      <c r="E1097" s="251"/>
      <c r="F1097" s="251"/>
      <c r="G1097" s="251"/>
      <c r="H1097" s="251"/>
      <c r="I1097" s="251"/>
      <c r="J1097" s="251"/>
      <c r="K1097" s="251"/>
      <c r="L1097" s="251"/>
      <c r="M1097" s="251"/>
      <c r="N1097" s="251"/>
      <c r="O1097" s="251"/>
      <c r="P1097" s="251"/>
      <c r="Q1097" s="251"/>
      <c r="R1097" s="251"/>
      <c r="S1097" s="251"/>
      <c r="T1097" s="251"/>
      <c r="U1097" s="251"/>
      <c r="V1097" s="251"/>
      <c r="W1097" s="251"/>
      <c r="X1097" s="251"/>
      <c r="Y1097" s="251"/>
      <c r="Z1097" s="251"/>
      <c r="AA1097" s="251"/>
      <c r="AB1097" s="251"/>
      <c r="AC1097" s="251"/>
      <c r="AD1097" s="251"/>
      <c r="AE1097" s="363"/>
      <c r="AF1097" s="376"/>
      <c r="AG1097" s="376"/>
      <c r="AH1097" s="376"/>
      <c r="AI1097" s="376"/>
      <c r="AJ1097" s="376"/>
      <c r="AK1097" s="376"/>
      <c r="AL1097" s="376"/>
      <c r="AM1097" s="376"/>
      <c r="AN1097" s="376"/>
      <c r="AO1097" s="376"/>
      <c r="AP1097" s="376"/>
      <c r="AQ1097" s="376"/>
      <c r="AR1097" s="376"/>
      <c r="AS1097" s="266"/>
    </row>
    <row r="1098" spans="1:45" ht="15" hidden="1" customHeight="1" outlineLevel="1">
      <c r="A1098" s="464">
        <v>33</v>
      </c>
      <c r="B1098" s="379" t="s">
        <v>125</v>
      </c>
      <c r="C1098" s="251" t="s">
        <v>25</v>
      </c>
      <c r="D1098" s="255"/>
      <c r="E1098" s="255"/>
      <c r="F1098" s="255"/>
      <c r="G1098" s="255"/>
      <c r="H1098" s="255"/>
      <c r="I1098" s="255"/>
      <c r="J1098" s="255"/>
      <c r="K1098" s="255"/>
      <c r="L1098" s="255"/>
      <c r="M1098" s="255"/>
      <c r="N1098" s="255"/>
      <c r="O1098" s="255"/>
      <c r="P1098" s="255"/>
      <c r="Q1098" s="255">
        <v>0</v>
      </c>
      <c r="R1098" s="255"/>
      <c r="S1098" s="255"/>
      <c r="T1098" s="255"/>
      <c r="U1098" s="255"/>
      <c r="V1098" s="255"/>
      <c r="W1098" s="255"/>
      <c r="X1098" s="255"/>
      <c r="Y1098" s="255"/>
      <c r="Z1098" s="255"/>
      <c r="AA1098" s="255"/>
      <c r="AB1098" s="255"/>
      <c r="AC1098" s="255"/>
      <c r="AD1098" s="255"/>
      <c r="AE1098" s="377"/>
      <c r="AF1098" s="366"/>
      <c r="AG1098" s="366"/>
      <c r="AH1098" s="366"/>
      <c r="AI1098" s="366"/>
      <c r="AJ1098" s="366"/>
      <c r="AK1098" s="366"/>
      <c r="AL1098" s="366"/>
      <c r="AM1098" s="366"/>
      <c r="AN1098" s="366"/>
      <c r="AO1098" s="366"/>
      <c r="AP1098" s="366"/>
      <c r="AQ1098" s="366"/>
      <c r="AR1098" s="366"/>
      <c r="AS1098" s="256">
        <f>SUM(AE1098:AR1098)</f>
        <v>0</v>
      </c>
    </row>
    <row r="1099" spans="1:45" ht="15" hidden="1" customHeight="1" outlineLevel="1">
      <c r="A1099" s="464"/>
      <c r="B1099" s="254" t="s">
        <v>345</v>
      </c>
      <c r="C1099" s="251" t="s">
        <v>163</v>
      </c>
      <c r="D1099" s="255"/>
      <c r="E1099" s="255"/>
      <c r="F1099" s="255"/>
      <c r="G1099" s="255"/>
      <c r="H1099" s="255"/>
      <c r="I1099" s="255"/>
      <c r="J1099" s="255"/>
      <c r="K1099" s="255"/>
      <c r="L1099" s="255"/>
      <c r="M1099" s="255"/>
      <c r="N1099" s="255"/>
      <c r="O1099" s="255"/>
      <c r="P1099" s="255"/>
      <c r="Q1099" s="255">
        <f>Q1098</f>
        <v>0</v>
      </c>
      <c r="R1099" s="255"/>
      <c r="S1099" s="255"/>
      <c r="T1099" s="255"/>
      <c r="U1099" s="255"/>
      <c r="V1099" s="255"/>
      <c r="W1099" s="255"/>
      <c r="X1099" s="255"/>
      <c r="Y1099" s="255"/>
      <c r="Z1099" s="255"/>
      <c r="AA1099" s="255"/>
      <c r="AB1099" s="255"/>
      <c r="AC1099" s="255"/>
      <c r="AD1099" s="255"/>
      <c r="AE1099" s="362">
        <f>AE1098</f>
        <v>0</v>
      </c>
      <c r="AF1099" s="362">
        <f t="shared" ref="AF1099" si="3226">AF1098</f>
        <v>0</v>
      </c>
      <c r="AG1099" s="362">
        <f t="shared" ref="AG1099" si="3227">AG1098</f>
        <v>0</v>
      </c>
      <c r="AH1099" s="362">
        <f t="shared" ref="AH1099" si="3228">AH1098</f>
        <v>0</v>
      </c>
      <c r="AI1099" s="362">
        <f t="shared" ref="AI1099" si="3229">AI1098</f>
        <v>0</v>
      </c>
      <c r="AJ1099" s="362">
        <f t="shared" ref="AJ1099" si="3230">AJ1098</f>
        <v>0</v>
      </c>
      <c r="AK1099" s="362">
        <f t="shared" ref="AK1099" si="3231">AK1098</f>
        <v>0</v>
      </c>
      <c r="AL1099" s="362">
        <f t="shared" ref="AL1099" si="3232">AL1098</f>
        <v>0</v>
      </c>
      <c r="AM1099" s="362">
        <f t="shared" ref="AM1099" si="3233">AM1098</f>
        <v>0</v>
      </c>
      <c r="AN1099" s="362">
        <f t="shared" ref="AN1099" si="3234">AN1098</f>
        <v>0</v>
      </c>
      <c r="AO1099" s="362">
        <f t="shared" ref="AO1099" si="3235">AO1098</f>
        <v>0</v>
      </c>
      <c r="AP1099" s="362">
        <f t="shared" ref="AP1099" si="3236">AP1098</f>
        <v>0</v>
      </c>
      <c r="AQ1099" s="362">
        <f t="shared" ref="AQ1099" si="3237">AQ1098</f>
        <v>0</v>
      </c>
      <c r="AR1099" s="362">
        <f t="shared" ref="AR1099" si="3238">AR1098</f>
        <v>0</v>
      </c>
      <c r="AS1099" s="266"/>
    </row>
    <row r="1100" spans="1:45" ht="15" hidden="1" customHeight="1" outlineLevel="1">
      <c r="A1100" s="464"/>
      <c r="B1100" s="379"/>
      <c r="C1100" s="251"/>
      <c r="D1100" s="251"/>
      <c r="E1100" s="251"/>
      <c r="F1100" s="251"/>
      <c r="G1100" s="251"/>
      <c r="H1100" s="251"/>
      <c r="I1100" s="251"/>
      <c r="J1100" s="251"/>
      <c r="K1100" s="251"/>
      <c r="L1100" s="251"/>
      <c r="M1100" s="251"/>
      <c r="N1100" s="251"/>
      <c r="O1100" s="251"/>
      <c r="P1100" s="251"/>
      <c r="Q1100" s="251"/>
      <c r="R1100" s="251"/>
      <c r="S1100" s="251"/>
      <c r="T1100" s="251"/>
      <c r="U1100" s="251"/>
      <c r="V1100" s="251"/>
      <c r="W1100" s="251"/>
      <c r="X1100" s="251"/>
      <c r="Y1100" s="251"/>
      <c r="Z1100" s="251"/>
      <c r="AA1100" s="251"/>
      <c r="AB1100" s="251"/>
      <c r="AC1100" s="251"/>
      <c r="AD1100" s="251"/>
      <c r="AE1100" s="363"/>
      <c r="AF1100" s="376"/>
      <c r="AG1100" s="376"/>
      <c r="AH1100" s="376"/>
      <c r="AI1100" s="376"/>
      <c r="AJ1100" s="376"/>
      <c r="AK1100" s="376"/>
      <c r="AL1100" s="376"/>
      <c r="AM1100" s="376"/>
      <c r="AN1100" s="376"/>
      <c r="AO1100" s="376"/>
      <c r="AP1100" s="376"/>
      <c r="AQ1100" s="376"/>
      <c r="AR1100" s="376"/>
      <c r="AS1100" s="266"/>
    </row>
    <row r="1101" spans="1:45" ht="15" hidden="1" customHeight="1" outlineLevel="1">
      <c r="A1101" s="464">
        <v>34</v>
      </c>
      <c r="B1101" s="379" t="s">
        <v>126</v>
      </c>
      <c r="C1101" s="251" t="s">
        <v>25</v>
      </c>
      <c r="D1101" s="255"/>
      <c r="E1101" s="255"/>
      <c r="F1101" s="255"/>
      <c r="G1101" s="255"/>
      <c r="H1101" s="255"/>
      <c r="I1101" s="255"/>
      <c r="J1101" s="255"/>
      <c r="K1101" s="255"/>
      <c r="L1101" s="255"/>
      <c r="M1101" s="255"/>
      <c r="N1101" s="255"/>
      <c r="O1101" s="255"/>
      <c r="P1101" s="255"/>
      <c r="Q1101" s="255">
        <v>0</v>
      </c>
      <c r="R1101" s="255"/>
      <c r="S1101" s="255"/>
      <c r="T1101" s="255"/>
      <c r="U1101" s="255"/>
      <c r="V1101" s="255"/>
      <c r="W1101" s="255"/>
      <c r="X1101" s="255"/>
      <c r="Y1101" s="255"/>
      <c r="Z1101" s="255"/>
      <c r="AA1101" s="255"/>
      <c r="AB1101" s="255"/>
      <c r="AC1101" s="255"/>
      <c r="AD1101" s="255"/>
      <c r="AE1101" s="377"/>
      <c r="AF1101" s="366"/>
      <c r="AG1101" s="366"/>
      <c r="AH1101" s="366"/>
      <c r="AI1101" s="366"/>
      <c r="AJ1101" s="366"/>
      <c r="AK1101" s="366"/>
      <c r="AL1101" s="366"/>
      <c r="AM1101" s="366"/>
      <c r="AN1101" s="366"/>
      <c r="AO1101" s="366"/>
      <c r="AP1101" s="366"/>
      <c r="AQ1101" s="366"/>
      <c r="AR1101" s="366"/>
      <c r="AS1101" s="256">
        <f>SUM(AE1101:AR1101)</f>
        <v>0</v>
      </c>
    </row>
    <row r="1102" spans="1:45" ht="15" hidden="1" customHeight="1" outlineLevel="1">
      <c r="A1102" s="464"/>
      <c r="B1102" s="254" t="s">
        <v>345</v>
      </c>
      <c r="C1102" s="251" t="s">
        <v>163</v>
      </c>
      <c r="D1102" s="255"/>
      <c r="E1102" s="255"/>
      <c r="F1102" s="255"/>
      <c r="G1102" s="255"/>
      <c r="H1102" s="255"/>
      <c r="I1102" s="255"/>
      <c r="J1102" s="255"/>
      <c r="K1102" s="255"/>
      <c r="L1102" s="255"/>
      <c r="M1102" s="255"/>
      <c r="N1102" s="255"/>
      <c r="O1102" s="255"/>
      <c r="P1102" s="255"/>
      <c r="Q1102" s="255">
        <f>Q1101</f>
        <v>0</v>
      </c>
      <c r="R1102" s="255"/>
      <c r="S1102" s="255"/>
      <c r="T1102" s="255"/>
      <c r="U1102" s="255"/>
      <c r="V1102" s="255"/>
      <c r="W1102" s="255"/>
      <c r="X1102" s="255"/>
      <c r="Y1102" s="255"/>
      <c r="Z1102" s="255"/>
      <c r="AA1102" s="255"/>
      <c r="AB1102" s="255"/>
      <c r="AC1102" s="255"/>
      <c r="AD1102" s="255"/>
      <c r="AE1102" s="362">
        <f>AE1101</f>
        <v>0</v>
      </c>
      <c r="AF1102" s="362">
        <f t="shared" ref="AF1102" si="3239">AF1101</f>
        <v>0</v>
      </c>
      <c r="AG1102" s="362">
        <f t="shared" ref="AG1102" si="3240">AG1101</f>
        <v>0</v>
      </c>
      <c r="AH1102" s="362">
        <f t="shared" ref="AH1102" si="3241">AH1101</f>
        <v>0</v>
      </c>
      <c r="AI1102" s="362">
        <f t="shared" ref="AI1102" si="3242">AI1101</f>
        <v>0</v>
      </c>
      <c r="AJ1102" s="362">
        <f t="shared" ref="AJ1102" si="3243">AJ1101</f>
        <v>0</v>
      </c>
      <c r="AK1102" s="362">
        <f t="shared" ref="AK1102" si="3244">AK1101</f>
        <v>0</v>
      </c>
      <c r="AL1102" s="362">
        <f t="shared" ref="AL1102" si="3245">AL1101</f>
        <v>0</v>
      </c>
      <c r="AM1102" s="362">
        <f t="shared" ref="AM1102" si="3246">AM1101</f>
        <v>0</v>
      </c>
      <c r="AN1102" s="362">
        <f t="shared" ref="AN1102" si="3247">AN1101</f>
        <v>0</v>
      </c>
      <c r="AO1102" s="362">
        <f t="shared" ref="AO1102" si="3248">AO1101</f>
        <v>0</v>
      </c>
      <c r="AP1102" s="362">
        <f t="shared" ref="AP1102" si="3249">AP1101</f>
        <v>0</v>
      </c>
      <c r="AQ1102" s="362">
        <f t="shared" ref="AQ1102" si="3250">AQ1101</f>
        <v>0</v>
      </c>
      <c r="AR1102" s="362">
        <f t="shared" ref="AR1102" si="3251">AR1101</f>
        <v>0</v>
      </c>
      <c r="AS1102" s="266"/>
    </row>
    <row r="1103" spans="1:45" ht="15" hidden="1" customHeight="1" outlineLevel="1">
      <c r="A1103" s="464"/>
      <c r="B1103" s="379"/>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63"/>
      <c r="AF1103" s="376"/>
      <c r="AG1103" s="376"/>
      <c r="AH1103" s="376"/>
      <c r="AI1103" s="376"/>
      <c r="AJ1103" s="376"/>
      <c r="AK1103" s="376"/>
      <c r="AL1103" s="376"/>
      <c r="AM1103" s="376"/>
      <c r="AN1103" s="376"/>
      <c r="AO1103" s="376"/>
      <c r="AP1103" s="376"/>
      <c r="AQ1103" s="376"/>
      <c r="AR1103" s="376"/>
      <c r="AS1103" s="266"/>
    </row>
    <row r="1104" spans="1:45" ht="15" hidden="1" customHeight="1" outlineLevel="1">
      <c r="A1104" s="464">
        <v>35</v>
      </c>
      <c r="B1104" s="379" t="s">
        <v>127</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77"/>
      <c r="AF1104" s="366"/>
      <c r="AG1104" s="366"/>
      <c r="AH1104" s="366"/>
      <c r="AI1104" s="366"/>
      <c r="AJ1104" s="366"/>
      <c r="AK1104" s="366"/>
      <c r="AL1104" s="366"/>
      <c r="AM1104" s="366"/>
      <c r="AN1104" s="366"/>
      <c r="AO1104" s="366"/>
      <c r="AP1104" s="366"/>
      <c r="AQ1104" s="366"/>
      <c r="AR1104" s="366"/>
      <c r="AS1104" s="256">
        <f>SUM(AE1104:AR1104)</f>
        <v>0</v>
      </c>
    </row>
    <row r="1105" spans="1:45" ht="15" hidden="1" customHeight="1" outlineLevel="1">
      <c r="A1105" s="46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62">
        <f>AE1104</f>
        <v>0</v>
      </c>
      <c r="AF1105" s="362">
        <f t="shared" ref="AF1105" si="3252">AF1104</f>
        <v>0</v>
      </c>
      <c r="AG1105" s="362">
        <f t="shared" ref="AG1105" si="3253">AG1104</f>
        <v>0</v>
      </c>
      <c r="AH1105" s="362">
        <f t="shared" ref="AH1105" si="3254">AH1104</f>
        <v>0</v>
      </c>
      <c r="AI1105" s="362">
        <f t="shared" ref="AI1105" si="3255">AI1104</f>
        <v>0</v>
      </c>
      <c r="AJ1105" s="362">
        <f t="shared" ref="AJ1105" si="3256">AJ1104</f>
        <v>0</v>
      </c>
      <c r="AK1105" s="362">
        <f t="shared" ref="AK1105" si="3257">AK1104</f>
        <v>0</v>
      </c>
      <c r="AL1105" s="362">
        <f t="shared" ref="AL1105" si="3258">AL1104</f>
        <v>0</v>
      </c>
      <c r="AM1105" s="362">
        <f t="shared" ref="AM1105" si="3259">AM1104</f>
        <v>0</v>
      </c>
      <c r="AN1105" s="362">
        <f t="shared" ref="AN1105" si="3260">AN1104</f>
        <v>0</v>
      </c>
      <c r="AO1105" s="362">
        <f t="shared" ref="AO1105" si="3261">AO1104</f>
        <v>0</v>
      </c>
      <c r="AP1105" s="362">
        <f t="shared" ref="AP1105" si="3262">AP1104</f>
        <v>0</v>
      </c>
      <c r="AQ1105" s="362">
        <f t="shared" ref="AQ1105" si="3263">AQ1104</f>
        <v>0</v>
      </c>
      <c r="AR1105" s="362">
        <f t="shared" ref="AR1105" si="3264">AR1104</f>
        <v>0</v>
      </c>
      <c r="AS1105" s="266"/>
    </row>
    <row r="1106" spans="1:45" ht="15" hidden="1" customHeight="1" outlineLevel="1">
      <c r="A1106" s="464"/>
      <c r="B1106" s="382"/>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63"/>
      <c r="AF1106" s="376"/>
      <c r="AG1106" s="376"/>
      <c r="AH1106" s="376"/>
      <c r="AI1106" s="376"/>
      <c r="AJ1106" s="376"/>
      <c r="AK1106" s="376"/>
      <c r="AL1106" s="376"/>
      <c r="AM1106" s="376"/>
      <c r="AN1106" s="376"/>
      <c r="AO1106" s="376"/>
      <c r="AP1106" s="376"/>
      <c r="AQ1106" s="376"/>
      <c r="AR1106" s="376"/>
      <c r="AS1106" s="266"/>
    </row>
    <row r="1107" spans="1:45" ht="15" hidden="1" customHeight="1" outlineLevel="1">
      <c r="A1107" s="464"/>
      <c r="B1107" s="248" t="s">
        <v>498</v>
      </c>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28.5" hidden="1" customHeight="1" outlineLevel="1">
      <c r="A1108" s="464">
        <v>36</v>
      </c>
      <c r="B1108" s="379" t="s">
        <v>128</v>
      </c>
      <c r="C1108" s="251" t="s">
        <v>25</v>
      </c>
      <c r="D1108" s="255"/>
      <c r="E1108" s="255"/>
      <c r="F1108" s="255"/>
      <c r="G1108" s="255"/>
      <c r="H1108" s="255"/>
      <c r="I1108" s="255"/>
      <c r="J1108" s="255"/>
      <c r="K1108" s="255"/>
      <c r="L1108" s="255"/>
      <c r="M1108" s="255"/>
      <c r="N1108" s="255"/>
      <c r="O1108" s="255"/>
      <c r="P1108" s="255"/>
      <c r="Q1108" s="255">
        <v>12</v>
      </c>
      <c r="R1108" s="255"/>
      <c r="S1108" s="255"/>
      <c r="T1108" s="255"/>
      <c r="U1108" s="255"/>
      <c r="V1108" s="255"/>
      <c r="W1108" s="255"/>
      <c r="X1108" s="255"/>
      <c r="Y1108" s="255"/>
      <c r="Z1108" s="255"/>
      <c r="AA1108" s="255"/>
      <c r="AB1108" s="255"/>
      <c r="AC1108" s="255"/>
      <c r="AD1108" s="255"/>
      <c r="AE1108" s="377"/>
      <c r="AF1108" s="366"/>
      <c r="AG1108" s="366"/>
      <c r="AH1108" s="366"/>
      <c r="AI1108" s="366"/>
      <c r="AJ1108" s="366"/>
      <c r="AK1108" s="366"/>
      <c r="AL1108" s="366"/>
      <c r="AM1108" s="366"/>
      <c r="AN1108" s="366"/>
      <c r="AO1108" s="366"/>
      <c r="AP1108" s="366"/>
      <c r="AQ1108" s="366"/>
      <c r="AR1108" s="366"/>
      <c r="AS1108" s="256">
        <f>SUM(AE1108:AR1108)</f>
        <v>0</v>
      </c>
    </row>
    <row r="1109" spans="1:45" ht="15" hidden="1" customHeight="1" outlineLevel="1">
      <c r="A1109" s="464"/>
      <c r="B1109" s="254" t="s">
        <v>345</v>
      </c>
      <c r="C1109" s="251" t="s">
        <v>163</v>
      </c>
      <c r="D1109" s="255"/>
      <c r="E1109" s="255"/>
      <c r="F1109" s="255"/>
      <c r="G1109" s="255"/>
      <c r="H1109" s="255"/>
      <c r="I1109" s="255"/>
      <c r="J1109" s="255"/>
      <c r="K1109" s="255"/>
      <c r="L1109" s="255"/>
      <c r="M1109" s="255"/>
      <c r="N1109" s="255"/>
      <c r="O1109" s="255"/>
      <c r="P1109" s="255"/>
      <c r="Q1109" s="255">
        <f>Q1108</f>
        <v>12</v>
      </c>
      <c r="R1109" s="255"/>
      <c r="S1109" s="255"/>
      <c r="T1109" s="255"/>
      <c r="U1109" s="255"/>
      <c r="V1109" s="255"/>
      <c r="W1109" s="255"/>
      <c r="X1109" s="255"/>
      <c r="Y1109" s="255"/>
      <c r="Z1109" s="255"/>
      <c r="AA1109" s="255"/>
      <c r="AB1109" s="255"/>
      <c r="AC1109" s="255"/>
      <c r="AD1109" s="255"/>
      <c r="AE1109" s="362">
        <f>AE1108</f>
        <v>0</v>
      </c>
      <c r="AF1109" s="362">
        <f t="shared" ref="AF1109" si="3265">AF1108</f>
        <v>0</v>
      </c>
      <c r="AG1109" s="362">
        <f t="shared" ref="AG1109" si="3266">AG1108</f>
        <v>0</v>
      </c>
      <c r="AH1109" s="362">
        <f t="shared" ref="AH1109" si="3267">AH1108</f>
        <v>0</v>
      </c>
      <c r="AI1109" s="362">
        <f t="shared" ref="AI1109" si="3268">AI1108</f>
        <v>0</v>
      </c>
      <c r="AJ1109" s="362">
        <f t="shared" ref="AJ1109" si="3269">AJ1108</f>
        <v>0</v>
      </c>
      <c r="AK1109" s="362">
        <f t="shared" ref="AK1109" si="3270">AK1108</f>
        <v>0</v>
      </c>
      <c r="AL1109" s="362">
        <f t="shared" ref="AL1109" si="3271">AL1108</f>
        <v>0</v>
      </c>
      <c r="AM1109" s="362">
        <f t="shared" ref="AM1109" si="3272">AM1108</f>
        <v>0</v>
      </c>
      <c r="AN1109" s="362">
        <f t="shared" ref="AN1109" si="3273">AN1108</f>
        <v>0</v>
      </c>
      <c r="AO1109" s="362">
        <f t="shared" ref="AO1109" si="3274">AO1108</f>
        <v>0</v>
      </c>
      <c r="AP1109" s="362">
        <f t="shared" ref="AP1109" si="3275">AP1108</f>
        <v>0</v>
      </c>
      <c r="AQ1109" s="362">
        <f t="shared" ref="AQ1109" si="3276">AQ1108</f>
        <v>0</v>
      </c>
      <c r="AR1109" s="362">
        <f t="shared" ref="AR1109" si="3277">AR1108</f>
        <v>0</v>
      </c>
      <c r="AS1109" s="266"/>
    </row>
    <row r="1110" spans="1:45" ht="15" hidden="1" customHeight="1" outlineLevel="1">
      <c r="A1110" s="464"/>
      <c r="B1110" s="379"/>
      <c r="C1110" s="251"/>
      <c r="D1110" s="251"/>
      <c r="E1110" s="251"/>
      <c r="F1110" s="251"/>
      <c r="G1110" s="251"/>
      <c r="H1110" s="251"/>
      <c r="I1110" s="251"/>
      <c r="J1110" s="251"/>
      <c r="K1110" s="251"/>
      <c r="L1110" s="251"/>
      <c r="M1110" s="251"/>
      <c r="N1110" s="251"/>
      <c r="O1110" s="251"/>
      <c r="P1110" s="251"/>
      <c r="Q1110" s="251"/>
      <c r="R1110" s="251"/>
      <c r="S1110" s="251"/>
      <c r="T1110" s="251"/>
      <c r="U1110" s="251"/>
      <c r="V1110" s="251"/>
      <c r="W1110" s="251"/>
      <c r="X1110" s="251"/>
      <c r="Y1110" s="251"/>
      <c r="Z1110" s="251"/>
      <c r="AA1110" s="251"/>
      <c r="AB1110" s="251"/>
      <c r="AC1110" s="251"/>
      <c r="AD1110" s="251"/>
      <c r="AE1110" s="363"/>
      <c r="AF1110" s="376"/>
      <c r="AG1110" s="376"/>
      <c r="AH1110" s="376"/>
      <c r="AI1110" s="376"/>
      <c r="AJ1110" s="376"/>
      <c r="AK1110" s="376"/>
      <c r="AL1110" s="376"/>
      <c r="AM1110" s="376"/>
      <c r="AN1110" s="376"/>
      <c r="AO1110" s="376"/>
      <c r="AP1110" s="376"/>
      <c r="AQ1110" s="376"/>
      <c r="AR1110" s="376"/>
      <c r="AS1110" s="266"/>
    </row>
    <row r="1111" spans="1:45" ht="15" hidden="1" customHeight="1" outlineLevel="1">
      <c r="A1111" s="464">
        <v>37</v>
      </c>
      <c r="B1111" s="379" t="s">
        <v>129</v>
      </c>
      <c r="C1111" s="251" t="s">
        <v>25</v>
      </c>
      <c r="D1111" s="255"/>
      <c r="E1111" s="255"/>
      <c r="F1111" s="255"/>
      <c r="G1111" s="255"/>
      <c r="H1111" s="255"/>
      <c r="I1111" s="255"/>
      <c r="J1111" s="255"/>
      <c r="K1111" s="255"/>
      <c r="L1111" s="255"/>
      <c r="M1111" s="255"/>
      <c r="N1111" s="255"/>
      <c r="O1111" s="255"/>
      <c r="P1111" s="255"/>
      <c r="Q1111" s="255">
        <v>12</v>
      </c>
      <c r="R1111" s="255"/>
      <c r="S1111" s="255"/>
      <c r="T1111" s="255"/>
      <c r="U1111" s="255"/>
      <c r="V1111" s="255"/>
      <c r="W1111" s="255"/>
      <c r="X1111" s="255"/>
      <c r="Y1111" s="255"/>
      <c r="Z1111" s="255"/>
      <c r="AA1111" s="255"/>
      <c r="AB1111" s="255"/>
      <c r="AC1111" s="255"/>
      <c r="AD1111" s="255"/>
      <c r="AE1111" s="377"/>
      <c r="AF1111" s="366"/>
      <c r="AG1111" s="366"/>
      <c r="AH1111" s="366"/>
      <c r="AI1111" s="366"/>
      <c r="AJ1111" s="366"/>
      <c r="AK1111" s="366"/>
      <c r="AL1111" s="366"/>
      <c r="AM1111" s="366"/>
      <c r="AN1111" s="366"/>
      <c r="AO1111" s="366"/>
      <c r="AP1111" s="366"/>
      <c r="AQ1111" s="366"/>
      <c r="AR1111" s="366"/>
      <c r="AS1111" s="256">
        <f>SUM(AE1111:AR1111)</f>
        <v>0</v>
      </c>
    </row>
    <row r="1112" spans="1:45" ht="15" hidden="1" customHeight="1" outlineLevel="1">
      <c r="A1112" s="464"/>
      <c r="B1112" s="254" t="s">
        <v>345</v>
      </c>
      <c r="C1112" s="251" t="s">
        <v>163</v>
      </c>
      <c r="D1112" s="255"/>
      <c r="E1112" s="255"/>
      <c r="F1112" s="255"/>
      <c r="G1112" s="255"/>
      <c r="H1112" s="255"/>
      <c r="I1112" s="255"/>
      <c r="J1112" s="255"/>
      <c r="K1112" s="255"/>
      <c r="L1112" s="255"/>
      <c r="M1112" s="255"/>
      <c r="N1112" s="255"/>
      <c r="O1112" s="255"/>
      <c r="P1112" s="255"/>
      <c r="Q1112" s="255">
        <f>Q1111</f>
        <v>12</v>
      </c>
      <c r="R1112" s="255"/>
      <c r="S1112" s="255"/>
      <c r="T1112" s="255"/>
      <c r="U1112" s="255"/>
      <c r="V1112" s="255"/>
      <c r="W1112" s="255"/>
      <c r="X1112" s="255"/>
      <c r="Y1112" s="255"/>
      <c r="Z1112" s="255"/>
      <c r="AA1112" s="255"/>
      <c r="AB1112" s="255"/>
      <c r="AC1112" s="255"/>
      <c r="AD1112" s="255"/>
      <c r="AE1112" s="362">
        <f>AE1111</f>
        <v>0</v>
      </c>
      <c r="AF1112" s="362">
        <f t="shared" ref="AF1112" si="3278">AF1111</f>
        <v>0</v>
      </c>
      <c r="AG1112" s="362">
        <f t="shared" ref="AG1112" si="3279">AG1111</f>
        <v>0</v>
      </c>
      <c r="AH1112" s="362">
        <f t="shared" ref="AH1112" si="3280">AH1111</f>
        <v>0</v>
      </c>
      <c r="AI1112" s="362">
        <f t="shared" ref="AI1112" si="3281">AI1111</f>
        <v>0</v>
      </c>
      <c r="AJ1112" s="362">
        <f t="shared" ref="AJ1112" si="3282">AJ1111</f>
        <v>0</v>
      </c>
      <c r="AK1112" s="362">
        <f t="shared" ref="AK1112" si="3283">AK1111</f>
        <v>0</v>
      </c>
      <c r="AL1112" s="362">
        <f t="shared" ref="AL1112" si="3284">AL1111</f>
        <v>0</v>
      </c>
      <c r="AM1112" s="362">
        <f t="shared" ref="AM1112" si="3285">AM1111</f>
        <v>0</v>
      </c>
      <c r="AN1112" s="362">
        <f t="shared" ref="AN1112" si="3286">AN1111</f>
        <v>0</v>
      </c>
      <c r="AO1112" s="362">
        <f t="shared" ref="AO1112" si="3287">AO1111</f>
        <v>0</v>
      </c>
      <c r="AP1112" s="362">
        <f t="shared" ref="AP1112" si="3288">AP1111</f>
        <v>0</v>
      </c>
      <c r="AQ1112" s="362">
        <f t="shared" ref="AQ1112" si="3289">AQ1111</f>
        <v>0</v>
      </c>
      <c r="AR1112" s="362">
        <f t="shared" ref="AR1112" si="3290">AR1111</f>
        <v>0</v>
      </c>
      <c r="AS1112" s="266"/>
    </row>
    <row r="1113" spans="1:45" ht="15" hidden="1" customHeight="1" outlineLevel="1">
      <c r="A1113" s="464"/>
      <c r="B1113" s="379"/>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63"/>
      <c r="AF1113" s="376"/>
      <c r="AG1113" s="376"/>
      <c r="AH1113" s="376"/>
      <c r="AI1113" s="376"/>
      <c r="AJ1113" s="376"/>
      <c r="AK1113" s="376"/>
      <c r="AL1113" s="376"/>
      <c r="AM1113" s="376"/>
      <c r="AN1113" s="376"/>
      <c r="AO1113" s="376"/>
      <c r="AP1113" s="376"/>
      <c r="AQ1113" s="376"/>
      <c r="AR1113" s="376"/>
      <c r="AS1113" s="266"/>
    </row>
    <row r="1114" spans="1:45" ht="15" hidden="1" customHeight="1" outlineLevel="1">
      <c r="A1114" s="464">
        <v>38</v>
      </c>
      <c r="B1114" s="379" t="s">
        <v>130</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77"/>
      <c r="AF1114" s="366"/>
      <c r="AG1114" s="366"/>
      <c r="AH1114" s="366"/>
      <c r="AI1114" s="366"/>
      <c r="AJ1114" s="366"/>
      <c r="AK1114" s="366"/>
      <c r="AL1114" s="366"/>
      <c r="AM1114" s="366"/>
      <c r="AN1114" s="366"/>
      <c r="AO1114" s="366"/>
      <c r="AP1114" s="366"/>
      <c r="AQ1114" s="366"/>
      <c r="AR1114" s="366"/>
      <c r="AS1114" s="256">
        <f>SUM(AE1114:AR1114)</f>
        <v>0</v>
      </c>
    </row>
    <row r="1115" spans="1:45" ht="15" hidden="1" customHeight="1" outlineLevel="1">
      <c r="A1115" s="464"/>
      <c r="B1115" s="254" t="s">
        <v>345</v>
      </c>
      <c r="C1115" s="251" t="s">
        <v>163</v>
      </c>
      <c r="D1115" s="255"/>
      <c r="E1115" s="255"/>
      <c r="F1115" s="255"/>
      <c r="G1115" s="255"/>
      <c r="H1115" s="255"/>
      <c r="I1115" s="255"/>
      <c r="J1115" s="255"/>
      <c r="K1115" s="255"/>
      <c r="L1115" s="255"/>
      <c r="M1115" s="255"/>
      <c r="N1115" s="255"/>
      <c r="O1115" s="255"/>
      <c r="P1115" s="255"/>
      <c r="Q1115" s="255">
        <f>Q1114</f>
        <v>12</v>
      </c>
      <c r="R1115" s="255"/>
      <c r="S1115" s="255"/>
      <c r="T1115" s="255"/>
      <c r="U1115" s="255"/>
      <c r="V1115" s="255"/>
      <c r="W1115" s="255"/>
      <c r="X1115" s="255"/>
      <c r="Y1115" s="255"/>
      <c r="Z1115" s="255"/>
      <c r="AA1115" s="255"/>
      <c r="AB1115" s="255"/>
      <c r="AC1115" s="255"/>
      <c r="AD1115" s="255"/>
      <c r="AE1115" s="362">
        <f>AE1114</f>
        <v>0</v>
      </c>
      <c r="AF1115" s="362">
        <f t="shared" ref="AF1115" si="3291">AF1114</f>
        <v>0</v>
      </c>
      <c r="AG1115" s="362">
        <f t="shared" ref="AG1115" si="3292">AG1114</f>
        <v>0</v>
      </c>
      <c r="AH1115" s="362">
        <f t="shared" ref="AH1115" si="3293">AH1114</f>
        <v>0</v>
      </c>
      <c r="AI1115" s="362">
        <f t="shared" ref="AI1115" si="3294">AI1114</f>
        <v>0</v>
      </c>
      <c r="AJ1115" s="362">
        <f t="shared" ref="AJ1115" si="3295">AJ1114</f>
        <v>0</v>
      </c>
      <c r="AK1115" s="362">
        <f t="shared" ref="AK1115" si="3296">AK1114</f>
        <v>0</v>
      </c>
      <c r="AL1115" s="362">
        <f t="shared" ref="AL1115" si="3297">AL1114</f>
        <v>0</v>
      </c>
      <c r="AM1115" s="362">
        <f t="shared" ref="AM1115" si="3298">AM1114</f>
        <v>0</v>
      </c>
      <c r="AN1115" s="362">
        <f t="shared" ref="AN1115" si="3299">AN1114</f>
        <v>0</v>
      </c>
      <c r="AO1115" s="362">
        <f t="shared" ref="AO1115" si="3300">AO1114</f>
        <v>0</v>
      </c>
      <c r="AP1115" s="362">
        <f t="shared" ref="AP1115" si="3301">AP1114</f>
        <v>0</v>
      </c>
      <c r="AQ1115" s="362">
        <f t="shared" ref="AQ1115" si="3302">AQ1114</f>
        <v>0</v>
      </c>
      <c r="AR1115" s="362">
        <f t="shared" ref="AR1115" si="3303">AR1114</f>
        <v>0</v>
      </c>
      <c r="AS1115" s="266"/>
    </row>
    <row r="1116" spans="1:45" ht="15" hidden="1" customHeight="1" outlineLevel="1">
      <c r="A1116" s="464"/>
      <c r="B1116" s="379"/>
      <c r="C1116" s="251"/>
      <c r="D1116" s="251"/>
      <c r="E1116" s="251"/>
      <c r="F1116" s="251"/>
      <c r="G1116" s="251"/>
      <c r="H1116" s="251"/>
      <c r="I1116" s="251"/>
      <c r="J1116" s="251"/>
      <c r="K1116" s="251"/>
      <c r="L1116" s="251"/>
      <c r="M1116" s="251"/>
      <c r="N1116" s="251"/>
      <c r="O1116" s="251"/>
      <c r="P1116" s="251"/>
      <c r="Q1116" s="251"/>
      <c r="R1116" s="251"/>
      <c r="S1116" s="251"/>
      <c r="T1116" s="251"/>
      <c r="U1116" s="251"/>
      <c r="V1116" s="251"/>
      <c r="W1116" s="251"/>
      <c r="X1116" s="251"/>
      <c r="Y1116" s="251"/>
      <c r="Z1116" s="251"/>
      <c r="AA1116" s="251"/>
      <c r="AB1116" s="251"/>
      <c r="AC1116" s="251"/>
      <c r="AD1116" s="251"/>
      <c r="AE1116" s="363"/>
      <c r="AF1116" s="376"/>
      <c r="AG1116" s="376"/>
      <c r="AH1116" s="376"/>
      <c r="AI1116" s="376"/>
      <c r="AJ1116" s="376"/>
      <c r="AK1116" s="376"/>
      <c r="AL1116" s="376"/>
      <c r="AM1116" s="376"/>
      <c r="AN1116" s="376"/>
      <c r="AO1116" s="376"/>
      <c r="AP1116" s="376"/>
      <c r="AQ1116" s="376"/>
      <c r="AR1116" s="376"/>
      <c r="AS1116" s="266"/>
    </row>
    <row r="1117" spans="1:45" ht="15" hidden="1" customHeight="1" outlineLevel="1">
      <c r="A1117" s="464">
        <v>39</v>
      </c>
      <c r="B1117" s="379" t="s">
        <v>131</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77"/>
      <c r="AF1117" s="366"/>
      <c r="AG1117" s="366"/>
      <c r="AH1117" s="366"/>
      <c r="AI1117" s="366"/>
      <c r="AJ1117" s="366"/>
      <c r="AK1117" s="366"/>
      <c r="AL1117" s="366"/>
      <c r="AM1117" s="366"/>
      <c r="AN1117" s="366"/>
      <c r="AO1117" s="366"/>
      <c r="AP1117" s="366"/>
      <c r="AQ1117" s="366"/>
      <c r="AR1117" s="366"/>
      <c r="AS1117" s="256">
        <f>SUM(AE1117:AR1117)</f>
        <v>0</v>
      </c>
    </row>
    <row r="1118" spans="1:45" ht="15" hidden="1" customHeight="1" outlineLevel="1">
      <c r="A1118" s="46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62">
        <f>AE1117</f>
        <v>0</v>
      </c>
      <c r="AF1118" s="362">
        <f t="shared" ref="AF1118" si="3304">AF1117</f>
        <v>0</v>
      </c>
      <c r="AG1118" s="362">
        <f t="shared" ref="AG1118" si="3305">AG1117</f>
        <v>0</v>
      </c>
      <c r="AH1118" s="362">
        <f t="shared" ref="AH1118" si="3306">AH1117</f>
        <v>0</v>
      </c>
      <c r="AI1118" s="362">
        <f t="shared" ref="AI1118" si="3307">AI1117</f>
        <v>0</v>
      </c>
      <c r="AJ1118" s="362">
        <f t="shared" ref="AJ1118" si="3308">AJ1117</f>
        <v>0</v>
      </c>
      <c r="AK1118" s="362">
        <f t="shared" ref="AK1118" si="3309">AK1117</f>
        <v>0</v>
      </c>
      <c r="AL1118" s="362">
        <f t="shared" ref="AL1118" si="3310">AL1117</f>
        <v>0</v>
      </c>
      <c r="AM1118" s="362">
        <f t="shared" ref="AM1118" si="3311">AM1117</f>
        <v>0</v>
      </c>
      <c r="AN1118" s="362">
        <f t="shared" ref="AN1118" si="3312">AN1117</f>
        <v>0</v>
      </c>
      <c r="AO1118" s="362">
        <f t="shared" ref="AO1118" si="3313">AO1117</f>
        <v>0</v>
      </c>
      <c r="AP1118" s="362">
        <f t="shared" ref="AP1118" si="3314">AP1117</f>
        <v>0</v>
      </c>
      <c r="AQ1118" s="362">
        <f t="shared" ref="AQ1118" si="3315">AQ1117</f>
        <v>0</v>
      </c>
      <c r="AR1118" s="362">
        <f t="shared" ref="AR1118" si="3316">AR1117</f>
        <v>0</v>
      </c>
      <c r="AS1118" s="266"/>
    </row>
    <row r="1119" spans="1:45" ht="15" hidden="1" customHeight="1" outlineLevel="1">
      <c r="A1119" s="464"/>
      <c r="B1119" s="379"/>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63"/>
      <c r="AF1119" s="376"/>
      <c r="AG1119" s="376"/>
      <c r="AH1119" s="376"/>
      <c r="AI1119" s="376"/>
      <c r="AJ1119" s="376"/>
      <c r="AK1119" s="376"/>
      <c r="AL1119" s="376"/>
      <c r="AM1119" s="376"/>
      <c r="AN1119" s="376"/>
      <c r="AO1119" s="376"/>
      <c r="AP1119" s="376"/>
      <c r="AQ1119" s="376"/>
      <c r="AR1119" s="376"/>
      <c r="AS1119" s="266"/>
    </row>
    <row r="1120" spans="1:45" ht="15" hidden="1" customHeight="1" outlineLevel="1">
      <c r="A1120" s="464">
        <v>40</v>
      </c>
      <c r="B1120" s="379" t="s">
        <v>132</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77"/>
      <c r="AF1120" s="366"/>
      <c r="AG1120" s="366"/>
      <c r="AH1120" s="366"/>
      <c r="AI1120" s="366"/>
      <c r="AJ1120" s="366"/>
      <c r="AK1120" s="366"/>
      <c r="AL1120" s="366"/>
      <c r="AM1120" s="366"/>
      <c r="AN1120" s="366"/>
      <c r="AO1120" s="366"/>
      <c r="AP1120" s="366"/>
      <c r="AQ1120" s="366"/>
      <c r="AR1120" s="366"/>
      <c r="AS1120" s="256">
        <f>SUM(AE1120:AR1120)</f>
        <v>0</v>
      </c>
    </row>
    <row r="1121" spans="1:45" ht="15" hidden="1" customHeight="1" outlineLevel="1">
      <c r="A1121" s="46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62">
        <f>AE1120</f>
        <v>0</v>
      </c>
      <c r="AF1121" s="362">
        <f t="shared" ref="AF1121" si="3317">AF1120</f>
        <v>0</v>
      </c>
      <c r="AG1121" s="362">
        <f t="shared" ref="AG1121" si="3318">AG1120</f>
        <v>0</v>
      </c>
      <c r="AH1121" s="362">
        <f t="shared" ref="AH1121" si="3319">AH1120</f>
        <v>0</v>
      </c>
      <c r="AI1121" s="362">
        <f t="shared" ref="AI1121" si="3320">AI1120</f>
        <v>0</v>
      </c>
      <c r="AJ1121" s="362">
        <f t="shared" ref="AJ1121" si="3321">AJ1120</f>
        <v>0</v>
      </c>
      <c r="AK1121" s="362">
        <f t="shared" ref="AK1121" si="3322">AK1120</f>
        <v>0</v>
      </c>
      <c r="AL1121" s="362">
        <f t="shared" ref="AL1121" si="3323">AL1120</f>
        <v>0</v>
      </c>
      <c r="AM1121" s="362">
        <f t="shared" ref="AM1121" si="3324">AM1120</f>
        <v>0</v>
      </c>
      <c r="AN1121" s="362">
        <f t="shared" ref="AN1121" si="3325">AN1120</f>
        <v>0</v>
      </c>
      <c r="AO1121" s="362">
        <f t="shared" ref="AO1121" si="3326">AO1120</f>
        <v>0</v>
      </c>
      <c r="AP1121" s="362">
        <f t="shared" ref="AP1121" si="3327">AP1120</f>
        <v>0</v>
      </c>
      <c r="AQ1121" s="362">
        <f t="shared" ref="AQ1121" si="3328">AQ1120</f>
        <v>0</v>
      </c>
      <c r="AR1121" s="362">
        <f t="shared" ref="AR1121" si="3329">AR1120</f>
        <v>0</v>
      </c>
      <c r="AS1121" s="266"/>
    </row>
    <row r="1122" spans="1:45" ht="15" hidden="1" customHeight="1" outlineLevel="1">
      <c r="A1122" s="464"/>
      <c r="B1122" s="379"/>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63"/>
      <c r="AF1122" s="376"/>
      <c r="AG1122" s="376"/>
      <c r="AH1122" s="376"/>
      <c r="AI1122" s="376"/>
      <c r="AJ1122" s="376"/>
      <c r="AK1122" s="376"/>
      <c r="AL1122" s="376"/>
      <c r="AM1122" s="376"/>
      <c r="AN1122" s="376"/>
      <c r="AO1122" s="376"/>
      <c r="AP1122" s="376"/>
      <c r="AQ1122" s="376"/>
      <c r="AR1122" s="376"/>
      <c r="AS1122" s="266"/>
    </row>
    <row r="1123" spans="1:45" ht="28.5" hidden="1" customHeight="1" outlineLevel="1">
      <c r="A1123" s="464">
        <v>41</v>
      </c>
      <c r="B1123" s="379" t="s">
        <v>133</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77"/>
      <c r="AF1123" s="366"/>
      <c r="AG1123" s="366"/>
      <c r="AH1123" s="366"/>
      <c r="AI1123" s="366"/>
      <c r="AJ1123" s="366"/>
      <c r="AK1123" s="366"/>
      <c r="AL1123" s="366"/>
      <c r="AM1123" s="366"/>
      <c r="AN1123" s="366"/>
      <c r="AO1123" s="366"/>
      <c r="AP1123" s="366"/>
      <c r="AQ1123" s="366"/>
      <c r="AR1123" s="366"/>
      <c r="AS1123" s="256">
        <f>SUM(AE1123:AR1123)</f>
        <v>0</v>
      </c>
    </row>
    <row r="1124" spans="1:45" ht="15" hidden="1" customHeight="1" outlineLevel="1">
      <c r="A1124" s="46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62">
        <f>AE1123</f>
        <v>0</v>
      </c>
      <c r="AF1124" s="362">
        <f t="shared" ref="AF1124" si="3330">AF1123</f>
        <v>0</v>
      </c>
      <c r="AG1124" s="362">
        <f t="shared" ref="AG1124" si="3331">AG1123</f>
        <v>0</v>
      </c>
      <c r="AH1124" s="362">
        <f t="shared" ref="AH1124" si="3332">AH1123</f>
        <v>0</v>
      </c>
      <c r="AI1124" s="362">
        <f t="shared" ref="AI1124" si="3333">AI1123</f>
        <v>0</v>
      </c>
      <c r="AJ1124" s="362">
        <f t="shared" ref="AJ1124" si="3334">AJ1123</f>
        <v>0</v>
      </c>
      <c r="AK1124" s="362">
        <f t="shared" ref="AK1124" si="3335">AK1123</f>
        <v>0</v>
      </c>
      <c r="AL1124" s="362">
        <f t="shared" ref="AL1124" si="3336">AL1123</f>
        <v>0</v>
      </c>
      <c r="AM1124" s="362">
        <f t="shared" ref="AM1124" si="3337">AM1123</f>
        <v>0</v>
      </c>
      <c r="AN1124" s="362">
        <f t="shared" ref="AN1124" si="3338">AN1123</f>
        <v>0</v>
      </c>
      <c r="AO1124" s="362">
        <f t="shared" ref="AO1124" si="3339">AO1123</f>
        <v>0</v>
      </c>
      <c r="AP1124" s="362">
        <f t="shared" ref="AP1124" si="3340">AP1123</f>
        <v>0</v>
      </c>
      <c r="AQ1124" s="362">
        <f t="shared" ref="AQ1124" si="3341">AQ1123</f>
        <v>0</v>
      </c>
      <c r="AR1124" s="362">
        <f t="shared" ref="AR1124" si="3342">AR1123</f>
        <v>0</v>
      </c>
      <c r="AS1124" s="266"/>
    </row>
    <row r="1125" spans="1:45" ht="15" hidden="1" customHeight="1" outlineLevel="1">
      <c r="A1125" s="464"/>
      <c r="B1125" s="379"/>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63"/>
      <c r="AF1125" s="376"/>
      <c r="AG1125" s="376"/>
      <c r="AH1125" s="376"/>
      <c r="AI1125" s="376"/>
      <c r="AJ1125" s="376"/>
      <c r="AK1125" s="376"/>
      <c r="AL1125" s="376"/>
      <c r="AM1125" s="376"/>
      <c r="AN1125" s="376"/>
      <c r="AO1125" s="376"/>
      <c r="AP1125" s="376"/>
      <c r="AQ1125" s="376"/>
      <c r="AR1125" s="376"/>
      <c r="AS1125" s="266"/>
    </row>
    <row r="1126" spans="1:45" ht="28.5" hidden="1" customHeight="1" outlineLevel="1">
      <c r="A1126" s="464">
        <v>42</v>
      </c>
      <c r="B1126" s="379" t="s">
        <v>134</v>
      </c>
      <c r="C1126" s="251" t="s">
        <v>25</v>
      </c>
      <c r="D1126" s="255"/>
      <c r="E1126" s="255"/>
      <c r="F1126" s="255"/>
      <c r="G1126" s="255"/>
      <c r="H1126" s="255"/>
      <c r="I1126" s="255"/>
      <c r="J1126" s="255"/>
      <c r="K1126" s="255"/>
      <c r="L1126" s="255"/>
      <c r="M1126" s="255"/>
      <c r="N1126" s="255"/>
      <c r="O1126" s="255"/>
      <c r="P1126" s="255"/>
      <c r="Q1126" s="251"/>
      <c r="R1126" s="255"/>
      <c r="S1126" s="255"/>
      <c r="T1126" s="255"/>
      <c r="U1126" s="255"/>
      <c r="V1126" s="255"/>
      <c r="W1126" s="255"/>
      <c r="X1126" s="255"/>
      <c r="Y1126" s="255"/>
      <c r="Z1126" s="255"/>
      <c r="AA1126" s="255"/>
      <c r="AB1126" s="255"/>
      <c r="AC1126" s="255"/>
      <c r="AD1126" s="255"/>
      <c r="AE1126" s="377"/>
      <c r="AF1126" s="366"/>
      <c r="AG1126" s="366"/>
      <c r="AH1126" s="366"/>
      <c r="AI1126" s="366"/>
      <c r="AJ1126" s="366"/>
      <c r="AK1126" s="366"/>
      <c r="AL1126" s="366"/>
      <c r="AM1126" s="366"/>
      <c r="AN1126" s="366"/>
      <c r="AO1126" s="366"/>
      <c r="AP1126" s="366"/>
      <c r="AQ1126" s="366"/>
      <c r="AR1126" s="366"/>
      <c r="AS1126" s="256">
        <f>SUM(AE1126:AR1126)</f>
        <v>0</v>
      </c>
    </row>
    <row r="1127" spans="1:45" ht="15" hidden="1" customHeight="1" outlineLevel="1">
      <c r="A1127" s="464"/>
      <c r="B1127" s="254" t="s">
        <v>345</v>
      </c>
      <c r="C1127" s="251" t="s">
        <v>163</v>
      </c>
      <c r="D1127" s="255"/>
      <c r="E1127" s="255"/>
      <c r="F1127" s="255"/>
      <c r="G1127" s="255"/>
      <c r="H1127" s="255"/>
      <c r="I1127" s="255"/>
      <c r="J1127" s="255"/>
      <c r="K1127" s="255"/>
      <c r="L1127" s="255"/>
      <c r="M1127" s="255"/>
      <c r="N1127" s="255"/>
      <c r="O1127" s="255"/>
      <c r="P1127" s="255"/>
      <c r="Q1127" s="414"/>
      <c r="R1127" s="255"/>
      <c r="S1127" s="255"/>
      <c r="T1127" s="255"/>
      <c r="U1127" s="255"/>
      <c r="V1127" s="255"/>
      <c r="W1127" s="255"/>
      <c r="X1127" s="255"/>
      <c r="Y1127" s="255"/>
      <c r="Z1127" s="255"/>
      <c r="AA1127" s="255"/>
      <c r="AB1127" s="255"/>
      <c r="AC1127" s="255"/>
      <c r="AD1127" s="255"/>
      <c r="AE1127" s="362">
        <f>AE1126</f>
        <v>0</v>
      </c>
      <c r="AF1127" s="362">
        <f t="shared" ref="AF1127" si="3343">AF1126</f>
        <v>0</v>
      </c>
      <c r="AG1127" s="362">
        <f t="shared" ref="AG1127" si="3344">AG1126</f>
        <v>0</v>
      </c>
      <c r="AH1127" s="362">
        <f t="shared" ref="AH1127" si="3345">AH1126</f>
        <v>0</v>
      </c>
      <c r="AI1127" s="362">
        <f t="shared" ref="AI1127" si="3346">AI1126</f>
        <v>0</v>
      </c>
      <c r="AJ1127" s="362">
        <f t="shared" ref="AJ1127" si="3347">AJ1126</f>
        <v>0</v>
      </c>
      <c r="AK1127" s="362">
        <f t="shared" ref="AK1127" si="3348">AK1126</f>
        <v>0</v>
      </c>
      <c r="AL1127" s="362">
        <f t="shared" ref="AL1127" si="3349">AL1126</f>
        <v>0</v>
      </c>
      <c r="AM1127" s="362">
        <f t="shared" ref="AM1127" si="3350">AM1126</f>
        <v>0</v>
      </c>
      <c r="AN1127" s="362">
        <f t="shared" ref="AN1127" si="3351">AN1126</f>
        <v>0</v>
      </c>
      <c r="AO1127" s="362">
        <f t="shared" ref="AO1127" si="3352">AO1126</f>
        <v>0</v>
      </c>
      <c r="AP1127" s="362">
        <f t="shared" ref="AP1127" si="3353">AP1126</f>
        <v>0</v>
      </c>
      <c r="AQ1127" s="362">
        <f t="shared" ref="AQ1127" si="3354">AQ1126</f>
        <v>0</v>
      </c>
      <c r="AR1127" s="362">
        <f t="shared" ref="AR1127" si="3355">AR1126</f>
        <v>0</v>
      </c>
      <c r="AS1127" s="266"/>
    </row>
    <row r="1128" spans="1:45" ht="15" hidden="1" customHeight="1" outlineLevel="1">
      <c r="A1128" s="464"/>
      <c r="B1128" s="379"/>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63"/>
      <c r="AF1128" s="376"/>
      <c r="AG1128" s="376"/>
      <c r="AH1128" s="376"/>
      <c r="AI1128" s="376"/>
      <c r="AJ1128" s="376"/>
      <c r="AK1128" s="376"/>
      <c r="AL1128" s="376"/>
      <c r="AM1128" s="376"/>
      <c r="AN1128" s="376"/>
      <c r="AO1128" s="376"/>
      <c r="AP1128" s="376"/>
      <c r="AQ1128" s="376"/>
      <c r="AR1128" s="376"/>
      <c r="AS1128" s="266"/>
    </row>
    <row r="1129" spans="1:45" ht="15" hidden="1" customHeight="1" outlineLevel="1">
      <c r="A1129" s="464">
        <v>43</v>
      </c>
      <c r="B1129" s="379" t="s">
        <v>135</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77"/>
      <c r="AF1129" s="366"/>
      <c r="AG1129" s="366"/>
      <c r="AH1129" s="366"/>
      <c r="AI1129" s="366"/>
      <c r="AJ1129" s="366"/>
      <c r="AK1129" s="366"/>
      <c r="AL1129" s="366"/>
      <c r="AM1129" s="366"/>
      <c r="AN1129" s="366"/>
      <c r="AO1129" s="366"/>
      <c r="AP1129" s="366"/>
      <c r="AQ1129" s="366"/>
      <c r="AR1129" s="366"/>
      <c r="AS1129" s="256">
        <f>SUM(AE1129:AR1129)</f>
        <v>0</v>
      </c>
    </row>
    <row r="1130" spans="1:45" ht="15" hidden="1" customHeight="1" outlineLevel="1">
      <c r="A1130" s="46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62">
        <f>AE1129</f>
        <v>0</v>
      </c>
      <c r="AF1130" s="362">
        <f t="shared" ref="AF1130" si="3356">AF1129</f>
        <v>0</v>
      </c>
      <c r="AG1130" s="362">
        <f t="shared" ref="AG1130" si="3357">AG1129</f>
        <v>0</v>
      </c>
      <c r="AH1130" s="362">
        <f t="shared" ref="AH1130" si="3358">AH1129</f>
        <v>0</v>
      </c>
      <c r="AI1130" s="362">
        <f t="shared" ref="AI1130" si="3359">AI1129</f>
        <v>0</v>
      </c>
      <c r="AJ1130" s="362">
        <f t="shared" ref="AJ1130" si="3360">AJ1129</f>
        <v>0</v>
      </c>
      <c r="AK1130" s="362">
        <f t="shared" ref="AK1130" si="3361">AK1129</f>
        <v>0</v>
      </c>
      <c r="AL1130" s="362">
        <f t="shared" ref="AL1130" si="3362">AL1129</f>
        <v>0</v>
      </c>
      <c r="AM1130" s="362">
        <f t="shared" ref="AM1130" si="3363">AM1129</f>
        <v>0</v>
      </c>
      <c r="AN1130" s="362">
        <f t="shared" ref="AN1130" si="3364">AN1129</f>
        <v>0</v>
      </c>
      <c r="AO1130" s="362">
        <f t="shared" ref="AO1130" si="3365">AO1129</f>
        <v>0</v>
      </c>
      <c r="AP1130" s="362">
        <f t="shared" ref="AP1130" si="3366">AP1129</f>
        <v>0</v>
      </c>
      <c r="AQ1130" s="362">
        <f t="shared" ref="AQ1130" si="3367">AQ1129</f>
        <v>0</v>
      </c>
      <c r="AR1130" s="362">
        <f t="shared" ref="AR1130" si="3368">AR1129</f>
        <v>0</v>
      </c>
      <c r="AS1130" s="266"/>
    </row>
    <row r="1131" spans="1:45" ht="15" hidden="1" customHeight="1" outlineLevel="1">
      <c r="A1131" s="464"/>
      <c r="B1131" s="379"/>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63"/>
      <c r="AF1131" s="376"/>
      <c r="AG1131" s="376"/>
      <c r="AH1131" s="376"/>
      <c r="AI1131" s="376"/>
      <c r="AJ1131" s="376"/>
      <c r="AK1131" s="376"/>
      <c r="AL1131" s="376"/>
      <c r="AM1131" s="376"/>
      <c r="AN1131" s="376"/>
      <c r="AO1131" s="376"/>
      <c r="AP1131" s="376"/>
      <c r="AQ1131" s="376"/>
      <c r="AR1131" s="376"/>
      <c r="AS1131" s="266"/>
    </row>
    <row r="1132" spans="1:45" ht="28.5" hidden="1" customHeight="1" outlineLevel="1">
      <c r="A1132" s="464">
        <v>44</v>
      </c>
      <c r="B1132" s="379" t="s">
        <v>136</v>
      </c>
      <c r="C1132" s="251" t="s">
        <v>25</v>
      </c>
      <c r="D1132" s="255"/>
      <c r="E1132" s="255"/>
      <c r="F1132" s="255"/>
      <c r="G1132" s="255"/>
      <c r="H1132" s="255"/>
      <c r="I1132" s="255"/>
      <c r="J1132" s="255"/>
      <c r="K1132" s="255"/>
      <c r="L1132" s="255"/>
      <c r="M1132" s="255"/>
      <c r="N1132" s="255"/>
      <c r="O1132" s="255"/>
      <c r="P1132" s="255"/>
      <c r="Q1132" s="255">
        <v>12</v>
      </c>
      <c r="R1132" s="255"/>
      <c r="S1132" s="255"/>
      <c r="T1132" s="255"/>
      <c r="U1132" s="255"/>
      <c r="V1132" s="255"/>
      <c r="W1132" s="255"/>
      <c r="X1132" s="255"/>
      <c r="Y1132" s="255"/>
      <c r="Z1132" s="255"/>
      <c r="AA1132" s="255"/>
      <c r="AB1132" s="255"/>
      <c r="AC1132" s="255"/>
      <c r="AD1132" s="255"/>
      <c r="AE1132" s="377"/>
      <c r="AF1132" s="366"/>
      <c r="AG1132" s="366"/>
      <c r="AH1132" s="366"/>
      <c r="AI1132" s="366"/>
      <c r="AJ1132" s="366"/>
      <c r="AK1132" s="366"/>
      <c r="AL1132" s="366"/>
      <c r="AM1132" s="366"/>
      <c r="AN1132" s="366"/>
      <c r="AO1132" s="366"/>
      <c r="AP1132" s="366"/>
      <c r="AQ1132" s="366"/>
      <c r="AR1132" s="366"/>
      <c r="AS1132" s="256">
        <f>SUM(AE1132:AR1132)</f>
        <v>0</v>
      </c>
    </row>
    <row r="1133" spans="1:45" ht="15" hidden="1" customHeight="1" outlineLevel="1">
      <c r="A1133" s="464"/>
      <c r="B1133" s="254" t="s">
        <v>345</v>
      </c>
      <c r="C1133" s="251" t="s">
        <v>163</v>
      </c>
      <c r="D1133" s="255"/>
      <c r="E1133" s="255"/>
      <c r="F1133" s="255"/>
      <c r="G1133" s="255"/>
      <c r="H1133" s="255"/>
      <c r="I1133" s="255"/>
      <c r="J1133" s="255"/>
      <c r="K1133" s="255"/>
      <c r="L1133" s="255"/>
      <c r="M1133" s="255"/>
      <c r="N1133" s="255"/>
      <c r="O1133" s="255"/>
      <c r="P1133" s="255"/>
      <c r="Q1133" s="255">
        <f>Q1132</f>
        <v>12</v>
      </c>
      <c r="R1133" s="255"/>
      <c r="S1133" s="255"/>
      <c r="T1133" s="255"/>
      <c r="U1133" s="255"/>
      <c r="V1133" s="255"/>
      <c r="W1133" s="255"/>
      <c r="X1133" s="255"/>
      <c r="Y1133" s="255"/>
      <c r="Z1133" s="255"/>
      <c r="AA1133" s="255"/>
      <c r="AB1133" s="255"/>
      <c r="AC1133" s="255"/>
      <c r="AD1133" s="255"/>
      <c r="AE1133" s="362">
        <f>AE1132</f>
        <v>0</v>
      </c>
      <c r="AF1133" s="362">
        <f t="shared" ref="AF1133" si="3369">AF1132</f>
        <v>0</v>
      </c>
      <c r="AG1133" s="362">
        <f t="shared" ref="AG1133" si="3370">AG1132</f>
        <v>0</v>
      </c>
      <c r="AH1133" s="362">
        <f t="shared" ref="AH1133" si="3371">AH1132</f>
        <v>0</v>
      </c>
      <c r="AI1133" s="362">
        <f t="shared" ref="AI1133" si="3372">AI1132</f>
        <v>0</v>
      </c>
      <c r="AJ1133" s="362">
        <f t="shared" ref="AJ1133" si="3373">AJ1132</f>
        <v>0</v>
      </c>
      <c r="AK1133" s="362">
        <f t="shared" ref="AK1133" si="3374">AK1132</f>
        <v>0</v>
      </c>
      <c r="AL1133" s="362">
        <f t="shared" ref="AL1133" si="3375">AL1132</f>
        <v>0</v>
      </c>
      <c r="AM1133" s="362">
        <f t="shared" ref="AM1133" si="3376">AM1132</f>
        <v>0</v>
      </c>
      <c r="AN1133" s="362">
        <f t="shared" ref="AN1133" si="3377">AN1132</f>
        <v>0</v>
      </c>
      <c r="AO1133" s="362">
        <f t="shared" ref="AO1133" si="3378">AO1132</f>
        <v>0</v>
      </c>
      <c r="AP1133" s="362">
        <f t="shared" ref="AP1133" si="3379">AP1132</f>
        <v>0</v>
      </c>
      <c r="AQ1133" s="362">
        <f t="shared" ref="AQ1133" si="3380">AQ1132</f>
        <v>0</v>
      </c>
      <c r="AR1133" s="362">
        <f t="shared" ref="AR1133" si="3381">AR1132</f>
        <v>0</v>
      </c>
      <c r="AS1133" s="266"/>
    </row>
    <row r="1134" spans="1:45" ht="15" hidden="1" customHeight="1" outlineLevel="1">
      <c r="A1134" s="464"/>
      <c r="B1134" s="379"/>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63"/>
      <c r="AF1134" s="376"/>
      <c r="AG1134" s="376"/>
      <c r="AH1134" s="376"/>
      <c r="AI1134" s="376"/>
      <c r="AJ1134" s="376"/>
      <c r="AK1134" s="376"/>
      <c r="AL1134" s="376"/>
      <c r="AM1134" s="376"/>
      <c r="AN1134" s="376"/>
      <c r="AO1134" s="376"/>
      <c r="AP1134" s="376"/>
      <c r="AQ1134" s="376"/>
      <c r="AR1134" s="376"/>
      <c r="AS1134" s="266"/>
    </row>
    <row r="1135" spans="1:45" ht="32.450000000000003" hidden="1" customHeight="1" outlineLevel="1">
      <c r="A1135" s="464">
        <v>45</v>
      </c>
      <c r="B1135" s="379" t="s">
        <v>137</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77"/>
      <c r="AF1135" s="366"/>
      <c r="AG1135" s="366"/>
      <c r="AH1135" s="366"/>
      <c r="AI1135" s="366"/>
      <c r="AJ1135" s="366"/>
      <c r="AK1135" s="366"/>
      <c r="AL1135" s="366"/>
      <c r="AM1135" s="366"/>
      <c r="AN1135" s="366"/>
      <c r="AO1135" s="366"/>
      <c r="AP1135" s="366"/>
      <c r="AQ1135" s="366"/>
      <c r="AR1135" s="366"/>
      <c r="AS1135" s="256">
        <f>SUM(AE1135:AR1135)</f>
        <v>0</v>
      </c>
    </row>
    <row r="1136" spans="1:45" ht="15" hidden="1" customHeight="1" outlineLevel="1">
      <c r="A1136" s="46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62">
        <f>AE1135</f>
        <v>0</v>
      </c>
      <c r="AF1136" s="362">
        <f t="shared" ref="AF1136" si="3382">AF1135</f>
        <v>0</v>
      </c>
      <c r="AG1136" s="362">
        <f t="shared" ref="AG1136" si="3383">AG1135</f>
        <v>0</v>
      </c>
      <c r="AH1136" s="362">
        <f t="shared" ref="AH1136" si="3384">AH1135</f>
        <v>0</v>
      </c>
      <c r="AI1136" s="362">
        <f t="shared" ref="AI1136" si="3385">AI1135</f>
        <v>0</v>
      </c>
      <c r="AJ1136" s="362">
        <f t="shared" ref="AJ1136" si="3386">AJ1135</f>
        <v>0</v>
      </c>
      <c r="AK1136" s="362">
        <f t="shared" ref="AK1136" si="3387">AK1135</f>
        <v>0</v>
      </c>
      <c r="AL1136" s="362">
        <f t="shared" ref="AL1136" si="3388">AL1135</f>
        <v>0</v>
      </c>
      <c r="AM1136" s="362">
        <f t="shared" ref="AM1136" si="3389">AM1135</f>
        <v>0</v>
      </c>
      <c r="AN1136" s="362">
        <f t="shared" ref="AN1136" si="3390">AN1135</f>
        <v>0</v>
      </c>
      <c r="AO1136" s="362">
        <f t="shared" ref="AO1136" si="3391">AO1135</f>
        <v>0</v>
      </c>
      <c r="AP1136" s="362">
        <f t="shared" ref="AP1136" si="3392">AP1135</f>
        <v>0</v>
      </c>
      <c r="AQ1136" s="362">
        <f t="shared" ref="AQ1136" si="3393">AQ1135</f>
        <v>0</v>
      </c>
      <c r="AR1136" s="362">
        <f t="shared" ref="AR1136" si="3394">AR1135</f>
        <v>0</v>
      </c>
      <c r="AS1136" s="266"/>
    </row>
    <row r="1137" spans="1:45" ht="15" hidden="1" customHeight="1" outlineLevel="1">
      <c r="A1137" s="464"/>
      <c r="B1137" s="379"/>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63"/>
      <c r="AF1137" s="376"/>
      <c r="AG1137" s="376"/>
      <c r="AH1137" s="376"/>
      <c r="AI1137" s="376"/>
      <c r="AJ1137" s="376"/>
      <c r="AK1137" s="376"/>
      <c r="AL1137" s="376"/>
      <c r="AM1137" s="376"/>
      <c r="AN1137" s="376"/>
      <c r="AO1137" s="376"/>
      <c r="AP1137" s="376"/>
      <c r="AQ1137" s="376"/>
      <c r="AR1137" s="376"/>
      <c r="AS1137" s="266"/>
    </row>
    <row r="1138" spans="1:45" ht="32.1" hidden="1" customHeight="1" outlineLevel="1">
      <c r="A1138" s="464">
        <v>46</v>
      </c>
      <c r="B1138" s="379" t="s">
        <v>138</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77"/>
      <c r="AF1138" s="366"/>
      <c r="AG1138" s="366"/>
      <c r="AH1138" s="366"/>
      <c r="AI1138" s="366"/>
      <c r="AJ1138" s="366"/>
      <c r="AK1138" s="366"/>
      <c r="AL1138" s="366"/>
      <c r="AM1138" s="366"/>
      <c r="AN1138" s="366"/>
      <c r="AO1138" s="366"/>
      <c r="AP1138" s="366"/>
      <c r="AQ1138" s="366"/>
      <c r="AR1138" s="366"/>
      <c r="AS1138" s="256">
        <f>SUM(AE1138:AR1138)</f>
        <v>0</v>
      </c>
    </row>
    <row r="1139" spans="1:45" ht="15" hidden="1" customHeight="1" outlineLevel="1">
      <c r="A1139" s="46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62">
        <f>AE1138</f>
        <v>0</v>
      </c>
      <c r="AF1139" s="362">
        <f t="shared" ref="AF1139" si="3395">AF1138</f>
        <v>0</v>
      </c>
      <c r="AG1139" s="362">
        <f t="shared" ref="AG1139" si="3396">AG1138</f>
        <v>0</v>
      </c>
      <c r="AH1139" s="362">
        <f t="shared" ref="AH1139" si="3397">AH1138</f>
        <v>0</v>
      </c>
      <c r="AI1139" s="362">
        <f t="shared" ref="AI1139" si="3398">AI1138</f>
        <v>0</v>
      </c>
      <c r="AJ1139" s="362">
        <f t="shared" ref="AJ1139" si="3399">AJ1138</f>
        <v>0</v>
      </c>
      <c r="AK1139" s="362">
        <f t="shared" ref="AK1139" si="3400">AK1138</f>
        <v>0</v>
      </c>
      <c r="AL1139" s="362">
        <f t="shared" ref="AL1139" si="3401">AL1138</f>
        <v>0</v>
      </c>
      <c r="AM1139" s="362">
        <f t="shared" ref="AM1139" si="3402">AM1138</f>
        <v>0</v>
      </c>
      <c r="AN1139" s="362">
        <f t="shared" ref="AN1139" si="3403">AN1138</f>
        <v>0</v>
      </c>
      <c r="AO1139" s="362">
        <f t="shared" ref="AO1139" si="3404">AO1138</f>
        <v>0</v>
      </c>
      <c r="AP1139" s="362">
        <f t="shared" ref="AP1139" si="3405">AP1138</f>
        <v>0</v>
      </c>
      <c r="AQ1139" s="362">
        <f t="shared" ref="AQ1139" si="3406">AQ1138</f>
        <v>0</v>
      </c>
      <c r="AR1139" s="362">
        <f t="shared" ref="AR1139" si="3407">AR1138</f>
        <v>0</v>
      </c>
      <c r="AS1139" s="266"/>
    </row>
    <row r="1140" spans="1:45" ht="15" hidden="1" customHeight="1" outlineLevel="1">
      <c r="A1140" s="464"/>
      <c r="B1140" s="379"/>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63"/>
      <c r="AF1140" s="376"/>
      <c r="AG1140" s="376"/>
      <c r="AH1140" s="376"/>
      <c r="AI1140" s="376"/>
      <c r="AJ1140" s="376"/>
      <c r="AK1140" s="376"/>
      <c r="AL1140" s="376"/>
      <c r="AM1140" s="376"/>
      <c r="AN1140" s="376"/>
      <c r="AO1140" s="376"/>
      <c r="AP1140" s="376"/>
      <c r="AQ1140" s="376"/>
      <c r="AR1140" s="376"/>
      <c r="AS1140" s="266"/>
    </row>
    <row r="1141" spans="1:45" ht="35.450000000000003" hidden="1" customHeight="1" outlineLevel="1">
      <c r="A1141" s="464">
        <v>47</v>
      </c>
      <c r="B1141" s="379" t="s">
        <v>139</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77"/>
      <c r="AF1141" s="366"/>
      <c r="AG1141" s="366"/>
      <c r="AH1141" s="366"/>
      <c r="AI1141" s="366"/>
      <c r="AJ1141" s="366"/>
      <c r="AK1141" s="366"/>
      <c r="AL1141" s="366"/>
      <c r="AM1141" s="366"/>
      <c r="AN1141" s="366"/>
      <c r="AO1141" s="366"/>
      <c r="AP1141" s="366"/>
      <c r="AQ1141" s="366"/>
      <c r="AR1141" s="366"/>
      <c r="AS1141" s="256">
        <f>SUM(AE1141:AR1141)</f>
        <v>0</v>
      </c>
    </row>
    <row r="1142" spans="1:45" ht="15" hidden="1" customHeight="1" outlineLevel="1">
      <c r="A1142" s="46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62">
        <f>AE1141</f>
        <v>0</v>
      </c>
      <c r="AF1142" s="362">
        <f t="shared" ref="AF1142" si="3408">AF1141</f>
        <v>0</v>
      </c>
      <c r="AG1142" s="362">
        <f t="shared" ref="AG1142" si="3409">AG1141</f>
        <v>0</v>
      </c>
      <c r="AH1142" s="362">
        <f t="shared" ref="AH1142" si="3410">AH1141</f>
        <v>0</v>
      </c>
      <c r="AI1142" s="362">
        <f t="shared" ref="AI1142" si="3411">AI1141</f>
        <v>0</v>
      </c>
      <c r="AJ1142" s="362">
        <f t="shared" ref="AJ1142" si="3412">AJ1141</f>
        <v>0</v>
      </c>
      <c r="AK1142" s="362">
        <f t="shared" ref="AK1142" si="3413">AK1141</f>
        <v>0</v>
      </c>
      <c r="AL1142" s="362">
        <f t="shared" ref="AL1142" si="3414">AL1141</f>
        <v>0</v>
      </c>
      <c r="AM1142" s="362">
        <f t="shared" ref="AM1142" si="3415">AM1141</f>
        <v>0</v>
      </c>
      <c r="AN1142" s="362">
        <f t="shared" ref="AN1142" si="3416">AN1141</f>
        <v>0</v>
      </c>
      <c r="AO1142" s="362">
        <f t="shared" ref="AO1142" si="3417">AO1141</f>
        <v>0</v>
      </c>
      <c r="AP1142" s="362">
        <f t="shared" ref="AP1142" si="3418">AP1141</f>
        <v>0</v>
      </c>
      <c r="AQ1142" s="362">
        <f t="shared" ref="AQ1142" si="3419">AQ1141</f>
        <v>0</v>
      </c>
      <c r="AR1142" s="362">
        <f t="shared" ref="AR1142" si="3420">AR1141</f>
        <v>0</v>
      </c>
      <c r="AS1142" s="266"/>
    </row>
    <row r="1143" spans="1:45" ht="15" hidden="1" customHeight="1" outlineLevel="1">
      <c r="A1143" s="464"/>
      <c r="B1143" s="379"/>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63"/>
      <c r="AF1143" s="376"/>
      <c r="AG1143" s="376"/>
      <c r="AH1143" s="376"/>
      <c r="AI1143" s="376"/>
      <c r="AJ1143" s="376"/>
      <c r="AK1143" s="376"/>
      <c r="AL1143" s="376"/>
      <c r="AM1143" s="376"/>
      <c r="AN1143" s="376"/>
      <c r="AO1143" s="376"/>
      <c r="AP1143" s="376"/>
      <c r="AQ1143" s="376"/>
      <c r="AR1143" s="376"/>
      <c r="AS1143" s="266"/>
    </row>
    <row r="1144" spans="1:45" ht="39.75" hidden="1" customHeight="1" outlineLevel="1">
      <c r="A1144" s="464">
        <v>48</v>
      </c>
      <c r="B1144" s="379" t="s">
        <v>140</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77"/>
      <c r="AF1144" s="366"/>
      <c r="AG1144" s="366"/>
      <c r="AH1144" s="366"/>
      <c r="AI1144" s="366"/>
      <c r="AJ1144" s="366"/>
      <c r="AK1144" s="366"/>
      <c r="AL1144" s="366"/>
      <c r="AM1144" s="366"/>
      <c r="AN1144" s="366"/>
      <c r="AO1144" s="366"/>
      <c r="AP1144" s="366"/>
      <c r="AQ1144" s="366"/>
      <c r="AR1144" s="366"/>
      <c r="AS1144" s="256">
        <f>SUM(AE1144:AR1144)</f>
        <v>0</v>
      </c>
    </row>
    <row r="1145" spans="1:45" ht="15" hidden="1" customHeight="1" outlineLevel="1">
      <c r="A1145" s="46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62">
        <f>AE1144</f>
        <v>0</v>
      </c>
      <c r="AF1145" s="362">
        <f t="shared" ref="AF1145" si="3421">AF1144</f>
        <v>0</v>
      </c>
      <c r="AG1145" s="362">
        <f t="shared" ref="AG1145" si="3422">AG1144</f>
        <v>0</v>
      </c>
      <c r="AH1145" s="362">
        <f t="shared" ref="AH1145" si="3423">AH1144</f>
        <v>0</v>
      </c>
      <c r="AI1145" s="362">
        <f t="shared" ref="AI1145" si="3424">AI1144</f>
        <v>0</v>
      </c>
      <c r="AJ1145" s="362">
        <f t="shared" ref="AJ1145" si="3425">AJ1144</f>
        <v>0</v>
      </c>
      <c r="AK1145" s="362">
        <f t="shared" ref="AK1145" si="3426">AK1144</f>
        <v>0</v>
      </c>
      <c r="AL1145" s="362">
        <f t="shared" ref="AL1145" si="3427">AL1144</f>
        <v>0</v>
      </c>
      <c r="AM1145" s="362">
        <f t="shared" ref="AM1145" si="3428">AM1144</f>
        <v>0</v>
      </c>
      <c r="AN1145" s="362">
        <f t="shared" ref="AN1145" si="3429">AN1144</f>
        <v>0</v>
      </c>
      <c r="AO1145" s="362">
        <f t="shared" ref="AO1145" si="3430">AO1144</f>
        <v>0</v>
      </c>
      <c r="AP1145" s="362">
        <f t="shared" ref="AP1145" si="3431">AP1144</f>
        <v>0</v>
      </c>
      <c r="AQ1145" s="362">
        <f t="shared" ref="AQ1145" si="3432">AQ1144</f>
        <v>0</v>
      </c>
      <c r="AR1145" s="362">
        <f t="shared" ref="AR1145" si="3433">AR1144</f>
        <v>0</v>
      </c>
      <c r="AS1145" s="266"/>
    </row>
    <row r="1146" spans="1:45" ht="15" hidden="1" customHeight="1" outlineLevel="1">
      <c r="A1146" s="464"/>
      <c r="B1146" s="379"/>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63"/>
      <c r="AF1146" s="376"/>
      <c r="AG1146" s="376"/>
      <c r="AH1146" s="376"/>
      <c r="AI1146" s="376"/>
      <c r="AJ1146" s="376"/>
      <c r="AK1146" s="376"/>
      <c r="AL1146" s="376"/>
      <c r="AM1146" s="376"/>
      <c r="AN1146" s="376"/>
      <c r="AO1146" s="376"/>
      <c r="AP1146" s="376"/>
      <c r="AQ1146" s="376"/>
      <c r="AR1146" s="376"/>
      <c r="AS1146" s="266"/>
    </row>
    <row r="1147" spans="1:45" ht="33" hidden="1" customHeight="1" outlineLevel="1">
      <c r="A1147" s="464">
        <v>49</v>
      </c>
      <c r="B1147" s="379" t="s">
        <v>141</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77"/>
      <c r="AF1147" s="366"/>
      <c r="AG1147" s="366"/>
      <c r="AH1147" s="366"/>
      <c r="AI1147" s="366"/>
      <c r="AJ1147" s="366"/>
      <c r="AK1147" s="366"/>
      <c r="AL1147" s="366"/>
      <c r="AM1147" s="366"/>
      <c r="AN1147" s="366"/>
      <c r="AO1147" s="366"/>
      <c r="AP1147" s="366"/>
      <c r="AQ1147" s="366"/>
      <c r="AR1147" s="366"/>
      <c r="AS1147" s="256">
        <f>SUM(AE1147:AR1147)</f>
        <v>0</v>
      </c>
    </row>
    <row r="1148" spans="1:45" ht="15" hidden="1" customHeight="1" outlineLevel="1">
      <c r="A1148" s="46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62">
        <f>AE1147</f>
        <v>0</v>
      </c>
      <c r="AF1148" s="362">
        <f t="shared" ref="AF1148" si="3434">AF1147</f>
        <v>0</v>
      </c>
      <c r="AG1148" s="362">
        <f t="shared" ref="AG1148" si="3435">AG1147</f>
        <v>0</v>
      </c>
      <c r="AH1148" s="362">
        <f t="shared" ref="AH1148" si="3436">AH1147</f>
        <v>0</v>
      </c>
      <c r="AI1148" s="362">
        <f t="shared" ref="AI1148" si="3437">AI1147</f>
        <v>0</v>
      </c>
      <c r="AJ1148" s="362">
        <f t="shared" ref="AJ1148" si="3438">AJ1147</f>
        <v>0</v>
      </c>
      <c r="AK1148" s="362">
        <f t="shared" ref="AK1148" si="3439">AK1147</f>
        <v>0</v>
      </c>
      <c r="AL1148" s="362">
        <f t="shared" ref="AL1148" si="3440">AL1147</f>
        <v>0</v>
      </c>
      <c r="AM1148" s="362">
        <f t="shared" ref="AM1148" si="3441">AM1147</f>
        <v>0</v>
      </c>
      <c r="AN1148" s="362">
        <f t="shared" ref="AN1148" si="3442">AN1147</f>
        <v>0</v>
      </c>
      <c r="AO1148" s="362">
        <f t="shared" ref="AO1148" si="3443">AO1147</f>
        <v>0</v>
      </c>
      <c r="AP1148" s="362">
        <f t="shared" ref="AP1148" si="3444">AP1147</f>
        <v>0</v>
      </c>
      <c r="AQ1148" s="362">
        <f t="shared" ref="AQ1148" si="3445">AQ1147</f>
        <v>0</v>
      </c>
      <c r="AR1148" s="362">
        <f t="shared" ref="AR1148" si="3446">AR1147</f>
        <v>0</v>
      </c>
      <c r="AS1148" s="266"/>
    </row>
    <row r="1149" spans="1:45" ht="15" hidden="1" customHeight="1" outlineLevel="1">
      <c r="A1149" s="464"/>
      <c r="B1149" s="254"/>
      <c r="C1149" s="251"/>
      <c r="D1149" s="670"/>
      <c r="E1149" s="670"/>
      <c r="F1149" s="670"/>
      <c r="G1149" s="670"/>
      <c r="H1149" s="670"/>
      <c r="I1149" s="670"/>
      <c r="J1149" s="670"/>
      <c r="K1149" s="670"/>
      <c r="L1149" s="670"/>
      <c r="M1149" s="670"/>
      <c r="N1149" s="670"/>
      <c r="O1149" s="670"/>
      <c r="P1149" s="670"/>
      <c r="Q1149" s="670"/>
      <c r="R1149" s="670"/>
      <c r="S1149" s="670"/>
      <c r="T1149" s="670"/>
      <c r="U1149" s="670"/>
      <c r="V1149" s="670"/>
      <c r="W1149" s="670"/>
      <c r="X1149" s="670"/>
      <c r="Y1149" s="670"/>
      <c r="Z1149" s="670"/>
      <c r="AA1149" s="670"/>
      <c r="AB1149" s="670"/>
      <c r="AC1149" s="670"/>
      <c r="AD1149" s="670"/>
      <c r="AE1149" s="362"/>
      <c r="AF1149" s="362"/>
      <c r="AG1149" s="362"/>
      <c r="AH1149" s="362"/>
      <c r="AI1149" s="362"/>
      <c r="AJ1149" s="362"/>
      <c r="AK1149" s="362"/>
      <c r="AL1149" s="362"/>
      <c r="AM1149" s="362"/>
      <c r="AN1149" s="362"/>
      <c r="AO1149" s="362"/>
      <c r="AP1149" s="362"/>
      <c r="AQ1149" s="362"/>
      <c r="AR1149" s="362"/>
      <c r="AS1149" s="266"/>
    </row>
    <row r="1150" spans="1:45" ht="15.75" hidden="1" outlineLevel="1">
      <c r="A1150" s="464"/>
      <c r="B1150" s="675" t="s">
        <v>921</v>
      </c>
      <c r="AS1150" s="671"/>
    </row>
    <row r="1151" spans="1:45" hidden="1" outlineLevel="1">
      <c r="A1151" s="464">
        <v>50</v>
      </c>
      <c r="B1151" s="254"/>
      <c r="AS1151" s="671"/>
    </row>
    <row r="1152" spans="1:45" ht="15.75" hidden="1" outlineLevel="1">
      <c r="A1152" s="464"/>
      <c r="B1152" s="379" t="s">
        <v>920</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idden="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447">AF1152</f>
        <v>0</v>
      </c>
      <c r="AG1153" s="362">
        <f t="shared" si="3447"/>
        <v>0</v>
      </c>
      <c r="AH1153" s="362">
        <f t="shared" si="3447"/>
        <v>0</v>
      </c>
      <c r="AI1153" s="362">
        <f t="shared" si="3447"/>
        <v>0</v>
      </c>
      <c r="AJ1153" s="362">
        <f t="shared" si="3447"/>
        <v>0</v>
      </c>
      <c r="AK1153" s="362">
        <f t="shared" si="3447"/>
        <v>0</v>
      </c>
      <c r="AL1153" s="362">
        <f t="shared" si="3447"/>
        <v>0</v>
      </c>
      <c r="AM1153" s="362">
        <f t="shared" si="3447"/>
        <v>0</v>
      </c>
      <c r="AN1153" s="362">
        <f t="shared" si="3447"/>
        <v>0</v>
      </c>
      <c r="AO1153" s="362">
        <f t="shared" si="3447"/>
        <v>0</v>
      </c>
      <c r="AP1153" s="362">
        <f t="shared" si="3447"/>
        <v>0</v>
      </c>
      <c r="AQ1153" s="362">
        <f t="shared" si="3447"/>
        <v>0</v>
      </c>
      <c r="AR1153" s="362">
        <f t="shared" si="3447"/>
        <v>0</v>
      </c>
      <c r="AS1153" s="266"/>
    </row>
    <row r="1154" spans="1:45" outlineLevel="1">
      <c r="A1154" s="464"/>
      <c r="B1154" s="254"/>
      <c r="C1154" s="265"/>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261"/>
      <c r="AF1154" s="261"/>
      <c r="AG1154" s="261"/>
      <c r="AH1154" s="261"/>
      <c r="AI1154" s="261"/>
      <c r="AJ1154" s="261"/>
      <c r="AK1154" s="261"/>
      <c r="AL1154" s="261"/>
      <c r="AM1154" s="261"/>
      <c r="AN1154" s="261"/>
      <c r="AO1154" s="261"/>
      <c r="AP1154" s="261"/>
      <c r="AQ1154" s="261"/>
      <c r="AR1154" s="261"/>
      <c r="AS1154" s="266"/>
    </row>
    <row r="1155" spans="1:45" ht="15.75">
      <c r="B1155" s="286" t="s">
        <v>346</v>
      </c>
      <c r="C1155" s="288"/>
      <c r="D1155" s="288">
        <f>SUM(D993:D1148)</f>
        <v>1145334.7095373571</v>
      </c>
      <c r="E1155" s="288"/>
      <c r="F1155" s="288"/>
      <c r="G1155" s="288"/>
      <c r="H1155" s="288"/>
      <c r="I1155" s="288"/>
      <c r="J1155" s="288"/>
      <c r="K1155" s="288"/>
      <c r="L1155" s="288"/>
      <c r="M1155" s="288"/>
      <c r="N1155" s="288"/>
      <c r="O1155" s="288"/>
      <c r="P1155" s="288"/>
      <c r="Q1155" s="288"/>
      <c r="R1155" s="288">
        <f>SUM(R993:R1148)</f>
        <v>268.39684591050349</v>
      </c>
      <c r="S1155" s="288"/>
      <c r="T1155" s="288"/>
      <c r="U1155" s="288"/>
      <c r="V1155" s="288"/>
      <c r="W1155" s="288"/>
      <c r="X1155" s="288"/>
      <c r="Y1155" s="288"/>
      <c r="Z1155" s="288"/>
      <c r="AA1155" s="288"/>
      <c r="AB1155" s="288"/>
      <c r="AC1155" s="288"/>
      <c r="AD1155" s="288"/>
      <c r="AE1155" s="288">
        <f>IF(AE991="kWh",SUMPRODUCT(D993:D1153,AE993:AE1153))</f>
        <v>0</v>
      </c>
      <c r="AF1155" s="288">
        <f>IF(AF991="kWh",SUMPRODUCT(E993:E1153,AF993:AF1153))</f>
        <v>291201.74180624797</v>
      </c>
      <c r="AG1155" s="288">
        <f>IF(AG991="kw",SUMPRODUCT($Q$993:$Q$1153,$R$993:$R$1153,AG993:AG1153),SUMPRODUCT($D$993:$D$1153,AG993:AG1153))</f>
        <v>2385.6478405315702</v>
      </c>
      <c r="AH1155" s="288">
        <f t="shared" ref="AH1155:AR1155" si="3448">IF(AH991="kw",SUMPRODUCT($Q$993:$Q$1153,$R$993:$R$1153,AH993:AH1153),SUMPRODUCT($D$993:$D$1153,AH993:AH1153))</f>
        <v>0</v>
      </c>
      <c r="AI1155" s="288">
        <f t="shared" si="3448"/>
        <v>0</v>
      </c>
      <c r="AJ1155" s="288">
        <f t="shared" si="3448"/>
        <v>0</v>
      </c>
      <c r="AK1155" s="288">
        <f t="shared" si="3448"/>
        <v>0</v>
      </c>
      <c r="AL1155" s="288">
        <f t="shared" si="3448"/>
        <v>0</v>
      </c>
      <c r="AM1155" s="288">
        <f t="shared" si="3448"/>
        <v>0</v>
      </c>
      <c r="AN1155" s="288">
        <f t="shared" si="3448"/>
        <v>0</v>
      </c>
      <c r="AO1155" s="288">
        <f t="shared" si="3448"/>
        <v>0</v>
      </c>
      <c r="AP1155" s="288">
        <f t="shared" si="3448"/>
        <v>0</v>
      </c>
      <c r="AQ1155" s="288">
        <f t="shared" si="3448"/>
        <v>0</v>
      </c>
      <c r="AR1155" s="288">
        <f t="shared" si="3448"/>
        <v>0</v>
      </c>
      <c r="AS1155" s="289"/>
    </row>
    <row r="1156" spans="1:45" ht="15.75">
      <c r="B1156" s="343" t="s">
        <v>347</v>
      </c>
      <c r="C1156" s="344"/>
      <c r="D1156" s="344"/>
      <c r="E1156" s="344"/>
      <c r="F1156" s="344"/>
      <c r="G1156" s="344"/>
      <c r="H1156" s="344"/>
      <c r="I1156" s="344"/>
      <c r="J1156" s="344"/>
      <c r="K1156" s="344"/>
      <c r="L1156" s="344"/>
      <c r="M1156" s="344"/>
      <c r="N1156" s="344"/>
      <c r="O1156" s="344"/>
      <c r="P1156" s="344"/>
      <c r="Q1156" s="344"/>
      <c r="R1156" s="344"/>
      <c r="S1156" s="344"/>
      <c r="T1156" s="344"/>
      <c r="U1156" s="344"/>
      <c r="V1156" s="344"/>
      <c r="W1156" s="344"/>
      <c r="X1156" s="344"/>
      <c r="Y1156" s="344"/>
      <c r="Z1156" s="344"/>
      <c r="AA1156" s="344"/>
      <c r="AB1156" s="344"/>
      <c r="AC1156" s="344"/>
      <c r="AD1156" s="344"/>
      <c r="AE1156" s="344">
        <f>HLOOKUP(AE990,'2. LRAMVA Threshold'!$B$42:$Q$60,12,FALSE)</f>
        <v>0</v>
      </c>
      <c r="AF1156" s="344">
        <f>HLOOKUP(AF990,'2. LRAMVA Threshold'!$B$42:$Q$53,12,FALSE)</f>
        <v>0</v>
      </c>
      <c r="AG1156" s="344">
        <f>HLOOKUP(AG795,'2. LRAMVA Threshold'!$B$42:$Q$53,12,FALSE)</f>
        <v>0</v>
      </c>
      <c r="AH1156" s="344">
        <f>HLOOKUP(AH795,'2. LRAMVA Threshold'!$B$42:$Q$53,12,FALSE)</f>
        <v>0</v>
      </c>
      <c r="AI1156" s="344">
        <f>HLOOKUP(AI795,'2. LRAMVA Threshold'!$B$42:$Q$53,12,FALSE)</f>
        <v>0</v>
      </c>
      <c r="AJ1156" s="344">
        <f>HLOOKUP(AJ795,'2. LRAMVA Threshold'!$B$42:$Q$53,12,FALSE)</f>
        <v>0</v>
      </c>
      <c r="AK1156" s="344">
        <f>HLOOKUP(AK795,'2. LRAMVA Threshold'!$B$42:$Q$53,12,FALSE)</f>
        <v>0</v>
      </c>
      <c r="AL1156" s="344">
        <f>HLOOKUP(AL795,'2. LRAMVA Threshold'!$B$42:$Q$53,12,FALSE)</f>
        <v>0</v>
      </c>
      <c r="AM1156" s="344">
        <f>HLOOKUP(AM795,'2. LRAMVA Threshold'!$B$42:$Q$53,12,FALSE)</f>
        <v>0</v>
      </c>
      <c r="AN1156" s="344">
        <f>HLOOKUP(AN795,'2. LRAMVA Threshold'!$B$42:$Q$53,12,FALSE)</f>
        <v>0</v>
      </c>
      <c r="AO1156" s="344">
        <f>HLOOKUP(AO795,'2. LRAMVA Threshold'!$B$42:$Q$53,12,FALSE)</f>
        <v>0</v>
      </c>
      <c r="AP1156" s="344">
        <f>HLOOKUP(AP795,'2. LRAMVA Threshold'!$B$42:$Q$53,12,FALSE)</f>
        <v>0</v>
      </c>
      <c r="AQ1156" s="344">
        <f>HLOOKUP(AQ795,'2. LRAMVA Threshold'!$B$42:$Q$53,12,FALSE)</f>
        <v>0</v>
      </c>
      <c r="AR1156" s="344">
        <f>HLOOKUP(AR795,'2. LRAMVA Threshold'!$B$42:$Q$53,12,FALSE)</f>
        <v>0</v>
      </c>
      <c r="AS1156" s="393"/>
    </row>
    <row r="1157" spans="1:45">
      <c r="B1157" s="346"/>
      <c r="C1157" s="383"/>
      <c r="D1157" s="384"/>
      <c r="E1157" s="384"/>
      <c r="F1157" s="384"/>
      <c r="G1157" s="384"/>
      <c r="H1157" s="384"/>
      <c r="I1157" s="384"/>
      <c r="J1157" s="384"/>
      <c r="K1157" s="384"/>
      <c r="L1157" s="384"/>
      <c r="M1157" s="384"/>
      <c r="N1157" s="348"/>
      <c r="O1157" s="348"/>
      <c r="P1157" s="348"/>
      <c r="Q1157" s="384"/>
      <c r="R1157" s="385"/>
      <c r="S1157" s="384"/>
      <c r="T1157" s="384"/>
      <c r="U1157" s="384"/>
      <c r="V1157" s="386"/>
      <c r="W1157" s="386"/>
      <c r="X1157" s="386"/>
      <c r="Y1157" s="386"/>
      <c r="Z1157" s="384"/>
      <c r="AA1157" s="384"/>
      <c r="AB1157" s="348"/>
      <c r="AC1157" s="348"/>
      <c r="AD1157" s="348"/>
      <c r="AE1157" s="387"/>
      <c r="AF1157" s="387"/>
      <c r="AG1157" s="387"/>
      <c r="AH1157" s="387"/>
      <c r="AI1157" s="387"/>
      <c r="AJ1157" s="387"/>
      <c r="AK1157" s="387"/>
      <c r="AL1157" s="351"/>
      <c r="AM1157" s="351"/>
      <c r="AN1157" s="351"/>
      <c r="AO1157" s="351"/>
      <c r="AP1157" s="351"/>
      <c r="AQ1157" s="351"/>
      <c r="AR1157" s="351"/>
      <c r="AS1157" s="690"/>
    </row>
    <row r="1158" spans="1:45">
      <c r="B1158" s="283" t="s">
        <v>348</v>
      </c>
      <c r="C1158" s="296"/>
      <c r="D1158" s="296"/>
      <c r="E1158" s="329"/>
      <c r="F1158" s="329"/>
      <c r="G1158" s="329"/>
      <c r="H1158" s="329"/>
      <c r="I1158" s="329"/>
      <c r="J1158" s="329"/>
      <c r="K1158" s="329"/>
      <c r="L1158" s="329"/>
      <c r="M1158" s="329"/>
      <c r="N1158" s="329"/>
      <c r="O1158" s="329"/>
      <c r="P1158" s="329"/>
      <c r="Q1158" s="329"/>
      <c r="R1158" s="251"/>
      <c r="S1158" s="298"/>
      <c r="T1158" s="298"/>
      <c r="U1158" s="298"/>
      <c r="V1158" s="297"/>
      <c r="W1158" s="297"/>
      <c r="X1158" s="297"/>
      <c r="Y1158" s="297"/>
      <c r="Z1158" s="298"/>
      <c r="AA1158" s="298"/>
      <c r="AB1158" s="298"/>
      <c r="AC1158" s="298"/>
      <c r="AD1158" s="298"/>
      <c r="AE1158" s="732">
        <f>HLOOKUP(AE$35,'3.  Distribution Rates'!$C$122:$P$135,12,FALSE)</f>
        <v>0</v>
      </c>
      <c r="AF1158" s="732">
        <f>HLOOKUP(AF$35,'3.  Distribution Rates'!$C$122:$P$135,12,FALSE)</f>
        <v>0</v>
      </c>
      <c r="AG1158" s="299">
        <f>HLOOKUP(AG$35,'3.  Distribution Rates'!$C$122:$P$135,12,FALSE)</f>
        <v>0</v>
      </c>
      <c r="AH1158" s="299">
        <f>HLOOKUP(AH$35,'3.  Distribution Rates'!$C$122:$P$135,12,FALSE)</f>
        <v>0</v>
      </c>
      <c r="AI1158" s="299">
        <f>HLOOKUP(AI$35,'3.  Distribution Rates'!$C$122:$P$135,12,FALSE)</f>
        <v>0</v>
      </c>
      <c r="AJ1158" s="299">
        <f>HLOOKUP(AJ$35,'3.  Distribution Rates'!$C$122:$P$135,12,FALSE)</f>
        <v>0</v>
      </c>
      <c r="AK1158" s="299">
        <f>HLOOKUP(AK$35,'3.  Distribution Rates'!$C$122:$P$135,12,FALSE)</f>
        <v>0</v>
      </c>
      <c r="AL1158" s="299">
        <f>HLOOKUP(AL$35,'3.  Distribution Rates'!$C$122:$P$135,12,FALSE)</f>
        <v>0</v>
      </c>
      <c r="AM1158" s="299">
        <f>HLOOKUP(AM$35,'3.  Distribution Rates'!$C$122:$P$135,12,FALSE)</f>
        <v>0</v>
      </c>
      <c r="AN1158" s="299">
        <f>HLOOKUP(AN$35,'3.  Distribution Rates'!$C$122:$P$135,12,FALSE)</f>
        <v>0</v>
      </c>
      <c r="AO1158" s="299">
        <f>HLOOKUP(AO$35,'3.  Distribution Rates'!$C$122:$P$135,12,FALSE)</f>
        <v>0</v>
      </c>
      <c r="AP1158" s="299">
        <f>HLOOKUP(AP$35,'3.  Distribution Rates'!$C$122:$P$135,12,FALSE)</f>
        <v>0</v>
      </c>
      <c r="AQ1158" s="299">
        <f>HLOOKUP(AQ$35,'3.  Distribution Rates'!$C$122:$P$135,12,FALSE)</f>
        <v>0</v>
      </c>
      <c r="AR1158" s="299">
        <f>HLOOKUP(AR$35,'3.  Distribution Rates'!$C$122:$P$135,12,FALSE)</f>
        <v>0</v>
      </c>
      <c r="AS1158" s="691"/>
    </row>
    <row r="1159" spans="1:45">
      <c r="B1159" s="283" t="s">
        <v>352</v>
      </c>
      <c r="C1159" s="301"/>
      <c r="D1159" s="243"/>
      <c r="E1159" s="240"/>
      <c r="F1159" s="240"/>
      <c r="G1159" s="240"/>
      <c r="H1159" s="240"/>
      <c r="I1159" s="240"/>
      <c r="J1159" s="240"/>
      <c r="K1159" s="240"/>
      <c r="L1159" s="240"/>
      <c r="M1159" s="240"/>
      <c r="N1159" s="240"/>
      <c r="O1159" s="240"/>
      <c r="P1159" s="240"/>
      <c r="Q1159" s="240"/>
      <c r="R1159" s="251"/>
      <c r="S1159" s="240"/>
      <c r="T1159" s="240"/>
      <c r="U1159" s="240"/>
      <c r="V1159" s="243"/>
      <c r="W1159" s="243"/>
      <c r="X1159" s="243"/>
      <c r="Y1159" s="243"/>
      <c r="Z1159" s="240"/>
      <c r="AA1159" s="240"/>
      <c r="AB1159" s="240"/>
      <c r="AC1159" s="240"/>
      <c r="AD1159" s="240"/>
      <c r="AE1159" s="331">
        <f>'4.  2011-2014 LRAM'!AM143*AE1158</f>
        <v>0</v>
      </c>
      <c r="AF1159" s="331">
        <f>'4.  2011-2014 LRAM'!AN143*AF1158</f>
        <v>0</v>
      </c>
      <c r="AG1159" s="331">
        <f>'4.  2011-2014 LRAM'!AO143*AG1158</f>
        <v>0</v>
      </c>
      <c r="AH1159" s="331">
        <f>'4.  2011-2014 LRAM'!AP143*AH1158</f>
        <v>0</v>
      </c>
      <c r="AI1159" s="331">
        <f>'4.  2011-2014 LRAM'!AQ143*AI1158</f>
        <v>0</v>
      </c>
      <c r="AJ1159" s="331">
        <f>'4.  2011-2014 LRAM'!AR143*AJ1158</f>
        <v>0</v>
      </c>
      <c r="AK1159" s="331">
        <f>'4.  2011-2014 LRAM'!AS143*AK1158</f>
        <v>0</v>
      </c>
      <c r="AL1159" s="331">
        <f>'4.  2011-2014 LRAM'!AT143*AL1158</f>
        <v>0</v>
      </c>
      <c r="AM1159" s="331">
        <f>'4.  2011-2014 LRAM'!AU143*AM1158</f>
        <v>0</v>
      </c>
      <c r="AN1159" s="331">
        <f>'4.  2011-2014 LRAM'!AV143*AN1158</f>
        <v>0</v>
      </c>
      <c r="AO1159" s="331">
        <f>'4.  2011-2014 LRAM'!AW143*AO1158</f>
        <v>0</v>
      </c>
      <c r="AP1159" s="331">
        <f>'4.  2011-2014 LRAM'!AX143*AP1158</f>
        <v>0</v>
      </c>
      <c r="AQ1159" s="331">
        <f>'4.  2011-2014 LRAM'!AY143*AQ1158</f>
        <v>0</v>
      </c>
      <c r="AR1159" s="331">
        <f>'4.  2011-2014 LRAM'!AZ143*AR1158</f>
        <v>0</v>
      </c>
      <c r="AS1159" s="692">
        <f t="shared" ref="AS1159:AS1168" si="3449">SUM(AE1159:AR1159)</f>
        <v>0</v>
      </c>
    </row>
    <row r="1160" spans="1:45">
      <c r="B1160" s="283" t="s">
        <v>353</v>
      </c>
      <c r="C1160" s="301"/>
      <c r="D1160" s="243"/>
      <c r="E1160" s="240"/>
      <c r="F1160" s="240"/>
      <c r="G1160" s="240"/>
      <c r="H1160" s="240"/>
      <c r="I1160" s="240"/>
      <c r="J1160" s="240"/>
      <c r="K1160" s="240"/>
      <c r="L1160" s="240"/>
      <c r="M1160" s="240"/>
      <c r="N1160" s="240"/>
      <c r="O1160" s="240"/>
      <c r="P1160" s="240"/>
      <c r="Q1160" s="240"/>
      <c r="R1160" s="251"/>
      <c r="S1160" s="240"/>
      <c r="T1160" s="240"/>
      <c r="U1160" s="240"/>
      <c r="V1160" s="243"/>
      <c r="W1160" s="243"/>
      <c r="X1160" s="243"/>
      <c r="Y1160" s="243"/>
      <c r="Z1160" s="240"/>
      <c r="AA1160" s="240"/>
      <c r="AB1160" s="240"/>
      <c r="AC1160" s="240"/>
      <c r="AD1160" s="240"/>
      <c r="AE1160" s="331">
        <f>'4.  2011-2014 LRAM'!AM282*AE1158</f>
        <v>0</v>
      </c>
      <c r="AF1160" s="331">
        <f>'4.  2011-2014 LRAM'!AN282*AF1158</f>
        <v>0</v>
      </c>
      <c r="AG1160" s="331">
        <f>'4.  2011-2014 LRAM'!AO282*AG1158</f>
        <v>0</v>
      </c>
      <c r="AH1160" s="331">
        <f>'4.  2011-2014 LRAM'!AP282*AH1158</f>
        <v>0</v>
      </c>
      <c r="AI1160" s="331">
        <f>'4.  2011-2014 LRAM'!AQ282*AI1158</f>
        <v>0</v>
      </c>
      <c r="AJ1160" s="331">
        <f>'4.  2011-2014 LRAM'!AR282*AJ1158</f>
        <v>0</v>
      </c>
      <c r="AK1160" s="331">
        <f>'4.  2011-2014 LRAM'!AS282*AK1158</f>
        <v>0</v>
      </c>
      <c r="AL1160" s="331">
        <f>'4.  2011-2014 LRAM'!AT282*AL1158</f>
        <v>0</v>
      </c>
      <c r="AM1160" s="331">
        <f>'4.  2011-2014 LRAM'!AU282*AM1158</f>
        <v>0</v>
      </c>
      <c r="AN1160" s="331">
        <f>'4.  2011-2014 LRAM'!AV282*AN1158</f>
        <v>0</v>
      </c>
      <c r="AO1160" s="331">
        <f>'4.  2011-2014 LRAM'!AW282*AO1158</f>
        <v>0</v>
      </c>
      <c r="AP1160" s="331">
        <f>'4.  2011-2014 LRAM'!AX282*AP1158</f>
        <v>0</v>
      </c>
      <c r="AQ1160" s="331">
        <f>'4.  2011-2014 LRAM'!AY282*AQ1158</f>
        <v>0</v>
      </c>
      <c r="AR1160" s="331">
        <f>'4.  2011-2014 LRAM'!AZ282*AR1158</f>
        <v>0</v>
      </c>
      <c r="AS1160" s="692">
        <f t="shared" si="3449"/>
        <v>0</v>
      </c>
    </row>
    <row r="1161" spans="1:45">
      <c r="B1161" s="283" t="s">
        <v>354</v>
      </c>
      <c r="C1161" s="301"/>
      <c r="D1161" s="243"/>
      <c r="E1161" s="240"/>
      <c r="F1161" s="240"/>
      <c r="G1161" s="240"/>
      <c r="H1161" s="240"/>
      <c r="I1161" s="240"/>
      <c r="J1161" s="240"/>
      <c r="K1161" s="240"/>
      <c r="L1161" s="240"/>
      <c r="M1161" s="240"/>
      <c r="N1161" s="240"/>
      <c r="O1161" s="240"/>
      <c r="P1161" s="240"/>
      <c r="Q1161" s="240"/>
      <c r="R1161" s="251"/>
      <c r="S1161" s="240"/>
      <c r="T1161" s="240"/>
      <c r="U1161" s="240"/>
      <c r="V1161" s="243"/>
      <c r="W1161" s="243"/>
      <c r="X1161" s="243"/>
      <c r="Y1161" s="243"/>
      <c r="Z1161" s="240"/>
      <c r="AA1161" s="240"/>
      <c r="AB1161" s="240"/>
      <c r="AC1161" s="240"/>
      <c r="AD1161" s="240"/>
      <c r="AE1161" s="331">
        <f>'4.  2011-2014 LRAM'!AM418*AE1158</f>
        <v>0</v>
      </c>
      <c r="AF1161" s="331">
        <f>'4.  2011-2014 LRAM'!AN418*AF1158</f>
        <v>0</v>
      </c>
      <c r="AG1161" s="331">
        <f>'4.  2011-2014 LRAM'!AO418*AG1158</f>
        <v>0</v>
      </c>
      <c r="AH1161" s="331">
        <f>'4.  2011-2014 LRAM'!AP418*AH1158</f>
        <v>0</v>
      </c>
      <c r="AI1161" s="331">
        <f>'4.  2011-2014 LRAM'!AQ418*AI1158</f>
        <v>0</v>
      </c>
      <c r="AJ1161" s="331">
        <f>'4.  2011-2014 LRAM'!AR418*AJ1158</f>
        <v>0</v>
      </c>
      <c r="AK1161" s="331">
        <f>'4.  2011-2014 LRAM'!AS418*AK1158</f>
        <v>0</v>
      </c>
      <c r="AL1161" s="331">
        <f>'4.  2011-2014 LRAM'!AT418*AL1158</f>
        <v>0</v>
      </c>
      <c r="AM1161" s="331">
        <f>'4.  2011-2014 LRAM'!AU418*AM1158</f>
        <v>0</v>
      </c>
      <c r="AN1161" s="331">
        <f>'4.  2011-2014 LRAM'!AV418*AN1158</f>
        <v>0</v>
      </c>
      <c r="AO1161" s="331">
        <f>'4.  2011-2014 LRAM'!AW418*AO1158</f>
        <v>0</v>
      </c>
      <c r="AP1161" s="331">
        <f>'4.  2011-2014 LRAM'!AX418*AP1158</f>
        <v>0</v>
      </c>
      <c r="AQ1161" s="331">
        <f>'4.  2011-2014 LRAM'!AY418*AQ1158</f>
        <v>0</v>
      </c>
      <c r="AR1161" s="331">
        <f>'4.  2011-2014 LRAM'!AZ418*AR1158</f>
        <v>0</v>
      </c>
      <c r="AS1161" s="692">
        <f t="shared" si="3449"/>
        <v>0</v>
      </c>
    </row>
    <row r="1162" spans="1:45">
      <c r="B1162" s="283" t="s">
        <v>355</v>
      </c>
      <c r="C1162" s="301"/>
      <c r="D1162" s="243"/>
      <c r="E1162" s="240"/>
      <c r="F1162" s="240"/>
      <c r="G1162" s="240"/>
      <c r="H1162" s="240"/>
      <c r="I1162" s="240"/>
      <c r="J1162" s="240"/>
      <c r="K1162" s="240"/>
      <c r="L1162" s="240"/>
      <c r="M1162" s="240"/>
      <c r="N1162" s="240"/>
      <c r="O1162" s="240"/>
      <c r="P1162" s="240"/>
      <c r="Q1162" s="240"/>
      <c r="R1162" s="251"/>
      <c r="S1162" s="240"/>
      <c r="T1162" s="240"/>
      <c r="U1162" s="240"/>
      <c r="V1162" s="243"/>
      <c r="W1162" s="243"/>
      <c r="X1162" s="243"/>
      <c r="Y1162" s="243"/>
      <c r="Z1162" s="240"/>
      <c r="AA1162" s="240"/>
      <c r="AB1162" s="240"/>
      <c r="AC1162" s="240"/>
      <c r="AD1162" s="240"/>
      <c r="AE1162" s="331">
        <f>'4.  2011-2014 LRAM'!AM555*AE1158</f>
        <v>0</v>
      </c>
      <c r="AF1162" s="331">
        <f>'4.  2011-2014 LRAM'!AN555*AF1158</f>
        <v>0</v>
      </c>
      <c r="AG1162" s="331">
        <f>'4.  2011-2014 LRAM'!AO555*AG1158</f>
        <v>0</v>
      </c>
      <c r="AH1162" s="331">
        <f>'4.  2011-2014 LRAM'!AP555*AH1158</f>
        <v>0</v>
      </c>
      <c r="AI1162" s="331">
        <f>'4.  2011-2014 LRAM'!AQ555*AI1158</f>
        <v>0</v>
      </c>
      <c r="AJ1162" s="331">
        <f>'4.  2011-2014 LRAM'!AR555*AJ1158</f>
        <v>0</v>
      </c>
      <c r="AK1162" s="331">
        <f>'4.  2011-2014 LRAM'!AS555*AK1158</f>
        <v>0</v>
      </c>
      <c r="AL1162" s="331">
        <f>'4.  2011-2014 LRAM'!AT555*AL1158</f>
        <v>0</v>
      </c>
      <c r="AM1162" s="331">
        <f>'4.  2011-2014 LRAM'!AU555*AM1158</f>
        <v>0</v>
      </c>
      <c r="AN1162" s="331">
        <f>'4.  2011-2014 LRAM'!AV555*AN1158</f>
        <v>0</v>
      </c>
      <c r="AO1162" s="331">
        <f>'4.  2011-2014 LRAM'!AW555*AO1158</f>
        <v>0</v>
      </c>
      <c r="AP1162" s="331">
        <f>'4.  2011-2014 LRAM'!AX555*AP1158</f>
        <v>0</v>
      </c>
      <c r="AQ1162" s="331">
        <f>'4.  2011-2014 LRAM'!AY555*AQ1158</f>
        <v>0</v>
      </c>
      <c r="AR1162" s="331">
        <f>'4.  2011-2014 LRAM'!AZ555*AR1158</f>
        <v>0</v>
      </c>
      <c r="AS1162" s="692">
        <f>SUM(AE1162:AR1162)</f>
        <v>0</v>
      </c>
    </row>
    <row r="1163" spans="1:45">
      <c r="B1163" s="283" t="s">
        <v>356</v>
      </c>
      <c r="C1163" s="301"/>
      <c r="D1163" s="243"/>
      <c r="E1163" s="240"/>
      <c r="F1163" s="240"/>
      <c r="G1163" s="240"/>
      <c r="H1163" s="240"/>
      <c r="I1163" s="240"/>
      <c r="J1163" s="240"/>
      <c r="K1163" s="240"/>
      <c r="L1163" s="240"/>
      <c r="M1163" s="240"/>
      <c r="N1163" s="240"/>
      <c r="O1163" s="240"/>
      <c r="P1163" s="240"/>
      <c r="Q1163" s="240"/>
      <c r="R1163" s="251"/>
      <c r="S1163" s="240"/>
      <c r="T1163" s="240"/>
      <c r="U1163" s="240"/>
      <c r="V1163" s="243"/>
      <c r="W1163" s="243"/>
      <c r="X1163" s="243"/>
      <c r="Y1163" s="243"/>
      <c r="Z1163" s="240"/>
      <c r="AA1163" s="240"/>
      <c r="AB1163" s="240"/>
      <c r="AC1163" s="240"/>
      <c r="AD1163" s="240"/>
      <c r="AE1163" s="331">
        <f>AE212*AE1158</f>
        <v>0</v>
      </c>
      <c r="AF1163" s="331">
        <f t="shared" ref="AF1163:AR1163" si="3450">AF212*AF1158</f>
        <v>0</v>
      </c>
      <c r="AG1163" s="331">
        <f t="shared" si="3450"/>
        <v>0</v>
      </c>
      <c r="AH1163" s="331">
        <f t="shared" si="3450"/>
        <v>0</v>
      </c>
      <c r="AI1163" s="331">
        <f t="shared" si="3450"/>
        <v>0</v>
      </c>
      <c r="AJ1163" s="331">
        <f t="shared" si="3450"/>
        <v>0</v>
      </c>
      <c r="AK1163" s="331">
        <f t="shared" si="3450"/>
        <v>0</v>
      </c>
      <c r="AL1163" s="331">
        <f t="shared" si="3450"/>
        <v>0</v>
      </c>
      <c r="AM1163" s="331">
        <f t="shared" si="3450"/>
        <v>0</v>
      </c>
      <c r="AN1163" s="331">
        <f t="shared" si="3450"/>
        <v>0</v>
      </c>
      <c r="AO1163" s="331">
        <f t="shared" si="3450"/>
        <v>0</v>
      </c>
      <c r="AP1163" s="331">
        <f t="shared" si="3450"/>
        <v>0</v>
      </c>
      <c r="AQ1163" s="331">
        <f t="shared" si="3450"/>
        <v>0</v>
      </c>
      <c r="AR1163" s="331">
        <f t="shared" si="3450"/>
        <v>0</v>
      </c>
      <c r="AS1163" s="692">
        <f t="shared" si="3449"/>
        <v>0</v>
      </c>
    </row>
    <row r="1164" spans="1:45">
      <c r="B1164" s="283" t="s">
        <v>357</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AE402*AE1158</f>
        <v>0</v>
      </c>
      <c r="AF1164" s="331">
        <f t="shared" ref="AF1164:AR1164" si="3451">AF402*AF1158</f>
        <v>0</v>
      </c>
      <c r="AG1164" s="331">
        <f t="shared" si="3451"/>
        <v>0</v>
      </c>
      <c r="AH1164" s="331">
        <f t="shared" si="3451"/>
        <v>0</v>
      </c>
      <c r="AI1164" s="331">
        <f t="shared" si="3451"/>
        <v>0</v>
      </c>
      <c r="AJ1164" s="331">
        <f t="shared" si="3451"/>
        <v>0</v>
      </c>
      <c r="AK1164" s="331">
        <f t="shared" si="3451"/>
        <v>0</v>
      </c>
      <c r="AL1164" s="331">
        <f t="shared" si="3451"/>
        <v>0</v>
      </c>
      <c r="AM1164" s="331">
        <f t="shared" si="3451"/>
        <v>0</v>
      </c>
      <c r="AN1164" s="331">
        <f t="shared" si="3451"/>
        <v>0</v>
      </c>
      <c r="AO1164" s="331">
        <f t="shared" si="3451"/>
        <v>0</v>
      </c>
      <c r="AP1164" s="331">
        <f t="shared" si="3451"/>
        <v>0</v>
      </c>
      <c r="AQ1164" s="331">
        <f t="shared" si="3451"/>
        <v>0</v>
      </c>
      <c r="AR1164" s="331">
        <f t="shared" si="3451"/>
        <v>0</v>
      </c>
      <c r="AS1164" s="692">
        <f t="shared" si="3449"/>
        <v>0</v>
      </c>
    </row>
    <row r="1165" spans="1:45">
      <c r="B1165" s="283" t="s">
        <v>358</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AE592*AE1158</f>
        <v>0</v>
      </c>
      <c r="AF1165" s="331">
        <f t="shared" ref="AF1165:AR1165" si="3452">AF592*AF1158</f>
        <v>0</v>
      </c>
      <c r="AG1165" s="331">
        <f t="shared" si="3452"/>
        <v>0</v>
      </c>
      <c r="AH1165" s="331">
        <f t="shared" si="3452"/>
        <v>0</v>
      </c>
      <c r="AI1165" s="331">
        <f t="shared" si="3452"/>
        <v>0</v>
      </c>
      <c r="AJ1165" s="331">
        <f t="shared" si="3452"/>
        <v>0</v>
      </c>
      <c r="AK1165" s="331">
        <f t="shared" si="3452"/>
        <v>0</v>
      </c>
      <c r="AL1165" s="331">
        <f t="shared" si="3452"/>
        <v>0</v>
      </c>
      <c r="AM1165" s="331">
        <f t="shared" si="3452"/>
        <v>0</v>
      </c>
      <c r="AN1165" s="331">
        <f t="shared" si="3452"/>
        <v>0</v>
      </c>
      <c r="AO1165" s="331">
        <f t="shared" si="3452"/>
        <v>0</v>
      </c>
      <c r="AP1165" s="331">
        <f t="shared" si="3452"/>
        <v>0</v>
      </c>
      <c r="AQ1165" s="331">
        <f t="shared" si="3452"/>
        <v>0</v>
      </c>
      <c r="AR1165" s="331">
        <f t="shared" si="3452"/>
        <v>0</v>
      </c>
      <c r="AS1165" s="692">
        <f t="shared" si="3449"/>
        <v>0</v>
      </c>
    </row>
    <row r="1166" spans="1:45">
      <c r="B1166" s="283" t="s">
        <v>359</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AE782*AE1158</f>
        <v>0</v>
      </c>
      <c r="AF1166" s="331">
        <f t="shared" ref="AF1166:AR1166" si="3453">AF782*AF1158</f>
        <v>0</v>
      </c>
      <c r="AG1166" s="331">
        <f t="shared" si="3453"/>
        <v>0</v>
      </c>
      <c r="AH1166" s="331">
        <f t="shared" si="3453"/>
        <v>0</v>
      </c>
      <c r="AI1166" s="331">
        <f t="shared" si="3453"/>
        <v>0</v>
      </c>
      <c r="AJ1166" s="331">
        <f t="shared" si="3453"/>
        <v>0</v>
      </c>
      <c r="AK1166" s="331">
        <f t="shared" si="3453"/>
        <v>0</v>
      </c>
      <c r="AL1166" s="331">
        <f t="shared" si="3453"/>
        <v>0</v>
      </c>
      <c r="AM1166" s="331">
        <f t="shared" si="3453"/>
        <v>0</v>
      </c>
      <c r="AN1166" s="331">
        <f t="shared" si="3453"/>
        <v>0</v>
      </c>
      <c r="AO1166" s="331">
        <f t="shared" si="3453"/>
        <v>0</v>
      </c>
      <c r="AP1166" s="331">
        <f t="shared" si="3453"/>
        <v>0</v>
      </c>
      <c r="AQ1166" s="331">
        <f t="shared" si="3453"/>
        <v>0</v>
      </c>
      <c r="AR1166" s="331">
        <f t="shared" si="3453"/>
        <v>0</v>
      </c>
      <c r="AS1166" s="692">
        <f t="shared" si="3449"/>
        <v>0</v>
      </c>
    </row>
    <row r="1167" spans="1:45">
      <c r="B1167" s="283" t="s">
        <v>360</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AE977*AE1158</f>
        <v>0</v>
      </c>
      <c r="AF1167" s="331">
        <f t="shared" ref="AF1167:AR1167" si="3454">AF977*AF1158</f>
        <v>0</v>
      </c>
      <c r="AG1167" s="331">
        <f t="shared" si="3454"/>
        <v>0</v>
      </c>
      <c r="AH1167" s="331">
        <f t="shared" si="3454"/>
        <v>0</v>
      </c>
      <c r="AI1167" s="331">
        <f t="shared" si="3454"/>
        <v>0</v>
      </c>
      <c r="AJ1167" s="331">
        <f t="shared" si="3454"/>
        <v>0</v>
      </c>
      <c r="AK1167" s="331">
        <f t="shared" si="3454"/>
        <v>0</v>
      </c>
      <c r="AL1167" s="331">
        <f t="shared" si="3454"/>
        <v>0</v>
      </c>
      <c r="AM1167" s="331">
        <f t="shared" si="3454"/>
        <v>0</v>
      </c>
      <c r="AN1167" s="331">
        <f t="shared" si="3454"/>
        <v>0</v>
      </c>
      <c r="AO1167" s="331">
        <f t="shared" si="3454"/>
        <v>0</v>
      </c>
      <c r="AP1167" s="331">
        <f t="shared" si="3454"/>
        <v>0</v>
      </c>
      <c r="AQ1167" s="331">
        <f t="shared" si="3454"/>
        <v>0</v>
      </c>
      <c r="AR1167" s="331">
        <f t="shared" si="3454"/>
        <v>0</v>
      </c>
      <c r="AS1167" s="692">
        <f t="shared" si="3449"/>
        <v>0</v>
      </c>
    </row>
    <row r="1168" spans="1:45">
      <c r="B1168" s="283" t="s">
        <v>361</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AE1155*AE1158</f>
        <v>0</v>
      </c>
      <c r="AF1168" s="331">
        <f t="shared" ref="AF1168:AR1168" si="3455">AF1155*AF1158</f>
        <v>0</v>
      </c>
      <c r="AG1168" s="331">
        <f t="shared" si="3455"/>
        <v>0</v>
      </c>
      <c r="AH1168" s="331">
        <f t="shared" si="3455"/>
        <v>0</v>
      </c>
      <c r="AI1168" s="331">
        <f t="shared" si="3455"/>
        <v>0</v>
      </c>
      <c r="AJ1168" s="331">
        <f t="shared" si="3455"/>
        <v>0</v>
      </c>
      <c r="AK1168" s="331">
        <f t="shared" si="3455"/>
        <v>0</v>
      </c>
      <c r="AL1168" s="331">
        <f t="shared" si="3455"/>
        <v>0</v>
      </c>
      <c r="AM1168" s="331">
        <f t="shared" si="3455"/>
        <v>0</v>
      </c>
      <c r="AN1168" s="331">
        <f t="shared" si="3455"/>
        <v>0</v>
      </c>
      <c r="AO1168" s="331">
        <f t="shared" si="3455"/>
        <v>0</v>
      </c>
      <c r="AP1168" s="331">
        <f t="shared" si="3455"/>
        <v>0</v>
      </c>
      <c r="AQ1168" s="331">
        <f t="shared" si="3455"/>
        <v>0</v>
      </c>
      <c r="AR1168" s="331">
        <f t="shared" si="3455"/>
        <v>0</v>
      </c>
      <c r="AS1168" s="692">
        <f t="shared" si="3449"/>
        <v>0</v>
      </c>
    </row>
    <row r="1169" spans="2:45" ht="15.75">
      <c r="B1169" s="305" t="s">
        <v>351</v>
      </c>
      <c r="C1169" s="301"/>
      <c r="D1169" s="263"/>
      <c r="E1169" s="293"/>
      <c r="F1169" s="293"/>
      <c r="G1169" s="293"/>
      <c r="H1169" s="293"/>
      <c r="I1169" s="293"/>
      <c r="J1169" s="293"/>
      <c r="K1169" s="293"/>
      <c r="L1169" s="293"/>
      <c r="M1169" s="293"/>
      <c r="N1169" s="293"/>
      <c r="O1169" s="293"/>
      <c r="P1169" s="293"/>
      <c r="Q1169" s="293"/>
      <c r="R1169" s="260"/>
      <c r="S1169" s="293"/>
      <c r="T1169" s="293"/>
      <c r="U1169" s="293"/>
      <c r="V1169" s="263"/>
      <c r="W1169" s="263"/>
      <c r="X1169" s="263"/>
      <c r="Y1169" s="263"/>
      <c r="Z1169" s="293"/>
      <c r="AA1169" s="293"/>
      <c r="AB1169" s="293"/>
      <c r="AC1169" s="293"/>
      <c r="AD1169" s="293"/>
      <c r="AE1169" s="302">
        <f>SUM(AE1159:AE1168)</f>
        <v>0</v>
      </c>
      <c r="AF1169" s="302">
        <f>SUM(AF1159:AF1168)</f>
        <v>0</v>
      </c>
      <c r="AG1169" s="302">
        <f t="shared" ref="AG1169:AK1169" si="3456">SUM(AG1159:AG1168)</f>
        <v>0</v>
      </c>
      <c r="AH1169" s="302">
        <f t="shared" si="3456"/>
        <v>0</v>
      </c>
      <c r="AI1169" s="302">
        <f t="shared" si="3456"/>
        <v>0</v>
      </c>
      <c r="AJ1169" s="302">
        <f t="shared" si="3456"/>
        <v>0</v>
      </c>
      <c r="AK1169" s="302">
        <f t="shared" si="3456"/>
        <v>0</v>
      </c>
      <c r="AL1169" s="302">
        <f>SUM(AL1159:AL1168)</f>
        <v>0</v>
      </c>
      <c r="AM1169" s="302">
        <f t="shared" ref="AM1169:AR1169" si="3457">SUM(AM1159:AM1168)</f>
        <v>0</v>
      </c>
      <c r="AN1169" s="302">
        <f t="shared" si="3457"/>
        <v>0</v>
      </c>
      <c r="AO1169" s="302">
        <f t="shared" si="3457"/>
        <v>0</v>
      </c>
      <c r="AP1169" s="302">
        <f t="shared" si="3457"/>
        <v>0</v>
      </c>
      <c r="AQ1169" s="302">
        <f t="shared" si="3457"/>
        <v>0</v>
      </c>
      <c r="AR1169" s="302">
        <f t="shared" si="3457"/>
        <v>0</v>
      </c>
      <c r="AS1169" s="693">
        <f>SUM(AS1159:AS1168)</f>
        <v>0</v>
      </c>
    </row>
    <row r="1170" spans="2:45" ht="15.75">
      <c r="B1170" s="305" t="s">
        <v>350</v>
      </c>
      <c r="C1170" s="301"/>
      <c r="D1170" s="306"/>
      <c r="E1170" s="293"/>
      <c r="F1170" s="293"/>
      <c r="G1170" s="293"/>
      <c r="H1170" s="293"/>
      <c r="I1170" s="293"/>
      <c r="J1170" s="293"/>
      <c r="K1170" s="293"/>
      <c r="L1170" s="293"/>
      <c r="M1170" s="293"/>
      <c r="N1170" s="293"/>
      <c r="O1170" s="293"/>
      <c r="P1170" s="293"/>
      <c r="Q1170" s="293"/>
      <c r="R1170" s="260"/>
      <c r="S1170" s="293"/>
      <c r="T1170" s="293"/>
      <c r="U1170" s="293"/>
      <c r="V1170" s="263"/>
      <c r="W1170" s="263"/>
      <c r="X1170" s="263"/>
      <c r="Y1170" s="263"/>
      <c r="Z1170" s="293"/>
      <c r="AA1170" s="293"/>
      <c r="AB1170" s="293"/>
      <c r="AC1170" s="293"/>
      <c r="AD1170" s="293"/>
      <c r="AE1170" s="303">
        <f>AE1156*AE1158</f>
        <v>0</v>
      </c>
      <c r="AF1170" s="303">
        <f t="shared" ref="AF1170:AK1170" si="3458">AF1156*AF1158</f>
        <v>0</v>
      </c>
      <c r="AG1170" s="303">
        <f>AG1156*AG1158</f>
        <v>0</v>
      </c>
      <c r="AH1170" s="303">
        <f t="shared" si="3458"/>
        <v>0</v>
      </c>
      <c r="AI1170" s="303">
        <f t="shared" si="3458"/>
        <v>0</v>
      </c>
      <c r="AJ1170" s="303">
        <f t="shared" si="3458"/>
        <v>0</v>
      </c>
      <c r="AK1170" s="303">
        <f t="shared" si="3458"/>
        <v>0</v>
      </c>
      <c r="AL1170" s="303">
        <f t="shared" ref="AL1170:AR1170" si="3459">AL1156*AL1158</f>
        <v>0</v>
      </c>
      <c r="AM1170" s="303">
        <f t="shared" si="3459"/>
        <v>0</v>
      </c>
      <c r="AN1170" s="303">
        <f t="shared" si="3459"/>
        <v>0</v>
      </c>
      <c r="AO1170" s="303">
        <f t="shared" si="3459"/>
        <v>0</v>
      </c>
      <c r="AP1170" s="303">
        <f t="shared" si="3459"/>
        <v>0</v>
      </c>
      <c r="AQ1170" s="303">
        <f t="shared" si="3459"/>
        <v>0</v>
      </c>
      <c r="AR1170" s="303">
        <f t="shared" si="3459"/>
        <v>0</v>
      </c>
      <c r="AS1170" s="359">
        <f>SUM(AE1170:AR1170)</f>
        <v>0</v>
      </c>
    </row>
    <row r="1171" spans="2:45" ht="15.75">
      <c r="B1171" s="305" t="s">
        <v>349</v>
      </c>
      <c r="C1171" s="301"/>
      <c r="D1171" s="306"/>
      <c r="E1171" s="293"/>
      <c r="F1171" s="293"/>
      <c r="G1171" s="293"/>
      <c r="H1171" s="293"/>
      <c r="I1171" s="293"/>
      <c r="J1171" s="293"/>
      <c r="K1171" s="293"/>
      <c r="L1171" s="293"/>
      <c r="M1171" s="293"/>
      <c r="N1171" s="293"/>
      <c r="O1171" s="293"/>
      <c r="P1171" s="293"/>
      <c r="Q1171" s="293"/>
      <c r="R1171" s="260"/>
      <c r="S1171" s="293"/>
      <c r="T1171" s="293"/>
      <c r="U1171" s="293"/>
      <c r="V1171" s="306"/>
      <c r="W1171" s="306"/>
      <c r="X1171" s="306"/>
      <c r="Y1171" s="306"/>
      <c r="Z1171" s="293"/>
      <c r="AA1171" s="293"/>
      <c r="AB1171" s="293"/>
      <c r="AC1171" s="293"/>
      <c r="AD1171" s="293"/>
      <c r="AE1171" s="307"/>
      <c r="AF1171" s="307"/>
      <c r="AG1171" s="307"/>
      <c r="AH1171" s="307"/>
      <c r="AI1171" s="307"/>
      <c r="AJ1171" s="307"/>
      <c r="AK1171" s="307"/>
      <c r="AL1171" s="307"/>
      <c r="AM1171" s="307"/>
      <c r="AN1171" s="307"/>
      <c r="AO1171" s="307"/>
      <c r="AP1171" s="307"/>
      <c r="AQ1171" s="307"/>
      <c r="AR1171" s="307"/>
      <c r="AS1171" s="359">
        <f>AS1169-AS1170</f>
        <v>0</v>
      </c>
    </row>
    <row r="1172" spans="2:45" ht="15.75">
      <c r="B1172" s="305"/>
      <c r="C1172" s="301"/>
      <c r="D1172" s="306"/>
      <c r="E1172" s="293"/>
      <c r="F1172" s="293"/>
      <c r="G1172" s="293"/>
      <c r="H1172" s="293"/>
      <c r="I1172" s="293"/>
      <c r="J1172" s="293"/>
      <c r="K1172" s="293"/>
      <c r="L1172" s="293"/>
      <c r="M1172" s="293"/>
      <c r="N1172" s="293"/>
      <c r="O1172" s="293"/>
      <c r="P1172" s="293"/>
      <c r="Q1172" s="293"/>
      <c r="R1172" s="260"/>
      <c r="S1172" s="293"/>
      <c r="T1172" s="293"/>
      <c r="U1172" s="293"/>
      <c r="V1172" s="306"/>
      <c r="W1172" s="306"/>
      <c r="X1172" s="306"/>
      <c r="Y1172" s="306"/>
      <c r="Z1172" s="293"/>
      <c r="AA1172" s="293"/>
      <c r="AB1172" s="293"/>
      <c r="AC1172" s="293"/>
      <c r="AD1172" s="293"/>
      <c r="AE1172" s="307"/>
      <c r="AF1172" s="307"/>
      <c r="AG1172" s="307"/>
      <c r="AH1172" s="307"/>
      <c r="AI1172" s="307"/>
      <c r="AJ1172" s="307"/>
      <c r="AK1172" s="307"/>
      <c r="AL1172" s="307"/>
      <c r="AM1172" s="307"/>
      <c r="AN1172" s="307"/>
      <c r="AO1172" s="307"/>
      <c r="AP1172" s="307"/>
      <c r="AQ1172" s="307"/>
      <c r="AR1172" s="307"/>
      <c r="AS1172" s="359"/>
    </row>
    <row r="1173" spans="2:45">
      <c r="B1173" s="283" t="s">
        <v>878</v>
      </c>
      <c r="C1173" s="306"/>
      <c r="D1173" s="306"/>
      <c r="E1173" s="293"/>
      <c r="F1173" s="293"/>
      <c r="G1173" s="293"/>
      <c r="H1173" s="293"/>
      <c r="I1173" s="293"/>
      <c r="J1173" s="293"/>
      <c r="K1173" s="293"/>
      <c r="L1173" s="293"/>
      <c r="M1173" s="293"/>
      <c r="N1173" s="293"/>
      <c r="O1173" s="293"/>
      <c r="P1173" s="293"/>
      <c r="Q1173" s="293"/>
      <c r="R1173" s="260"/>
      <c r="S1173" s="293"/>
      <c r="T1173" s="293"/>
      <c r="U1173" s="293"/>
      <c r="V1173" s="306"/>
      <c r="W1173" s="301"/>
      <c r="X1173" s="306"/>
      <c r="Y1173" s="306"/>
      <c r="Z1173" s="293"/>
      <c r="AA1173" s="293"/>
      <c r="AB1173" s="293"/>
      <c r="AC1173" s="293"/>
      <c r="AD1173" s="293"/>
      <c r="AE1173" s="682">
        <f>SUMPRODUCT($E$993:$E$1153,AE993:AE1153)</f>
        <v>0</v>
      </c>
      <c r="AF1173" s="682">
        <f>SUMPRODUCT($E$993:$E$1153,AF993:AF1153)</f>
        <v>291201.74180624797</v>
      </c>
      <c r="AG1173" s="682">
        <f>IF(AG991="kw",SUMPRODUCT($Q$993:$Q$1153,$S$993:$S$1153,AG993:AG1153),SUMPRODUCT($E$993:$E$1153,AG993:AG1153))</f>
        <v>2457.8526783200559</v>
      </c>
      <c r="AH1173" s="682">
        <f t="shared" ref="AH1173:AR1173" si="3460">IF(AH991="kw",SUMPRODUCT($Q$993:$Q$1153,$S$993:$S$1153,AH993:AH1153),SUMPRODUCT($E$993:$E$1153,AH993:AH1153))</f>
        <v>0</v>
      </c>
      <c r="AI1173" s="682">
        <f t="shared" si="3460"/>
        <v>0</v>
      </c>
      <c r="AJ1173" s="682">
        <f t="shared" si="3460"/>
        <v>0</v>
      </c>
      <c r="AK1173" s="682">
        <f t="shared" si="3460"/>
        <v>0</v>
      </c>
      <c r="AL1173" s="682">
        <f t="shared" si="3460"/>
        <v>0</v>
      </c>
      <c r="AM1173" s="682">
        <f t="shared" si="3460"/>
        <v>0</v>
      </c>
      <c r="AN1173" s="682">
        <f t="shared" si="3460"/>
        <v>0</v>
      </c>
      <c r="AO1173" s="682">
        <f t="shared" si="3460"/>
        <v>0</v>
      </c>
      <c r="AP1173" s="682">
        <f t="shared" si="3460"/>
        <v>0</v>
      </c>
      <c r="AQ1173" s="682">
        <f t="shared" si="3460"/>
        <v>0</v>
      </c>
      <c r="AR1173" s="682">
        <f t="shared" si="3460"/>
        <v>0</v>
      </c>
      <c r="AS1173" s="295"/>
    </row>
    <row r="1174" spans="2:45">
      <c r="B1174" s="283" t="s">
        <v>879</v>
      </c>
      <c r="C1174" s="306"/>
      <c r="D1174" s="306"/>
      <c r="E1174" s="293"/>
      <c r="F1174" s="293"/>
      <c r="G1174" s="293"/>
      <c r="H1174" s="293"/>
      <c r="I1174" s="293"/>
      <c r="J1174" s="293"/>
      <c r="K1174" s="293"/>
      <c r="L1174" s="293"/>
      <c r="M1174" s="293"/>
      <c r="N1174" s="293"/>
      <c r="O1174" s="293"/>
      <c r="P1174" s="293"/>
      <c r="Q1174" s="293"/>
      <c r="R1174" s="260"/>
      <c r="S1174" s="293"/>
      <c r="T1174" s="293"/>
      <c r="U1174" s="293"/>
      <c r="V1174" s="306"/>
      <c r="W1174" s="301"/>
      <c r="X1174" s="306"/>
      <c r="Y1174" s="306"/>
      <c r="Z1174" s="293"/>
      <c r="AA1174" s="293"/>
      <c r="AB1174" s="293"/>
      <c r="AC1174" s="293"/>
      <c r="AD1174" s="293"/>
      <c r="AE1174" s="682">
        <f>SUMPRODUCT($F$993:$F$1153,AE993:AE1153)</f>
        <v>0</v>
      </c>
      <c r="AF1174" s="682">
        <f>SUMPRODUCT($F$993:$F$1153,AF993:AF1153)</f>
        <v>291201.74180624797</v>
      </c>
      <c r="AG1174" s="682">
        <f>IF(AG991="kw",SUMPRODUCT($Q$993:$Q$1153,$T$993:$T$1153,AG993:AG1153),SUMPRODUCT($F$993:$F$1153,AG993:AG1153))</f>
        <v>2844.8706088663398</v>
      </c>
      <c r="AH1174" s="682">
        <f t="shared" ref="AH1174:AR1174" si="3461">IF(AH991="kw",SUMPRODUCT($Q$993:$Q$1153,$T$993:$T$1153,AH993:AH1153),SUMPRODUCT($F$993:$F$1153,AH993:AH1153))</f>
        <v>0</v>
      </c>
      <c r="AI1174" s="682">
        <f t="shared" si="3461"/>
        <v>0</v>
      </c>
      <c r="AJ1174" s="682">
        <f t="shared" si="3461"/>
        <v>0</v>
      </c>
      <c r="AK1174" s="682">
        <f t="shared" si="3461"/>
        <v>0</v>
      </c>
      <c r="AL1174" s="682">
        <f t="shared" si="3461"/>
        <v>0</v>
      </c>
      <c r="AM1174" s="682">
        <f t="shared" si="3461"/>
        <v>0</v>
      </c>
      <c r="AN1174" s="682">
        <f t="shared" si="3461"/>
        <v>0</v>
      </c>
      <c r="AO1174" s="682">
        <f t="shared" si="3461"/>
        <v>0</v>
      </c>
      <c r="AP1174" s="682">
        <f t="shared" si="3461"/>
        <v>0</v>
      </c>
      <c r="AQ1174" s="682">
        <f t="shared" si="3461"/>
        <v>0</v>
      </c>
      <c r="AR1174" s="682">
        <f t="shared" si="3461"/>
        <v>0</v>
      </c>
      <c r="AS1174" s="295"/>
    </row>
    <row r="1175" spans="2:45">
      <c r="B1175" s="283" t="s">
        <v>880</v>
      </c>
      <c r="C1175" s="306"/>
      <c r="D1175" s="306"/>
      <c r="E1175" s="293"/>
      <c r="F1175" s="293"/>
      <c r="G1175" s="293"/>
      <c r="H1175" s="293"/>
      <c r="I1175" s="293"/>
      <c r="J1175" s="293"/>
      <c r="K1175" s="293"/>
      <c r="L1175" s="293"/>
      <c r="M1175" s="293"/>
      <c r="N1175" s="293"/>
      <c r="O1175" s="293"/>
      <c r="P1175" s="293"/>
      <c r="Q1175" s="293"/>
      <c r="R1175" s="260"/>
      <c r="S1175" s="293"/>
      <c r="T1175" s="293"/>
      <c r="U1175" s="293"/>
      <c r="V1175" s="306"/>
      <c r="W1175" s="301"/>
      <c r="X1175" s="306"/>
      <c r="Y1175" s="306"/>
      <c r="Z1175" s="293"/>
      <c r="AA1175" s="293"/>
      <c r="AB1175" s="293"/>
      <c r="AC1175" s="293"/>
      <c r="AD1175" s="293"/>
      <c r="AE1175" s="682">
        <f>SUMPRODUCT($G$993:$G$1153,AE993:AE1153)</f>
        <v>0</v>
      </c>
      <c r="AF1175" s="682">
        <f>SUMPRODUCT($G$993:$G$1153,AF993:AF1153)</f>
        <v>291201.74180624797</v>
      </c>
      <c r="AG1175" s="682">
        <f>IF(AG991="kw",SUMPRODUCT($Q$993:$Q$1153,$U$993:$U$1153,AG993:AG1153),SUMPRODUCT($G$993:$G$1153,AG993:AG1153))</f>
        <v>2844.8706088663398</v>
      </c>
      <c r="AH1175" s="682">
        <f t="shared" ref="AH1175:AR1175" si="3462">IF(AH991="kw",SUMPRODUCT($Q$993:$Q$1153,$U$993:$U$1153,AH993:AH1153),SUMPRODUCT($G$993:$G$1153,AH993:AH1153))</f>
        <v>0</v>
      </c>
      <c r="AI1175" s="682">
        <f t="shared" si="3462"/>
        <v>0</v>
      </c>
      <c r="AJ1175" s="682">
        <f t="shared" si="3462"/>
        <v>0</v>
      </c>
      <c r="AK1175" s="682">
        <f t="shared" si="3462"/>
        <v>0</v>
      </c>
      <c r="AL1175" s="682">
        <f t="shared" si="3462"/>
        <v>0</v>
      </c>
      <c r="AM1175" s="682">
        <f t="shared" si="3462"/>
        <v>0</v>
      </c>
      <c r="AN1175" s="682">
        <f t="shared" si="3462"/>
        <v>0</v>
      </c>
      <c r="AO1175" s="682">
        <f t="shared" si="3462"/>
        <v>0</v>
      </c>
      <c r="AP1175" s="682">
        <f t="shared" si="3462"/>
        <v>0</v>
      </c>
      <c r="AQ1175" s="682">
        <f t="shared" si="3462"/>
        <v>0</v>
      </c>
      <c r="AR1175" s="682">
        <f t="shared" si="3462"/>
        <v>0</v>
      </c>
      <c r="AS1175" s="295"/>
    </row>
    <row r="1176" spans="2:45">
      <c r="B1176" s="283" t="s">
        <v>881</v>
      </c>
      <c r="C1176" s="306"/>
      <c r="D1176" s="306"/>
      <c r="E1176" s="293"/>
      <c r="F1176" s="293"/>
      <c r="G1176" s="293"/>
      <c r="H1176" s="293"/>
      <c r="I1176" s="293"/>
      <c r="J1176" s="293"/>
      <c r="K1176" s="293"/>
      <c r="L1176" s="293"/>
      <c r="M1176" s="293"/>
      <c r="N1176" s="293"/>
      <c r="O1176" s="293"/>
      <c r="P1176" s="293"/>
      <c r="Q1176" s="293"/>
      <c r="R1176" s="260"/>
      <c r="S1176" s="293"/>
      <c r="T1176" s="293"/>
      <c r="U1176" s="293"/>
      <c r="V1176" s="306"/>
      <c r="W1176" s="301"/>
      <c r="X1176" s="306"/>
      <c r="Y1176" s="306"/>
      <c r="Z1176" s="293"/>
      <c r="AA1176" s="293"/>
      <c r="AB1176" s="293"/>
      <c r="AC1176" s="293"/>
      <c r="AD1176" s="293"/>
      <c r="AE1176" s="682">
        <f>SUMPRODUCT($H$993:$H$1153,AE993:AE1153)</f>
        <v>0</v>
      </c>
      <c r="AF1176" s="682">
        <f>SUMPRODUCT($H$993:$H$1153,AF993:AF1153)</f>
        <v>291201.74180624797</v>
      </c>
      <c r="AG1176" s="682">
        <f>IF(AG991="kw",SUMPRODUCT($Q$993:$Q$1153,$V$993:$V$1153,AG993:AG1153),SUMPRODUCT($H$993:$H$1153,AG993:AG1153))</f>
        <v>2844.8706088663398</v>
      </c>
      <c r="AH1176" s="682">
        <f t="shared" ref="AH1176:AR1176" si="3463">IF(AH991="kw",SUMPRODUCT($Q$993:$Q$1153,$V$993:$V$1153,AH993:AH1153),SUMPRODUCT($H$993:$H$1153,AH993:AH1153))</f>
        <v>0</v>
      </c>
      <c r="AI1176" s="682">
        <f t="shared" si="3463"/>
        <v>0</v>
      </c>
      <c r="AJ1176" s="682">
        <f t="shared" si="3463"/>
        <v>0</v>
      </c>
      <c r="AK1176" s="682">
        <f t="shared" si="3463"/>
        <v>0</v>
      </c>
      <c r="AL1176" s="682">
        <f t="shared" si="3463"/>
        <v>0</v>
      </c>
      <c r="AM1176" s="682">
        <f t="shared" si="3463"/>
        <v>0</v>
      </c>
      <c r="AN1176" s="682">
        <f t="shared" si="3463"/>
        <v>0</v>
      </c>
      <c r="AO1176" s="682">
        <f t="shared" si="3463"/>
        <v>0</v>
      </c>
      <c r="AP1176" s="682">
        <f t="shared" si="3463"/>
        <v>0</v>
      </c>
      <c r="AQ1176" s="682">
        <f t="shared" si="3463"/>
        <v>0</v>
      </c>
      <c r="AR1176" s="682">
        <f t="shared" si="3463"/>
        <v>0</v>
      </c>
      <c r="AS1176" s="295"/>
    </row>
    <row r="1177" spans="2:45">
      <c r="B1177" s="283" t="s">
        <v>882</v>
      </c>
      <c r="C1177" s="306"/>
      <c r="D1177" s="306"/>
      <c r="E1177" s="293"/>
      <c r="F1177" s="293"/>
      <c r="G1177" s="293"/>
      <c r="H1177" s="293"/>
      <c r="I1177" s="293"/>
      <c r="J1177" s="293"/>
      <c r="K1177" s="293"/>
      <c r="L1177" s="293"/>
      <c r="M1177" s="293"/>
      <c r="N1177" s="293"/>
      <c r="O1177" s="293"/>
      <c r="P1177" s="293"/>
      <c r="Q1177" s="293"/>
      <c r="R1177" s="260"/>
      <c r="S1177" s="293"/>
      <c r="T1177" s="293"/>
      <c r="U1177" s="293"/>
      <c r="V1177" s="306"/>
      <c r="W1177" s="301"/>
      <c r="X1177" s="306"/>
      <c r="Y1177" s="306"/>
      <c r="Z1177" s="293"/>
      <c r="AA1177" s="293"/>
      <c r="AB1177" s="293"/>
      <c r="AC1177" s="293"/>
      <c r="AD1177" s="293"/>
      <c r="AE1177" s="682">
        <f>SUMPRODUCT($I$993:$I$1153,AE993:AE1153)</f>
        <v>0</v>
      </c>
      <c r="AF1177" s="682">
        <f>SUMPRODUCT($I$993:$I$1153,AF993:AF1153)</f>
        <v>291201.74180624797</v>
      </c>
      <c r="AG1177" s="682">
        <f>IF(AG991="kw",SUMPRODUCT($Q$993:$Q$1153,$W$993:$W$1153,AG993:AG1153),SUMPRODUCT($I$993:$I$1153,AG993:AG1153))</f>
        <v>2844.8706088663398</v>
      </c>
      <c r="AH1177" s="682">
        <f t="shared" ref="AH1177:AR1177" si="3464">IF(AH991="kw",SUMPRODUCT($Q$993:$Q$1153,$W$993:$W$1153,AH993:AH1153),SUMPRODUCT($I$993:$I$1153,AH993:AH1153))</f>
        <v>0</v>
      </c>
      <c r="AI1177" s="682">
        <f t="shared" si="3464"/>
        <v>0</v>
      </c>
      <c r="AJ1177" s="682">
        <f t="shared" si="3464"/>
        <v>0</v>
      </c>
      <c r="AK1177" s="682">
        <f t="shared" si="3464"/>
        <v>0</v>
      </c>
      <c r="AL1177" s="682">
        <f t="shared" si="3464"/>
        <v>0</v>
      </c>
      <c r="AM1177" s="682">
        <f t="shared" si="3464"/>
        <v>0</v>
      </c>
      <c r="AN1177" s="682">
        <f t="shared" si="3464"/>
        <v>0</v>
      </c>
      <c r="AO1177" s="682">
        <f t="shared" si="3464"/>
        <v>0</v>
      </c>
      <c r="AP1177" s="682">
        <f t="shared" si="3464"/>
        <v>0</v>
      </c>
      <c r="AQ1177" s="682">
        <f t="shared" si="3464"/>
        <v>0</v>
      </c>
      <c r="AR1177" s="682">
        <f t="shared" si="3464"/>
        <v>0</v>
      </c>
      <c r="AS1177" s="295"/>
    </row>
    <row r="1178" spans="2:45">
      <c r="B1178" s="283" t="s">
        <v>883</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2">
        <f>SUMPRODUCT($J$993:$J$1153,AE993:AE1153)</f>
        <v>0</v>
      </c>
      <c r="AF1178" s="682">
        <f>SUMPRODUCT($J$993:$J$1153,AF993:AF1153)</f>
        <v>291201.74180624797</v>
      </c>
      <c r="AG1178" s="682">
        <f>IF(AG991="kw",SUMPRODUCT($Q$993:$Q$1153,$X$993:$X$1153,AG993:AG1153),SUMPRODUCT($J$993:$J$1153,AG993:AG1153))</f>
        <v>2844.8706088663398</v>
      </c>
      <c r="AH1178" s="682">
        <f t="shared" ref="AH1178:AR1178" si="3465">IF(AH991="kw",SUMPRODUCT($Q$993:$Q$1153,$X$993:$X$1153,AH993:AH1153),SUMPRODUCT($J$993:$J$1153,AH993:AH1153))</f>
        <v>0</v>
      </c>
      <c r="AI1178" s="682">
        <f t="shared" si="3465"/>
        <v>0</v>
      </c>
      <c r="AJ1178" s="682">
        <f t="shared" si="3465"/>
        <v>0</v>
      </c>
      <c r="AK1178" s="682">
        <f t="shared" si="3465"/>
        <v>0</v>
      </c>
      <c r="AL1178" s="682">
        <f t="shared" si="3465"/>
        <v>0</v>
      </c>
      <c r="AM1178" s="682">
        <f t="shared" si="3465"/>
        <v>0</v>
      </c>
      <c r="AN1178" s="682">
        <f t="shared" si="3465"/>
        <v>0</v>
      </c>
      <c r="AO1178" s="682">
        <f t="shared" si="3465"/>
        <v>0</v>
      </c>
      <c r="AP1178" s="682">
        <f t="shared" si="3465"/>
        <v>0</v>
      </c>
      <c r="AQ1178" s="682">
        <f t="shared" si="3465"/>
        <v>0</v>
      </c>
      <c r="AR1178" s="682">
        <f t="shared" si="3465"/>
        <v>0</v>
      </c>
      <c r="AS1178" s="295"/>
    </row>
    <row r="1179" spans="2:45">
      <c r="B1179" s="391" t="s">
        <v>884</v>
      </c>
      <c r="C1179" s="319"/>
      <c r="D1179" s="337"/>
      <c r="E1179" s="337"/>
      <c r="F1179" s="337"/>
      <c r="G1179" s="337"/>
      <c r="H1179" s="337"/>
      <c r="I1179" s="337"/>
      <c r="J1179" s="337"/>
      <c r="K1179" s="337"/>
      <c r="L1179" s="337"/>
      <c r="M1179" s="337"/>
      <c r="N1179" s="337"/>
      <c r="O1179" s="337"/>
      <c r="P1179" s="337"/>
      <c r="Q1179" s="337"/>
      <c r="R1179" s="336"/>
      <c r="S1179" s="337"/>
      <c r="T1179" s="337"/>
      <c r="U1179" s="337"/>
      <c r="V1179" s="319"/>
      <c r="W1179" s="338"/>
      <c r="X1179" s="338"/>
      <c r="Y1179" s="337"/>
      <c r="Z1179" s="337"/>
      <c r="AA1179" s="338"/>
      <c r="AB1179" s="338"/>
      <c r="AC1179" s="338"/>
      <c r="AD1179" s="338"/>
      <c r="AE1179" s="683">
        <f>SUMPRODUCT($K$993:$K$1153,AE993:AE1153)</f>
        <v>0</v>
      </c>
      <c r="AF1179" s="683">
        <f>SUMPRODUCT($K$993:$K$1153,AF993:AF1153)</f>
        <v>291201.74180624797</v>
      </c>
      <c r="AG1179" s="683">
        <f>IF(AG991="kw",SUMPRODUCT($Q$993:$Q$1153,$Y$993:$Y$1153,AG993:AG1153),SUMPRODUCT($K$993:$K$1153,AG993:AG1153))</f>
        <v>2844.8706088663398</v>
      </c>
      <c r="AH1179" s="683">
        <f t="shared" ref="AH1179:AR1179" si="3466">IF(AH991="kw",SUMPRODUCT($Q$993:$Q$1153,$Y$993:$Y$1153,AH993:AH1153),SUMPRODUCT($K$993:$K$1153,AH993:AH1153))</f>
        <v>0</v>
      </c>
      <c r="AI1179" s="683">
        <f t="shared" si="3466"/>
        <v>0</v>
      </c>
      <c r="AJ1179" s="683">
        <f t="shared" si="3466"/>
        <v>0</v>
      </c>
      <c r="AK1179" s="683">
        <f t="shared" si="3466"/>
        <v>0</v>
      </c>
      <c r="AL1179" s="683">
        <f t="shared" si="3466"/>
        <v>0</v>
      </c>
      <c r="AM1179" s="683">
        <f t="shared" si="3466"/>
        <v>0</v>
      </c>
      <c r="AN1179" s="683">
        <f t="shared" si="3466"/>
        <v>0</v>
      </c>
      <c r="AO1179" s="683">
        <f t="shared" si="3466"/>
        <v>0</v>
      </c>
      <c r="AP1179" s="683">
        <f t="shared" si="3466"/>
        <v>0</v>
      </c>
      <c r="AQ1179" s="683">
        <f t="shared" si="3466"/>
        <v>0</v>
      </c>
      <c r="AR1179" s="683">
        <f t="shared" si="3466"/>
        <v>0</v>
      </c>
      <c r="AS1179" s="339"/>
    </row>
    <row r="1180" spans="2:45" ht="19.5" customHeight="1">
      <c r="B1180" s="322" t="s">
        <v>588</v>
      </c>
      <c r="C1180" s="340"/>
      <c r="D1180" s="341"/>
      <c r="E1180" s="341"/>
      <c r="F1180" s="341"/>
      <c r="G1180" s="341"/>
      <c r="H1180" s="341"/>
      <c r="I1180" s="341"/>
      <c r="J1180" s="341"/>
      <c r="K1180" s="341"/>
      <c r="L1180" s="341"/>
      <c r="M1180" s="341"/>
      <c r="N1180" s="341"/>
      <c r="O1180" s="341"/>
      <c r="P1180" s="341"/>
      <c r="Q1180" s="341"/>
      <c r="R1180" s="341"/>
      <c r="S1180" s="341"/>
      <c r="T1180" s="341"/>
      <c r="U1180" s="341"/>
      <c r="V1180" s="325"/>
      <c r="W1180" s="326"/>
      <c r="X1180" s="341"/>
      <c r="Y1180" s="341"/>
      <c r="Z1180" s="341"/>
      <c r="AA1180" s="341"/>
      <c r="AB1180" s="341"/>
      <c r="AC1180" s="341"/>
      <c r="AD1180" s="341"/>
      <c r="AE1180" s="342"/>
      <c r="AF1180" s="342"/>
      <c r="AG1180" s="342"/>
      <c r="AH1180" s="342"/>
      <c r="AI1180" s="342"/>
      <c r="AJ1180" s="342"/>
      <c r="AK1180" s="342"/>
      <c r="AL1180" s="342"/>
      <c r="AM1180" s="342"/>
      <c r="AN1180" s="342"/>
      <c r="AO1180" s="342"/>
      <c r="AP1180" s="342"/>
      <c r="AQ1180" s="342"/>
      <c r="AR1180" s="342"/>
      <c r="AS1180" s="342"/>
    </row>
    <row r="1182" spans="2:45">
      <c r="B1182" s="511" t="s">
        <v>522</v>
      </c>
    </row>
    <row r="1183" spans="2:45" ht="15.75">
      <c r="B1183" s="241" t="s">
        <v>814</v>
      </c>
      <c r="C1183" s="242"/>
      <c r="D1183" s="511" t="s">
        <v>522</v>
      </c>
      <c r="E1183" s="217"/>
      <c r="F1183" s="511"/>
      <c r="G1183" s="217"/>
      <c r="H1183" s="217"/>
      <c r="I1183" s="217"/>
      <c r="J1183" s="217"/>
      <c r="K1183" s="217"/>
      <c r="L1183" s="217"/>
      <c r="M1183" s="217"/>
      <c r="N1183" s="217"/>
      <c r="O1183" s="217"/>
      <c r="P1183" s="217"/>
      <c r="Q1183" s="217"/>
      <c r="R1183" s="242"/>
      <c r="S1183" s="217"/>
      <c r="T1183" s="217"/>
      <c r="U1183" s="217"/>
      <c r="V1183" s="217"/>
      <c r="W1183" s="217"/>
      <c r="X1183" s="217"/>
      <c r="Y1183" s="217"/>
      <c r="Z1183" s="217"/>
      <c r="AA1183" s="217"/>
      <c r="AB1183" s="217"/>
      <c r="AC1183" s="217"/>
      <c r="AD1183" s="217"/>
      <c r="AE1183" s="231"/>
      <c r="AF1183" s="229"/>
      <c r="AG1183" s="229"/>
      <c r="AH1183" s="229"/>
      <c r="AI1183" s="229"/>
      <c r="AJ1183" s="229"/>
      <c r="AK1183" s="229"/>
      <c r="AL1183" s="229"/>
      <c r="AM1183" s="229"/>
      <c r="AN1183" s="229"/>
      <c r="AO1183" s="229"/>
      <c r="AP1183" s="229"/>
      <c r="AQ1183" s="229"/>
      <c r="AR1183" s="229"/>
    </row>
    <row r="1184" spans="2:45" ht="39.75" customHeight="1">
      <c r="B1184" s="884" t="s">
        <v>211</v>
      </c>
      <c r="C1184" s="886" t="s">
        <v>33</v>
      </c>
      <c r="D1184" s="244" t="s">
        <v>420</v>
      </c>
      <c r="E1184" s="895" t="s">
        <v>209</v>
      </c>
      <c r="F1184" s="896"/>
      <c r="G1184" s="896"/>
      <c r="H1184" s="896"/>
      <c r="I1184" s="896"/>
      <c r="J1184" s="896"/>
      <c r="K1184" s="896"/>
      <c r="L1184" s="896"/>
      <c r="M1184" s="896"/>
      <c r="N1184" s="896"/>
      <c r="O1184" s="896"/>
      <c r="P1184" s="897"/>
      <c r="Q1184" s="893" t="s">
        <v>213</v>
      </c>
      <c r="R1184" s="244" t="s">
        <v>421</v>
      </c>
      <c r="S1184" s="890" t="s">
        <v>212</v>
      </c>
      <c r="T1184" s="891"/>
      <c r="U1184" s="891"/>
      <c r="V1184" s="891"/>
      <c r="W1184" s="891"/>
      <c r="X1184" s="891"/>
      <c r="Y1184" s="891"/>
      <c r="Z1184" s="891"/>
      <c r="AA1184" s="891"/>
      <c r="AB1184" s="891"/>
      <c r="AC1184" s="891"/>
      <c r="AD1184" s="898"/>
      <c r="AE1184" s="890" t="s">
        <v>242</v>
      </c>
      <c r="AF1184" s="891"/>
      <c r="AG1184" s="891"/>
      <c r="AH1184" s="891"/>
      <c r="AI1184" s="891"/>
      <c r="AJ1184" s="891"/>
      <c r="AK1184" s="891"/>
      <c r="AL1184" s="891"/>
      <c r="AM1184" s="891"/>
      <c r="AN1184" s="891"/>
      <c r="AO1184" s="891"/>
      <c r="AP1184" s="891"/>
      <c r="AQ1184" s="891"/>
      <c r="AR1184" s="891"/>
      <c r="AS1184" s="892"/>
    </row>
    <row r="1185" spans="1:45" ht="65.25" customHeight="1">
      <c r="B1185" s="885"/>
      <c r="C1185" s="887"/>
      <c r="D1185" s="245">
        <v>2021</v>
      </c>
      <c r="E1185" s="245">
        <v>2022</v>
      </c>
      <c r="F1185" s="245">
        <v>2023</v>
      </c>
      <c r="G1185" s="245">
        <v>2024</v>
      </c>
      <c r="H1185" s="245">
        <v>2025</v>
      </c>
      <c r="I1185" s="245">
        <v>2026</v>
      </c>
      <c r="J1185" s="245">
        <v>2027</v>
      </c>
      <c r="K1185" s="245">
        <v>2028</v>
      </c>
      <c r="L1185" s="245">
        <v>2029</v>
      </c>
      <c r="M1185" s="245">
        <v>2030</v>
      </c>
      <c r="N1185" s="245">
        <v>2031</v>
      </c>
      <c r="O1185" s="245">
        <v>2032</v>
      </c>
      <c r="P1185" s="245">
        <v>2033</v>
      </c>
      <c r="Q1185" s="894"/>
      <c r="R1185" s="245">
        <v>2021</v>
      </c>
      <c r="S1185" s="245">
        <v>2022</v>
      </c>
      <c r="T1185" s="245">
        <v>2023</v>
      </c>
      <c r="U1185" s="245">
        <v>2024</v>
      </c>
      <c r="V1185" s="245">
        <v>2025</v>
      </c>
      <c r="W1185" s="245">
        <v>2026</v>
      </c>
      <c r="X1185" s="245">
        <v>2027</v>
      </c>
      <c r="Y1185" s="245">
        <v>2028</v>
      </c>
      <c r="Z1185" s="245">
        <v>2029</v>
      </c>
      <c r="AA1185" s="245">
        <v>2030</v>
      </c>
      <c r="AB1185" s="245">
        <v>2031</v>
      </c>
      <c r="AC1185" s="245">
        <v>2032</v>
      </c>
      <c r="AD1185" s="245">
        <v>2033</v>
      </c>
      <c r="AE1185" s="245" t="str">
        <f>'1.  LRAMVA Summary'!$D$53</f>
        <v>Residential</v>
      </c>
      <c r="AF1185" s="245" t="str">
        <f>'1.  LRAMVA Summary'!$E$53</f>
        <v>GS&lt;50 kW</v>
      </c>
      <c r="AG1185" s="245" t="str">
        <f>'1.  LRAMVA Summary'!$F$53</f>
        <v>GS&gt;50 kW</v>
      </c>
      <c r="AH1185" s="245" t="str">
        <f>'1.  LRAMVA Summary'!$G$53</f>
        <v>Unmetered Scattered Load</v>
      </c>
      <c r="AI1185" s="245" t="str">
        <f>'1.  LRAMVA Summary'!$H$53</f>
        <v>Streetlighting</v>
      </c>
      <c r="AJ1185" s="245" t="str">
        <f>'1.  LRAMVA Summary'!$I$53</f>
        <v/>
      </c>
      <c r="AK1185" s="245" t="str">
        <f>'1.  LRAMVA Summary'!$J$53</f>
        <v/>
      </c>
      <c r="AL1185" s="245" t="str">
        <f>'1.  LRAMVA Summary'!$K$53</f>
        <v/>
      </c>
      <c r="AM1185" s="245" t="str">
        <f>'1.  LRAMVA Summary'!$L$53</f>
        <v/>
      </c>
      <c r="AN1185" s="245" t="str">
        <f>'1.  LRAMVA Summary'!$M$53</f>
        <v/>
      </c>
      <c r="AO1185" s="245" t="str">
        <f>'1.  LRAMVA Summary'!$N$53</f>
        <v/>
      </c>
      <c r="AP1185" s="245" t="str">
        <f>'1.  LRAMVA Summary'!$O$53</f>
        <v/>
      </c>
      <c r="AQ1185" s="245" t="str">
        <f>'1.  LRAMVA Summary'!$P$53</f>
        <v/>
      </c>
      <c r="AR1185" s="245" t="str">
        <f>'1.  LRAMVA Summary'!$Q$53</f>
        <v/>
      </c>
      <c r="AS1185" s="247" t="str">
        <f>'1.  LRAMVA Summary'!$R$53</f>
        <v>Total</v>
      </c>
    </row>
    <row r="1186" spans="1:45" ht="15" hidden="1" customHeight="1">
      <c r="A1186" s="464"/>
      <c r="B1186" s="454" t="s">
        <v>500</v>
      </c>
      <c r="C1186" s="249"/>
      <c r="D1186" s="249"/>
      <c r="E1186" s="249"/>
      <c r="F1186" s="249"/>
      <c r="G1186" s="249"/>
      <c r="H1186" s="249"/>
      <c r="I1186" s="249"/>
      <c r="J1186" s="249"/>
      <c r="K1186" s="249"/>
      <c r="L1186" s="249"/>
      <c r="M1186" s="249"/>
      <c r="N1186" s="249"/>
      <c r="O1186" s="249"/>
      <c r="P1186" s="249"/>
      <c r="Q1186" s="250"/>
      <c r="R1186" s="249"/>
      <c r="S1186" s="249"/>
      <c r="T1186" s="249"/>
      <c r="U1186" s="249"/>
      <c r="V1186" s="249"/>
      <c r="W1186" s="249"/>
      <c r="X1186" s="249"/>
      <c r="Y1186" s="249"/>
      <c r="Z1186" s="249"/>
      <c r="AA1186" s="249"/>
      <c r="AB1186" s="249"/>
      <c r="AC1186" s="249"/>
      <c r="AD1186" s="249"/>
      <c r="AE1186" s="251" t="str">
        <f>'1.  LRAMVA Summary'!$D$54</f>
        <v>kWh</v>
      </c>
      <c r="AF1186" s="251" t="str">
        <f>'1.  LRAMVA Summary'!$E$54</f>
        <v>kWh</v>
      </c>
      <c r="AG1186" s="251" t="str">
        <f>'1.  LRAMVA Summary'!$F$54</f>
        <v>kW</v>
      </c>
      <c r="AH1186" s="251" t="str">
        <f>'1.  LRAMVA Summary'!$G$54</f>
        <v>kWh</v>
      </c>
      <c r="AI1186" s="251" t="str">
        <f>'1.  LRAMVA Summary'!$H$54</f>
        <v>kW</v>
      </c>
      <c r="AJ1186" s="251">
        <f>'1.  LRAMVA Summary'!$I$54</f>
        <v>0</v>
      </c>
      <c r="AK1186" s="251">
        <f>'1.  LRAMVA Summary'!$J$54</f>
        <v>0</v>
      </c>
      <c r="AL1186" s="251">
        <f>'1.  LRAMVA Summary'!$K$54</f>
        <v>0</v>
      </c>
      <c r="AM1186" s="251">
        <f>'1.  LRAMVA Summary'!$L$54</f>
        <v>0</v>
      </c>
      <c r="AN1186" s="251">
        <f>'1.  LRAMVA Summary'!$M$54</f>
        <v>0</v>
      </c>
      <c r="AO1186" s="251">
        <f>'1.  LRAMVA Summary'!$N$54</f>
        <v>0</v>
      </c>
      <c r="AP1186" s="251">
        <f>'1.  LRAMVA Summary'!$O$54</f>
        <v>0</v>
      </c>
      <c r="AQ1186" s="251">
        <f>'1.  LRAMVA Summary'!$P$54</f>
        <v>0</v>
      </c>
      <c r="AR1186" s="251">
        <f>'1.  LRAMVA Summary'!$Q$54</f>
        <v>0</v>
      </c>
      <c r="AS1186" s="252"/>
    </row>
    <row r="1187" spans="1:45" ht="15" hidden="1" customHeight="1" outlineLevel="1">
      <c r="A1187" s="464"/>
      <c r="B1187" s="443" t="s">
        <v>493</v>
      </c>
      <c r="C1187" s="249"/>
      <c r="D1187" s="249"/>
      <c r="E1187" s="249"/>
      <c r="F1187" s="249"/>
      <c r="G1187" s="249"/>
      <c r="H1187" s="249"/>
      <c r="I1187" s="249"/>
      <c r="J1187" s="249"/>
      <c r="K1187" s="249"/>
      <c r="L1187" s="249"/>
      <c r="M1187" s="249"/>
      <c r="N1187" s="249"/>
      <c r="O1187" s="249"/>
      <c r="P1187" s="249"/>
      <c r="Q1187" s="250"/>
      <c r="R1187" s="249"/>
      <c r="S1187" s="249"/>
      <c r="T1187" s="249"/>
      <c r="U1187" s="249"/>
      <c r="V1187" s="249"/>
      <c r="W1187" s="249"/>
      <c r="X1187" s="249"/>
      <c r="Y1187" s="249"/>
      <c r="Z1187" s="249"/>
      <c r="AA1187" s="249"/>
      <c r="AB1187" s="249"/>
      <c r="AC1187" s="249"/>
      <c r="AD1187" s="249"/>
      <c r="AE1187" s="251"/>
      <c r="AF1187" s="251"/>
      <c r="AG1187" s="251"/>
      <c r="AH1187" s="251"/>
      <c r="AI1187" s="251"/>
      <c r="AJ1187" s="251"/>
      <c r="AK1187" s="251"/>
      <c r="AL1187" s="251"/>
      <c r="AM1187" s="251"/>
      <c r="AN1187" s="251"/>
      <c r="AO1187" s="251"/>
      <c r="AP1187" s="251"/>
      <c r="AQ1187" s="251"/>
      <c r="AR1187" s="251"/>
      <c r="AS1187" s="252"/>
    </row>
    <row r="1188" spans="1:45" ht="15" hidden="1" customHeight="1" outlineLevel="1">
      <c r="A1188" s="464">
        <v>1</v>
      </c>
      <c r="B1188" s="379" t="s">
        <v>95</v>
      </c>
      <c r="C1188" s="251" t="s">
        <v>25</v>
      </c>
      <c r="D1188" s="255"/>
      <c r="E1188" s="255"/>
      <c r="F1188" s="255"/>
      <c r="G1188" s="255"/>
      <c r="H1188" s="255"/>
      <c r="I1188" s="255"/>
      <c r="J1188" s="255"/>
      <c r="K1188" s="255"/>
      <c r="L1188" s="255"/>
      <c r="M1188" s="255"/>
      <c r="N1188" s="255"/>
      <c r="O1188" s="255"/>
      <c r="P1188" s="255"/>
      <c r="Q1188" s="251"/>
      <c r="R1188" s="255"/>
      <c r="S1188" s="255"/>
      <c r="T1188" s="255"/>
      <c r="U1188" s="255"/>
      <c r="V1188" s="255"/>
      <c r="W1188" s="255"/>
      <c r="X1188" s="255"/>
      <c r="Y1188" s="255"/>
      <c r="Z1188" s="255"/>
      <c r="AA1188" s="255"/>
      <c r="AB1188" s="255"/>
      <c r="AC1188" s="255"/>
      <c r="AD1188" s="255"/>
      <c r="AE1188" s="366"/>
      <c r="AF1188" s="366"/>
      <c r="AG1188" s="366"/>
      <c r="AH1188" s="366"/>
      <c r="AI1188" s="366"/>
      <c r="AJ1188" s="366"/>
      <c r="AK1188" s="366"/>
      <c r="AL1188" s="361"/>
      <c r="AM1188" s="361"/>
      <c r="AN1188" s="361"/>
      <c r="AO1188" s="361"/>
      <c r="AP1188" s="361"/>
      <c r="AQ1188" s="361"/>
      <c r="AR1188" s="361"/>
      <c r="AS1188" s="256">
        <f>SUM(AE1188:AR1188)</f>
        <v>0</v>
      </c>
    </row>
    <row r="1189" spans="1:45" ht="15" hidden="1" customHeight="1" outlineLevel="1">
      <c r="A1189" s="464"/>
      <c r="B1189" s="254" t="s">
        <v>725</v>
      </c>
      <c r="C1189" s="251" t="s">
        <v>163</v>
      </c>
      <c r="D1189" s="255"/>
      <c r="E1189" s="255"/>
      <c r="F1189" s="255"/>
      <c r="G1189" s="255"/>
      <c r="H1189" s="255"/>
      <c r="I1189" s="255"/>
      <c r="J1189" s="255"/>
      <c r="K1189" s="255"/>
      <c r="L1189" s="255"/>
      <c r="M1189" s="255"/>
      <c r="N1189" s="255"/>
      <c r="O1189" s="255"/>
      <c r="P1189" s="255"/>
      <c r="Q1189" s="414"/>
      <c r="R1189" s="255"/>
      <c r="S1189" s="255"/>
      <c r="T1189" s="255"/>
      <c r="U1189" s="255"/>
      <c r="V1189" s="255"/>
      <c r="W1189" s="255"/>
      <c r="X1189" s="255"/>
      <c r="Y1189" s="255"/>
      <c r="Z1189" s="255"/>
      <c r="AA1189" s="255"/>
      <c r="AB1189" s="255"/>
      <c r="AC1189" s="255"/>
      <c r="AD1189" s="255"/>
      <c r="AE1189" s="362">
        <f>AE1188</f>
        <v>0</v>
      </c>
      <c r="AF1189" s="362">
        <f t="shared" ref="AF1189:AR1189" si="3467">AF1188</f>
        <v>0</v>
      </c>
      <c r="AG1189" s="362">
        <f t="shared" si="3467"/>
        <v>0</v>
      </c>
      <c r="AH1189" s="362">
        <f t="shared" si="3467"/>
        <v>0</v>
      </c>
      <c r="AI1189" s="362">
        <f t="shared" si="3467"/>
        <v>0</v>
      </c>
      <c r="AJ1189" s="362">
        <f t="shared" si="3467"/>
        <v>0</v>
      </c>
      <c r="AK1189" s="362">
        <f t="shared" si="3467"/>
        <v>0</v>
      </c>
      <c r="AL1189" s="362">
        <f t="shared" si="3467"/>
        <v>0</v>
      </c>
      <c r="AM1189" s="362">
        <f t="shared" si="3467"/>
        <v>0</v>
      </c>
      <c r="AN1189" s="362">
        <f t="shared" si="3467"/>
        <v>0</v>
      </c>
      <c r="AO1189" s="362">
        <f t="shared" si="3467"/>
        <v>0</v>
      </c>
      <c r="AP1189" s="362">
        <f t="shared" si="3467"/>
        <v>0</v>
      </c>
      <c r="AQ1189" s="362">
        <f t="shared" si="3467"/>
        <v>0</v>
      </c>
      <c r="AR1189" s="362">
        <f t="shared" si="3467"/>
        <v>0</v>
      </c>
      <c r="AS1189" s="257"/>
    </row>
    <row r="1190" spans="1:45" ht="15" hidden="1" customHeight="1" outlineLevel="1">
      <c r="A1190" s="464"/>
      <c r="B1190" s="258"/>
      <c r="C1190" s="259"/>
      <c r="D1190" s="259"/>
      <c r="E1190" s="259"/>
      <c r="F1190" s="259"/>
      <c r="G1190" s="259"/>
      <c r="H1190" s="259"/>
      <c r="I1190" s="259"/>
      <c r="J1190" s="659"/>
      <c r="K1190" s="259"/>
      <c r="L1190" s="259"/>
      <c r="M1190" s="259"/>
      <c r="N1190" s="259"/>
      <c r="O1190" s="259"/>
      <c r="P1190" s="259"/>
      <c r="Q1190" s="260"/>
      <c r="R1190" s="259"/>
      <c r="S1190" s="259"/>
      <c r="T1190" s="259"/>
      <c r="U1190" s="259"/>
      <c r="V1190" s="259"/>
      <c r="W1190" s="259"/>
      <c r="X1190" s="259"/>
      <c r="Y1190" s="259"/>
      <c r="Z1190" s="259"/>
      <c r="AA1190" s="259"/>
      <c r="AB1190" s="259"/>
      <c r="AC1190" s="259"/>
      <c r="AD1190" s="259"/>
      <c r="AE1190" s="363"/>
      <c r="AF1190" s="364"/>
      <c r="AG1190" s="364"/>
      <c r="AH1190" s="364"/>
      <c r="AI1190" s="364"/>
      <c r="AJ1190" s="364"/>
      <c r="AK1190" s="364"/>
      <c r="AL1190" s="364"/>
      <c r="AM1190" s="364"/>
      <c r="AN1190" s="364"/>
      <c r="AO1190" s="364"/>
      <c r="AP1190" s="364"/>
      <c r="AQ1190" s="364"/>
      <c r="AR1190" s="364"/>
      <c r="AS1190" s="262"/>
    </row>
    <row r="1191" spans="1:45" ht="15" hidden="1" customHeight="1" outlineLevel="1">
      <c r="A1191" s="464">
        <v>2</v>
      </c>
      <c r="B1191" s="379" t="s">
        <v>96</v>
      </c>
      <c r="C1191" s="251" t="s">
        <v>25</v>
      </c>
      <c r="D1191" s="255"/>
      <c r="E1191" s="255"/>
      <c r="F1191" s="255"/>
      <c r="G1191" s="255"/>
      <c r="H1191" s="255"/>
      <c r="I1191" s="255"/>
      <c r="J1191" s="255"/>
      <c r="K1191" s="255"/>
      <c r="L1191" s="255"/>
      <c r="M1191" s="255"/>
      <c r="N1191" s="255"/>
      <c r="O1191" s="255"/>
      <c r="P1191" s="255"/>
      <c r="Q1191" s="251"/>
      <c r="R1191" s="255"/>
      <c r="S1191" s="255"/>
      <c r="T1191" s="255"/>
      <c r="U1191" s="255"/>
      <c r="V1191" s="255"/>
      <c r="W1191" s="255"/>
      <c r="X1191" s="255"/>
      <c r="Y1191" s="255"/>
      <c r="Z1191" s="255"/>
      <c r="AA1191" s="255"/>
      <c r="AB1191" s="255"/>
      <c r="AC1191" s="255"/>
      <c r="AD1191" s="255"/>
      <c r="AE1191" s="366"/>
      <c r="AF1191" s="366"/>
      <c r="AG1191" s="366"/>
      <c r="AH1191" s="366"/>
      <c r="AI1191" s="366"/>
      <c r="AJ1191" s="366"/>
      <c r="AK1191" s="366"/>
      <c r="AL1191" s="361"/>
      <c r="AM1191" s="361"/>
      <c r="AN1191" s="361"/>
      <c r="AO1191" s="361"/>
      <c r="AP1191" s="361"/>
      <c r="AQ1191" s="361"/>
      <c r="AR1191" s="361"/>
      <c r="AS1191" s="256">
        <f>SUM(AE1191:AR1191)</f>
        <v>0</v>
      </c>
    </row>
    <row r="1192" spans="1:45" ht="15" hidden="1" customHeight="1" outlineLevel="1">
      <c r="A1192" s="464"/>
      <c r="B1192" s="254" t="s">
        <v>725</v>
      </c>
      <c r="C1192" s="251" t="s">
        <v>163</v>
      </c>
      <c r="D1192" s="255"/>
      <c r="E1192" s="255"/>
      <c r="F1192" s="255"/>
      <c r="G1192" s="255"/>
      <c r="H1192" s="255"/>
      <c r="I1192" s="255"/>
      <c r="J1192" s="255"/>
      <c r="K1192" s="255"/>
      <c r="L1192" s="255"/>
      <c r="M1192" s="255"/>
      <c r="N1192" s="255"/>
      <c r="O1192" s="255"/>
      <c r="P1192" s="255"/>
      <c r="Q1192" s="414"/>
      <c r="R1192" s="255"/>
      <c r="S1192" s="255"/>
      <c r="T1192" s="255"/>
      <c r="U1192" s="255"/>
      <c r="V1192" s="255"/>
      <c r="W1192" s="255"/>
      <c r="X1192" s="255"/>
      <c r="Y1192" s="255"/>
      <c r="Z1192" s="255"/>
      <c r="AA1192" s="255"/>
      <c r="AB1192" s="255"/>
      <c r="AC1192" s="255"/>
      <c r="AD1192" s="255"/>
      <c r="AE1192" s="362">
        <f>AE1191</f>
        <v>0</v>
      </c>
      <c r="AF1192" s="362">
        <f t="shared" ref="AF1192:AR1192" si="3468">AF1191</f>
        <v>0</v>
      </c>
      <c r="AG1192" s="362">
        <f t="shared" si="3468"/>
        <v>0</v>
      </c>
      <c r="AH1192" s="362">
        <f t="shared" si="3468"/>
        <v>0</v>
      </c>
      <c r="AI1192" s="362">
        <f t="shared" si="3468"/>
        <v>0</v>
      </c>
      <c r="AJ1192" s="362">
        <f t="shared" si="3468"/>
        <v>0</v>
      </c>
      <c r="AK1192" s="362">
        <f t="shared" si="3468"/>
        <v>0</v>
      </c>
      <c r="AL1192" s="362">
        <f t="shared" si="3468"/>
        <v>0</v>
      </c>
      <c r="AM1192" s="362">
        <f t="shared" si="3468"/>
        <v>0</v>
      </c>
      <c r="AN1192" s="362">
        <f t="shared" si="3468"/>
        <v>0</v>
      </c>
      <c r="AO1192" s="362">
        <f t="shared" si="3468"/>
        <v>0</v>
      </c>
      <c r="AP1192" s="362">
        <f t="shared" si="3468"/>
        <v>0</v>
      </c>
      <c r="AQ1192" s="362">
        <f t="shared" si="3468"/>
        <v>0</v>
      </c>
      <c r="AR1192" s="362">
        <f t="shared" si="3468"/>
        <v>0</v>
      </c>
      <c r="AS1192" s="257"/>
    </row>
    <row r="1193" spans="1:45" ht="15" hidden="1" customHeight="1" outlineLevel="1">
      <c r="A1193" s="464"/>
      <c r="B1193" s="258"/>
      <c r="C1193" s="259"/>
      <c r="D1193" s="264"/>
      <c r="E1193" s="264"/>
      <c r="F1193" s="264"/>
      <c r="G1193" s="264"/>
      <c r="H1193" s="264"/>
      <c r="I1193" s="264"/>
      <c r="J1193" s="264"/>
      <c r="K1193" s="264"/>
      <c r="L1193" s="264"/>
      <c r="M1193" s="264"/>
      <c r="N1193" s="264"/>
      <c r="O1193" s="264"/>
      <c r="P1193" s="264"/>
      <c r="Q1193" s="260"/>
      <c r="R1193" s="264"/>
      <c r="S1193" s="264"/>
      <c r="T1193" s="264"/>
      <c r="U1193" s="264"/>
      <c r="V1193" s="264"/>
      <c r="W1193" s="264"/>
      <c r="X1193" s="264"/>
      <c r="Y1193" s="264"/>
      <c r="Z1193" s="264"/>
      <c r="AA1193" s="264"/>
      <c r="AB1193" s="264"/>
      <c r="AC1193" s="264"/>
      <c r="AD1193" s="264"/>
      <c r="AE1193" s="363"/>
      <c r="AF1193" s="364"/>
      <c r="AG1193" s="364"/>
      <c r="AH1193" s="364"/>
      <c r="AI1193" s="364"/>
      <c r="AJ1193" s="364"/>
      <c r="AK1193" s="364"/>
      <c r="AL1193" s="364"/>
      <c r="AM1193" s="364"/>
      <c r="AN1193" s="364"/>
      <c r="AO1193" s="364"/>
      <c r="AP1193" s="364"/>
      <c r="AQ1193" s="364"/>
      <c r="AR1193" s="364"/>
      <c r="AS1193" s="262"/>
    </row>
    <row r="1194" spans="1:45" ht="15" hidden="1" customHeight="1" outlineLevel="1">
      <c r="A1194" s="464">
        <v>3</v>
      </c>
      <c r="B1194" s="379" t="s">
        <v>97</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66"/>
      <c r="AF1194" s="366"/>
      <c r="AG1194" s="366"/>
      <c r="AH1194" s="366"/>
      <c r="AI1194" s="366"/>
      <c r="AJ1194" s="366"/>
      <c r="AK1194" s="366"/>
      <c r="AL1194" s="361"/>
      <c r="AM1194" s="361"/>
      <c r="AN1194" s="361"/>
      <c r="AO1194" s="361"/>
      <c r="AP1194" s="361"/>
      <c r="AQ1194" s="361"/>
      <c r="AR1194" s="361"/>
      <c r="AS1194" s="256">
        <f>SUM(AE1194:AR1194)</f>
        <v>0</v>
      </c>
    </row>
    <row r="1195" spans="1:45" ht="15" hidden="1" customHeight="1" outlineLevel="1">
      <c r="A1195" s="464"/>
      <c r="B1195" s="254" t="s">
        <v>725</v>
      </c>
      <c r="C1195" s="251" t="s">
        <v>163</v>
      </c>
      <c r="D1195" s="255"/>
      <c r="E1195" s="255"/>
      <c r="F1195" s="255"/>
      <c r="G1195" s="255"/>
      <c r="H1195" s="255"/>
      <c r="I1195" s="255"/>
      <c r="J1195" s="255"/>
      <c r="K1195" s="255"/>
      <c r="L1195" s="255"/>
      <c r="M1195" s="255"/>
      <c r="N1195" s="255"/>
      <c r="O1195" s="255"/>
      <c r="P1195" s="255"/>
      <c r="Q1195" s="414"/>
      <c r="R1195" s="255"/>
      <c r="S1195" s="255"/>
      <c r="T1195" s="255"/>
      <c r="U1195" s="255"/>
      <c r="V1195" s="255"/>
      <c r="W1195" s="255"/>
      <c r="X1195" s="255"/>
      <c r="Y1195" s="255"/>
      <c r="Z1195" s="255"/>
      <c r="AA1195" s="255"/>
      <c r="AB1195" s="255"/>
      <c r="AC1195" s="255"/>
      <c r="AD1195" s="255"/>
      <c r="AE1195" s="362">
        <f>AE1194</f>
        <v>0</v>
      </c>
      <c r="AF1195" s="362">
        <f t="shared" ref="AF1195:AR1195" si="3469">AF1194</f>
        <v>0</v>
      </c>
      <c r="AG1195" s="362">
        <f t="shared" si="3469"/>
        <v>0</v>
      </c>
      <c r="AH1195" s="362">
        <f t="shared" si="3469"/>
        <v>0</v>
      </c>
      <c r="AI1195" s="362">
        <f t="shared" si="3469"/>
        <v>0</v>
      </c>
      <c r="AJ1195" s="362">
        <f t="shared" si="3469"/>
        <v>0</v>
      </c>
      <c r="AK1195" s="362">
        <f t="shared" si="3469"/>
        <v>0</v>
      </c>
      <c r="AL1195" s="362">
        <f t="shared" si="3469"/>
        <v>0</v>
      </c>
      <c r="AM1195" s="362">
        <f t="shared" si="3469"/>
        <v>0</v>
      </c>
      <c r="AN1195" s="362">
        <f t="shared" si="3469"/>
        <v>0</v>
      </c>
      <c r="AO1195" s="362">
        <f t="shared" si="3469"/>
        <v>0</v>
      </c>
      <c r="AP1195" s="362">
        <f t="shared" si="3469"/>
        <v>0</v>
      </c>
      <c r="AQ1195" s="362">
        <f t="shared" si="3469"/>
        <v>0</v>
      </c>
      <c r="AR1195" s="362">
        <f t="shared" si="3469"/>
        <v>0</v>
      </c>
      <c r="AS1195" s="257"/>
    </row>
    <row r="1196" spans="1:45" ht="15" hidden="1" customHeight="1" outlineLevel="1">
      <c r="A1196" s="464"/>
      <c r="B1196" s="254"/>
      <c r="C1196" s="265"/>
      <c r="D1196" s="251"/>
      <c r="E1196" s="251"/>
      <c r="F1196" s="251"/>
      <c r="G1196" s="251"/>
      <c r="H1196" s="251"/>
      <c r="I1196" s="251"/>
      <c r="J1196" s="251"/>
      <c r="K1196" s="251"/>
      <c r="L1196" s="251"/>
      <c r="M1196" s="251"/>
      <c r="N1196" s="251"/>
      <c r="O1196" s="251"/>
      <c r="P1196" s="251"/>
      <c r="Q1196" s="251"/>
      <c r="R1196" s="251"/>
      <c r="S1196" s="251"/>
      <c r="T1196" s="251"/>
      <c r="U1196" s="251"/>
      <c r="V1196" s="251"/>
      <c r="W1196" s="251"/>
      <c r="X1196" s="251"/>
      <c r="Y1196" s="251"/>
      <c r="Z1196" s="251"/>
      <c r="AA1196" s="251"/>
      <c r="AB1196" s="251"/>
      <c r="AC1196" s="251"/>
      <c r="AD1196" s="251"/>
      <c r="AE1196" s="363"/>
      <c r="AF1196" s="363"/>
      <c r="AG1196" s="363"/>
      <c r="AH1196" s="363"/>
      <c r="AI1196" s="363"/>
      <c r="AJ1196" s="363"/>
      <c r="AK1196" s="363"/>
      <c r="AL1196" s="363"/>
      <c r="AM1196" s="363"/>
      <c r="AN1196" s="363"/>
      <c r="AO1196" s="363"/>
      <c r="AP1196" s="363"/>
      <c r="AQ1196" s="363"/>
      <c r="AR1196" s="363"/>
      <c r="AS1196" s="266"/>
    </row>
    <row r="1197" spans="1:45" ht="15" hidden="1" customHeight="1" outlineLevel="1">
      <c r="A1197" s="464">
        <v>4</v>
      </c>
      <c r="B1197" s="273" t="s">
        <v>662</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66"/>
      <c r="AF1197" s="366"/>
      <c r="AG1197" s="366"/>
      <c r="AH1197" s="366"/>
      <c r="AI1197" s="366"/>
      <c r="AJ1197" s="366"/>
      <c r="AK1197" s="366"/>
      <c r="AL1197" s="361"/>
      <c r="AM1197" s="361"/>
      <c r="AN1197" s="361"/>
      <c r="AO1197" s="361"/>
      <c r="AP1197" s="361"/>
      <c r="AQ1197" s="361"/>
      <c r="AR1197" s="361"/>
      <c r="AS1197" s="256">
        <f>SUM(AE1197:AR1197)</f>
        <v>0</v>
      </c>
    </row>
    <row r="1198" spans="1:45" ht="15" hidden="1" customHeight="1" outlineLevel="1">
      <c r="A1198" s="464"/>
      <c r="B1198" s="254" t="s">
        <v>725</v>
      </c>
      <c r="C1198" s="251" t="s">
        <v>163</v>
      </c>
      <c r="D1198" s="255"/>
      <c r="E1198" s="255"/>
      <c r="F1198" s="255"/>
      <c r="G1198" s="255"/>
      <c r="H1198" s="255"/>
      <c r="I1198" s="255"/>
      <c r="J1198" s="255"/>
      <c r="K1198" s="255"/>
      <c r="L1198" s="255"/>
      <c r="M1198" s="255"/>
      <c r="N1198" s="255"/>
      <c r="O1198" s="255"/>
      <c r="P1198" s="255"/>
      <c r="Q1198" s="414"/>
      <c r="R1198" s="255"/>
      <c r="S1198" s="255"/>
      <c r="T1198" s="255"/>
      <c r="U1198" s="255"/>
      <c r="V1198" s="255"/>
      <c r="W1198" s="255"/>
      <c r="X1198" s="255"/>
      <c r="Y1198" s="255"/>
      <c r="Z1198" s="255"/>
      <c r="AA1198" s="255"/>
      <c r="AB1198" s="255"/>
      <c r="AC1198" s="255"/>
      <c r="AD1198" s="255"/>
      <c r="AE1198" s="362">
        <f>AE1197</f>
        <v>0</v>
      </c>
      <c r="AF1198" s="362">
        <f t="shared" ref="AF1198:AR1198" si="3470">AF1197</f>
        <v>0</v>
      </c>
      <c r="AG1198" s="362">
        <f t="shared" si="3470"/>
        <v>0</v>
      </c>
      <c r="AH1198" s="362">
        <f t="shared" si="3470"/>
        <v>0</v>
      </c>
      <c r="AI1198" s="362">
        <f t="shared" si="3470"/>
        <v>0</v>
      </c>
      <c r="AJ1198" s="362">
        <f t="shared" si="3470"/>
        <v>0</v>
      </c>
      <c r="AK1198" s="362">
        <f t="shared" si="3470"/>
        <v>0</v>
      </c>
      <c r="AL1198" s="362">
        <f t="shared" si="3470"/>
        <v>0</v>
      </c>
      <c r="AM1198" s="362">
        <f t="shared" si="3470"/>
        <v>0</v>
      </c>
      <c r="AN1198" s="362">
        <f t="shared" si="3470"/>
        <v>0</v>
      </c>
      <c r="AO1198" s="362">
        <f t="shared" si="3470"/>
        <v>0</v>
      </c>
      <c r="AP1198" s="362">
        <f t="shared" si="3470"/>
        <v>0</v>
      </c>
      <c r="AQ1198" s="362">
        <f t="shared" si="3470"/>
        <v>0</v>
      </c>
      <c r="AR1198" s="362">
        <f t="shared" si="3470"/>
        <v>0</v>
      </c>
      <c r="AS1198" s="257"/>
    </row>
    <row r="1199" spans="1:45" ht="15" hidden="1" customHeight="1" outlineLevel="1">
      <c r="A1199" s="464"/>
      <c r="B1199" s="254"/>
      <c r="C1199" s="265"/>
      <c r="D1199" s="264"/>
      <c r="E1199" s="264"/>
      <c r="F1199" s="264"/>
      <c r="G1199" s="264"/>
      <c r="H1199" s="264"/>
      <c r="I1199" s="264"/>
      <c r="J1199" s="264"/>
      <c r="K1199" s="264"/>
      <c r="L1199" s="264"/>
      <c r="M1199" s="264"/>
      <c r="N1199" s="264"/>
      <c r="O1199" s="264"/>
      <c r="P1199" s="264"/>
      <c r="Q1199" s="251"/>
      <c r="R1199" s="264"/>
      <c r="S1199" s="264"/>
      <c r="T1199" s="264"/>
      <c r="U1199" s="264"/>
      <c r="V1199" s="264"/>
      <c r="W1199" s="264"/>
      <c r="X1199" s="264"/>
      <c r="Y1199" s="264"/>
      <c r="Z1199" s="264"/>
      <c r="AA1199" s="264"/>
      <c r="AB1199" s="264"/>
      <c r="AC1199" s="264"/>
      <c r="AD1199" s="264"/>
      <c r="AE1199" s="363"/>
      <c r="AF1199" s="363"/>
      <c r="AG1199" s="363"/>
      <c r="AH1199" s="363"/>
      <c r="AI1199" s="363"/>
      <c r="AJ1199" s="363"/>
      <c r="AK1199" s="363"/>
      <c r="AL1199" s="363"/>
      <c r="AM1199" s="363"/>
      <c r="AN1199" s="363"/>
      <c r="AO1199" s="363"/>
      <c r="AP1199" s="363"/>
      <c r="AQ1199" s="363"/>
      <c r="AR1199" s="363"/>
      <c r="AS1199" s="266"/>
    </row>
    <row r="1200" spans="1:45" ht="15" hidden="1" customHeight="1" outlineLevel="1">
      <c r="A1200" s="464">
        <v>5</v>
      </c>
      <c r="B1200" s="379" t="s">
        <v>98</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66"/>
      <c r="AF1200" s="366"/>
      <c r="AG1200" s="366"/>
      <c r="AH1200" s="366"/>
      <c r="AI1200" s="366"/>
      <c r="AJ1200" s="366"/>
      <c r="AK1200" s="366"/>
      <c r="AL1200" s="361"/>
      <c r="AM1200" s="361"/>
      <c r="AN1200" s="361"/>
      <c r="AO1200" s="361"/>
      <c r="AP1200" s="361"/>
      <c r="AQ1200" s="361"/>
      <c r="AR1200" s="361"/>
      <c r="AS1200" s="256">
        <f>SUM(AE1200:AR1200)</f>
        <v>0</v>
      </c>
    </row>
    <row r="1201" spans="1:45" ht="15" hidden="1" customHeight="1" outlineLevel="1">
      <c r="A1201" s="464"/>
      <c r="B1201" s="254" t="s">
        <v>725</v>
      </c>
      <c r="C1201" s="251" t="s">
        <v>163</v>
      </c>
      <c r="D1201" s="255"/>
      <c r="E1201" s="255"/>
      <c r="F1201" s="255"/>
      <c r="G1201" s="255"/>
      <c r="H1201" s="255"/>
      <c r="I1201" s="255"/>
      <c r="J1201" s="255"/>
      <c r="K1201" s="255"/>
      <c r="L1201" s="255"/>
      <c r="M1201" s="255"/>
      <c r="N1201" s="255"/>
      <c r="O1201" s="255"/>
      <c r="P1201" s="255"/>
      <c r="Q1201" s="414"/>
      <c r="R1201" s="255"/>
      <c r="S1201" s="255"/>
      <c r="T1201" s="255"/>
      <c r="U1201" s="255"/>
      <c r="V1201" s="255"/>
      <c r="W1201" s="255"/>
      <c r="X1201" s="255"/>
      <c r="Y1201" s="255"/>
      <c r="Z1201" s="255"/>
      <c r="AA1201" s="255"/>
      <c r="AB1201" s="255"/>
      <c r="AC1201" s="255"/>
      <c r="AD1201" s="255"/>
      <c r="AE1201" s="362">
        <f>AE1200</f>
        <v>0</v>
      </c>
      <c r="AF1201" s="362">
        <f t="shared" ref="AF1201:AR1201" si="3471">AF1200</f>
        <v>0</v>
      </c>
      <c r="AG1201" s="362">
        <f t="shared" si="3471"/>
        <v>0</v>
      </c>
      <c r="AH1201" s="362">
        <f t="shared" si="3471"/>
        <v>0</v>
      </c>
      <c r="AI1201" s="362">
        <f t="shared" si="3471"/>
        <v>0</v>
      </c>
      <c r="AJ1201" s="362">
        <f t="shared" si="3471"/>
        <v>0</v>
      </c>
      <c r="AK1201" s="362">
        <f t="shared" si="3471"/>
        <v>0</v>
      </c>
      <c r="AL1201" s="362">
        <f t="shared" si="3471"/>
        <v>0</v>
      </c>
      <c r="AM1201" s="362">
        <f t="shared" si="3471"/>
        <v>0</v>
      </c>
      <c r="AN1201" s="362">
        <f t="shared" si="3471"/>
        <v>0</v>
      </c>
      <c r="AO1201" s="362">
        <f t="shared" si="3471"/>
        <v>0</v>
      </c>
      <c r="AP1201" s="362">
        <f t="shared" si="3471"/>
        <v>0</v>
      </c>
      <c r="AQ1201" s="362">
        <f t="shared" si="3471"/>
        <v>0</v>
      </c>
      <c r="AR1201" s="362">
        <f t="shared" si="3471"/>
        <v>0</v>
      </c>
      <c r="AS1201" s="257"/>
    </row>
    <row r="1202" spans="1:45" ht="15" hidden="1" customHeight="1" outlineLevel="1">
      <c r="A1202" s="464"/>
      <c r="B1202" s="254"/>
      <c r="C1202" s="251"/>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73"/>
      <c r="AF1202" s="374"/>
      <c r="AG1202" s="374"/>
      <c r="AH1202" s="374"/>
      <c r="AI1202" s="374"/>
      <c r="AJ1202" s="374"/>
      <c r="AK1202" s="374"/>
      <c r="AL1202" s="374"/>
      <c r="AM1202" s="374"/>
      <c r="AN1202" s="374"/>
      <c r="AO1202" s="374"/>
      <c r="AP1202" s="374"/>
      <c r="AQ1202" s="374"/>
      <c r="AR1202" s="374"/>
      <c r="AS1202" s="257"/>
    </row>
    <row r="1203" spans="1:45" ht="15.75" hidden="1" outlineLevel="1">
      <c r="A1203" s="464"/>
      <c r="B1203" s="278" t="s">
        <v>494</v>
      </c>
      <c r="C1203" s="249"/>
      <c r="D1203" s="249"/>
      <c r="E1203" s="249"/>
      <c r="F1203" s="249"/>
      <c r="G1203" s="249"/>
      <c r="H1203" s="249"/>
      <c r="I1203" s="249"/>
      <c r="J1203" s="249"/>
      <c r="K1203" s="249"/>
      <c r="L1203" s="249"/>
      <c r="M1203" s="249"/>
      <c r="N1203" s="249"/>
      <c r="O1203" s="249"/>
      <c r="P1203" s="249"/>
      <c r="Q1203" s="250"/>
      <c r="R1203" s="249"/>
      <c r="S1203" s="249"/>
      <c r="T1203" s="249"/>
      <c r="U1203" s="249"/>
      <c r="V1203" s="249"/>
      <c r="W1203" s="249"/>
      <c r="X1203" s="249"/>
      <c r="Y1203" s="249"/>
      <c r="Z1203" s="249"/>
      <c r="AA1203" s="249"/>
      <c r="AB1203" s="249"/>
      <c r="AC1203" s="249"/>
      <c r="AD1203" s="249"/>
      <c r="AE1203" s="365"/>
      <c r="AF1203" s="365"/>
      <c r="AG1203" s="365"/>
      <c r="AH1203" s="365"/>
      <c r="AI1203" s="365"/>
      <c r="AJ1203" s="365"/>
      <c r="AK1203" s="365"/>
      <c r="AL1203" s="365"/>
      <c r="AM1203" s="365"/>
      <c r="AN1203" s="365"/>
      <c r="AO1203" s="365"/>
      <c r="AP1203" s="365"/>
      <c r="AQ1203" s="365"/>
      <c r="AR1203" s="365"/>
      <c r="AS1203" s="252"/>
    </row>
    <row r="1204" spans="1:45" ht="15" hidden="1" customHeight="1" outlineLevel="1">
      <c r="A1204" s="464">
        <v>6</v>
      </c>
      <c r="B1204" s="379" t="s">
        <v>99</v>
      </c>
      <c r="C1204" s="251" t="s">
        <v>25</v>
      </c>
      <c r="D1204" s="255"/>
      <c r="E1204" s="255"/>
      <c r="F1204" s="255"/>
      <c r="G1204" s="255"/>
      <c r="H1204" s="255"/>
      <c r="I1204" s="255"/>
      <c r="J1204" s="255"/>
      <c r="K1204" s="255"/>
      <c r="L1204" s="255"/>
      <c r="M1204" s="255"/>
      <c r="N1204" s="255"/>
      <c r="O1204" s="255"/>
      <c r="P1204" s="255"/>
      <c r="Q1204" s="255">
        <v>12</v>
      </c>
      <c r="R1204" s="255"/>
      <c r="S1204" s="255"/>
      <c r="T1204" s="255"/>
      <c r="U1204" s="255"/>
      <c r="V1204" s="255"/>
      <c r="W1204" s="255"/>
      <c r="X1204" s="255"/>
      <c r="Y1204" s="255"/>
      <c r="Z1204" s="255"/>
      <c r="AA1204" s="255"/>
      <c r="AB1204" s="255"/>
      <c r="AC1204" s="255"/>
      <c r="AD1204" s="255"/>
      <c r="AE1204" s="366"/>
      <c r="AF1204" s="366"/>
      <c r="AG1204" s="366"/>
      <c r="AH1204" s="366"/>
      <c r="AI1204" s="366"/>
      <c r="AJ1204" s="366"/>
      <c r="AK1204" s="366"/>
      <c r="AL1204" s="366"/>
      <c r="AM1204" s="366"/>
      <c r="AN1204" s="366"/>
      <c r="AO1204" s="366"/>
      <c r="AP1204" s="366"/>
      <c r="AQ1204" s="366"/>
      <c r="AR1204" s="366"/>
      <c r="AS1204" s="256">
        <f>SUM(AE1204:AR1204)</f>
        <v>0</v>
      </c>
    </row>
    <row r="1205" spans="1:45" ht="15" hidden="1" customHeight="1" outlineLevel="1">
      <c r="A1205" s="464"/>
      <c r="B1205" s="254" t="s">
        <v>725</v>
      </c>
      <c r="C1205" s="251" t="s">
        <v>163</v>
      </c>
      <c r="D1205" s="255"/>
      <c r="E1205" s="255"/>
      <c r="F1205" s="255"/>
      <c r="G1205" s="255"/>
      <c r="H1205" s="255"/>
      <c r="I1205" s="255"/>
      <c r="J1205" s="255"/>
      <c r="K1205" s="255"/>
      <c r="L1205" s="255"/>
      <c r="M1205" s="255"/>
      <c r="N1205" s="255"/>
      <c r="O1205" s="255"/>
      <c r="P1205" s="255"/>
      <c r="Q1205" s="255">
        <f>Q1204</f>
        <v>12</v>
      </c>
      <c r="R1205" s="255"/>
      <c r="S1205" s="255"/>
      <c r="T1205" s="255"/>
      <c r="U1205" s="255"/>
      <c r="V1205" s="255"/>
      <c r="W1205" s="255"/>
      <c r="X1205" s="255"/>
      <c r="Y1205" s="255"/>
      <c r="Z1205" s="255"/>
      <c r="AA1205" s="255"/>
      <c r="AB1205" s="255"/>
      <c r="AC1205" s="255"/>
      <c r="AD1205" s="255"/>
      <c r="AE1205" s="362">
        <f>AE1204</f>
        <v>0</v>
      </c>
      <c r="AF1205" s="362">
        <f t="shared" ref="AF1205:AR1205" si="3472">AF1204</f>
        <v>0</v>
      </c>
      <c r="AG1205" s="362">
        <f t="shared" si="3472"/>
        <v>0</v>
      </c>
      <c r="AH1205" s="362">
        <f t="shared" si="3472"/>
        <v>0</v>
      </c>
      <c r="AI1205" s="362">
        <f t="shared" si="3472"/>
        <v>0</v>
      </c>
      <c r="AJ1205" s="362">
        <f t="shared" si="3472"/>
        <v>0</v>
      </c>
      <c r="AK1205" s="362">
        <f t="shared" si="3472"/>
        <v>0</v>
      </c>
      <c r="AL1205" s="362">
        <f t="shared" si="3472"/>
        <v>0</v>
      </c>
      <c r="AM1205" s="362">
        <f t="shared" si="3472"/>
        <v>0</v>
      </c>
      <c r="AN1205" s="362">
        <f t="shared" si="3472"/>
        <v>0</v>
      </c>
      <c r="AO1205" s="362">
        <f t="shared" si="3472"/>
        <v>0</v>
      </c>
      <c r="AP1205" s="362">
        <f t="shared" si="3472"/>
        <v>0</v>
      </c>
      <c r="AQ1205" s="362">
        <f t="shared" si="3472"/>
        <v>0</v>
      </c>
      <c r="AR1205" s="362">
        <f t="shared" si="3472"/>
        <v>0</v>
      </c>
      <c r="AS1205" s="270"/>
    </row>
    <row r="1206" spans="1:45" ht="15" hidden="1" customHeight="1" outlineLevel="1">
      <c r="A1206" s="464"/>
      <c r="B1206" s="269"/>
      <c r="C1206" s="271"/>
      <c r="D1206" s="251"/>
      <c r="E1206" s="251"/>
      <c r="F1206" s="251"/>
      <c r="G1206" s="251"/>
      <c r="H1206" s="251"/>
      <c r="I1206" s="251"/>
      <c r="J1206" s="251"/>
      <c r="K1206" s="251"/>
      <c r="L1206" s="251"/>
      <c r="M1206" s="251"/>
      <c r="N1206" s="251"/>
      <c r="O1206" s="251"/>
      <c r="P1206" s="251"/>
      <c r="Q1206" s="251"/>
      <c r="R1206" s="251"/>
      <c r="S1206" s="251"/>
      <c r="T1206" s="251"/>
      <c r="U1206" s="251"/>
      <c r="V1206" s="251"/>
      <c r="W1206" s="251"/>
      <c r="X1206" s="251"/>
      <c r="Y1206" s="251"/>
      <c r="Z1206" s="251"/>
      <c r="AA1206" s="251"/>
      <c r="AB1206" s="251"/>
      <c r="AC1206" s="251"/>
      <c r="AD1206" s="251"/>
      <c r="AE1206" s="367"/>
      <c r="AF1206" s="367"/>
      <c r="AG1206" s="367"/>
      <c r="AH1206" s="367"/>
      <c r="AI1206" s="367"/>
      <c r="AJ1206" s="367"/>
      <c r="AK1206" s="367"/>
      <c r="AL1206" s="367"/>
      <c r="AM1206" s="367"/>
      <c r="AN1206" s="367"/>
      <c r="AO1206" s="367"/>
      <c r="AP1206" s="367"/>
      <c r="AQ1206" s="367"/>
      <c r="AR1206" s="367"/>
      <c r="AS1206" s="272"/>
    </row>
    <row r="1207" spans="1:45" ht="15" hidden="1" customHeight="1" outlineLevel="1">
      <c r="A1207" s="464">
        <v>7</v>
      </c>
      <c r="B1207" s="379" t="s">
        <v>100</v>
      </c>
      <c r="C1207" s="251" t="s">
        <v>25</v>
      </c>
      <c r="D1207" s="255"/>
      <c r="E1207" s="255"/>
      <c r="F1207" s="255"/>
      <c r="G1207" s="255"/>
      <c r="H1207" s="255"/>
      <c r="I1207" s="255"/>
      <c r="J1207" s="255"/>
      <c r="K1207" s="255"/>
      <c r="L1207" s="255"/>
      <c r="M1207" s="255"/>
      <c r="N1207" s="255"/>
      <c r="O1207" s="255"/>
      <c r="P1207" s="255"/>
      <c r="Q1207" s="255">
        <v>12</v>
      </c>
      <c r="R1207" s="255"/>
      <c r="S1207" s="255"/>
      <c r="T1207" s="255"/>
      <c r="U1207" s="255"/>
      <c r="V1207" s="255"/>
      <c r="W1207" s="255"/>
      <c r="X1207" s="255"/>
      <c r="Y1207" s="255"/>
      <c r="Z1207" s="255"/>
      <c r="AA1207" s="255"/>
      <c r="AB1207" s="255"/>
      <c r="AC1207" s="255"/>
      <c r="AD1207" s="255"/>
      <c r="AE1207" s="366"/>
      <c r="AF1207" s="366"/>
      <c r="AG1207" s="366"/>
      <c r="AH1207" s="366"/>
      <c r="AI1207" s="366"/>
      <c r="AJ1207" s="366"/>
      <c r="AK1207" s="366"/>
      <c r="AL1207" s="366"/>
      <c r="AM1207" s="366"/>
      <c r="AN1207" s="366"/>
      <c r="AO1207" s="366"/>
      <c r="AP1207" s="366"/>
      <c r="AQ1207" s="366"/>
      <c r="AR1207" s="366"/>
      <c r="AS1207" s="256">
        <f>SUM(AE1207:AR1207)</f>
        <v>0</v>
      </c>
    </row>
    <row r="1208" spans="1:45" ht="15" hidden="1" customHeight="1" outlineLevel="1">
      <c r="A1208" s="464"/>
      <c r="B1208" s="254" t="s">
        <v>725</v>
      </c>
      <c r="C1208" s="251" t="s">
        <v>163</v>
      </c>
      <c r="D1208" s="255"/>
      <c r="E1208" s="255"/>
      <c r="F1208" s="255"/>
      <c r="G1208" s="255"/>
      <c r="H1208" s="255"/>
      <c r="I1208" s="255"/>
      <c r="J1208" s="255"/>
      <c r="K1208" s="255"/>
      <c r="L1208" s="255"/>
      <c r="M1208" s="255"/>
      <c r="N1208" s="255"/>
      <c r="O1208" s="255"/>
      <c r="P1208" s="255"/>
      <c r="Q1208" s="255">
        <f>Q1207</f>
        <v>12</v>
      </c>
      <c r="R1208" s="255"/>
      <c r="S1208" s="255"/>
      <c r="T1208" s="255"/>
      <c r="U1208" s="255"/>
      <c r="V1208" s="255"/>
      <c r="W1208" s="255"/>
      <c r="X1208" s="255"/>
      <c r="Y1208" s="255"/>
      <c r="Z1208" s="255"/>
      <c r="AA1208" s="255"/>
      <c r="AB1208" s="255"/>
      <c r="AC1208" s="255"/>
      <c r="AD1208" s="255"/>
      <c r="AE1208" s="362">
        <f>AE1207</f>
        <v>0</v>
      </c>
      <c r="AF1208" s="362">
        <f t="shared" ref="AF1208:AR1208" si="3473">AF1207</f>
        <v>0</v>
      </c>
      <c r="AG1208" s="362">
        <f t="shared" si="3473"/>
        <v>0</v>
      </c>
      <c r="AH1208" s="362">
        <f t="shared" si="3473"/>
        <v>0</v>
      </c>
      <c r="AI1208" s="362">
        <f t="shared" si="3473"/>
        <v>0</v>
      </c>
      <c r="AJ1208" s="362">
        <f t="shared" si="3473"/>
        <v>0</v>
      </c>
      <c r="AK1208" s="362">
        <f t="shared" si="3473"/>
        <v>0</v>
      </c>
      <c r="AL1208" s="362">
        <f t="shared" si="3473"/>
        <v>0</v>
      </c>
      <c r="AM1208" s="362">
        <f t="shared" si="3473"/>
        <v>0</v>
      </c>
      <c r="AN1208" s="362">
        <f t="shared" si="3473"/>
        <v>0</v>
      </c>
      <c r="AO1208" s="362">
        <f t="shared" si="3473"/>
        <v>0</v>
      </c>
      <c r="AP1208" s="362">
        <f t="shared" si="3473"/>
        <v>0</v>
      </c>
      <c r="AQ1208" s="362">
        <f t="shared" si="3473"/>
        <v>0</v>
      </c>
      <c r="AR1208" s="362">
        <f t="shared" si="3473"/>
        <v>0</v>
      </c>
      <c r="AS1208" s="270"/>
    </row>
    <row r="1209" spans="1:45" ht="15" hidden="1" customHeight="1" outlineLevel="1">
      <c r="A1209" s="464"/>
      <c r="B1209" s="273"/>
      <c r="C1209" s="27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367"/>
      <c r="AF1209" s="368"/>
      <c r="AG1209" s="367"/>
      <c r="AH1209" s="367"/>
      <c r="AI1209" s="367"/>
      <c r="AJ1209" s="367"/>
      <c r="AK1209" s="367"/>
      <c r="AL1209" s="367"/>
      <c r="AM1209" s="367"/>
      <c r="AN1209" s="367"/>
      <c r="AO1209" s="367"/>
      <c r="AP1209" s="367"/>
      <c r="AQ1209" s="367"/>
      <c r="AR1209" s="367"/>
      <c r="AS1209" s="272"/>
    </row>
    <row r="1210" spans="1:45" ht="15" hidden="1" customHeight="1" outlineLevel="1">
      <c r="A1210" s="464">
        <v>8</v>
      </c>
      <c r="B1210" s="379" t="s">
        <v>101</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66"/>
      <c r="AF1210" s="366"/>
      <c r="AG1210" s="366"/>
      <c r="AH1210" s="366"/>
      <c r="AI1210" s="366"/>
      <c r="AJ1210" s="366"/>
      <c r="AK1210" s="366"/>
      <c r="AL1210" s="366"/>
      <c r="AM1210" s="366"/>
      <c r="AN1210" s="366"/>
      <c r="AO1210" s="366"/>
      <c r="AP1210" s="366"/>
      <c r="AQ1210" s="366"/>
      <c r="AR1210" s="366"/>
      <c r="AS1210" s="256">
        <f>SUM(AE1210:AR1210)</f>
        <v>0</v>
      </c>
    </row>
    <row r="1211" spans="1:45" ht="15" hidden="1" customHeight="1" outlineLevel="1">
      <c r="A1211" s="464"/>
      <c r="B1211" s="254" t="s">
        <v>725</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62">
        <f>AE1210</f>
        <v>0</v>
      </c>
      <c r="AF1211" s="362">
        <f t="shared" ref="AF1211:AR1211" si="3474">AF1210</f>
        <v>0</v>
      </c>
      <c r="AG1211" s="362">
        <f t="shared" si="3474"/>
        <v>0</v>
      </c>
      <c r="AH1211" s="362">
        <f t="shared" si="3474"/>
        <v>0</v>
      </c>
      <c r="AI1211" s="362">
        <f t="shared" si="3474"/>
        <v>0</v>
      </c>
      <c r="AJ1211" s="362">
        <f t="shared" si="3474"/>
        <v>0</v>
      </c>
      <c r="AK1211" s="362">
        <f t="shared" si="3474"/>
        <v>0</v>
      </c>
      <c r="AL1211" s="362">
        <f t="shared" si="3474"/>
        <v>0</v>
      </c>
      <c r="AM1211" s="362">
        <f t="shared" si="3474"/>
        <v>0</v>
      </c>
      <c r="AN1211" s="362">
        <f t="shared" si="3474"/>
        <v>0</v>
      </c>
      <c r="AO1211" s="362">
        <f t="shared" si="3474"/>
        <v>0</v>
      </c>
      <c r="AP1211" s="362">
        <f t="shared" si="3474"/>
        <v>0</v>
      </c>
      <c r="AQ1211" s="362">
        <f t="shared" si="3474"/>
        <v>0</v>
      </c>
      <c r="AR1211" s="362">
        <f t="shared" si="3474"/>
        <v>0</v>
      </c>
      <c r="AS1211" s="270"/>
    </row>
    <row r="1212" spans="1:45" ht="15" hidden="1" customHeight="1" outlineLevel="1">
      <c r="A1212" s="464"/>
      <c r="B1212" s="273"/>
      <c r="C1212" s="271"/>
      <c r="D1212" s="275"/>
      <c r="E1212" s="275"/>
      <c r="F1212" s="275"/>
      <c r="G1212" s="275"/>
      <c r="H1212" s="275"/>
      <c r="I1212" s="275"/>
      <c r="J1212" s="275"/>
      <c r="K1212" s="275"/>
      <c r="L1212" s="275"/>
      <c r="M1212" s="275"/>
      <c r="N1212" s="275"/>
      <c r="O1212" s="275"/>
      <c r="P1212" s="275"/>
      <c r="Q1212" s="251"/>
      <c r="R1212" s="275"/>
      <c r="S1212" s="275"/>
      <c r="T1212" s="275"/>
      <c r="U1212" s="275"/>
      <c r="V1212" s="275"/>
      <c r="W1212" s="275"/>
      <c r="X1212" s="275"/>
      <c r="Y1212" s="275"/>
      <c r="Z1212" s="275"/>
      <c r="AA1212" s="275"/>
      <c r="AB1212" s="275"/>
      <c r="AC1212" s="275"/>
      <c r="AD1212" s="275"/>
      <c r="AE1212" s="367"/>
      <c r="AF1212" s="368"/>
      <c r="AG1212" s="367"/>
      <c r="AH1212" s="367"/>
      <c r="AI1212" s="367"/>
      <c r="AJ1212" s="367"/>
      <c r="AK1212" s="367"/>
      <c r="AL1212" s="367"/>
      <c r="AM1212" s="367"/>
      <c r="AN1212" s="367"/>
      <c r="AO1212" s="367"/>
      <c r="AP1212" s="367"/>
      <c r="AQ1212" s="367"/>
      <c r="AR1212" s="367"/>
      <c r="AS1212" s="272"/>
    </row>
    <row r="1213" spans="1:45" ht="15" hidden="1" customHeight="1" outlineLevel="1">
      <c r="A1213" s="464">
        <v>9</v>
      </c>
      <c r="B1213" s="379" t="s">
        <v>102</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66"/>
      <c r="AF1213" s="366"/>
      <c r="AG1213" s="366"/>
      <c r="AH1213" s="366"/>
      <c r="AI1213" s="366"/>
      <c r="AJ1213" s="366"/>
      <c r="AK1213" s="366"/>
      <c r="AL1213" s="366"/>
      <c r="AM1213" s="366"/>
      <c r="AN1213" s="366"/>
      <c r="AO1213" s="366"/>
      <c r="AP1213" s="366"/>
      <c r="AQ1213" s="366"/>
      <c r="AR1213" s="366"/>
      <c r="AS1213" s="256">
        <f>SUM(AE1213:AR1213)</f>
        <v>0</v>
      </c>
    </row>
    <row r="1214" spans="1:45" ht="15" hidden="1" customHeight="1" outlineLevel="1">
      <c r="A1214" s="464"/>
      <c r="B1214" s="254" t="s">
        <v>725</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62">
        <f>AE1213</f>
        <v>0</v>
      </c>
      <c r="AF1214" s="362">
        <f t="shared" ref="AF1214:AR1214" si="3475">AF1213</f>
        <v>0</v>
      </c>
      <c r="AG1214" s="362">
        <f t="shared" si="3475"/>
        <v>0</v>
      </c>
      <c r="AH1214" s="362">
        <f t="shared" si="3475"/>
        <v>0</v>
      </c>
      <c r="AI1214" s="362">
        <f t="shared" si="3475"/>
        <v>0</v>
      </c>
      <c r="AJ1214" s="362">
        <f t="shared" si="3475"/>
        <v>0</v>
      </c>
      <c r="AK1214" s="362">
        <f t="shared" si="3475"/>
        <v>0</v>
      </c>
      <c r="AL1214" s="362">
        <f t="shared" si="3475"/>
        <v>0</v>
      </c>
      <c r="AM1214" s="362">
        <f t="shared" si="3475"/>
        <v>0</v>
      </c>
      <c r="AN1214" s="362">
        <f t="shared" si="3475"/>
        <v>0</v>
      </c>
      <c r="AO1214" s="362">
        <f t="shared" si="3475"/>
        <v>0</v>
      </c>
      <c r="AP1214" s="362">
        <f t="shared" si="3475"/>
        <v>0</v>
      </c>
      <c r="AQ1214" s="362">
        <f t="shared" si="3475"/>
        <v>0</v>
      </c>
      <c r="AR1214" s="362">
        <f t="shared" si="3475"/>
        <v>0</v>
      </c>
      <c r="AS1214" s="270"/>
    </row>
    <row r="1215" spans="1:45" ht="15" hidden="1" customHeight="1" outlineLevel="1">
      <c r="A1215" s="464"/>
      <c r="B1215" s="273"/>
      <c r="C1215" s="271"/>
      <c r="D1215" s="275"/>
      <c r="E1215" s="275"/>
      <c r="F1215" s="275"/>
      <c r="G1215" s="275"/>
      <c r="H1215" s="275"/>
      <c r="I1215" s="275"/>
      <c r="J1215" s="275"/>
      <c r="K1215" s="275"/>
      <c r="L1215" s="275"/>
      <c r="M1215" s="275"/>
      <c r="N1215" s="275"/>
      <c r="O1215" s="275"/>
      <c r="P1215" s="275"/>
      <c r="Q1215" s="251"/>
      <c r="R1215" s="275"/>
      <c r="S1215" s="275"/>
      <c r="T1215" s="275"/>
      <c r="U1215" s="275"/>
      <c r="V1215" s="275"/>
      <c r="W1215" s="275"/>
      <c r="X1215" s="275"/>
      <c r="Y1215" s="275"/>
      <c r="Z1215" s="275"/>
      <c r="AA1215" s="275"/>
      <c r="AB1215" s="275"/>
      <c r="AC1215" s="275"/>
      <c r="AD1215" s="275"/>
      <c r="AE1215" s="367"/>
      <c r="AF1215" s="367"/>
      <c r="AG1215" s="367"/>
      <c r="AH1215" s="367"/>
      <c r="AI1215" s="367"/>
      <c r="AJ1215" s="367"/>
      <c r="AK1215" s="367"/>
      <c r="AL1215" s="367"/>
      <c r="AM1215" s="367"/>
      <c r="AN1215" s="367"/>
      <c r="AO1215" s="367"/>
      <c r="AP1215" s="367"/>
      <c r="AQ1215" s="367"/>
      <c r="AR1215" s="367"/>
      <c r="AS1215" s="272"/>
    </row>
    <row r="1216" spans="1:45" ht="15" hidden="1" customHeight="1" outlineLevel="1">
      <c r="A1216" s="464">
        <v>10</v>
      </c>
      <c r="B1216" s="379" t="s">
        <v>103</v>
      </c>
      <c r="C1216" s="251" t="s">
        <v>25</v>
      </c>
      <c r="D1216" s="255"/>
      <c r="E1216" s="255"/>
      <c r="F1216" s="255"/>
      <c r="G1216" s="255"/>
      <c r="H1216" s="255"/>
      <c r="I1216" s="255"/>
      <c r="J1216" s="255"/>
      <c r="K1216" s="255"/>
      <c r="L1216" s="255"/>
      <c r="M1216" s="255"/>
      <c r="N1216" s="255"/>
      <c r="O1216" s="255"/>
      <c r="P1216" s="255"/>
      <c r="Q1216" s="255">
        <v>3</v>
      </c>
      <c r="R1216" s="255"/>
      <c r="S1216" s="255"/>
      <c r="T1216" s="255"/>
      <c r="U1216" s="255"/>
      <c r="V1216" s="255"/>
      <c r="W1216" s="255"/>
      <c r="X1216" s="255"/>
      <c r="Y1216" s="255"/>
      <c r="Z1216" s="255"/>
      <c r="AA1216" s="255"/>
      <c r="AB1216" s="255"/>
      <c r="AC1216" s="255"/>
      <c r="AD1216" s="255"/>
      <c r="AE1216" s="366"/>
      <c r="AF1216" s="366"/>
      <c r="AG1216" s="366"/>
      <c r="AH1216" s="366"/>
      <c r="AI1216" s="366"/>
      <c r="AJ1216" s="366"/>
      <c r="AK1216" s="366"/>
      <c r="AL1216" s="366"/>
      <c r="AM1216" s="366"/>
      <c r="AN1216" s="366"/>
      <c r="AO1216" s="366"/>
      <c r="AP1216" s="366"/>
      <c r="AQ1216" s="366"/>
      <c r="AR1216" s="366"/>
      <c r="AS1216" s="256">
        <f>SUM(AE1216:AR1216)</f>
        <v>0</v>
      </c>
    </row>
    <row r="1217" spans="1:46" ht="15" hidden="1" customHeight="1" outlineLevel="1">
      <c r="A1217" s="464"/>
      <c r="B1217" s="254" t="s">
        <v>725</v>
      </c>
      <c r="C1217" s="251" t="s">
        <v>163</v>
      </c>
      <c r="D1217" s="255"/>
      <c r="E1217" s="255"/>
      <c r="F1217" s="255"/>
      <c r="G1217" s="255"/>
      <c r="H1217" s="255"/>
      <c r="I1217" s="255"/>
      <c r="J1217" s="255"/>
      <c r="K1217" s="255"/>
      <c r="L1217" s="255"/>
      <c r="M1217" s="255"/>
      <c r="N1217" s="255"/>
      <c r="O1217" s="255"/>
      <c r="P1217" s="255"/>
      <c r="Q1217" s="255">
        <f>Q1216</f>
        <v>3</v>
      </c>
      <c r="R1217" s="255"/>
      <c r="S1217" s="255"/>
      <c r="T1217" s="255"/>
      <c r="U1217" s="255"/>
      <c r="V1217" s="255"/>
      <c r="W1217" s="255"/>
      <c r="X1217" s="255"/>
      <c r="Y1217" s="255"/>
      <c r="Z1217" s="255"/>
      <c r="AA1217" s="255"/>
      <c r="AB1217" s="255"/>
      <c r="AC1217" s="255"/>
      <c r="AD1217" s="255"/>
      <c r="AE1217" s="362">
        <f>AE1216</f>
        <v>0</v>
      </c>
      <c r="AF1217" s="362">
        <f t="shared" ref="AF1217:AR1217" si="3476">AF1216</f>
        <v>0</v>
      </c>
      <c r="AG1217" s="362">
        <f t="shared" si="3476"/>
        <v>0</v>
      </c>
      <c r="AH1217" s="362">
        <f t="shared" si="3476"/>
        <v>0</v>
      </c>
      <c r="AI1217" s="362">
        <f t="shared" si="3476"/>
        <v>0</v>
      </c>
      <c r="AJ1217" s="362">
        <f t="shared" si="3476"/>
        <v>0</v>
      </c>
      <c r="AK1217" s="362">
        <f t="shared" si="3476"/>
        <v>0</v>
      </c>
      <c r="AL1217" s="362">
        <f t="shared" si="3476"/>
        <v>0</v>
      </c>
      <c r="AM1217" s="362">
        <f t="shared" si="3476"/>
        <v>0</v>
      </c>
      <c r="AN1217" s="362">
        <f t="shared" si="3476"/>
        <v>0</v>
      </c>
      <c r="AO1217" s="362">
        <f t="shared" si="3476"/>
        <v>0</v>
      </c>
      <c r="AP1217" s="362">
        <f t="shared" si="3476"/>
        <v>0</v>
      </c>
      <c r="AQ1217" s="362">
        <f t="shared" si="3476"/>
        <v>0</v>
      </c>
      <c r="AR1217" s="362">
        <f t="shared" si="3476"/>
        <v>0</v>
      </c>
      <c r="AS1217" s="270"/>
    </row>
    <row r="1218" spans="1:46" ht="15" hidden="1" customHeight="1" outlineLevel="1">
      <c r="A1218" s="46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67"/>
      <c r="AF1218" s="368"/>
      <c r="AG1218" s="367"/>
      <c r="AH1218" s="367"/>
      <c r="AI1218" s="367"/>
      <c r="AJ1218" s="367"/>
      <c r="AK1218" s="367"/>
      <c r="AL1218" s="367"/>
      <c r="AM1218" s="367"/>
      <c r="AN1218" s="367"/>
      <c r="AO1218" s="367"/>
      <c r="AP1218" s="367"/>
      <c r="AQ1218" s="367"/>
      <c r="AR1218" s="367"/>
      <c r="AS1218" s="272"/>
    </row>
    <row r="1219" spans="1:46" ht="15" hidden="1" customHeight="1" outlineLevel="1">
      <c r="A1219" s="464"/>
      <c r="B1219" s="248" t="s">
        <v>10</v>
      </c>
      <c r="C1219" s="249"/>
      <c r="D1219" s="249"/>
      <c r="E1219" s="249"/>
      <c r="F1219" s="249"/>
      <c r="G1219" s="249"/>
      <c r="H1219" s="249"/>
      <c r="I1219" s="249"/>
      <c r="J1219" s="249"/>
      <c r="K1219" s="249"/>
      <c r="L1219" s="249"/>
      <c r="M1219" s="249"/>
      <c r="N1219" s="249"/>
      <c r="O1219" s="249"/>
      <c r="P1219" s="249"/>
      <c r="Q1219" s="250"/>
      <c r="R1219" s="249"/>
      <c r="S1219" s="249"/>
      <c r="T1219" s="249"/>
      <c r="U1219" s="249"/>
      <c r="V1219" s="249"/>
      <c r="W1219" s="249"/>
      <c r="X1219" s="249"/>
      <c r="Y1219" s="249"/>
      <c r="Z1219" s="249"/>
      <c r="AA1219" s="249"/>
      <c r="AB1219" s="249"/>
      <c r="AC1219" s="249"/>
      <c r="AD1219" s="249"/>
      <c r="AE1219" s="365"/>
      <c r="AF1219" s="365"/>
      <c r="AG1219" s="365"/>
      <c r="AH1219" s="365"/>
      <c r="AI1219" s="365"/>
      <c r="AJ1219" s="365"/>
      <c r="AK1219" s="365"/>
      <c r="AL1219" s="365"/>
      <c r="AM1219" s="365"/>
      <c r="AN1219" s="365"/>
      <c r="AO1219" s="365"/>
      <c r="AP1219" s="365"/>
      <c r="AQ1219" s="365"/>
      <c r="AR1219" s="365"/>
      <c r="AS1219" s="252"/>
    </row>
    <row r="1220" spans="1:46" ht="15" hidden="1" customHeight="1" outlineLevel="1">
      <c r="A1220" s="464">
        <v>11</v>
      </c>
      <c r="B1220" s="379" t="s">
        <v>104</v>
      </c>
      <c r="C1220" s="251" t="s">
        <v>25</v>
      </c>
      <c r="D1220" s="255"/>
      <c r="E1220" s="255"/>
      <c r="F1220" s="255"/>
      <c r="G1220" s="255"/>
      <c r="H1220" s="255"/>
      <c r="I1220" s="255"/>
      <c r="J1220" s="255"/>
      <c r="K1220" s="255"/>
      <c r="L1220" s="255"/>
      <c r="M1220" s="255"/>
      <c r="N1220" s="255"/>
      <c r="O1220" s="255"/>
      <c r="P1220" s="255"/>
      <c r="Q1220" s="255">
        <v>12</v>
      </c>
      <c r="R1220" s="255"/>
      <c r="S1220" s="255"/>
      <c r="T1220" s="255"/>
      <c r="U1220" s="255"/>
      <c r="V1220" s="255"/>
      <c r="W1220" s="255"/>
      <c r="X1220" s="255"/>
      <c r="Y1220" s="255"/>
      <c r="Z1220" s="255"/>
      <c r="AA1220" s="255"/>
      <c r="AB1220" s="255"/>
      <c r="AC1220" s="255"/>
      <c r="AD1220" s="255"/>
      <c r="AE1220" s="377"/>
      <c r="AF1220" s="366"/>
      <c r="AG1220" s="366"/>
      <c r="AH1220" s="366"/>
      <c r="AI1220" s="366"/>
      <c r="AJ1220" s="366"/>
      <c r="AK1220" s="366"/>
      <c r="AL1220" s="366"/>
      <c r="AM1220" s="366"/>
      <c r="AN1220" s="366"/>
      <c r="AO1220" s="366"/>
      <c r="AP1220" s="366"/>
      <c r="AQ1220" s="366"/>
      <c r="AR1220" s="366"/>
      <c r="AS1220" s="256">
        <f>SUM(AE1220:AR1220)</f>
        <v>0</v>
      </c>
    </row>
    <row r="1221" spans="1:46" ht="15" hidden="1" customHeight="1" outlineLevel="1">
      <c r="A1221" s="464"/>
      <c r="B1221" s="254" t="s">
        <v>725</v>
      </c>
      <c r="C1221" s="251" t="s">
        <v>163</v>
      </c>
      <c r="D1221" s="255"/>
      <c r="E1221" s="255"/>
      <c r="F1221" s="255"/>
      <c r="G1221" s="255"/>
      <c r="H1221" s="255"/>
      <c r="I1221" s="255"/>
      <c r="J1221" s="255"/>
      <c r="K1221" s="255"/>
      <c r="L1221" s="255"/>
      <c r="M1221" s="255"/>
      <c r="N1221" s="255"/>
      <c r="O1221" s="255"/>
      <c r="P1221" s="255"/>
      <c r="Q1221" s="255">
        <f>Q1220</f>
        <v>12</v>
      </c>
      <c r="R1221" s="255"/>
      <c r="S1221" s="255"/>
      <c r="T1221" s="255"/>
      <c r="U1221" s="255"/>
      <c r="V1221" s="255"/>
      <c r="W1221" s="255"/>
      <c r="X1221" s="255"/>
      <c r="Y1221" s="255"/>
      <c r="Z1221" s="255"/>
      <c r="AA1221" s="255"/>
      <c r="AB1221" s="255"/>
      <c r="AC1221" s="255"/>
      <c r="AD1221" s="255"/>
      <c r="AE1221" s="362">
        <f>AE1220</f>
        <v>0</v>
      </c>
      <c r="AF1221" s="362">
        <f t="shared" ref="AF1221:AR1221" si="3477">AF1220</f>
        <v>0</v>
      </c>
      <c r="AG1221" s="362">
        <f t="shared" si="3477"/>
        <v>0</v>
      </c>
      <c r="AH1221" s="362">
        <f t="shared" si="3477"/>
        <v>0</v>
      </c>
      <c r="AI1221" s="362">
        <f t="shared" si="3477"/>
        <v>0</v>
      </c>
      <c r="AJ1221" s="362">
        <f t="shared" si="3477"/>
        <v>0</v>
      </c>
      <c r="AK1221" s="362">
        <f t="shared" si="3477"/>
        <v>0</v>
      </c>
      <c r="AL1221" s="362">
        <f t="shared" si="3477"/>
        <v>0</v>
      </c>
      <c r="AM1221" s="362">
        <f t="shared" si="3477"/>
        <v>0</v>
      </c>
      <c r="AN1221" s="362">
        <f t="shared" si="3477"/>
        <v>0</v>
      </c>
      <c r="AO1221" s="362">
        <f t="shared" si="3477"/>
        <v>0</v>
      </c>
      <c r="AP1221" s="362">
        <f t="shared" si="3477"/>
        <v>0</v>
      </c>
      <c r="AQ1221" s="362">
        <f t="shared" si="3477"/>
        <v>0</v>
      </c>
      <c r="AR1221" s="362">
        <f t="shared" si="3477"/>
        <v>0</v>
      </c>
      <c r="AS1221" s="257"/>
    </row>
    <row r="1222" spans="1:46" ht="15" hidden="1" customHeight="1" outlineLevel="1">
      <c r="A1222" s="464"/>
      <c r="B1222" s="274"/>
      <c r="C1222" s="265"/>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363"/>
      <c r="AF1222" s="372"/>
      <c r="AG1222" s="372"/>
      <c r="AH1222" s="372"/>
      <c r="AI1222" s="372"/>
      <c r="AJ1222" s="372"/>
      <c r="AK1222" s="372"/>
      <c r="AL1222" s="372"/>
      <c r="AM1222" s="372"/>
      <c r="AN1222" s="372"/>
      <c r="AO1222" s="372"/>
      <c r="AP1222" s="372"/>
      <c r="AQ1222" s="372"/>
      <c r="AR1222" s="372"/>
      <c r="AS1222" s="266"/>
    </row>
    <row r="1223" spans="1:46" ht="28.5" hidden="1" customHeight="1" outlineLevel="1">
      <c r="A1223" s="464">
        <v>12</v>
      </c>
      <c r="B1223" s="379" t="s">
        <v>105</v>
      </c>
      <c r="C1223" s="251" t="s">
        <v>25</v>
      </c>
      <c r="D1223" s="255"/>
      <c r="E1223" s="255"/>
      <c r="F1223" s="255"/>
      <c r="G1223" s="255"/>
      <c r="H1223" s="255"/>
      <c r="I1223" s="255"/>
      <c r="J1223" s="255"/>
      <c r="K1223" s="255"/>
      <c r="L1223" s="255"/>
      <c r="M1223" s="255"/>
      <c r="N1223" s="255"/>
      <c r="O1223" s="255"/>
      <c r="P1223" s="255"/>
      <c r="Q1223" s="255">
        <v>12</v>
      </c>
      <c r="R1223" s="255"/>
      <c r="S1223" s="255"/>
      <c r="T1223" s="255"/>
      <c r="U1223" s="255"/>
      <c r="V1223" s="255"/>
      <c r="W1223" s="255"/>
      <c r="X1223" s="255"/>
      <c r="Y1223" s="255"/>
      <c r="Z1223" s="255"/>
      <c r="AA1223" s="255"/>
      <c r="AB1223" s="255"/>
      <c r="AC1223" s="255"/>
      <c r="AD1223" s="255"/>
      <c r="AE1223" s="361"/>
      <c r="AF1223" s="366"/>
      <c r="AG1223" s="366"/>
      <c r="AH1223" s="366"/>
      <c r="AI1223" s="366"/>
      <c r="AJ1223" s="366"/>
      <c r="AK1223" s="366"/>
      <c r="AL1223" s="366"/>
      <c r="AM1223" s="366"/>
      <c r="AN1223" s="366"/>
      <c r="AO1223" s="366"/>
      <c r="AP1223" s="366"/>
      <c r="AQ1223" s="366"/>
      <c r="AR1223" s="366"/>
      <c r="AS1223" s="256">
        <f>SUM(AE1223:AR1223)</f>
        <v>0</v>
      </c>
    </row>
    <row r="1224" spans="1:46" ht="15" hidden="1" customHeight="1" outlineLevel="1">
      <c r="A1224" s="464"/>
      <c r="B1224" s="254" t="s">
        <v>725</v>
      </c>
      <c r="C1224" s="251" t="s">
        <v>163</v>
      </c>
      <c r="D1224" s="255"/>
      <c r="E1224" s="255"/>
      <c r="F1224" s="255"/>
      <c r="G1224" s="255"/>
      <c r="H1224" s="255"/>
      <c r="I1224" s="255"/>
      <c r="J1224" s="255"/>
      <c r="K1224" s="255"/>
      <c r="L1224" s="255"/>
      <c r="M1224" s="255"/>
      <c r="N1224" s="255"/>
      <c r="O1224" s="255"/>
      <c r="P1224" s="255"/>
      <c r="Q1224" s="255">
        <f>Q1223</f>
        <v>12</v>
      </c>
      <c r="R1224" s="255"/>
      <c r="S1224" s="255"/>
      <c r="T1224" s="255"/>
      <c r="U1224" s="255"/>
      <c r="V1224" s="255"/>
      <c r="W1224" s="255"/>
      <c r="X1224" s="255"/>
      <c r="Y1224" s="255"/>
      <c r="Z1224" s="255"/>
      <c r="AA1224" s="255"/>
      <c r="AB1224" s="255"/>
      <c r="AC1224" s="255"/>
      <c r="AD1224" s="255"/>
      <c r="AE1224" s="362">
        <f>AE1223</f>
        <v>0</v>
      </c>
      <c r="AF1224" s="362">
        <f t="shared" ref="AF1224:AR1224" si="3478">AF1223</f>
        <v>0</v>
      </c>
      <c r="AG1224" s="362">
        <f t="shared" si="3478"/>
        <v>0</v>
      </c>
      <c r="AH1224" s="362">
        <f t="shared" si="3478"/>
        <v>0</v>
      </c>
      <c r="AI1224" s="362">
        <f t="shared" si="3478"/>
        <v>0</v>
      </c>
      <c r="AJ1224" s="362">
        <f t="shared" si="3478"/>
        <v>0</v>
      </c>
      <c r="AK1224" s="362">
        <f t="shared" si="3478"/>
        <v>0</v>
      </c>
      <c r="AL1224" s="362">
        <f t="shared" si="3478"/>
        <v>0</v>
      </c>
      <c r="AM1224" s="362">
        <f t="shared" si="3478"/>
        <v>0</v>
      </c>
      <c r="AN1224" s="362">
        <f t="shared" si="3478"/>
        <v>0</v>
      </c>
      <c r="AO1224" s="362">
        <f t="shared" si="3478"/>
        <v>0</v>
      </c>
      <c r="AP1224" s="362">
        <f t="shared" si="3478"/>
        <v>0</v>
      </c>
      <c r="AQ1224" s="362">
        <f t="shared" si="3478"/>
        <v>0</v>
      </c>
      <c r="AR1224" s="362">
        <f t="shared" si="3478"/>
        <v>0</v>
      </c>
      <c r="AS1224" s="257"/>
    </row>
    <row r="1225" spans="1:46" ht="15" hidden="1" customHeight="1" outlineLevel="1">
      <c r="A1225" s="464"/>
      <c r="B1225" s="274"/>
      <c r="C1225" s="265"/>
      <c r="D1225" s="251"/>
      <c r="E1225" s="251"/>
      <c r="F1225" s="251"/>
      <c r="G1225" s="251"/>
      <c r="H1225" s="251"/>
      <c r="I1225" s="251"/>
      <c r="J1225" s="251"/>
      <c r="K1225" s="251"/>
      <c r="L1225" s="251"/>
      <c r="M1225" s="251"/>
      <c r="N1225" s="251"/>
      <c r="O1225" s="251"/>
      <c r="P1225" s="251"/>
      <c r="Q1225" s="251"/>
      <c r="R1225" s="251"/>
      <c r="S1225" s="251"/>
      <c r="T1225" s="251"/>
      <c r="U1225" s="251"/>
      <c r="V1225" s="251"/>
      <c r="W1225" s="251"/>
      <c r="X1225" s="251"/>
      <c r="Y1225" s="251"/>
      <c r="Z1225" s="251"/>
      <c r="AA1225" s="251"/>
      <c r="AB1225" s="251"/>
      <c r="AC1225" s="251"/>
      <c r="AD1225" s="251"/>
      <c r="AE1225" s="373"/>
      <c r="AF1225" s="373"/>
      <c r="AG1225" s="363"/>
      <c r="AH1225" s="363"/>
      <c r="AI1225" s="363"/>
      <c r="AJ1225" s="363"/>
      <c r="AK1225" s="363"/>
      <c r="AL1225" s="363"/>
      <c r="AM1225" s="363"/>
      <c r="AN1225" s="363"/>
      <c r="AO1225" s="363"/>
      <c r="AP1225" s="363"/>
      <c r="AQ1225" s="363"/>
      <c r="AR1225" s="363"/>
      <c r="AS1225" s="266"/>
    </row>
    <row r="1226" spans="1:46" ht="15" hidden="1" customHeight="1" outlineLevel="1">
      <c r="A1226" s="464">
        <v>13</v>
      </c>
      <c r="B1226" s="379" t="s">
        <v>106</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1"/>
      <c r="AF1226" s="366"/>
      <c r="AG1226" s="366"/>
      <c r="AH1226" s="366"/>
      <c r="AI1226" s="366"/>
      <c r="AJ1226" s="366"/>
      <c r="AK1226" s="366"/>
      <c r="AL1226" s="366"/>
      <c r="AM1226" s="366"/>
      <c r="AN1226" s="366"/>
      <c r="AO1226" s="366"/>
      <c r="AP1226" s="366"/>
      <c r="AQ1226" s="366"/>
      <c r="AR1226" s="366"/>
      <c r="AS1226" s="256">
        <f>SUM(AE1226:AR1226)</f>
        <v>0</v>
      </c>
    </row>
    <row r="1227" spans="1:46" ht="15" hidden="1" customHeight="1" outlineLevel="1">
      <c r="A1227" s="464"/>
      <c r="B1227" s="254" t="s">
        <v>725</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62">
        <f>AE1226</f>
        <v>0</v>
      </c>
      <c r="AF1227" s="362">
        <f t="shared" ref="AF1227:AR1227" si="3479">AF1226</f>
        <v>0</v>
      </c>
      <c r="AG1227" s="362">
        <f t="shared" si="3479"/>
        <v>0</v>
      </c>
      <c r="AH1227" s="362">
        <f t="shared" si="3479"/>
        <v>0</v>
      </c>
      <c r="AI1227" s="362">
        <f t="shared" si="3479"/>
        <v>0</v>
      </c>
      <c r="AJ1227" s="362">
        <f t="shared" si="3479"/>
        <v>0</v>
      </c>
      <c r="AK1227" s="362">
        <f t="shared" si="3479"/>
        <v>0</v>
      </c>
      <c r="AL1227" s="362">
        <f t="shared" si="3479"/>
        <v>0</v>
      </c>
      <c r="AM1227" s="362">
        <f t="shared" si="3479"/>
        <v>0</v>
      </c>
      <c r="AN1227" s="362">
        <f t="shared" si="3479"/>
        <v>0</v>
      </c>
      <c r="AO1227" s="362">
        <f t="shared" si="3479"/>
        <v>0</v>
      </c>
      <c r="AP1227" s="362">
        <f t="shared" si="3479"/>
        <v>0</v>
      </c>
      <c r="AQ1227" s="362">
        <f t="shared" si="3479"/>
        <v>0</v>
      </c>
      <c r="AR1227" s="362">
        <f t="shared" si="3479"/>
        <v>0</v>
      </c>
      <c r="AS1227" s="266"/>
    </row>
    <row r="1228" spans="1:46" ht="15" hidden="1" customHeight="1" outlineLevel="1">
      <c r="A1228" s="46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63"/>
      <c r="AF1228" s="363"/>
      <c r="AG1228" s="363"/>
      <c r="AH1228" s="363"/>
      <c r="AI1228" s="363"/>
      <c r="AJ1228" s="363"/>
      <c r="AK1228" s="363"/>
      <c r="AL1228" s="363"/>
      <c r="AM1228" s="363"/>
      <c r="AN1228" s="363"/>
      <c r="AO1228" s="363"/>
      <c r="AP1228" s="363"/>
      <c r="AQ1228" s="363"/>
      <c r="AR1228" s="363"/>
      <c r="AS1228" s="266"/>
    </row>
    <row r="1229" spans="1:46" ht="15" hidden="1" customHeight="1" outlineLevel="1">
      <c r="A1229" s="464"/>
      <c r="B1229" s="248" t="s">
        <v>107</v>
      </c>
      <c r="C1229" s="249"/>
      <c r="D1229" s="250"/>
      <c r="E1229" s="250"/>
      <c r="F1229" s="250"/>
      <c r="G1229" s="250"/>
      <c r="H1229" s="250"/>
      <c r="I1229" s="250"/>
      <c r="J1229" s="250"/>
      <c r="K1229" s="250"/>
      <c r="L1229" s="250"/>
      <c r="M1229" s="250"/>
      <c r="N1229" s="250"/>
      <c r="O1229" s="250"/>
      <c r="P1229" s="250"/>
      <c r="Q1229" s="250"/>
      <c r="R1229" s="250"/>
      <c r="S1229" s="249"/>
      <c r="T1229" s="249"/>
      <c r="U1229" s="249"/>
      <c r="V1229" s="249"/>
      <c r="W1229" s="249"/>
      <c r="X1229" s="249"/>
      <c r="Y1229" s="249"/>
      <c r="Z1229" s="249"/>
      <c r="AA1229" s="249"/>
      <c r="AB1229" s="249"/>
      <c r="AC1229" s="249"/>
      <c r="AD1229" s="249"/>
      <c r="AE1229" s="365"/>
      <c r="AF1229" s="365"/>
      <c r="AG1229" s="365"/>
      <c r="AH1229" s="365"/>
      <c r="AI1229" s="365"/>
      <c r="AJ1229" s="365"/>
      <c r="AK1229" s="365"/>
      <c r="AL1229" s="365"/>
      <c r="AM1229" s="365"/>
      <c r="AN1229" s="365"/>
      <c r="AO1229" s="365"/>
      <c r="AP1229" s="365"/>
      <c r="AQ1229" s="365"/>
      <c r="AR1229" s="365"/>
      <c r="AS1229" s="252"/>
    </row>
    <row r="1230" spans="1:46" ht="15" hidden="1" customHeight="1" outlineLevel="1">
      <c r="A1230" s="464">
        <v>14</v>
      </c>
      <c r="B1230" s="274" t="s">
        <v>108</v>
      </c>
      <c r="C1230" s="251" t="s">
        <v>25</v>
      </c>
      <c r="D1230" s="255"/>
      <c r="E1230" s="255"/>
      <c r="F1230" s="255"/>
      <c r="G1230" s="255"/>
      <c r="H1230" s="255"/>
      <c r="I1230" s="255"/>
      <c r="J1230" s="255"/>
      <c r="K1230" s="255"/>
      <c r="L1230" s="255"/>
      <c r="M1230" s="255"/>
      <c r="N1230" s="255"/>
      <c r="O1230" s="255"/>
      <c r="P1230" s="255"/>
      <c r="Q1230" s="255">
        <v>12</v>
      </c>
      <c r="R1230" s="255"/>
      <c r="S1230" s="255"/>
      <c r="T1230" s="255"/>
      <c r="U1230" s="255"/>
      <c r="V1230" s="255"/>
      <c r="W1230" s="255"/>
      <c r="X1230" s="255"/>
      <c r="Y1230" s="255"/>
      <c r="Z1230" s="255"/>
      <c r="AA1230" s="255"/>
      <c r="AB1230" s="255"/>
      <c r="AC1230" s="255"/>
      <c r="AD1230" s="255"/>
      <c r="AE1230" s="361"/>
      <c r="AF1230" s="361"/>
      <c r="AG1230" s="361"/>
      <c r="AH1230" s="361"/>
      <c r="AI1230" s="361"/>
      <c r="AJ1230" s="361"/>
      <c r="AK1230" s="361"/>
      <c r="AL1230" s="361"/>
      <c r="AM1230" s="361"/>
      <c r="AN1230" s="361"/>
      <c r="AO1230" s="361"/>
      <c r="AP1230" s="361"/>
      <c r="AQ1230" s="361"/>
      <c r="AR1230" s="361"/>
      <c r="AS1230" s="256">
        <f>SUM(AE1230:AR1230)</f>
        <v>0</v>
      </c>
    </row>
    <row r="1231" spans="1:46" ht="15" hidden="1" customHeight="1" outlineLevel="1">
      <c r="A1231" s="464"/>
      <c r="B1231" s="254" t="s">
        <v>725</v>
      </c>
      <c r="C1231" s="251" t="s">
        <v>163</v>
      </c>
      <c r="D1231" s="255"/>
      <c r="E1231" s="255"/>
      <c r="F1231" s="255"/>
      <c r="G1231" s="255"/>
      <c r="H1231" s="255"/>
      <c r="I1231" s="255"/>
      <c r="J1231" s="255"/>
      <c r="K1231" s="255"/>
      <c r="L1231" s="255"/>
      <c r="M1231" s="255"/>
      <c r="N1231" s="255"/>
      <c r="O1231" s="255"/>
      <c r="P1231" s="255"/>
      <c r="Q1231" s="255">
        <f>Q1230</f>
        <v>12</v>
      </c>
      <c r="R1231" s="255"/>
      <c r="S1231" s="255"/>
      <c r="T1231" s="255"/>
      <c r="U1231" s="255"/>
      <c r="V1231" s="255"/>
      <c r="W1231" s="255"/>
      <c r="X1231" s="255"/>
      <c r="Y1231" s="255"/>
      <c r="Z1231" s="255"/>
      <c r="AA1231" s="255"/>
      <c r="AB1231" s="255"/>
      <c r="AC1231" s="255"/>
      <c r="AD1231" s="255"/>
      <c r="AE1231" s="362">
        <f>AE1230</f>
        <v>0</v>
      </c>
      <c r="AF1231" s="362">
        <f t="shared" ref="AF1231:AR1231" si="3480">AF1230</f>
        <v>0</v>
      </c>
      <c r="AG1231" s="362">
        <f t="shared" si="3480"/>
        <v>0</v>
      </c>
      <c r="AH1231" s="362">
        <f t="shared" si="3480"/>
        <v>0</v>
      </c>
      <c r="AI1231" s="362">
        <f t="shared" si="3480"/>
        <v>0</v>
      </c>
      <c r="AJ1231" s="362">
        <f t="shared" si="3480"/>
        <v>0</v>
      </c>
      <c r="AK1231" s="362">
        <f t="shared" si="3480"/>
        <v>0</v>
      </c>
      <c r="AL1231" s="362">
        <f t="shared" si="3480"/>
        <v>0</v>
      </c>
      <c r="AM1231" s="362">
        <f t="shared" si="3480"/>
        <v>0</v>
      </c>
      <c r="AN1231" s="362">
        <f t="shared" si="3480"/>
        <v>0</v>
      </c>
      <c r="AO1231" s="362">
        <f t="shared" si="3480"/>
        <v>0</v>
      </c>
      <c r="AP1231" s="362">
        <f t="shared" si="3480"/>
        <v>0</v>
      </c>
      <c r="AQ1231" s="362">
        <f t="shared" si="3480"/>
        <v>0</v>
      </c>
      <c r="AR1231" s="362">
        <f t="shared" si="3480"/>
        <v>0</v>
      </c>
      <c r="AS1231" s="257"/>
    </row>
    <row r="1232" spans="1:46" ht="15" hidden="1" customHeight="1" outlineLevel="1">
      <c r="A1232" s="464"/>
      <c r="B1232" s="274"/>
      <c r="C1232" s="265"/>
      <c r="D1232" s="251"/>
      <c r="E1232" s="251"/>
      <c r="F1232" s="251"/>
      <c r="G1232" s="251"/>
      <c r="H1232" s="251"/>
      <c r="I1232" s="251"/>
      <c r="J1232" s="251"/>
      <c r="K1232" s="251"/>
      <c r="L1232" s="251"/>
      <c r="M1232" s="251"/>
      <c r="N1232" s="251"/>
      <c r="O1232" s="251"/>
      <c r="P1232" s="251"/>
      <c r="Q1232" s="414"/>
      <c r="R1232" s="251"/>
      <c r="S1232" s="251"/>
      <c r="T1232" s="251"/>
      <c r="U1232" s="251"/>
      <c r="V1232" s="251"/>
      <c r="W1232" s="251"/>
      <c r="X1232" s="251"/>
      <c r="Y1232" s="251"/>
      <c r="Z1232" s="251"/>
      <c r="AA1232" s="251"/>
      <c r="AB1232" s="251"/>
      <c r="AC1232" s="251"/>
      <c r="AD1232" s="251"/>
      <c r="AE1232" s="363"/>
      <c r="AF1232" s="363"/>
      <c r="AG1232" s="363"/>
      <c r="AH1232" s="363"/>
      <c r="AI1232" s="363"/>
      <c r="AJ1232" s="363"/>
      <c r="AK1232" s="363"/>
      <c r="AL1232" s="363"/>
      <c r="AM1232" s="363"/>
      <c r="AN1232" s="363"/>
      <c r="AO1232" s="363"/>
      <c r="AP1232" s="363"/>
      <c r="AQ1232" s="363"/>
      <c r="AR1232" s="363"/>
      <c r="AS1232" s="261"/>
      <c r="AT1232" s="544"/>
    </row>
    <row r="1233" spans="1:46" s="243" customFormat="1" ht="15.75" hidden="1" outlineLevel="1">
      <c r="A1233" s="464"/>
      <c r="B1233" s="248" t="s">
        <v>486</v>
      </c>
      <c r="C1233" s="251"/>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7"/>
      <c r="AL1233" s="367"/>
      <c r="AM1233" s="367"/>
      <c r="AN1233" s="367"/>
      <c r="AO1233" s="367"/>
      <c r="AP1233" s="367"/>
      <c r="AQ1233" s="367"/>
      <c r="AR1233" s="367"/>
      <c r="AS1233" s="453"/>
      <c r="AT1233" s="545"/>
    </row>
    <row r="1234" spans="1:46" hidden="1" outlineLevel="1">
      <c r="A1234" s="464">
        <v>15</v>
      </c>
      <c r="B1234" s="254" t="s">
        <v>491</v>
      </c>
      <c r="C1234" s="251" t="s">
        <v>25</v>
      </c>
      <c r="D1234" s="255"/>
      <c r="E1234" s="255"/>
      <c r="F1234" s="255"/>
      <c r="G1234" s="255"/>
      <c r="H1234" s="255"/>
      <c r="I1234" s="255"/>
      <c r="J1234" s="255"/>
      <c r="K1234" s="255"/>
      <c r="L1234" s="255"/>
      <c r="M1234" s="255"/>
      <c r="N1234" s="255"/>
      <c r="O1234" s="255"/>
      <c r="P1234" s="255"/>
      <c r="Q1234" s="255">
        <v>0</v>
      </c>
      <c r="R1234" s="255"/>
      <c r="S1234" s="255"/>
      <c r="T1234" s="255"/>
      <c r="U1234" s="255"/>
      <c r="V1234" s="255"/>
      <c r="W1234" s="255"/>
      <c r="X1234" s="255"/>
      <c r="Y1234" s="255"/>
      <c r="Z1234" s="255"/>
      <c r="AA1234" s="255"/>
      <c r="AB1234" s="255"/>
      <c r="AC1234" s="255"/>
      <c r="AD1234" s="255"/>
      <c r="AE1234" s="361"/>
      <c r="AF1234" s="361"/>
      <c r="AG1234" s="361"/>
      <c r="AH1234" s="361"/>
      <c r="AI1234" s="361"/>
      <c r="AJ1234" s="361"/>
      <c r="AK1234" s="361"/>
      <c r="AL1234" s="361"/>
      <c r="AM1234" s="361"/>
      <c r="AN1234" s="361"/>
      <c r="AO1234" s="361"/>
      <c r="AP1234" s="361"/>
      <c r="AQ1234" s="361"/>
      <c r="AR1234" s="361"/>
      <c r="AS1234" s="546">
        <f>SUM(AE1234:AR1234)</f>
        <v>0</v>
      </c>
      <c r="AT1234" s="544"/>
    </row>
    <row r="1235" spans="1:46" hidden="1" outlineLevel="1">
      <c r="A1235" s="464"/>
      <c r="B1235" s="254" t="s">
        <v>725</v>
      </c>
      <c r="C1235" s="251" t="s">
        <v>163</v>
      </c>
      <c r="D1235" s="255"/>
      <c r="E1235" s="255"/>
      <c r="F1235" s="255"/>
      <c r="G1235" s="255"/>
      <c r="H1235" s="255"/>
      <c r="I1235" s="255"/>
      <c r="J1235" s="255"/>
      <c r="K1235" s="255"/>
      <c r="L1235" s="255"/>
      <c r="M1235" s="255"/>
      <c r="N1235" s="255"/>
      <c r="O1235" s="255"/>
      <c r="P1235" s="255"/>
      <c r="Q1235" s="255">
        <f>Q1234</f>
        <v>0</v>
      </c>
      <c r="R1235" s="255"/>
      <c r="S1235" s="255"/>
      <c r="T1235" s="255"/>
      <c r="U1235" s="255"/>
      <c r="V1235" s="255"/>
      <c r="W1235" s="255"/>
      <c r="X1235" s="255"/>
      <c r="Y1235" s="255"/>
      <c r="Z1235" s="255"/>
      <c r="AA1235" s="255"/>
      <c r="AB1235" s="255"/>
      <c r="AC1235" s="255"/>
      <c r="AD1235" s="255"/>
      <c r="AE1235" s="362">
        <f>AE1234</f>
        <v>0</v>
      </c>
      <c r="AF1235" s="362">
        <f>AF1234</f>
        <v>0</v>
      </c>
      <c r="AG1235" s="362">
        <f t="shared" ref="AG1235:AI1235" si="3481">AG1234</f>
        <v>0</v>
      </c>
      <c r="AH1235" s="362">
        <f t="shared" si="3481"/>
        <v>0</v>
      </c>
      <c r="AI1235" s="362">
        <f t="shared" si="3481"/>
        <v>0</v>
      </c>
      <c r="AJ1235" s="362">
        <f>AJ1234</f>
        <v>0</v>
      </c>
      <c r="AK1235" s="362">
        <f t="shared" ref="AK1235:AR1235" si="3482">AK1234</f>
        <v>0</v>
      </c>
      <c r="AL1235" s="362">
        <f t="shared" si="3482"/>
        <v>0</v>
      </c>
      <c r="AM1235" s="362">
        <f t="shared" si="3482"/>
        <v>0</v>
      </c>
      <c r="AN1235" s="362">
        <f t="shared" si="3482"/>
        <v>0</v>
      </c>
      <c r="AO1235" s="362">
        <f t="shared" si="3482"/>
        <v>0</v>
      </c>
      <c r="AP1235" s="362">
        <f t="shared" si="3482"/>
        <v>0</v>
      </c>
      <c r="AQ1235" s="362">
        <f t="shared" si="3482"/>
        <v>0</v>
      </c>
      <c r="AR1235" s="362">
        <f t="shared" si="3482"/>
        <v>0</v>
      </c>
      <c r="AS1235" s="257"/>
    </row>
    <row r="1236" spans="1:46" hidden="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s="243" customFormat="1" hidden="1" outlineLevel="1">
      <c r="A1237" s="464">
        <v>16</v>
      </c>
      <c r="B1237" s="283" t="s">
        <v>487</v>
      </c>
      <c r="C1237" s="251" t="s">
        <v>25</v>
      </c>
      <c r="D1237" s="255"/>
      <c r="E1237" s="255"/>
      <c r="F1237" s="255"/>
      <c r="G1237" s="255"/>
      <c r="H1237" s="255"/>
      <c r="I1237" s="255"/>
      <c r="J1237" s="255"/>
      <c r="K1237" s="255"/>
      <c r="L1237" s="255"/>
      <c r="M1237" s="255"/>
      <c r="N1237" s="255"/>
      <c r="O1237" s="255"/>
      <c r="P1237" s="255"/>
      <c r="Q1237" s="255">
        <v>0</v>
      </c>
      <c r="R1237" s="255"/>
      <c r="S1237" s="255"/>
      <c r="T1237" s="255"/>
      <c r="U1237" s="255"/>
      <c r="V1237" s="255"/>
      <c r="W1237" s="255"/>
      <c r="X1237" s="255"/>
      <c r="Y1237" s="255"/>
      <c r="Z1237" s="255"/>
      <c r="AA1237" s="255"/>
      <c r="AB1237" s="255"/>
      <c r="AC1237" s="255"/>
      <c r="AD1237" s="255"/>
      <c r="AE1237" s="361"/>
      <c r="AF1237" s="361"/>
      <c r="AG1237" s="361"/>
      <c r="AH1237" s="361"/>
      <c r="AI1237" s="361"/>
      <c r="AJ1237" s="361"/>
      <c r="AK1237" s="361"/>
      <c r="AL1237" s="361"/>
      <c r="AM1237" s="361"/>
      <c r="AN1237" s="361"/>
      <c r="AO1237" s="361"/>
      <c r="AP1237" s="361"/>
      <c r="AQ1237" s="361"/>
      <c r="AR1237" s="361"/>
      <c r="AS1237" s="256">
        <f>SUM(AE1237:AR1237)</f>
        <v>0</v>
      </c>
    </row>
    <row r="1238" spans="1:46" s="243" customFormat="1" hidden="1" outlineLevel="1">
      <c r="A1238" s="464"/>
      <c r="B1238" s="254" t="s">
        <v>725</v>
      </c>
      <c r="C1238" s="251" t="s">
        <v>163</v>
      </c>
      <c r="D1238" s="255"/>
      <c r="E1238" s="255"/>
      <c r="F1238" s="255"/>
      <c r="G1238" s="255"/>
      <c r="H1238" s="255"/>
      <c r="I1238" s="255"/>
      <c r="J1238" s="255"/>
      <c r="K1238" s="255"/>
      <c r="L1238" s="255"/>
      <c r="M1238" s="255"/>
      <c r="N1238" s="255"/>
      <c r="O1238" s="255"/>
      <c r="P1238" s="255"/>
      <c r="Q1238" s="255">
        <f>Q1237</f>
        <v>0</v>
      </c>
      <c r="R1238" s="255"/>
      <c r="S1238" s="255"/>
      <c r="T1238" s="255"/>
      <c r="U1238" s="255"/>
      <c r="V1238" s="255"/>
      <c r="W1238" s="255"/>
      <c r="X1238" s="255"/>
      <c r="Y1238" s="255"/>
      <c r="Z1238" s="255"/>
      <c r="AA1238" s="255"/>
      <c r="AB1238" s="255"/>
      <c r="AC1238" s="255"/>
      <c r="AD1238" s="255"/>
      <c r="AE1238" s="362">
        <f>AE1237</f>
        <v>0</v>
      </c>
      <c r="AF1238" s="362">
        <f t="shared" ref="AF1238:AQ1238" si="3483">AF1237</f>
        <v>0</v>
      </c>
      <c r="AG1238" s="362">
        <f t="shared" si="3483"/>
        <v>0</v>
      </c>
      <c r="AH1238" s="362">
        <f t="shared" si="3483"/>
        <v>0</v>
      </c>
      <c r="AI1238" s="362">
        <f t="shared" si="3483"/>
        <v>0</v>
      </c>
      <c r="AJ1238" s="362">
        <f t="shared" si="3483"/>
        <v>0</v>
      </c>
      <c r="AK1238" s="362">
        <f t="shared" si="3483"/>
        <v>0</v>
      </c>
      <c r="AL1238" s="362">
        <f t="shared" si="3483"/>
        <v>0</v>
      </c>
      <c r="AM1238" s="362">
        <f t="shared" si="3483"/>
        <v>0</v>
      </c>
      <c r="AN1238" s="362">
        <f t="shared" si="3483"/>
        <v>0</v>
      </c>
      <c r="AO1238" s="362">
        <f t="shared" si="3483"/>
        <v>0</v>
      </c>
      <c r="AP1238" s="362">
        <f t="shared" si="3483"/>
        <v>0</v>
      </c>
      <c r="AQ1238" s="362">
        <f t="shared" si="3483"/>
        <v>0</v>
      </c>
      <c r="AR1238" s="362">
        <f>AR1237</f>
        <v>0</v>
      </c>
      <c r="AS1238" s="257"/>
    </row>
    <row r="1239" spans="1:46" s="243" customFormat="1" hidden="1" outlineLevel="1">
      <c r="A1239" s="464"/>
      <c r="B1239" s="283"/>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7"/>
      <c r="AL1239" s="367"/>
      <c r="AM1239" s="367"/>
      <c r="AN1239" s="367"/>
      <c r="AO1239" s="367"/>
      <c r="AP1239" s="367"/>
      <c r="AQ1239" s="367"/>
      <c r="AR1239" s="367"/>
      <c r="AS1239" s="272"/>
    </row>
    <row r="1240" spans="1:46" ht="15.75" hidden="1" outlineLevel="1">
      <c r="A1240" s="464"/>
      <c r="B1240" s="455" t="s">
        <v>492</v>
      </c>
      <c r="C1240" s="279"/>
      <c r="D1240" s="250"/>
      <c r="E1240" s="249"/>
      <c r="F1240" s="249"/>
      <c r="G1240" s="249"/>
      <c r="H1240" s="249"/>
      <c r="I1240" s="249"/>
      <c r="J1240" s="249"/>
      <c r="K1240" s="249"/>
      <c r="L1240" s="249"/>
      <c r="M1240" s="249"/>
      <c r="N1240" s="249"/>
      <c r="O1240" s="249"/>
      <c r="P1240" s="249"/>
      <c r="Q1240" s="250"/>
      <c r="R1240" s="249"/>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idden="1" outlineLevel="1">
      <c r="A1241" s="464">
        <v>17</v>
      </c>
      <c r="B1241" s="379" t="s">
        <v>112</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77"/>
      <c r="AF1241" s="361"/>
      <c r="AG1241" s="361"/>
      <c r="AH1241" s="361"/>
      <c r="AI1241" s="361"/>
      <c r="AJ1241" s="361"/>
      <c r="AK1241" s="361"/>
      <c r="AL1241" s="366"/>
      <c r="AM1241" s="366"/>
      <c r="AN1241" s="366"/>
      <c r="AO1241" s="366"/>
      <c r="AP1241" s="366"/>
      <c r="AQ1241" s="366"/>
      <c r="AR1241" s="366"/>
      <c r="AS1241" s="256">
        <f>SUM(AE1241:AR1241)</f>
        <v>0</v>
      </c>
    </row>
    <row r="1242" spans="1:46" hidden="1" outlineLevel="1">
      <c r="A1242" s="464"/>
      <c r="B1242" s="254" t="s">
        <v>725</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3484">AF1241</f>
        <v>0</v>
      </c>
      <c r="AG1242" s="362">
        <f t="shared" si="3484"/>
        <v>0</v>
      </c>
      <c r="AH1242" s="362">
        <f t="shared" si="3484"/>
        <v>0</v>
      </c>
      <c r="AI1242" s="362">
        <f t="shared" si="3484"/>
        <v>0</v>
      </c>
      <c r="AJ1242" s="362">
        <f t="shared" si="3484"/>
        <v>0</v>
      </c>
      <c r="AK1242" s="362">
        <f t="shared" si="3484"/>
        <v>0</v>
      </c>
      <c r="AL1242" s="362">
        <f t="shared" si="3484"/>
        <v>0</v>
      </c>
      <c r="AM1242" s="362">
        <f t="shared" si="3484"/>
        <v>0</v>
      </c>
      <c r="AN1242" s="362">
        <f t="shared" si="3484"/>
        <v>0</v>
      </c>
      <c r="AO1242" s="362">
        <f t="shared" si="3484"/>
        <v>0</v>
      </c>
      <c r="AP1242" s="362">
        <f t="shared" si="3484"/>
        <v>0</v>
      </c>
      <c r="AQ1242" s="362">
        <f t="shared" si="3484"/>
        <v>0</v>
      </c>
      <c r="AR1242" s="362">
        <f t="shared" si="3484"/>
        <v>0</v>
      </c>
      <c r="AS1242" s="266"/>
    </row>
    <row r="1243" spans="1:46" hidden="1" outlineLevel="1">
      <c r="A1243" s="464"/>
      <c r="B1243" s="254"/>
      <c r="C1243" s="251"/>
      <c r="D1243" s="251"/>
      <c r="E1243" s="251"/>
      <c r="F1243" s="251"/>
      <c r="G1243" s="251"/>
      <c r="H1243" s="251"/>
      <c r="I1243" s="251"/>
      <c r="J1243" s="251"/>
      <c r="K1243" s="251"/>
      <c r="L1243" s="251"/>
      <c r="M1243" s="251"/>
      <c r="N1243" s="251"/>
      <c r="O1243" s="251"/>
      <c r="P1243" s="251"/>
      <c r="Q1243" s="251"/>
      <c r="R1243" s="251"/>
      <c r="S1243" s="251"/>
      <c r="T1243" s="251"/>
      <c r="U1243" s="251"/>
      <c r="V1243" s="251"/>
      <c r="W1243" s="251"/>
      <c r="X1243" s="251"/>
      <c r="Y1243" s="251"/>
      <c r="Z1243" s="251"/>
      <c r="AA1243" s="251"/>
      <c r="AB1243" s="251"/>
      <c r="AC1243" s="251"/>
      <c r="AD1243" s="251"/>
      <c r="AE1243" s="373"/>
      <c r="AF1243" s="376"/>
      <c r="AG1243" s="376"/>
      <c r="AH1243" s="376"/>
      <c r="AI1243" s="376"/>
      <c r="AJ1243" s="376"/>
      <c r="AK1243" s="376"/>
      <c r="AL1243" s="376"/>
      <c r="AM1243" s="376"/>
      <c r="AN1243" s="376"/>
      <c r="AO1243" s="376"/>
      <c r="AP1243" s="376"/>
      <c r="AQ1243" s="376"/>
      <c r="AR1243" s="376"/>
      <c r="AS1243" s="266"/>
    </row>
    <row r="1244" spans="1:46" hidden="1" outlineLevel="1">
      <c r="A1244" s="464">
        <v>18</v>
      </c>
      <c r="B1244" s="379" t="s">
        <v>109</v>
      </c>
      <c r="C1244" s="251" t="s">
        <v>25</v>
      </c>
      <c r="D1244" s="255"/>
      <c r="E1244" s="255"/>
      <c r="F1244" s="255"/>
      <c r="G1244" s="255"/>
      <c r="H1244" s="255"/>
      <c r="I1244" s="255"/>
      <c r="J1244" s="255"/>
      <c r="K1244" s="255"/>
      <c r="L1244" s="255"/>
      <c r="M1244" s="255"/>
      <c r="N1244" s="255"/>
      <c r="O1244" s="255"/>
      <c r="P1244" s="255"/>
      <c r="Q1244" s="255">
        <v>12</v>
      </c>
      <c r="R1244" s="255"/>
      <c r="S1244" s="255"/>
      <c r="T1244" s="255"/>
      <c r="U1244" s="255"/>
      <c r="V1244" s="255"/>
      <c r="W1244" s="255"/>
      <c r="X1244" s="255"/>
      <c r="Y1244" s="255"/>
      <c r="Z1244" s="255"/>
      <c r="AA1244" s="255"/>
      <c r="AB1244" s="255"/>
      <c r="AC1244" s="255"/>
      <c r="AD1244" s="255"/>
      <c r="AE1244" s="377"/>
      <c r="AF1244" s="361"/>
      <c r="AG1244" s="361"/>
      <c r="AH1244" s="361"/>
      <c r="AI1244" s="361"/>
      <c r="AJ1244" s="361"/>
      <c r="AK1244" s="361"/>
      <c r="AL1244" s="366"/>
      <c r="AM1244" s="366"/>
      <c r="AN1244" s="366"/>
      <c r="AO1244" s="366"/>
      <c r="AP1244" s="366"/>
      <c r="AQ1244" s="366"/>
      <c r="AR1244" s="366"/>
      <c r="AS1244" s="256">
        <f>SUM(AE1244:AR1244)</f>
        <v>0</v>
      </c>
    </row>
    <row r="1245" spans="1:46" hidden="1" outlineLevel="1">
      <c r="A1245" s="464"/>
      <c r="B1245" s="254" t="s">
        <v>725</v>
      </c>
      <c r="C1245" s="251" t="s">
        <v>163</v>
      </c>
      <c r="D1245" s="255"/>
      <c r="E1245" s="255"/>
      <c r="F1245" s="255"/>
      <c r="G1245" s="255"/>
      <c r="H1245" s="255"/>
      <c r="I1245" s="255"/>
      <c r="J1245" s="255"/>
      <c r="K1245" s="255"/>
      <c r="L1245" s="255"/>
      <c r="M1245" s="255"/>
      <c r="N1245" s="255"/>
      <c r="O1245" s="255"/>
      <c r="P1245" s="255"/>
      <c r="Q1245" s="255">
        <f>Q1244</f>
        <v>12</v>
      </c>
      <c r="R1245" s="255"/>
      <c r="S1245" s="255"/>
      <c r="T1245" s="255"/>
      <c r="U1245" s="255"/>
      <c r="V1245" s="255"/>
      <c r="W1245" s="255"/>
      <c r="X1245" s="255"/>
      <c r="Y1245" s="255"/>
      <c r="Z1245" s="255"/>
      <c r="AA1245" s="255"/>
      <c r="AB1245" s="255"/>
      <c r="AC1245" s="255"/>
      <c r="AD1245" s="255"/>
      <c r="AE1245" s="362">
        <f>AE1244</f>
        <v>0</v>
      </c>
      <c r="AF1245" s="362">
        <f t="shared" ref="AF1245:AR1245" si="3485">AF1244</f>
        <v>0</v>
      </c>
      <c r="AG1245" s="362">
        <f t="shared" si="3485"/>
        <v>0</v>
      </c>
      <c r="AH1245" s="362">
        <f t="shared" si="3485"/>
        <v>0</v>
      </c>
      <c r="AI1245" s="362">
        <f t="shared" si="3485"/>
        <v>0</v>
      </c>
      <c r="AJ1245" s="362">
        <f t="shared" si="3485"/>
        <v>0</v>
      </c>
      <c r="AK1245" s="362">
        <f t="shared" si="3485"/>
        <v>0</v>
      </c>
      <c r="AL1245" s="362">
        <f t="shared" si="3485"/>
        <v>0</v>
      </c>
      <c r="AM1245" s="362">
        <f t="shared" si="3485"/>
        <v>0</v>
      </c>
      <c r="AN1245" s="362">
        <f t="shared" si="3485"/>
        <v>0</v>
      </c>
      <c r="AO1245" s="362">
        <f t="shared" si="3485"/>
        <v>0</v>
      </c>
      <c r="AP1245" s="362">
        <f t="shared" si="3485"/>
        <v>0</v>
      </c>
      <c r="AQ1245" s="362">
        <f t="shared" si="3485"/>
        <v>0</v>
      </c>
      <c r="AR1245" s="362">
        <f t="shared" si="3485"/>
        <v>0</v>
      </c>
      <c r="AS1245" s="266"/>
    </row>
    <row r="1246" spans="1:46" hidden="1" outlineLevel="1">
      <c r="A1246" s="464"/>
      <c r="B1246" s="281"/>
      <c r="C1246" s="251"/>
      <c r="D1246" s="251"/>
      <c r="E1246" s="251"/>
      <c r="F1246" s="251"/>
      <c r="G1246" s="251"/>
      <c r="H1246" s="251"/>
      <c r="I1246" s="251"/>
      <c r="J1246" s="251"/>
      <c r="K1246" s="251"/>
      <c r="L1246" s="251"/>
      <c r="M1246" s="251"/>
      <c r="N1246" s="251"/>
      <c r="O1246" s="251"/>
      <c r="P1246" s="251"/>
      <c r="Q1246" s="251"/>
      <c r="R1246" s="251"/>
      <c r="S1246" s="251"/>
      <c r="T1246" s="251"/>
      <c r="U1246" s="251"/>
      <c r="V1246" s="251"/>
      <c r="W1246" s="251"/>
      <c r="X1246" s="251"/>
      <c r="Y1246" s="251"/>
      <c r="Z1246" s="251"/>
      <c r="AA1246" s="251"/>
      <c r="AB1246" s="251"/>
      <c r="AC1246" s="251"/>
      <c r="AD1246" s="251"/>
      <c r="AE1246" s="374"/>
      <c r="AF1246" s="375"/>
      <c r="AG1246" s="375"/>
      <c r="AH1246" s="375"/>
      <c r="AI1246" s="375"/>
      <c r="AJ1246" s="375"/>
      <c r="AK1246" s="375"/>
      <c r="AL1246" s="375"/>
      <c r="AM1246" s="375"/>
      <c r="AN1246" s="375"/>
      <c r="AO1246" s="375"/>
      <c r="AP1246" s="375"/>
      <c r="AQ1246" s="375"/>
      <c r="AR1246" s="375"/>
      <c r="AS1246" s="257"/>
    </row>
    <row r="1247" spans="1:46" hidden="1" outlineLevel="1">
      <c r="A1247" s="464">
        <v>19</v>
      </c>
      <c r="B1247" s="379" t="s">
        <v>111</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77"/>
      <c r="AF1247" s="361"/>
      <c r="AG1247" s="361"/>
      <c r="AH1247" s="361"/>
      <c r="AI1247" s="361"/>
      <c r="AJ1247" s="361"/>
      <c r="AK1247" s="361"/>
      <c r="AL1247" s="366"/>
      <c r="AM1247" s="366"/>
      <c r="AN1247" s="366"/>
      <c r="AO1247" s="366"/>
      <c r="AP1247" s="366"/>
      <c r="AQ1247" s="366"/>
      <c r="AR1247" s="366"/>
      <c r="AS1247" s="256">
        <f>SUM(AE1247:AR1247)</f>
        <v>0</v>
      </c>
    </row>
    <row r="1248" spans="1:46" hidden="1" outlineLevel="1">
      <c r="A1248" s="464"/>
      <c r="B1248" s="254" t="s">
        <v>725</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62">
        <f>AE1247</f>
        <v>0</v>
      </c>
      <c r="AF1248" s="362">
        <f t="shared" ref="AF1248:AR1248" si="3486">AF1247</f>
        <v>0</v>
      </c>
      <c r="AG1248" s="362">
        <f t="shared" si="3486"/>
        <v>0</v>
      </c>
      <c r="AH1248" s="362">
        <f t="shared" si="3486"/>
        <v>0</v>
      </c>
      <c r="AI1248" s="362">
        <f t="shared" si="3486"/>
        <v>0</v>
      </c>
      <c r="AJ1248" s="362">
        <f t="shared" si="3486"/>
        <v>0</v>
      </c>
      <c r="AK1248" s="362">
        <f t="shared" si="3486"/>
        <v>0</v>
      </c>
      <c r="AL1248" s="362">
        <f t="shared" si="3486"/>
        <v>0</v>
      </c>
      <c r="AM1248" s="362">
        <f t="shared" si="3486"/>
        <v>0</v>
      </c>
      <c r="AN1248" s="362">
        <f t="shared" si="3486"/>
        <v>0</v>
      </c>
      <c r="AO1248" s="362">
        <f t="shared" si="3486"/>
        <v>0</v>
      </c>
      <c r="AP1248" s="362">
        <f t="shared" si="3486"/>
        <v>0</v>
      </c>
      <c r="AQ1248" s="362">
        <f t="shared" si="3486"/>
        <v>0</v>
      </c>
      <c r="AR1248" s="362">
        <f t="shared" si="3486"/>
        <v>0</v>
      </c>
      <c r="AS1248" s="257"/>
    </row>
    <row r="1249" spans="1:45" hidden="1" outlineLevel="1">
      <c r="A1249" s="464"/>
      <c r="B1249" s="281"/>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3"/>
      <c r="AF1249" s="363"/>
      <c r="AG1249" s="363"/>
      <c r="AH1249" s="363"/>
      <c r="AI1249" s="363"/>
      <c r="AJ1249" s="363"/>
      <c r="AK1249" s="363"/>
      <c r="AL1249" s="363"/>
      <c r="AM1249" s="363"/>
      <c r="AN1249" s="363"/>
      <c r="AO1249" s="363"/>
      <c r="AP1249" s="363"/>
      <c r="AQ1249" s="363"/>
      <c r="AR1249" s="363"/>
      <c r="AS1249" s="266"/>
    </row>
    <row r="1250" spans="1:45" hidden="1" outlineLevel="1">
      <c r="A1250" s="464">
        <v>20</v>
      </c>
      <c r="B1250" s="379" t="s">
        <v>110</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77"/>
      <c r="AF1250" s="361"/>
      <c r="AG1250" s="361"/>
      <c r="AH1250" s="361"/>
      <c r="AI1250" s="361"/>
      <c r="AJ1250" s="361"/>
      <c r="AK1250" s="361"/>
      <c r="AL1250" s="366"/>
      <c r="AM1250" s="366"/>
      <c r="AN1250" s="366"/>
      <c r="AO1250" s="366"/>
      <c r="AP1250" s="366"/>
      <c r="AQ1250" s="366"/>
      <c r="AR1250" s="366"/>
      <c r="AS1250" s="256">
        <f>SUM(AE1250:AR1250)</f>
        <v>0</v>
      </c>
    </row>
    <row r="1251" spans="1:45" hidden="1" outlineLevel="1">
      <c r="A1251" s="464"/>
      <c r="B1251" s="254" t="s">
        <v>725</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62">
        <f t="shared" ref="AE1251:AR1251" si="3487">AE1250</f>
        <v>0</v>
      </c>
      <c r="AF1251" s="362">
        <f t="shared" si="3487"/>
        <v>0</v>
      </c>
      <c r="AG1251" s="362">
        <f t="shared" si="3487"/>
        <v>0</v>
      </c>
      <c r="AH1251" s="362">
        <f t="shared" si="3487"/>
        <v>0</v>
      </c>
      <c r="AI1251" s="362">
        <f t="shared" si="3487"/>
        <v>0</v>
      </c>
      <c r="AJ1251" s="362">
        <f t="shared" si="3487"/>
        <v>0</v>
      </c>
      <c r="AK1251" s="362">
        <f t="shared" si="3487"/>
        <v>0</v>
      </c>
      <c r="AL1251" s="362">
        <f t="shared" si="3487"/>
        <v>0</v>
      </c>
      <c r="AM1251" s="362">
        <f t="shared" si="3487"/>
        <v>0</v>
      </c>
      <c r="AN1251" s="362">
        <f t="shared" si="3487"/>
        <v>0</v>
      </c>
      <c r="AO1251" s="362">
        <f t="shared" si="3487"/>
        <v>0</v>
      </c>
      <c r="AP1251" s="362">
        <f t="shared" si="3487"/>
        <v>0</v>
      </c>
      <c r="AQ1251" s="362">
        <f t="shared" si="3487"/>
        <v>0</v>
      </c>
      <c r="AR1251" s="362">
        <f t="shared" si="3487"/>
        <v>0</v>
      </c>
      <c r="AS1251" s="266"/>
    </row>
    <row r="1252" spans="1:45" ht="15.75" hidden="1" outlineLevel="1">
      <c r="A1252" s="464"/>
      <c r="B1252" s="282"/>
      <c r="C1252" s="260"/>
      <c r="D1252" s="251"/>
      <c r="E1252" s="251"/>
      <c r="F1252" s="251"/>
      <c r="G1252" s="251"/>
      <c r="H1252" s="251"/>
      <c r="I1252" s="251"/>
      <c r="J1252" s="251"/>
      <c r="K1252" s="251"/>
      <c r="L1252" s="251"/>
      <c r="M1252" s="251"/>
      <c r="N1252" s="251"/>
      <c r="O1252" s="251"/>
      <c r="P1252" s="251"/>
      <c r="Q1252" s="260"/>
      <c r="R1252" s="251"/>
      <c r="S1252" s="251"/>
      <c r="T1252" s="251"/>
      <c r="U1252" s="251"/>
      <c r="V1252" s="251"/>
      <c r="W1252" s="251"/>
      <c r="X1252" s="251"/>
      <c r="Y1252" s="251"/>
      <c r="Z1252" s="251"/>
      <c r="AA1252" s="251"/>
      <c r="AB1252" s="251"/>
      <c r="AC1252" s="251"/>
      <c r="AD1252" s="251"/>
      <c r="AE1252" s="363"/>
      <c r="AF1252" s="363"/>
      <c r="AG1252" s="363"/>
      <c r="AH1252" s="363"/>
      <c r="AI1252" s="363"/>
      <c r="AJ1252" s="363"/>
      <c r="AK1252" s="363"/>
      <c r="AL1252" s="363"/>
      <c r="AM1252" s="363"/>
      <c r="AN1252" s="363"/>
      <c r="AO1252" s="363"/>
      <c r="AP1252" s="363"/>
      <c r="AQ1252" s="363"/>
      <c r="AR1252" s="363"/>
      <c r="AS1252" s="266"/>
    </row>
    <row r="1253" spans="1:45" ht="15.75" outlineLevel="1">
      <c r="A1253" s="464"/>
      <c r="B1253" s="454" t="s">
        <v>499</v>
      </c>
      <c r="C1253" s="251"/>
      <c r="D1253" s="251"/>
      <c r="E1253" s="251"/>
      <c r="F1253" s="251"/>
      <c r="G1253" s="251"/>
      <c r="H1253" s="251"/>
      <c r="I1253" s="251"/>
      <c r="J1253" s="251"/>
      <c r="K1253" s="251"/>
      <c r="L1253" s="251"/>
      <c r="M1253" s="251"/>
      <c r="N1253" s="251"/>
      <c r="O1253" s="251"/>
      <c r="P1253" s="251"/>
      <c r="Q1253" s="251"/>
      <c r="R1253" s="251"/>
      <c r="S1253" s="251"/>
      <c r="T1253" s="251"/>
      <c r="U1253" s="251"/>
      <c r="V1253" s="251"/>
      <c r="W1253" s="251"/>
      <c r="X1253" s="251"/>
      <c r="Y1253" s="251"/>
      <c r="Z1253" s="251"/>
      <c r="AA1253" s="251"/>
      <c r="AB1253" s="251"/>
      <c r="AC1253" s="251"/>
      <c r="AD1253" s="251"/>
      <c r="AE1253" s="373"/>
      <c r="AF1253" s="376"/>
      <c r="AG1253" s="376"/>
      <c r="AH1253" s="376"/>
      <c r="AI1253" s="376"/>
      <c r="AJ1253" s="376"/>
      <c r="AK1253" s="376"/>
      <c r="AL1253" s="376"/>
      <c r="AM1253" s="376"/>
      <c r="AN1253" s="376"/>
      <c r="AO1253" s="376"/>
      <c r="AP1253" s="376"/>
      <c r="AQ1253" s="376"/>
      <c r="AR1253" s="376"/>
      <c r="AS1253" s="266"/>
    </row>
    <row r="1254" spans="1:45" ht="15.75" hidden="1" outlineLevel="1">
      <c r="A1254" s="464"/>
      <c r="B1254" s="443" t="s">
        <v>495</v>
      </c>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 hidden="1" customHeight="1" outlineLevel="1">
      <c r="A1255" s="464">
        <v>21</v>
      </c>
      <c r="B1255" s="379" t="s">
        <v>113</v>
      </c>
      <c r="C1255" s="251" t="s">
        <v>25</v>
      </c>
      <c r="D1255" s="255"/>
      <c r="E1255" s="255"/>
      <c r="F1255" s="255"/>
      <c r="G1255" s="255"/>
      <c r="H1255" s="255"/>
      <c r="I1255" s="255"/>
      <c r="J1255" s="255"/>
      <c r="K1255" s="255"/>
      <c r="L1255" s="255"/>
      <c r="M1255" s="255"/>
      <c r="N1255" s="255"/>
      <c r="O1255" s="255"/>
      <c r="P1255" s="255"/>
      <c r="Q1255" s="251"/>
      <c r="R1255" s="255"/>
      <c r="S1255" s="255"/>
      <c r="T1255" s="255"/>
      <c r="U1255" s="255"/>
      <c r="V1255" s="255"/>
      <c r="W1255" s="255"/>
      <c r="X1255" s="255"/>
      <c r="Y1255" s="255"/>
      <c r="Z1255" s="255"/>
      <c r="AA1255" s="255"/>
      <c r="AB1255" s="255"/>
      <c r="AC1255" s="255"/>
      <c r="AD1255" s="255"/>
      <c r="AE1255" s="361"/>
      <c r="AF1255" s="361"/>
      <c r="AG1255" s="361"/>
      <c r="AH1255" s="361"/>
      <c r="AI1255" s="361"/>
      <c r="AJ1255" s="361"/>
      <c r="AK1255" s="361"/>
      <c r="AL1255" s="361"/>
      <c r="AM1255" s="361"/>
      <c r="AN1255" s="361"/>
      <c r="AO1255" s="361"/>
      <c r="AP1255" s="361"/>
      <c r="AQ1255" s="361"/>
      <c r="AR1255" s="361"/>
      <c r="AS1255" s="256">
        <f>SUM(AE1255:AR1255)</f>
        <v>0</v>
      </c>
    </row>
    <row r="1256" spans="1:45" ht="15" hidden="1" customHeight="1" outlineLevel="1">
      <c r="A1256" s="464"/>
      <c r="B1256" s="254" t="s">
        <v>725</v>
      </c>
      <c r="C1256" s="251" t="s">
        <v>163</v>
      </c>
      <c r="D1256" s="255"/>
      <c r="E1256" s="255"/>
      <c r="F1256" s="255"/>
      <c r="G1256" s="255"/>
      <c r="H1256" s="255"/>
      <c r="I1256" s="255"/>
      <c r="J1256" s="255"/>
      <c r="K1256" s="255"/>
      <c r="L1256" s="255"/>
      <c r="M1256" s="255"/>
      <c r="N1256" s="255"/>
      <c r="O1256" s="255"/>
      <c r="P1256" s="255"/>
      <c r="Q1256" s="251"/>
      <c r="R1256" s="255"/>
      <c r="S1256" s="255"/>
      <c r="T1256" s="255"/>
      <c r="U1256" s="255"/>
      <c r="V1256" s="255"/>
      <c r="W1256" s="255"/>
      <c r="X1256" s="255"/>
      <c r="Y1256" s="255"/>
      <c r="Z1256" s="255"/>
      <c r="AA1256" s="255"/>
      <c r="AB1256" s="255"/>
      <c r="AC1256" s="255"/>
      <c r="AD1256" s="255"/>
      <c r="AE1256" s="362">
        <f>AE1255</f>
        <v>0</v>
      </c>
      <c r="AF1256" s="362">
        <f t="shared" ref="AF1256:AR1256" si="3488">AF1255</f>
        <v>0</v>
      </c>
      <c r="AG1256" s="362">
        <f t="shared" si="3488"/>
        <v>0</v>
      </c>
      <c r="AH1256" s="362">
        <f t="shared" si="3488"/>
        <v>0</v>
      </c>
      <c r="AI1256" s="362">
        <f t="shared" si="3488"/>
        <v>0</v>
      </c>
      <c r="AJ1256" s="362">
        <f t="shared" si="3488"/>
        <v>0</v>
      </c>
      <c r="AK1256" s="362">
        <f t="shared" si="3488"/>
        <v>0</v>
      </c>
      <c r="AL1256" s="362">
        <f t="shared" si="3488"/>
        <v>0</v>
      </c>
      <c r="AM1256" s="362">
        <f t="shared" si="3488"/>
        <v>0</v>
      </c>
      <c r="AN1256" s="362">
        <f t="shared" si="3488"/>
        <v>0</v>
      </c>
      <c r="AO1256" s="362">
        <f t="shared" si="3488"/>
        <v>0</v>
      </c>
      <c r="AP1256" s="362">
        <f t="shared" si="3488"/>
        <v>0</v>
      </c>
      <c r="AQ1256" s="362">
        <f t="shared" si="3488"/>
        <v>0</v>
      </c>
      <c r="AR1256" s="362">
        <f t="shared" si="3488"/>
        <v>0</v>
      </c>
      <c r="AS1256" s="266"/>
    </row>
    <row r="1257" spans="1:45" ht="15" hidden="1" customHeight="1" outlineLevel="1">
      <c r="A1257" s="464"/>
      <c r="B1257" s="254"/>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3"/>
      <c r="AF1257" s="376"/>
      <c r="AG1257" s="376"/>
      <c r="AH1257" s="376"/>
      <c r="AI1257" s="376"/>
      <c r="AJ1257" s="376"/>
      <c r="AK1257" s="376"/>
      <c r="AL1257" s="376"/>
      <c r="AM1257" s="376"/>
      <c r="AN1257" s="376"/>
      <c r="AO1257" s="376"/>
      <c r="AP1257" s="376"/>
      <c r="AQ1257" s="376"/>
      <c r="AR1257" s="376"/>
      <c r="AS1257" s="266"/>
    </row>
    <row r="1258" spans="1:45" ht="15" hidden="1" customHeight="1" outlineLevel="1">
      <c r="A1258" s="464">
        <v>22</v>
      </c>
      <c r="B1258" s="379" t="s">
        <v>114</v>
      </c>
      <c r="C1258" s="251" t="s">
        <v>25</v>
      </c>
      <c r="D1258" s="255"/>
      <c r="E1258" s="255"/>
      <c r="F1258" s="255"/>
      <c r="G1258" s="255"/>
      <c r="H1258" s="255"/>
      <c r="I1258" s="255"/>
      <c r="J1258" s="255"/>
      <c r="K1258" s="255"/>
      <c r="L1258" s="255"/>
      <c r="M1258" s="255"/>
      <c r="N1258" s="255"/>
      <c r="O1258" s="255"/>
      <c r="P1258" s="255"/>
      <c r="Q1258" s="251"/>
      <c r="R1258" s="255"/>
      <c r="S1258" s="255"/>
      <c r="T1258" s="255"/>
      <c r="U1258" s="255"/>
      <c r="V1258" s="255"/>
      <c r="W1258" s="255"/>
      <c r="X1258" s="255"/>
      <c r="Y1258" s="255"/>
      <c r="Z1258" s="255"/>
      <c r="AA1258" s="255"/>
      <c r="AB1258" s="255"/>
      <c r="AC1258" s="255"/>
      <c r="AD1258" s="255"/>
      <c r="AE1258" s="361"/>
      <c r="AF1258" s="361"/>
      <c r="AG1258" s="361"/>
      <c r="AH1258" s="361"/>
      <c r="AI1258" s="361"/>
      <c r="AJ1258" s="361"/>
      <c r="AK1258" s="361"/>
      <c r="AL1258" s="361"/>
      <c r="AM1258" s="361"/>
      <c r="AN1258" s="361"/>
      <c r="AO1258" s="361"/>
      <c r="AP1258" s="361"/>
      <c r="AQ1258" s="361"/>
      <c r="AR1258" s="361"/>
      <c r="AS1258" s="256">
        <f>SUM(AE1258:AR1258)</f>
        <v>0</v>
      </c>
    </row>
    <row r="1259" spans="1:45" ht="15" hidden="1" customHeight="1" outlineLevel="1">
      <c r="A1259" s="464"/>
      <c r="B1259" s="254" t="s">
        <v>725</v>
      </c>
      <c r="C1259" s="251" t="s">
        <v>163</v>
      </c>
      <c r="D1259" s="255"/>
      <c r="E1259" s="255"/>
      <c r="F1259" s="255"/>
      <c r="G1259" s="255"/>
      <c r="H1259" s="255"/>
      <c r="I1259" s="255"/>
      <c r="J1259" s="255"/>
      <c r="K1259" s="255"/>
      <c r="L1259" s="255"/>
      <c r="M1259" s="255"/>
      <c r="N1259" s="255"/>
      <c r="O1259" s="255"/>
      <c r="P1259" s="255"/>
      <c r="Q1259" s="251"/>
      <c r="R1259" s="255"/>
      <c r="S1259" s="255"/>
      <c r="T1259" s="255"/>
      <c r="U1259" s="255"/>
      <c r="V1259" s="255"/>
      <c r="W1259" s="255"/>
      <c r="X1259" s="255"/>
      <c r="Y1259" s="255"/>
      <c r="Z1259" s="255"/>
      <c r="AA1259" s="255"/>
      <c r="AB1259" s="255"/>
      <c r="AC1259" s="255"/>
      <c r="AD1259" s="255"/>
      <c r="AE1259" s="362">
        <f>AE1258</f>
        <v>0</v>
      </c>
      <c r="AF1259" s="362">
        <f t="shared" ref="AF1259:AR1259" si="3489">AF1258</f>
        <v>0</v>
      </c>
      <c r="AG1259" s="362">
        <f t="shared" si="3489"/>
        <v>0</v>
      </c>
      <c r="AH1259" s="362">
        <f t="shared" si="3489"/>
        <v>0</v>
      </c>
      <c r="AI1259" s="362">
        <f t="shared" si="3489"/>
        <v>0</v>
      </c>
      <c r="AJ1259" s="362">
        <f t="shared" si="3489"/>
        <v>0</v>
      </c>
      <c r="AK1259" s="362">
        <f t="shared" si="3489"/>
        <v>0</v>
      </c>
      <c r="AL1259" s="362">
        <f t="shared" si="3489"/>
        <v>0</v>
      </c>
      <c r="AM1259" s="362">
        <f t="shared" si="3489"/>
        <v>0</v>
      </c>
      <c r="AN1259" s="362">
        <f t="shared" si="3489"/>
        <v>0</v>
      </c>
      <c r="AO1259" s="362">
        <f t="shared" si="3489"/>
        <v>0</v>
      </c>
      <c r="AP1259" s="362">
        <f t="shared" si="3489"/>
        <v>0</v>
      </c>
      <c r="AQ1259" s="362">
        <f t="shared" si="3489"/>
        <v>0</v>
      </c>
      <c r="AR1259" s="362">
        <f t="shared" si="3489"/>
        <v>0</v>
      </c>
      <c r="AS1259" s="266"/>
    </row>
    <row r="1260" spans="1:45" ht="15" hidden="1" customHeight="1" outlineLevel="1">
      <c r="A1260" s="464"/>
      <c r="B1260" s="254"/>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73"/>
      <c r="AF1260" s="376"/>
      <c r="AG1260" s="376"/>
      <c r="AH1260" s="376"/>
      <c r="AI1260" s="376"/>
      <c r="AJ1260" s="376"/>
      <c r="AK1260" s="376"/>
      <c r="AL1260" s="376"/>
      <c r="AM1260" s="376"/>
      <c r="AN1260" s="376"/>
      <c r="AO1260" s="376"/>
      <c r="AP1260" s="376"/>
      <c r="AQ1260" s="376"/>
      <c r="AR1260" s="376"/>
      <c r="AS1260" s="266"/>
    </row>
    <row r="1261" spans="1:45" ht="15" hidden="1" customHeight="1" outlineLevel="1">
      <c r="A1261" s="464">
        <v>23</v>
      </c>
      <c r="B1261" s="379" t="s">
        <v>115</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1"/>
      <c r="AF1261" s="361"/>
      <c r="AG1261" s="361"/>
      <c r="AH1261" s="361"/>
      <c r="AI1261" s="361"/>
      <c r="AJ1261" s="361"/>
      <c r="AK1261" s="361"/>
      <c r="AL1261" s="361"/>
      <c r="AM1261" s="361"/>
      <c r="AN1261" s="361"/>
      <c r="AO1261" s="361"/>
      <c r="AP1261" s="361"/>
      <c r="AQ1261" s="361"/>
      <c r="AR1261" s="361"/>
      <c r="AS1261" s="256">
        <f>SUM(AE1261:AR1261)</f>
        <v>0</v>
      </c>
    </row>
    <row r="1262" spans="1:45" ht="15" hidden="1" customHeight="1" outlineLevel="1">
      <c r="A1262" s="464"/>
      <c r="B1262" s="254" t="s">
        <v>725</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62">
        <f>AE1261</f>
        <v>0</v>
      </c>
      <c r="AF1262" s="362">
        <f t="shared" ref="AF1262:AR1262" si="3490">AF1261</f>
        <v>0</v>
      </c>
      <c r="AG1262" s="362">
        <f t="shared" si="3490"/>
        <v>0</v>
      </c>
      <c r="AH1262" s="362">
        <f t="shared" si="3490"/>
        <v>0</v>
      </c>
      <c r="AI1262" s="362">
        <f t="shared" si="3490"/>
        <v>0</v>
      </c>
      <c r="AJ1262" s="362">
        <f t="shared" si="3490"/>
        <v>0</v>
      </c>
      <c r="AK1262" s="362">
        <f t="shared" si="3490"/>
        <v>0</v>
      </c>
      <c r="AL1262" s="362">
        <f t="shared" si="3490"/>
        <v>0</v>
      </c>
      <c r="AM1262" s="362">
        <f t="shared" si="3490"/>
        <v>0</v>
      </c>
      <c r="AN1262" s="362">
        <f t="shared" si="3490"/>
        <v>0</v>
      </c>
      <c r="AO1262" s="362">
        <f t="shared" si="3490"/>
        <v>0</v>
      </c>
      <c r="AP1262" s="362">
        <f t="shared" si="3490"/>
        <v>0</v>
      </c>
      <c r="AQ1262" s="362">
        <f t="shared" si="3490"/>
        <v>0</v>
      </c>
      <c r="AR1262" s="362">
        <f t="shared" si="3490"/>
        <v>0</v>
      </c>
      <c r="AS1262" s="266"/>
    </row>
    <row r="1263" spans="1:45" ht="15" hidden="1" customHeight="1" outlineLevel="1">
      <c r="A1263" s="464"/>
      <c r="B1263" s="381"/>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73"/>
      <c r="AF1263" s="376"/>
      <c r="AG1263" s="376"/>
      <c r="AH1263" s="376"/>
      <c r="AI1263" s="376"/>
      <c r="AJ1263" s="376"/>
      <c r="AK1263" s="376"/>
      <c r="AL1263" s="376"/>
      <c r="AM1263" s="376"/>
      <c r="AN1263" s="376"/>
      <c r="AO1263" s="376"/>
      <c r="AP1263" s="376"/>
      <c r="AQ1263" s="376"/>
      <c r="AR1263" s="376"/>
      <c r="AS1263" s="266"/>
    </row>
    <row r="1264" spans="1:45" ht="15" hidden="1" customHeight="1" outlineLevel="1">
      <c r="A1264" s="464">
        <v>24</v>
      </c>
      <c r="B1264" s="379" t="s">
        <v>116</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1"/>
      <c r="AF1264" s="361"/>
      <c r="AG1264" s="361"/>
      <c r="AH1264" s="361"/>
      <c r="AI1264" s="361"/>
      <c r="AJ1264" s="361"/>
      <c r="AK1264" s="361"/>
      <c r="AL1264" s="361"/>
      <c r="AM1264" s="361"/>
      <c r="AN1264" s="361"/>
      <c r="AO1264" s="361"/>
      <c r="AP1264" s="361"/>
      <c r="AQ1264" s="361"/>
      <c r="AR1264" s="361"/>
      <c r="AS1264" s="256">
        <f>SUM(AE1264:AR1264)</f>
        <v>0</v>
      </c>
    </row>
    <row r="1265" spans="1:45" ht="15" hidden="1" customHeight="1" outlineLevel="1">
      <c r="A1265" s="464"/>
      <c r="B1265" s="254" t="s">
        <v>725</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62">
        <f>AE1264</f>
        <v>0</v>
      </c>
      <c r="AF1265" s="362">
        <f t="shared" ref="AF1265:AR1265" si="3491">AF1264</f>
        <v>0</v>
      </c>
      <c r="AG1265" s="362">
        <f t="shared" si="3491"/>
        <v>0</v>
      </c>
      <c r="AH1265" s="362">
        <f t="shared" si="3491"/>
        <v>0</v>
      </c>
      <c r="AI1265" s="362">
        <f t="shared" si="3491"/>
        <v>0</v>
      </c>
      <c r="AJ1265" s="362">
        <f t="shared" si="3491"/>
        <v>0</v>
      </c>
      <c r="AK1265" s="362">
        <f t="shared" si="3491"/>
        <v>0</v>
      </c>
      <c r="AL1265" s="362">
        <f t="shared" si="3491"/>
        <v>0</v>
      </c>
      <c r="AM1265" s="362">
        <f t="shared" si="3491"/>
        <v>0</v>
      </c>
      <c r="AN1265" s="362">
        <f t="shared" si="3491"/>
        <v>0</v>
      </c>
      <c r="AO1265" s="362">
        <f t="shared" si="3491"/>
        <v>0</v>
      </c>
      <c r="AP1265" s="362">
        <f t="shared" si="3491"/>
        <v>0</v>
      </c>
      <c r="AQ1265" s="362">
        <f t="shared" si="3491"/>
        <v>0</v>
      </c>
      <c r="AR1265" s="362">
        <f t="shared" si="3491"/>
        <v>0</v>
      </c>
      <c r="AS1265" s="266"/>
    </row>
    <row r="1266" spans="1:45" ht="15" hidden="1" customHeight="1" outlineLevel="1">
      <c r="A1266" s="46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3"/>
      <c r="AF1266" s="376"/>
      <c r="AG1266" s="376"/>
      <c r="AH1266" s="376"/>
      <c r="AI1266" s="376"/>
      <c r="AJ1266" s="376"/>
      <c r="AK1266" s="376"/>
      <c r="AL1266" s="376"/>
      <c r="AM1266" s="376"/>
      <c r="AN1266" s="376"/>
      <c r="AO1266" s="376"/>
      <c r="AP1266" s="376"/>
      <c r="AQ1266" s="376"/>
      <c r="AR1266" s="376"/>
      <c r="AS1266" s="266"/>
    </row>
    <row r="1267" spans="1:45" ht="15" customHeight="1" outlineLevel="1">
      <c r="A1267" s="464"/>
      <c r="B1267" s="248" t="s">
        <v>496</v>
      </c>
      <c r="C1267" s="251"/>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363"/>
      <c r="AF1267" s="376"/>
      <c r="AG1267" s="376"/>
      <c r="AH1267" s="376"/>
      <c r="AI1267" s="376"/>
      <c r="AJ1267" s="376"/>
      <c r="AK1267" s="376"/>
      <c r="AL1267" s="376"/>
      <c r="AM1267" s="376"/>
      <c r="AN1267" s="376"/>
      <c r="AO1267" s="376"/>
      <c r="AP1267" s="376"/>
      <c r="AQ1267" s="376"/>
      <c r="AR1267" s="376"/>
      <c r="AS1267" s="266"/>
    </row>
    <row r="1268" spans="1:45" ht="15" hidden="1" customHeight="1" outlineLevel="1">
      <c r="A1268" s="464">
        <v>25</v>
      </c>
      <c r="B1268" s="379" t="s">
        <v>117</v>
      </c>
      <c r="C1268" s="251" t="s">
        <v>25</v>
      </c>
      <c r="D1268" s="255"/>
      <c r="E1268" s="255"/>
      <c r="F1268" s="255"/>
      <c r="G1268" s="255"/>
      <c r="H1268" s="255"/>
      <c r="I1268" s="255"/>
      <c r="J1268" s="255"/>
      <c r="K1268" s="255"/>
      <c r="L1268" s="255"/>
      <c r="M1268" s="255"/>
      <c r="N1268" s="255"/>
      <c r="O1268" s="255"/>
      <c r="P1268" s="255"/>
      <c r="Q1268" s="255">
        <v>12</v>
      </c>
      <c r="R1268" s="255"/>
      <c r="S1268" s="255"/>
      <c r="T1268" s="255"/>
      <c r="U1268" s="255"/>
      <c r="V1268" s="255"/>
      <c r="W1268" s="255"/>
      <c r="X1268" s="255"/>
      <c r="Y1268" s="255"/>
      <c r="Z1268" s="255"/>
      <c r="AA1268" s="255"/>
      <c r="AB1268" s="255"/>
      <c r="AC1268" s="255"/>
      <c r="AD1268" s="255"/>
      <c r="AE1268" s="377"/>
      <c r="AF1268" s="366"/>
      <c r="AG1268" s="366"/>
      <c r="AH1268" s="366"/>
      <c r="AI1268" s="366"/>
      <c r="AJ1268" s="366"/>
      <c r="AK1268" s="366"/>
      <c r="AL1268" s="366"/>
      <c r="AM1268" s="366"/>
      <c r="AN1268" s="366"/>
      <c r="AO1268" s="366"/>
      <c r="AP1268" s="366"/>
      <c r="AQ1268" s="366"/>
      <c r="AR1268" s="366"/>
      <c r="AS1268" s="256">
        <f>SUM(AE1268:AR1268)</f>
        <v>0</v>
      </c>
    </row>
    <row r="1269" spans="1:45" ht="15" hidden="1" customHeight="1" outlineLevel="1">
      <c r="A1269" s="464"/>
      <c r="B1269" s="254" t="s">
        <v>725</v>
      </c>
      <c r="C1269" s="251" t="s">
        <v>163</v>
      </c>
      <c r="D1269" s="255"/>
      <c r="E1269" s="255"/>
      <c r="F1269" s="255"/>
      <c r="G1269" s="255"/>
      <c r="H1269" s="255"/>
      <c r="I1269" s="255"/>
      <c r="J1269" s="255"/>
      <c r="K1269" s="255"/>
      <c r="L1269" s="255"/>
      <c r="M1269" s="255"/>
      <c r="N1269" s="255"/>
      <c r="O1269" s="255"/>
      <c r="P1269" s="255"/>
      <c r="Q1269" s="255">
        <f>Q1268</f>
        <v>12</v>
      </c>
      <c r="R1269" s="255"/>
      <c r="S1269" s="255"/>
      <c r="T1269" s="255"/>
      <c r="U1269" s="255"/>
      <c r="V1269" s="255"/>
      <c r="W1269" s="255"/>
      <c r="X1269" s="255"/>
      <c r="Y1269" s="255"/>
      <c r="Z1269" s="255"/>
      <c r="AA1269" s="255"/>
      <c r="AB1269" s="255"/>
      <c r="AC1269" s="255"/>
      <c r="AD1269" s="255"/>
      <c r="AE1269" s="362">
        <f>AE1268</f>
        <v>0</v>
      </c>
      <c r="AF1269" s="362">
        <f t="shared" ref="AF1269:AR1269" si="3492">AF1268</f>
        <v>0</v>
      </c>
      <c r="AG1269" s="362">
        <f t="shared" si="3492"/>
        <v>0</v>
      </c>
      <c r="AH1269" s="362">
        <f t="shared" si="3492"/>
        <v>0</v>
      </c>
      <c r="AI1269" s="362">
        <f t="shared" si="3492"/>
        <v>0</v>
      </c>
      <c r="AJ1269" s="362">
        <f t="shared" si="3492"/>
        <v>0</v>
      </c>
      <c r="AK1269" s="362">
        <f t="shared" si="3492"/>
        <v>0</v>
      </c>
      <c r="AL1269" s="362">
        <f t="shared" si="3492"/>
        <v>0</v>
      </c>
      <c r="AM1269" s="362">
        <f t="shared" si="3492"/>
        <v>0</v>
      </c>
      <c r="AN1269" s="362">
        <f t="shared" si="3492"/>
        <v>0</v>
      </c>
      <c r="AO1269" s="362">
        <f t="shared" si="3492"/>
        <v>0</v>
      </c>
      <c r="AP1269" s="362">
        <f t="shared" si="3492"/>
        <v>0</v>
      </c>
      <c r="AQ1269" s="362">
        <f t="shared" si="3492"/>
        <v>0</v>
      </c>
      <c r="AR1269" s="362">
        <f t="shared" si="3492"/>
        <v>0</v>
      </c>
      <c r="AS1269" s="266"/>
    </row>
    <row r="1270" spans="1:45" ht="15" hidden="1" customHeight="1" outlineLevel="1">
      <c r="A1270" s="464"/>
      <c r="B1270" s="254"/>
      <c r="C1270" s="251"/>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363"/>
      <c r="AF1270" s="376"/>
      <c r="AG1270" s="376"/>
      <c r="AH1270" s="376"/>
      <c r="AI1270" s="376"/>
      <c r="AJ1270" s="376"/>
      <c r="AK1270" s="376"/>
      <c r="AL1270" s="376"/>
      <c r="AM1270" s="376"/>
      <c r="AN1270" s="376"/>
      <c r="AO1270" s="376"/>
      <c r="AP1270" s="376"/>
      <c r="AQ1270" s="376"/>
      <c r="AR1270" s="376"/>
      <c r="AS1270" s="266"/>
    </row>
    <row r="1271" spans="1:45" ht="15" customHeight="1" outlineLevel="1">
      <c r="A1271" s="464">
        <v>26</v>
      </c>
      <c r="B1271" s="379" t="s">
        <v>118</v>
      </c>
      <c r="C1271" s="251" t="s">
        <v>25</v>
      </c>
      <c r="D1271" s="255">
        <f>'3-a. 2020-2022 Projects'!O28</f>
        <v>202188.25460493509</v>
      </c>
      <c r="E1271" s="255">
        <f>'[2]2017 final'!CJ439/'[2]2017 final'!CI439*D1271</f>
        <v>202374.81606415054</v>
      </c>
      <c r="F1271" s="255">
        <f>'[2]2017 final'!CK439/'[2]2017 final'!CJ439*E1271</f>
        <v>202374.81606415054</v>
      </c>
      <c r="G1271" s="255">
        <f>'[2]2017 final'!CL439/'[2]2017 final'!CK439*F1271</f>
        <v>202374.81606415054</v>
      </c>
      <c r="H1271" s="255">
        <f>'[2]2017 final'!CM439/'[2]2017 final'!CL439*G1271</f>
        <v>202374.81606415054</v>
      </c>
      <c r="I1271" s="255">
        <f>'[2]2017 final'!CN439/'[2]2017 final'!CM439*H1271</f>
        <v>192844.00000376531</v>
      </c>
      <c r="J1271" s="255">
        <f>'[2]2017 final'!CO439/'[2]2017 final'!CN439*I1271</f>
        <v>192844.00000376531</v>
      </c>
      <c r="K1271" s="255">
        <f>'[2]2017 final'!CP439/'[2]2017 final'!CO439*J1271</f>
        <v>192844.00000376531</v>
      </c>
      <c r="L1271" s="255">
        <f>'[2]2017 final'!CQ439/'[2]2017 final'!CP439*K1271</f>
        <v>192163.95522376569</v>
      </c>
      <c r="M1271" s="255">
        <f>'[2]2017 final'!CR439/'[2]2017 final'!CQ439*L1271</f>
        <v>192163.95522376569</v>
      </c>
      <c r="N1271" s="255">
        <f>'[2]2017 final'!CS439/'[2]2017 final'!CR439*M1271</f>
        <v>188453.4823959489</v>
      </c>
      <c r="O1271" s="255">
        <f>'[2]2017 final'!CT439/'[2]2017 final'!CS439*N1271</f>
        <v>186536.82758291284</v>
      </c>
      <c r="P1271" s="255">
        <f>'[2]2017 final'!CU439/'[2]2017 final'!CT439*O1271</f>
        <v>35244.274419458307</v>
      </c>
      <c r="Q1271" s="255">
        <v>12</v>
      </c>
      <c r="R1271" s="255">
        <f>'3-a. 2020-2022 Projects'!P28</f>
        <v>24.451827242525006</v>
      </c>
      <c r="S1271" s="255">
        <f>'[2]2017 final'!DW$439/'[2]2017 final'!DV$439*R1271</f>
        <v>24.49003322259145</v>
      </c>
      <c r="T1271" s="255">
        <f>'[2]2017 final'!DX$439/'[2]2017 final'!DW$439*S1271</f>
        <v>24.49003322259145</v>
      </c>
      <c r="U1271" s="255">
        <f>'[2]2017 final'!DY$439/'[2]2017 final'!DX$439*T1271</f>
        <v>24.49003322259145</v>
      </c>
      <c r="V1271" s="255">
        <f>'[2]2017 final'!DZ$439/'[2]2017 final'!DY$439*U1271</f>
        <v>24.49003322259145</v>
      </c>
      <c r="W1271" s="255">
        <f>'[2]2017 final'!EA$439/'[2]2017 final'!DZ$439*V1271</f>
        <v>22.904485049833969</v>
      </c>
      <c r="X1271" s="255">
        <f>'[2]2017 final'!EB$439/'[2]2017 final'!EA$439*W1271</f>
        <v>22.904485049833969</v>
      </c>
      <c r="Y1271" s="255">
        <f>'[2]2017 final'!EC$439/'[2]2017 final'!EB$439*X1271</f>
        <v>22.904485049833969</v>
      </c>
      <c r="Z1271" s="255">
        <f>'[2]2017 final'!ED$439/'[2]2017 final'!EC$439*Y1271</f>
        <v>22.904485049833969</v>
      </c>
      <c r="AA1271" s="255">
        <f>'[2]2017 final'!EE$439/'[2]2017 final'!ED$439*Z1271</f>
        <v>22.904485049833969</v>
      </c>
      <c r="AB1271" s="255">
        <f>'[2]2017 final'!EF$439/'[2]2017 final'!EE$439*AA1271</f>
        <v>22.2549833887044</v>
      </c>
      <c r="AC1271" s="255">
        <f>'[2]2017 final'!EG$439/'[2]2017 final'!EF$439*AB1271</f>
        <v>21.81561461794028</v>
      </c>
      <c r="AD1271" s="255">
        <f>'[2]2017 final'!EH$439/'[2]2017 final'!EG$439*AC1271</f>
        <v>6.9916943521594952</v>
      </c>
      <c r="AE1271" s="377"/>
      <c r="AF1271" s="366">
        <f>'3-a. 2020-2022 Projects'!N47</f>
        <v>0</v>
      </c>
      <c r="AG1271" s="366">
        <f>'3-a. 2020-2022 Projects'!O48</f>
        <v>1</v>
      </c>
      <c r="AH1271" s="366"/>
      <c r="AI1271" s="366"/>
      <c r="AJ1271" s="366"/>
      <c r="AK1271" s="366"/>
      <c r="AL1271" s="366"/>
      <c r="AM1271" s="366"/>
      <c r="AN1271" s="366"/>
      <c r="AO1271" s="366"/>
      <c r="AP1271" s="366"/>
      <c r="AQ1271" s="366"/>
      <c r="AR1271" s="366"/>
      <c r="AS1271" s="256">
        <f>SUM(AE1271:AR1271)</f>
        <v>1</v>
      </c>
    </row>
    <row r="1272" spans="1:45" ht="15" customHeight="1" outlineLevel="1">
      <c r="A1272" s="464"/>
      <c r="B1272" s="254" t="s">
        <v>725</v>
      </c>
      <c r="C1272" s="251" t="s">
        <v>163</v>
      </c>
      <c r="D1272" s="255"/>
      <c r="E1272" s="255"/>
      <c r="F1272" s="255"/>
      <c r="G1272" s="255"/>
      <c r="H1272" s="255"/>
      <c r="I1272" s="255"/>
      <c r="J1272" s="255"/>
      <c r="K1272" s="255"/>
      <c r="L1272" s="255"/>
      <c r="M1272" s="255"/>
      <c r="N1272" s="255"/>
      <c r="O1272" s="255"/>
      <c r="P1272" s="255"/>
      <c r="Q1272" s="255">
        <f>Q1271</f>
        <v>12</v>
      </c>
      <c r="R1272" s="255"/>
      <c r="S1272" s="255"/>
      <c r="T1272" s="255"/>
      <c r="U1272" s="255"/>
      <c r="V1272" s="255"/>
      <c r="W1272" s="255"/>
      <c r="X1272" s="255"/>
      <c r="Y1272" s="255"/>
      <c r="Z1272" s="255"/>
      <c r="AA1272" s="255"/>
      <c r="AB1272" s="255"/>
      <c r="AC1272" s="255"/>
      <c r="AD1272" s="255"/>
      <c r="AE1272" s="362">
        <f>AE1271</f>
        <v>0</v>
      </c>
      <c r="AF1272" s="362">
        <f t="shared" ref="AF1272:AR1272" si="3493">AF1271</f>
        <v>0</v>
      </c>
      <c r="AG1272" s="362">
        <f t="shared" si="3493"/>
        <v>1</v>
      </c>
      <c r="AH1272" s="362">
        <f t="shared" si="3493"/>
        <v>0</v>
      </c>
      <c r="AI1272" s="362">
        <f t="shared" si="3493"/>
        <v>0</v>
      </c>
      <c r="AJ1272" s="362">
        <f t="shared" si="3493"/>
        <v>0</v>
      </c>
      <c r="AK1272" s="362">
        <f t="shared" si="3493"/>
        <v>0</v>
      </c>
      <c r="AL1272" s="362">
        <f t="shared" si="3493"/>
        <v>0</v>
      </c>
      <c r="AM1272" s="362">
        <f t="shared" si="3493"/>
        <v>0</v>
      </c>
      <c r="AN1272" s="362">
        <f t="shared" si="3493"/>
        <v>0</v>
      </c>
      <c r="AO1272" s="362">
        <f t="shared" si="3493"/>
        <v>0</v>
      </c>
      <c r="AP1272" s="362">
        <f t="shared" si="3493"/>
        <v>0</v>
      </c>
      <c r="AQ1272" s="362">
        <f t="shared" si="3493"/>
        <v>0</v>
      </c>
      <c r="AR1272" s="362">
        <f t="shared" si="3493"/>
        <v>0</v>
      </c>
      <c r="AS1272" s="266"/>
    </row>
    <row r="1273" spans="1:45" ht="15" customHeight="1" outlineLevel="1">
      <c r="A1273" s="464"/>
      <c r="B1273" s="254"/>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63"/>
      <c r="AF1273" s="376"/>
      <c r="AG1273" s="376"/>
      <c r="AH1273" s="376"/>
      <c r="AI1273" s="376"/>
      <c r="AJ1273" s="376"/>
      <c r="AK1273" s="376"/>
      <c r="AL1273" s="376"/>
      <c r="AM1273" s="376"/>
      <c r="AN1273" s="376"/>
      <c r="AO1273" s="376"/>
      <c r="AP1273" s="376"/>
      <c r="AQ1273" s="376"/>
      <c r="AR1273" s="376"/>
      <c r="AS1273" s="266"/>
    </row>
    <row r="1274" spans="1:45" ht="15" hidden="1" customHeight="1" outlineLevel="1">
      <c r="A1274" s="464">
        <v>27</v>
      </c>
      <c r="B1274" s="379" t="s">
        <v>119</v>
      </c>
      <c r="C1274" s="251" t="s">
        <v>25</v>
      </c>
      <c r="D1274" s="255"/>
      <c r="E1274" s="255"/>
      <c r="F1274" s="255"/>
      <c r="G1274" s="255"/>
      <c r="H1274" s="255"/>
      <c r="I1274" s="255"/>
      <c r="J1274" s="255"/>
      <c r="K1274" s="255"/>
      <c r="L1274" s="255"/>
      <c r="M1274" s="255"/>
      <c r="N1274" s="255"/>
      <c r="O1274" s="255"/>
      <c r="P1274" s="255"/>
      <c r="Q1274" s="255">
        <v>12</v>
      </c>
      <c r="R1274" s="255"/>
      <c r="S1274" s="255"/>
      <c r="T1274" s="255"/>
      <c r="U1274" s="255"/>
      <c r="V1274" s="255"/>
      <c r="W1274" s="255"/>
      <c r="X1274" s="255"/>
      <c r="Y1274" s="255"/>
      <c r="Z1274" s="255"/>
      <c r="AA1274" s="255"/>
      <c r="AB1274" s="255"/>
      <c r="AC1274" s="255"/>
      <c r="AD1274" s="255"/>
      <c r="AE1274" s="377"/>
      <c r="AF1274" s="366"/>
      <c r="AG1274" s="366"/>
      <c r="AH1274" s="366"/>
      <c r="AI1274" s="366"/>
      <c r="AJ1274" s="366"/>
      <c r="AK1274" s="366"/>
      <c r="AL1274" s="366"/>
      <c r="AM1274" s="366"/>
      <c r="AN1274" s="366"/>
      <c r="AO1274" s="366"/>
      <c r="AP1274" s="366"/>
      <c r="AQ1274" s="366"/>
      <c r="AR1274" s="366"/>
      <c r="AS1274" s="256">
        <f>SUM(AE1274:AR1274)</f>
        <v>0</v>
      </c>
    </row>
    <row r="1275" spans="1:45" ht="15" hidden="1" customHeight="1" outlineLevel="1">
      <c r="A1275" s="464"/>
      <c r="B1275" s="254" t="s">
        <v>725</v>
      </c>
      <c r="C1275" s="251" t="s">
        <v>163</v>
      </c>
      <c r="D1275" s="255"/>
      <c r="E1275" s="255"/>
      <c r="F1275" s="255"/>
      <c r="G1275" s="255"/>
      <c r="H1275" s="255"/>
      <c r="I1275" s="255"/>
      <c r="J1275" s="255"/>
      <c r="K1275" s="255"/>
      <c r="L1275" s="255"/>
      <c r="M1275" s="255"/>
      <c r="N1275" s="255"/>
      <c r="O1275" s="255"/>
      <c r="P1275" s="255"/>
      <c r="Q1275" s="255">
        <f>Q1274</f>
        <v>12</v>
      </c>
      <c r="R1275" s="255"/>
      <c r="S1275" s="255"/>
      <c r="T1275" s="255"/>
      <c r="U1275" s="255"/>
      <c r="V1275" s="255"/>
      <c r="W1275" s="255"/>
      <c r="X1275" s="255"/>
      <c r="Y1275" s="255"/>
      <c r="Z1275" s="255"/>
      <c r="AA1275" s="255"/>
      <c r="AB1275" s="255"/>
      <c r="AC1275" s="255"/>
      <c r="AD1275" s="255"/>
      <c r="AE1275" s="362">
        <f>AE1274</f>
        <v>0</v>
      </c>
      <c r="AF1275" s="362">
        <f t="shared" ref="AF1275:AR1275" si="3494">AF1274</f>
        <v>0</v>
      </c>
      <c r="AG1275" s="362">
        <f t="shared" si="3494"/>
        <v>0</v>
      </c>
      <c r="AH1275" s="362">
        <f t="shared" si="3494"/>
        <v>0</v>
      </c>
      <c r="AI1275" s="362">
        <f t="shared" si="3494"/>
        <v>0</v>
      </c>
      <c r="AJ1275" s="362">
        <f t="shared" si="3494"/>
        <v>0</v>
      </c>
      <c r="AK1275" s="362">
        <f t="shared" si="3494"/>
        <v>0</v>
      </c>
      <c r="AL1275" s="362">
        <f t="shared" si="3494"/>
        <v>0</v>
      </c>
      <c r="AM1275" s="362">
        <f t="shared" si="3494"/>
        <v>0</v>
      </c>
      <c r="AN1275" s="362">
        <f t="shared" si="3494"/>
        <v>0</v>
      </c>
      <c r="AO1275" s="362">
        <f t="shared" si="3494"/>
        <v>0</v>
      </c>
      <c r="AP1275" s="362">
        <f t="shared" si="3494"/>
        <v>0</v>
      </c>
      <c r="AQ1275" s="362">
        <f t="shared" si="3494"/>
        <v>0</v>
      </c>
      <c r="AR1275" s="362">
        <f t="shared" si="3494"/>
        <v>0</v>
      </c>
      <c r="AS1275" s="266"/>
    </row>
    <row r="1276" spans="1:45" ht="15" hidden="1" customHeight="1" outlineLevel="1">
      <c r="A1276" s="46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63"/>
      <c r="AF1276" s="376"/>
      <c r="AG1276" s="376"/>
      <c r="AH1276" s="376"/>
      <c r="AI1276" s="376"/>
      <c r="AJ1276" s="376"/>
      <c r="AK1276" s="376"/>
      <c r="AL1276" s="376"/>
      <c r="AM1276" s="376"/>
      <c r="AN1276" s="376"/>
      <c r="AO1276" s="376"/>
      <c r="AP1276" s="376"/>
      <c r="AQ1276" s="376"/>
      <c r="AR1276" s="376"/>
      <c r="AS1276" s="266"/>
    </row>
    <row r="1277" spans="1:45" ht="15" hidden="1" customHeight="1" outlineLevel="1">
      <c r="A1277" s="464">
        <v>28</v>
      </c>
      <c r="B1277" s="379" t="s">
        <v>120</v>
      </c>
      <c r="C1277" s="251" t="s">
        <v>25</v>
      </c>
      <c r="D1277" s="255"/>
      <c r="E1277" s="255"/>
      <c r="F1277" s="255"/>
      <c r="G1277" s="255"/>
      <c r="H1277" s="255"/>
      <c r="I1277" s="255"/>
      <c r="J1277" s="255"/>
      <c r="K1277" s="255"/>
      <c r="L1277" s="255"/>
      <c r="M1277" s="255"/>
      <c r="N1277" s="255"/>
      <c r="O1277" s="255"/>
      <c r="P1277" s="255"/>
      <c r="Q1277" s="255">
        <v>12</v>
      </c>
      <c r="R1277" s="255"/>
      <c r="S1277" s="255"/>
      <c r="T1277" s="255"/>
      <c r="U1277" s="255"/>
      <c r="V1277" s="255"/>
      <c r="W1277" s="255"/>
      <c r="X1277" s="255"/>
      <c r="Y1277" s="255"/>
      <c r="Z1277" s="255"/>
      <c r="AA1277" s="255"/>
      <c r="AB1277" s="255"/>
      <c r="AC1277" s="255"/>
      <c r="AD1277" s="255"/>
      <c r="AE1277" s="377"/>
      <c r="AF1277" s="366"/>
      <c r="AG1277" s="366"/>
      <c r="AH1277" s="366"/>
      <c r="AI1277" s="366"/>
      <c r="AJ1277" s="366"/>
      <c r="AK1277" s="366"/>
      <c r="AL1277" s="366"/>
      <c r="AM1277" s="366"/>
      <c r="AN1277" s="366"/>
      <c r="AO1277" s="366"/>
      <c r="AP1277" s="366"/>
      <c r="AQ1277" s="366"/>
      <c r="AR1277" s="366"/>
      <c r="AS1277" s="256">
        <f>SUM(AE1277:AR1277)</f>
        <v>0</v>
      </c>
    </row>
    <row r="1278" spans="1:45" ht="15" hidden="1" customHeight="1" outlineLevel="1">
      <c r="A1278" s="464"/>
      <c r="B1278" s="254" t="s">
        <v>725</v>
      </c>
      <c r="C1278" s="251" t="s">
        <v>163</v>
      </c>
      <c r="D1278" s="255"/>
      <c r="E1278" s="255"/>
      <c r="F1278" s="255"/>
      <c r="G1278" s="255"/>
      <c r="H1278" s="255"/>
      <c r="I1278" s="255"/>
      <c r="J1278" s="255"/>
      <c r="K1278" s="255"/>
      <c r="L1278" s="255"/>
      <c r="M1278" s="255"/>
      <c r="N1278" s="255"/>
      <c r="O1278" s="255"/>
      <c r="P1278" s="255"/>
      <c r="Q1278" s="255">
        <f>Q1277</f>
        <v>12</v>
      </c>
      <c r="R1278" s="255"/>
      <c r="S1278" s="255"/>
      <c r="T1278" s="255"/>
      <c r="U1278" s="255"/>
      <c r="V1278" s="255"/>
      <c r="W1278" s="255"/>
      <c r="X1278" s="255"/>
      <c r="Y1278" s="255"/>
      <c r="Z1278" s="255"/>
      <c r="AA1278" s="255"/>
      <c r="AB1278" s="255"/>
      <c r="AC1278" s="255"/>
      <c r="AD1278" s="255"/>
      <c r="AE1278" s="362">
        <f>AE1277</f>
        <v>0</v>
      </c>
      <c r="AF1278" s="362">
        <f>AF1277</f>
        <v>0</v>
      </c>
      <c r="AG1278" s="362">
        <f t="shared" ref="AG1278:AJ1278" si="3495">AG1277</f>
        <v>0</v>
      </c>
      <c r="AH1278" s="362">
        <f t="shared" si="3495"/>
        <v>0</v>
      </c>
      <c r="AI1278" s="362">
        <f t="shared" si="3495"/>
        <v>0</v>
      </c>
      <c r="AJ1278" s="362">
        <f t="shared" si="3495"/>
        <v>0</v>
      </c>
      <c r="AK1278" s="362">
        <f>AK1277</f>
        <v>0</v>
      </c>
      <c r="AL1278" s="362">
        <f t="shared" ref="AL1278:AR1278" si="3496">AL1277</f>
        <v>0</v>
      </c>
      <c r="AM1278" s="362">
        <f t="shared" si="3496"/>
        <v>0</v>
      </c>
      <c r="AN1278" s="362">
        <f t="shared" si="3496"/>
        <v>0</v>
      </c>
      <c r="AO1278" s="362">
        <f t="shared" si="3496"/>
        <v>0</v>
      </c>
      <c r="AP1278" s="362">
        <f t="shared" si="3496"/>
        <v>0</v>
      </c>
      <c r="AQ1278" s="362">
        <f t="shared" si="3496"/>
        <v>0</v>
      </c>
      <c r="AR1278" s="362">
        <f t="shared" si="3496"/>
        <v>0</v>
      </c>
      <c r="AS1278" s="266"/>
    </row>
    <row r="1279" spans="1:45" ht="15" hidden="1" customHeight="1" outlineLevel="1">
      <c r="A1279" s="46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63"/>
      <c r="AF1279" s="376"/>
      <c r="AG1279" s="376"/>
      <c r="AH1279" s="376"/>
      <c r="AI1279" s="376"/>
      <c r="AJ1279" s="376"/>
      <c r="AK1279" s="376"/>
      <c r="AL1279" s="376"/>
      <c r="AM1279" s="376"/>
      <c r="AN1279" s="376"/>
      <c r="AO1279" s="376"/>
      <c r="AP1279" s="376"/>
      <c r="AQ1279" s="376"/>
      <c r="AR1279" s="376"/>
      <c r="AS1279" s="266"/>
    </row>
    <row r="1280" spans="1:45" ht="15" hidden="1" customHeight="1" outlineLevel="1">
      <c r="A1280" s="464">
        <v>29</v>
      </c>
      <c r="B1280" s="379" t="s">
        <v>121</v>
      </c>
      <c r="C1280" s="251" t="s">
        <v>25</v>
      </c>
      <c r="D1280" s="255"/>
      <c r="E1280" s="255"/>
      <c r="F1280" s="255"/>
      <c r="G1280" s="255"/>
      <c r="H1280" s="255"/>
      <c r="I1280" s="255"/>
      <c r="J1280" s="255"/>
      <c r="K1280" s="255"/>
      <c r="L1280" s="255"/>
      <c r="M1280" s="255"/>
      <c r="N1280" s="255"/>
      <c r="O1280" s="255"/>
      <c r="P1280" s="255"/>
      <c r="Q1280" s="255">
        <v>3</v>
      </c>
      <c r="R1280" s="255"/>
      <c r="S1280" s="255"/>
      <c r="T1280" s="255"/>
      <c r="U1280" s="255"/>
      <c r="V1280" s="255"/>
      <c r="W1280" s="255"/>
      <c r="X1280" s="255"/>
      <c r="Y1280" s="255"/>
      <c r="Z1280" s="255"/>
      <c r="AA1280" s="255"/>
      <c r="AB1280" s="255"/>
      <c r="AC1280" s="255"/>
      <c r="AD1280" s="255"/>
      <c r="AE1280" s="377"/>
      <c r="AF1280" s="366"/>
      <c r="AG1280" s="366"/>
      <c r="AH1280" s="366"/>
      <c r="AI1280" s="366"/>
      <c r="AJ1280" s="366"/>
      <c r="AK1280" s="366"/>
      <c r="AL1280" s="366"/>
      <c r="AM1280" s="366"/>
      <c r="AN1280" s="366"/>
      <c r="AO1280" s="366"/>
      <c r="AP1280" s="366"/>
      <c r="AQ1280" s="366"/>
      <c r="AR1280" s="366"/>
      <c r="AS1280" s="256">
        <f>SUM(AE1280:AR1280)</f>
        <v>0</v>
      </c>
    </row>
    <row r="1281" spans="1:45" ht="15" hidden="1" customHeight="1" outlineLevel="1">
      <c r="A1281" s="464"/>
      <c r="B1281" s="254" t="s">
        <v>725</v>
      </c>
      <c r="C1281" s="251" t="s">
        <v>163</v>
      </c>
      <c r="D1281" s="255"/>
      <c r="E1281" s="255"/>
      <c r="F1281" s="255"/>
      <c r="G1281" s="255"/>
      <c r="H1281" s="255"/>
      <c r="I1281" s="255"/>
      <c r="J1281" s="255"/>
      <c r="K1281" s="255"/>
      <c r="L1281" s="255"/>
      <c r="M1281" s="255"/>
      <c r="N1281" s="255"/>
      <c r="O1281" s="255"/>
      <c r="P1281" s="255"/>
      <c r="Q1281" s="255">
        <f>Q1280</f>
        <v>3</v>
      </c>
      <c r="R1281" s="255"/>
      <c r="S1281" s="255"/>
      <c r="T1281" s="255"/>
      <c r="U1281" s="255"/>
      <c r="V1281" s="255"/>
      <c r="W1281" s="255"/>
      <c r="X1281" s="255"/>
      <c r="Y1281" s="255"/>
      <c r="Z1281" s="255"/>
      <c r="AA1281" s="255"/>
      <c r="AB1281" s="255"/>
      <c r="AC1281" s="255"/>
      <c r="AD1281" s="255"/>
      <c r="AE1281" s="362">
        <f>AE1280</f>
        <v>0</v>
      </c>
      <c r="AF1281" s="362">
        <f t="shared" ref="AF1281:AR1281" si="3497">AF1280</f>
        <v>0</v>
      </c>
      <c r="AG1281" s="362">
        <f t="shared" si="3497"/>
        <v>0</v>
      </c>
      <c r="AH1281" s="362">
        <f t="shared" si="3497"/>
        <v>0</v>
      </c>
      <c r="AI1281" s="362">
        <f t="shared" si="3497"/>
        <v>0</v>
      </c>
      <c r="AJ1281" s="362">
        <f t="shared" si="3497"/>
        <v>0</v>
      </c>
      <c r="AK1281" s="362">
        <f t="shared" si="3497"/>
        <v>0</v>
      </c>
      <c r="AL1281" s="362">
        <f t="shared" si="3497"/>
        <v>0</v>
      </c>
      <c r="AM1281" s="362">
        <f t="shared" si="3497"/>
        <v>0</v>
      </c>
      <c r="AN1281" s="362">
        <f t="shared" si="3497"/>
        <v>0</v>
      </c>
      <c r="AO1281" s="362">
        <f t="shared" si="3497"/>
        <v>0</v>
      </c>
      <c r="AP1281" s="362">
        <f t="shared" si="3497"/>
        <v>0</v>
      </c>
      <c r="AQ1281" s="362">
        <f t="shared" si="3497"/>
        <v>0</v>
      </c>
      <c r="AR1281" s="362">
        <f t="shared" si="3497"/>
        <v>0</v>
      </c>
      <c r="AS1281" s="266"/>
    </row>
    <row r="1282" spans="1:45" ht="15" hidden="1" customHeight="1" outlineLevel="1">
      <c r="A1282" s="46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63"/>
      <c r="AF1282" s="376"/>
      <c r="AG1282" s="376"/>
      <c r="AH1282" s="376"/>
      <c r="AI1282" s="376"/>
      <c r="AJ1282" s="376"/>
      <c r="AK1282" s="376"/>
      <c r="AL1282" s="376"/>
      <c r="AM1282" s="376"/>
      <c r="AN1282" s="376"/>
      <c r="AO1282" s="376"/>
      <c r="AP1282" s="376"/>
      <c r="AQ1282" s="376"/>
      <c r="AR1282" s="376"/>
      <c r="AS1282" s="266"/>
    </row>
    <row r="1283" spans="1:45" ht="15" hidden="1" customHeight="1" outlineLevel="1">
      <c r="A1283" s="464">
        <v>30</v>
      </c>
      <c r="B1283" s="379" t="s">
        <v>122</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77"/>
      <c r="AF1283" s="366"/>
      <c r="AG1283" s="366"/>
      <c r="AH1283" s="366"/>
      <c r="AI1283" s="366"/>
      <c r="AJ1283" s="366"/>
      <c r="AK1283" s="366"/>
      <c r="AL1283" s="366"/>
      <c r="AM1283" s="366"/>
      <c r="AN1283" s="366"/>
      <c r="AO1283" s="366"/>
      <c r="AP1283" s="366"/>
      <c r="AQ1283" s="366"/>
      <c r="AR1283" s="366"/>
      <c r="AS1283" s="256">
        <f>SUM(AE1283:AR1283)</f>
        <v>0</v>
      </c>
    </row>
    <row r="1284" spans="1:45" ht="15" hidden="1" customHeight="1" outlineLevel="1">
      <c r="A1284" s="464"/>
      <c r="B1284" s="254" t="s">
        <v>725</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62">
        <f>AE1283</f>
        <v>0</v>
      </c>
      <c r="AF1284" s="362">
        <f t="shared" ref="AF1284:AR1284" si="3498">AF1283</f>
        <v>0</v>
      </c>
      <c r="AG1284" s="362">
        <f t="shared" si="3498"/>
        <v>0</v>
      </c>
      <c r="AH1284" s="362">
        <f t="shared" si="3498"/>
        <v>0</v>
      </c>
      <c r="AI1284" s="362">
        <f t="shared" si="3498"/>
        <v>0</v>
      </c>
      <c r="AJ1284" s="362">
        <f t="shared" si="3498"/>
        <v>0</v>
      </c>
      <c r="AK1284" s="362">
        <f t="shared" si="3498"/>
        <v>0</v>
      </c>
      <c r="AL1284" s="362">
        <f t="shared" si="3498"/>
        <v>0</v>
      </c>
      <c r="AM1284" s="362">
        <f t="shared" si="3498"/>
        <v>0</v>
      </c>
      <c r="AN1284" s="362">
        <f t="shared" si="3498"/>
        <v>0</v>
      </c>
      <c r="AO1284" s="362">
        <f t="shared" si="3498"/>
        <v>0</v>
      </c>
      <c r="AP1284" s="362">
        <f t="shared" si="3498"/>
        <v>0</v>
      </c>
      <c r="AQ1284" s="362">
        <f t="shared" si="3498"/>
        <v>0</v>
      </c>
      <c r="AR1284" s="362">
        <f t="shared" si="3498"/>
        <v>0</v>
      </c>
      <c r="AS1284" s="266"/>
    </row>
    <row r="1285" spans="1:45" ht="15" hidden="1" customHeight="1" outlineLevel="1">
      <c r="A1285" s="46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63"/>
      <c r="AF1285" s="376"/>
      <c r="AG1285" s="376"/>
      <c r="AH1285" s="376"/>
      <c r="AI1285" s="376"/>
      <c r="AJ1285" s="376"/>
      <c r="AK1285" s="376"/>
      <c r="AL1285" s="376"/>
      <c r="AM1285" s="376"/>
      <c r="AN1285" s="376"/>
      <c r="AO1285" s="376"/>
      <c r="AP1285" s="376"/>
      <c r="AQ1285" s="376"/>
      <c r="AR1285" s="376"/>
      <c r="AS1285" s="266"/>
    </row>
    <row r="1286" spans="1:45" ht="15" hidden="1" customHeight="1" outlineLevel="1">
      <c r="A1286" s="464">
        <v>31</v>
      </c>
      <c r="B1286" s="379" t="s">
        <v>123</v>
      </c>
      <c r="C1286" s="251" t="s">
        <v>25</v>
      </c>
      <c r="D1286" s="255"/>
      <c r="E1286" s="255"/>
      <c r="F1286" s="255"/>
      <c r="G1286" s="255"/>
      <c r="H1286" s="255"/>
      <c r="I1286" s="255"/>
      <c r="J1286" s="255"/>
      <c r="K1286" s="255"/>
      <c r="L1286" s="255"/>
      <c r="M1286" s="255"/>
      <c r="N1286" s="255"/>
      <c r="O1286" s="255"/>
      <c r="P1286" s="255"/>
      <c r="Q1286" s="255">
        <v>12</v>
      </c>
      <c r="R1286" s="255"/>
      <c r="S1286" s="255"/>
      <c r="T1286" s="255"/>
      <c r="U1286" s="255"/>
      <c r="V1286" s="255"/>
      <c r="W1286" s="255"/>
      <c r="X1286" s="255"/>
      <c r="Y1286" s="255"/>
      <c r="Z1286" s="255"/>
      <c r="AA1286" s="255"/>
      <c r="AB1286" s="255"/>
      <c r="AC1286" s="255"/>
      <c r="AD1286" s="255"/>
      <c r="AE1286" s="377"/>
      <c r="AF1286" s="366"/>
      <c r="AG1286" s="366"/>
      <c r="AH1286" s="366"/>
      <c r="AI1286" s="366"/>
      <c r="AJ1286" s="366"/>
      <c r="AK1286" s="366"/>
      <c r="AL1286" s="366"/>
      <c r="AM1286" s="366"/>
      <c r="AN1286" s="366"/>
      <c r="AO1286" s="366"/>
      <c r="AP1286" s="366"/>
      <c r="AQ1286" s="366"/>
      <c r="AR1286" s="366"/>
      <c r="AS1286" s="256">
        <f>SUM(AE1286:AR1286)</f>
        <v>0</v>
      </c>
    </row>
    <row r="1287" spans="1:45" ht="15" hidden="1" customHeight="1" outlineLevel="1">
      <c r="A1287" s="464"/>
      <c r="B1287" s="254" t="s">
        <v>725</v>
      </c>
      <c r="C1287" s="251" t="s">
        <v>163</v>
      </c>
      <c r="D1287" s="255"/>
      <c r="E1287" s="255"/>
      <c r="F1287" s="255"/>
      <c r="G1287" s="255"/>
      <c r="H1287" s="255"/>
      <c r="I1287" s="255"/>
      <c r="J1287" s="255"/>
      <c r="K1287" s="255"/>
      <c r="L1287" s="255"/>
      <c r="M1287" s="255"/>
      <c r="N1287" s="255"/>
      <c r="O1287" s="255"/>
      <c r="P1287" s="255"/>
      <c r="Q1287" s="255">
        <f>Q1286</f>
        <v>12</v>
      </c>
      <c r="R1287" s="255"/>
      <c r="S1287" s="255"/>
      <c r="T1287" s="255"/>
      <c r="U1287" s="255"/>
      <c r="V1287" s="255"/>
      <c r="W1287" s="255"/>
      <c r="X1287" s="255"/>
      <c r="Y1287" s="255"/>
      <c r="Z1287" s="255"/>
      <c r="AA1287" s="255"/>
      <c r="AB1287" s="255"/>
      <c r="AC1287" s="255"/>
      <c r="AD1287" s="255"/>
      <c r="AE1287" s="362">
        <f>AE1286</f>
        <v>0</v>
      </c>
      <c r="AF1287" s="362">
        <f t="shared" ref="AF1287:AR1287" si="3499">AF1286</f>
        <v>0</v>
      </c>
      <c r="AG1287" s="362">
        <f t="shared" si="3499"/>
        <v>0</v>
      </c>
      <c r="AH1287" s="362">
        <f t="shared" si="3499"/>
        <v>0</v>
      </c>
      <c r="AI1287" s="362">
        <f t="shared" si="3499"/>
        <v>0</v>
      </c>
      <c r="AJ1287" s="362">
        <f t="shared" si="3499"/>
        <v>0</v>
      </c>
      <c r="AK1287" s="362">
        <f t="shared" si="3499"/>
        <v>0</v>
      </c>
      <c r="AL1287" s="362">
        <f t="shared" si="3499"/>
        <v>0</v>
      </c>
      <c r="AM1287" s="362">
        <f t="shared" si="3499"/>
        <v>0</v>
      </c>
      <c r="AN1287" s="362">
        <f t="shared" si="3499"/>
        <v>0</v>
      </c>
      <c r="AO1287" s="362">
        <f t="shared" si="3499"/>
        <v>0</v>
      </c>
      <c r="AP1287" s="362">
        <f t="shared" si="3499"/>
        <v>0</v>
      </c>
      <c r="AQ1287" s="362">
        <f t="shared" si="3499"/>
        <v>0</v>
      </c>
      <c r="AR1287" s="362">
        <f t="shared" si="3499"/>
        <v>0</v>
      </c>
      <c r="AS1287" s="266"/>
    </row>
    <row r="1288" spans="1:45" ht="15" hidden="1" customHeight="1" outlineLevel="1">
      <c r="A1288" s="464"/>
      <c r="B1288" s="379"/>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63"/>
      <c r="AF1288" s="376"/>
      <c r="AG1288" s="376"/>
      <c r="AH1288" s="376"/>
      <c r="AI1288" s="376"/>
      <c r="AJ1288" s="376"/>
      <c r="AK1288" s="376"/>
      <c r="AL1288" s="376"/>
      <c r="AM1288" s="376"/>
      <c r="AN1288" s="376"/>
      <c r="AO1288" s="376"/>
      <c r="AP1288" s="376"/>
      <c r="AQ1288" s="376"/>
      <c r="AR1288" s="376"/>
      <c r="AS1288" s="266"/>
    </row>
    <row r="1289" spans="1:45" ht="15" hidden="1" customHeight="1" outlineLevel="1">
      <c r="A1289" s="464">
        <v>32</v>
      </c>
      <c r="B1289" s="379" t="s">
        <v>124</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77"/>
      <c r="AF1289" s="366"/>
      <c r="AG1289" s="366"/>
      <c r="AH1289" s="366"/>
      <c r="AI1289" s="366"/>
      <c r="AJ1289" s="366"/>
      <c r="AK1289" s="366"/>
      <c r="AL1289" s="366"/>
      <c r="AM1289" s="366"/>
      <c r="AN1289" s="366"/>
      <c r="AO1289" s="366"/>
      <c r="AP1289" s="366"/>
      <c r="AQ1289" s="366"/>
      <c r="AR1289" s="366"/>
      <c r="AS1289" s="256">
        <f>SUM(AE1289:AR1289)</f>
        <v>0</v>
      </c>
    </row>
    <row r="1290" spans="1:45" ht="15" hidden="1" customHeight="1" outlineLevel="1">
      <c r="A1290" s="464"/>
      <c r="B1290" s="254" t="s">
        <v>725</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62">
        <f>AE1289</f>
        <v>0</v>
      </c>
      <c r="AF1290" s="362">
        <f t="shared" ref="AF1290:AR1290" si="3500">AF1289</f>
        <v>0</v>
      </c>
      <c r="AG1290" s="362">
        <f t="shared" si="3500"/>
        <v>0</v>
      </c>
      <c r="AH1290" s="362">
        <f t="shared" si="3500"/>
        <v>0</v>
      </c>
      <c r="AI1290" s="362">
        <f t="shared" si="3500"/>
        <v>0</v>
      </c>
      <c r="AJ1290" s="362">
        <f t="shared" si="3500"/>
        <v>0</v>
      </c>
      <c r="AK1290" s="362">
        <f t="shared" si="3500"/>
        <v>0</v>
      </c>
      <c r="AL1290" s="362">
        <f t="shared" si="3500"/>
        <v>0</v>
      </c>
      <c r="AM1290" s="362">
        <f t="shared" si="3500"/>
        <v>0</v>
      </c>
      <c r="AN1290" s="362">
        <f t="shared" si="3500"/>
        <v>0</v>
      </c>
      <c r="AO1290" s="362">
        <f t="shared" si="3500"/>
        <v>0</v>
      </c>
      <c r="AP1290" s="362">
        <f t="shared" si="3500"/>
        <v>0</v>
      </c>
      <c r="AQ1290" s="362">
        <f t="shared" si="3500"/>
        <v>0</v>
      </c>
      <c r="AR1290" s="362">
        <f t="shared" si="3500"/>
        <v>0</v>
      </c>
      <c r="AS1290" s="266"/>
    </row>
    <row r="1291" spans="1:45" ht="15" hidden="1" customHeight="1" outlineLevel="1">
      <c r="A1291" s="464"/>
      <c r="B1291" s="379"/>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63"/>
      <c r="AF1291" s="376"/>
      <c r="AG1291" s="376"/>
      <c r="AH1291" s="376"/>
      <c r="AI1291" s="376"/>
      <c r="AJ1291" s="376"/>
      <c r="AK1291" s="376"/>
      <c r="AL1291" s="376"/>
      <c r="AM1291" s="376"/>
      <c r="AN1291" s="376"/>
      <c r="AO1291" s="376"/>
      <c r="AP1291" s="376"/>
      <c r="AQ1291" s="376"/>
      <c r="AR1291" s="376"/>
      <c r="AS1291" s="266"/>
    </row>
    <row r="1292" spans="1:45" ht="15" hidden="1" customHeight="1" outlineLevel="1">
      <c r="A1292" s="464"/>
      <c r="B1292" s="248" t="s">
        <v>497</v>
      </c>
      <c r="C1292" s="251"/>
      <c r="D1292" s="251"/>
      <c r="E1292" s="251"/>
      <c r="F1292" s="251"/>
      <c r="G1292" s="251"/>
      <c r="H1292" s="251"/>
      <c r="I1292" s="251"/>
      <c r="J1292" s="251"/>
      <c r="K1292" s="251"/>
      <c r="L1292" s="251"/>
      <c r="M1292" s="251"/>
      <c r="N1292" s="251"/>
      <c r="O1292" s="251"/>
      <c r="P1292" s="251"/>
      <c r="Q1292" s="251"/>
      <c r="R1292" s="251"/>
      <c r="S1292" s="251"/>
      <c r="T1292" s="251"/>
      <c r="U1292" s="251"/>
      <c r="V1292" s="251"/>
      <c r="W1292" s="251"/>
      <c r="X1292" s="251"/>
      <c r="Y1292" s="251"/>
      <c r="Z1292" s="251"/>
      <c r="AA1292" s="251"/>
      <c r="AB1292" s="251"/>
      <c r="AC1292" s="251"/>
      <c r="AD1292" s="251"/>
      <c r="AE1292" s="363"/>
      <c r="AF1292" s="376"/>
      <c r="AG1292" s="376"/>
      <c r="AH1292" s="376"/>
      <c r="AI1292" s="376"/>
      <c r="AJ1292" s="376"/>
      <c r="AK1292" s="376"/>
      <c r="AL1292" s="376"/>
      <c r="AM1292" s="376"/>
      <c r="AN1292" s="376"/>
      <c r="AO1292" s="376"/>
      <c r="AP1292" s="376"/>
      <c r="AQ1292" s="376"/>
      <c r="AR1292" s="376"/>
      <c r="AS1292" s="266"/>
    </row>
    <row r="1293" spans="1:45" ht="15" hidden="1" customHeight="1" outlineLevel="1">
      <c r="A1293" s="464">
        <v>33</v>
      </c>
      <c r="B1293" s="379" t="s">
        <v>125</v>
      </c>
      <c r="C1293" s="251" t="s">
        <v>25</v>
      </c>
      <c r="D1293" s="255"/>
      <c r="E1293" s="255"/>
      <c r="F1293" s="255"/>
      <c r="G1293" s="255"/>
      <c r="H1293" s="255"/>
      <c r="I1293" s="255"/>
      <c r="J1293" s="255"/>
      <c r="K1293" s="255"/>
      <c r="L1293" s="255"/>
      <c r="M1293" s="255"/>
      <c r="N1293" s="255"/>
      <c r="O1293" s="255"/>
      <c r="P1293" s="255"/>
      <c r="Q1293" s="255">
        <v>0</v>
      </c>
      <c r="R1293" s="255"/>
      <c r="S1293" s="255"/>
      <c r="T1293" s="255"/>
      <c r="U1293" s="255"/>
      <c r="V1293" s="255"/>
      <c r="W1293" s="255"/>
      <c r="X1293" s="255"/>
      <c r="Y1293" s="255"/>
      <c r="Z1293" s="255"/>
      <c r="AA1293" s="255"/>
      <c r="AB1293" s="255"/>
      <c r="AC1293" s="255"/>
      <c r="AD1293" s="255"/>
      <c r="AE1293" s="377"/>
      <c r="AF1293" s="366"/>
      <c r="AG1293" s="366"/>
      <c r="AH1293" s="366"/>
      <c r="AI1293" s="366"/>
      <c r="AJ1293" s="366"/>
      <c r="AK1293" s="366"/>
      <c r="AL1293" s="366"/>
      <c r="AM1293" s="366"/>
      <c r="AN1293" s="366"/>
      <c r="AO1293" s="366"/>
      <c r="AP1293" s="366"/>
      <c r="AQ1293" s="366"/>
      <c r="AR1293" s="366"/>
      <c r="AS1293" s="256">
        <f>SUM(AE1293:AR1293)</f>
        <v>0</v>
      </c>
    </row>
    <row r="1294" spans="1:45" ht="15" hidden="1" customHeight="1" outlineLevel="1">
      <c r="A1294" s="464"/>
      <c r="B1294" s="254" t="s">
        <v>725</v>
      </c>
      <c r="C1294" s="251" t="s">
        <v>163</v>
      </c>
      <c r="D1294" s="255"/>
      <c r="E1294" s="255"/>
      <c r="F1294" s="255"/>
      <c r="G1294" s="255"/>
      <c r="H1294" s="255"/>
      <c r="I1294" s="255"/>
      <c r="J1294" s="255"/>
      <c r="K1294" s="255"/>
      <c r="L1294" s="255"/>
      <c r="M1294" s="255"/>
      <c r="N1294" s="255"/>
      <c r="O1294" s="255"/>
      <c r="P1294" s="255"/>
      <c r="Q1294" s="255">
        <f>Q1293</f>
        <v>0</v>
      </c>
      <c r="R1294" s="255"/>
      <c r="S1294" s="255"/>
      <c r="T1294" s="255"/>
      <c r="U1294" s="255"/>
      <c r="V1294" s="255"/>
      <c r="W1294" s="255"/>
      <c r="X1294" s="255"/>
      <c r="Y1294" s="255"/>
      <c r="Z1294" s="255"/>
      <c r="AA1294" s="255"/>
      <c r="AB1294" s="255"/>
      <c r="AC1294" s="255"/>
      <c r="AD1294" s="255"/>
      <c r="AE1294" s="362">
        <f>AE1293</f>
        <v>0</v>
      </c>
      <c r="AF1294" s="362">
        <f t="shared" ref="AF1294:AR1294" si="3501">AF1293</f>
        <v>0</v>
      </c>
      <c r="AG1294" s="362">
        <f t="shared" si="3501"/>
        <v>0</v>
      </c>
      <c r="AH1294" s="362">
        <f t="shared" si="3501"/>
        <v>0</v>
      </c>
      <c r="AI1294" s="362">
        <f t="shared" si="3501"/>
        <v>0</v>
      </c>
      <c r="AJ1294" s="362">
        <f t="shared" si="3501"/>
        <v>0</v>
      </c>
      <c r="AK1294" s="362">
        <f t="shared" si="3501"/>
        <v>0</v>
      </c>
      <c r="AL1294" s="362">
        <f t="shared" si="3501"/>
        <v>0</v>
      </c>
      <c r="AM1294" s="362">
        <f t="shared" si="3501"/>
        <v>0</v>
      </c>
      <c r="AN1294" s="362">
        <f t="shared" si="3501"/>
        <v>0</v>
      </c>
      <c r="AO1294" s="362">
        <f t="shared" si="3501"/>
        <v>0</v>
      </c>
      <c r="AP1294" s="362">
        <f t="shared" si="3501"/>
        <v>0</v>
      </c>
      <c r="AQ1294" s="362">
        <f t="shared" si="3501"/>
        <v>0</v>
      </c>
      <c r="AR1294" s="362">
        <f t="shared" si="3501"/>
        <v>0</v>
      </c>
      <c r="AS1294" s="266"/>
    </row>
    <row r="1295" spans="1:45" ht="15" hidden="1" customHeight="1" outlineLevel="1">
      <c r="A1295" s="464"/>
      <c r="B1295" s="379"/>
      <c r="C1295" s="251"/>
      <c r="D1295" s="251"/>
      <c r="E1295" s="251"/>
      <c r="F1295" s="251"/>
      <c r="G1295" s="251"/>
      <c r="H1295" s="251"/>
      <c r="I1295" s="251"/>
      <c r="J1295" s="251"/>
      <c r="K1295" s="251"/>
      <c r="L1295" s="251"/>
      <c r="M1295" s="251"/>
      <c r="N1295" s="251"/>
      <c r="O1295" s="251"/>
      <c r="P1295" s="251"/>
      <c r="Q1295" s="251"/>
      <c r="R1295" s="251"/>
      <c r="S1295" s="251"/>
      <c r="T1295" s="251"/>
      <c r="U1295" s="251"/>
      <c r="V1295" s="251"/>
      <c r="W1295" s="251"/>
      <c r="X1295" s="251"/>
      <c r="Y1295" s="251"/>
      <c r="Z1295" s="251"/>
      <c r="AA1295" s="251"/>
      <c r="AB1295" s="251"/>
      <c r="AC1295" s="251"/>
      <c r="AD1295" s="251"/>
      <c r="AE1295" s="363"/>
      <c r="AF1295" s="376"/>
      <c r="AG1295" s="376"/>
      <c r="AH1295" s="376"/>
      <c r="AI1295" s="376"/>
      <c r="AJ1295" s="376"/>
      <c r="AK1295" s="376"/>
      <c r="AL1295" s="376"/>
      <c r="AM1295" s="376"/>
      <c r="AN1295" s="376"/>
      <c r="AO1295" s="376"/>
      <c r="AP1295" s="376"/>
      <c r="AQ1295" s="376"/>
      <c r="AR1295" s="376"/>
      <c r="AS1295" s="266"/>
    </row>
    <row r="1296" spans="1:45" ht="15" hidden="1" customHeight="1" outlineLevel="1">
      <c r="A1296" s="464">
        <v>34</v>
      </c>
      <c r="B1296" s="379" t="s">
        <v>126</v>
      </c>
      <c r="C1296" s="251" t="s">
        <v>25</v>
      </c>
      <c r="D1296" s="255"/>
      <c r="E1296" s="255"/>
      <c r="F1296" s="255"/>
      <c r="G1296" s="255"/>
      <c r="H1296" s="255"/>
      <c r="I1296" s="255"/>
      <c r="J1296" s="255"/>
      <c r="K1296" s="255"/>
      <c r="L1296" s="255"/>
      <c r="M1296" s="255"/>
      <c r="N1296" s="255"/>
      <c r="O1296" s="255"/>
      <c r="P1296" s="255"/>
      <c r="Q1296" s="255">
        <v>0</v>
      </c>
      <c r="R1296" s="255"/>
      <c r="S1296" s="255"/>
      <c r="T1296" s="255"/>
      <c r="U1296" s="255"/>
      <c r="V1296" s="255"/>
      <c r="W1296" s="255"/>
      <c r="X1296" s="255"/>
      <c r="Y1296" s="255"/>
      <c r="Z1296" s="255"/>
      <c r="AA1296" s="255"/>
      <c r="AB1296" s="255"/>
      <c r="AC1296" s="255"/>
      <c r="AD1296" s="255"/>
      <c r="AE1296" s="377"/>
      <c r="AF1296" s="366"/>
      <c r="AG1296" s="366"/>
      <c r="AH1296" s="366"/>
      <c r="AI1296" s="366"/>
      <c r="AJ1296" s="366"/>
      <c r="AK1296" s="366"/>
      <c r="AL1296" s="366"/>
      <c r="AM1296" s="366"/>
      <c r="AN1296" s="366"/>
      <c r="AO1296" s="366"/>
      <c r="AP1296" s="366"/>
      <c r="AQ1296" s="366"/>
      <c r="AR1296" s="366"/>
      <c r="AS1296" s="256">
        <f>SUM(AE1296:AR1296)</f>
        <v>0</v>
      </c>
    </row>
    <row r="1297" spans="1:45" ht="15" hidden="1" customHeight="1" outlineLevel="1">
      <c r="A1297" s="464"/>
      <c r="B1297" s="254" t="s">
        <v>725</v>
      </c>
      <c r="C1297" s="251" t="s">
        <v>163</v>
      </c>
      <c r="D1297" s="255"/>
      <c r="E1297" s="255"/>
      <c r="F1297" s="255"/>
      <c r="G1297" s="255"/>
      <c r="H1297" s="255"/>
      <c r="I1297" s="255"/>
      <c r="J1297" s="255"/>
      <c r="K1297" s="255"/>
      <c r="L1297" s="255"/>
      <c r="M1297" s="255"/>
      <c r="N1297" s="255"/>
      <c r="O1297" s="255"/>
      <c r="P1297" s="255"/>
      <c r="Q1297" s="255">
        <f>Q1296</f>
        <v>0</v>
      </c>
      <c r="R1297" s="255"/>
      <c r="S1297" s="255"/>
      <c r="T1297" s="255"/>
      <c r="U1297" s="255"/>
      <c r="V1297" s="255"/>
      <c r="W1297" s="255"/>
      <c r="X1297" s="255"/>
      <c r="Y1297" s="255"/>
      <c r="Z1297" s="255"/>
      <c r="AA1297" s="255"/>
      <c r="AB1297" s="255"/>
      <c r="AC1297" s="255"/>
      <c r="AD1297" s="255"/>
      <c r="AE1297" s="362">
        <f>AE1296</f>
        <v>0</v>
      </c>
      <c r="AF1297" s="362">
        <f t="shared" ref="AF1297:AR1297" si="3502">AF1296</f>
        <v>0</v>
      </c>
      <c r="AG1297" s="362">
        <f t="shared" si="3502"/>
        <v>0</v>
      </c>
      <c r="AH1297" s="362">
        <f t="shared" si="3502"/>
        <v>0</v>
      </c>
      <c r="AI1297" s="362">
        <f t="shared" si="3502"/>
        <v>0</v>
      </c>
      <c r="AJ1297" s="362">
        <f t="shared" si="3502"/>
        <v>0</v>
      </c>
      <c r="AK1297" s="362">
        <f t="shared" si="3502"/>
        <v>0</v>
      </c>
      <c r="AL1297" s="362">
        <f t="shared" si="3502"/>
        <v>0</v>
      </c>
      <c r="AM1297" s="362">
        <f t="shared" si="3502"/>
        <v>0</v>
      </c>
      <c r="AN1297" s="362">
        <f t="shared" si="3502"/>
        <v>0</v>
      </c>
      <c r="AO1297" s="362">
        <f t="shared" si="3502"/>
        <v>0</v>
      </c>
      <c r="AP1297" s="362">
        <f t="shared" si="3502"/>
        <v>0</v>
      </c>
      <c r="AQ1297" s="362">
        <f t="shared" si="3502"/>
        <v>0</v>
      </c>
      <c r="AR1297" s="362">
        <f t="shared" si="3502"/>
        <v>0</v>
      </c>
      <c r="AS1297" s="266"/>
    </row>
    <row r="1298" spans="1:45" ht="15" hidden="1" customHeight="1" outlineLevel="1">
      <c r="A1298" s="464"/>
      <c r="B1298" s="379"/>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63"/>
      <c r="AF1298" s="376"/>
      <c r="AG1298" s="376"/>
      <c r="AH1298" s="376"/>
      <c r="AI1298" s="376"/>
      <c r="AJ1298" s="376"/>
      <c r="AK1298" s="376"/>
      <c r="AL1298" s="376"/>
      <c r="AM1298" s="376"/>
      <c r="AN1298" s="376"/>
      <c r="AO1298" s="376"/>
      <c r="AP1298" s="376"/>
      <c r="AQ1298" s="376"/>
      <c r="AR1298" s="376"/>
      <c r="AS1298" s="266"/>
    </row>
    <row r="1299" spans="1:45" ht="15" hidden="1" customHeight="1" outlineLevel="1">
      <c r="A1299" s="464">
        <v>35</v>
      </c>
      <c r="B1299" s="379" t="s">
        <v>127</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77"/>
      <c r="AF1299" s="366"/>
      <c r="AG1299" s="366"/>
      <c r="AH1299" s="366"/>
      <c r="AI1299" s="366"/>
      <c r="AJ1299" s="366"/>
      <c r="AK1299" s="366"/>
      <c r="AL1299" s="366"/>
      <c r="AM1299" s="366"/>
      <c r="AN1299" s="366"/>
      <c r="AO1299" s="366"/>
      <c r="AP1299" s="366"/>
      <c r="AQ1299" s="366"/>
      <c r="AR1299" s="366"/>
      <c r="AS1299" s="256">
        <f>SUM(AE1299:AR1299)</f>
        <v>0</v>
      </c>
    </row>
    <row r="1300" spans="1:45" ht="15" hidden="1" customHeight="1" outlineLevel="1">
      <c r="A1300" s="464"/>
      <c r="B1300" s="254" t="s">
        <v>725</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62">
        <f>AE1299</f>
        <v>0</v>
      </c>
      <c r="AF1300" s="362">
        <f t="shared" ref="AF1300:AR1300" si="3503">AF1299</f>
        <v>0</v>
      </c>
      <c r="AG1300" s="362">
        <f t="shared" si="3503"/>
        <v>0</v>
      </c>
      <c r="AH1300" s="362">
        <f t="shared" si="3503"/>
        <v>0</v>
      </c>
      <c r="AI1300" s="362">
        <f t="shared" si="3503"/>
        <v>0</v>
      </c>
      <c r="AJ1300" s="362">
        <f t="shared" si="3503"/>
        <v>0</v>
      </c>
      <c r="AK1300" s="362">
        <f t="shared" si="3503"/>
        <v>0</v>
      </c>
      <c r="AL1300" s="362">
        <f t="shared" si="3503"/>
        <v>0</v>
      </c>
      <c r="AM1300" s="362">
        <f t="shared" si="3503"/>
        <v>0</v>
      </c>
      <c r="AN1300" s="362">
        <f t="shared" si="3503"/>
        <v>0</v>
      </c>
      <c r="AO1300" s="362">
        <f t="shared" si="3503"/>
        <v>0</v>
      </c>
      <c r="AP1300" s="362">
        <f t="shared" si="3503"/>
        <v>0</v>
      </c>
      <c r="AQ1300" s="362">
        <f t="shared" si="3503"/>
        <v>0</v>
      </c>
      <c r="AR1300" s="362">
        <f t="shared" si="3503"/>
        <v>0</v>
      </c>
      <c r="AS1300" s="266"/>
    </row>
    <row r="1301" spans="1:45" ht="15" hidden="1" customHeight="1" outlineLevel="1">
      <c r="A1301" s="464"/>
      <c r="B1301" s="382"/>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63"/>
      <c r="AF1301" s="376"/>
      <c r="AG1301" s="376"/>
      <c r="AH1301" s="376"/>
      <c r="AI1301" s="376"/>
      <c r="AJ1301" s="376"/>
      <c r="AK1301" s="376"/>
      <c r="AL1301" s="376"/>
      <c r="AM1301" s="376"/>
      <c r="AN1301" s="376"/>
      <c r="AO1301" s="376"/>
      <c r="AP1301" s="376"/>
      <c r="AQ1301" s="376"/>
      <c r="AR1301" s="376"/>
      <c r="AS1301" s="266"/>
    </row>
    <row r="1302" spans="1:45" ht="15" hidden="1" customHeight="1" outlineLevel="1">
      <c r="A1302" s="464"/>
      <c r="B1302" s="248" t="s">
        <v>498</v>
      </c>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28.5" hidden="1" customHeight="1" outlineLevel="1">
      <c r="A1303" s="464">
        <v>36</v>
      </c>
      <c r="B1303" s="379" t="s">
        <v>128</v>
      </c>
      <c r="C1303" s="251" t="s">
        <v>25</v>
      </c>
      <c r="D1303" s="255"/>
      <c r="E1303" s="255"/>
      <c r="F1303" s="255"/>
      <c r="G1303" s="255"/>
      <c r="H1303" s="255"/>
      <c r="I1303" s="255"/>
      <c r="J1303" s="255"/>
      <c r="K1303" s="255"/>
      <c r="L1303" s="255"/>
      <c r="M1303" s="255"/>
      <c r="N1303" s="255"/>
      <c r="O1303" s="255"/>
      <c r="P1303" s="255"/>
      <c r="Q1303" s="255">
        <v>12</v>
      </c>
      <c r="R1303" s="255"/>
      <c r="S1303" s="255"/>
      <c r="T1303" s="255"/>
      <c r="U1303" s="255"/>
      <c r="V1303" s="255"/>
      <c r="W1303" s="255"/>
      <c r="X1303" s="255"/>
      <c r="Y1303" s="255"/>
      <c r="Z1303" s="255"/>
      <c r="AA1303" s="255"/>
      <c r="AB1303" s="255"/>
      <c r="AC1303" s="255"/>
      <c r="AD1303" s="255"/>
      <c r="AE1303" s="377"/>
      <c r="AF1303" s="366"/>
      <c r="AG1303" s="366"/>
      <c r="AH1303" s="366"/>
      <c r="AI1303" s="366"/>
      <c r="AJ1303" s="366"/>
      <c r="AK1303" s="366"/>
      <c r="AL1303" s="366"/>
      <c r="AM1303" s="366"/>
      <c r="AN1303" s="366"/>
      <c r="AO1303" s="366"/>
      <c r="AP1303" s="366"/>
      <c r="AQ1303" s="366"/>
      <c r="AR1303" s="366"/>
      <c r="AS1303" s="256">
        <f>SUM(AE1303:AR1303)</f>
        <v>0</v>
      </c>
    </row>
    <row r="1304" spans="1:45" ht="15" hidden="1" customHeight="1" outlineLevel="1">
      <c r="A1304" s="464"/>
      <c r="B1304" s="254" t="s">
        <v>725</v>
      </c>
      <c r="C1304" s="251" t="s">
        <v>163</v>
      </c>
      <c r="D1304" s="255"/>
      <c r="E1304" s="255"/>
      <c r="F1304" s="255"/>
      <c r="G1304" s="255"/>
      <c r="H1304" s="255"/>
      <c r="I1304" s="255"/>
      <c r="J1304" s="255"/>
      <c r="K1304" s="255"/>
      <c r="L1304" s="255"/>
      <c r="M1304" s="255"/>
      <c r="N1304" s="255"/>
      <c r="O1304" s="255"/>
      <c r="P1304" s="255"/>
      <c r="Q1304" s="255">
        <f>Q1303</f>
        <v>12</v>
      </c>
      <c r="R1304" s="255"/>
      <c r="S1304" s="255"/>
      <c r="T1304" s="255"/>
      <c r="U1304" s="255"/>
      <c r="V1304" s="255"/>
      <c r="W1304" s="255"/>
      <c r="X1304" s="255"/>
      <c r="Y1304" s="255"/>
      <c r="Z1304" s="255"/>
      <c r="AA1304" s="255"/>
      <c r="AB1304" s="255"/>
      <c r="AC1304" s="255"/>
      <c r="AD1304" s="255"/>
      <c r="AE1304" s="362">
        <f>AE1303</f>
        <v>0</v>
      </c>
      <c r="AF1304" s="362">
        <f t="shared" ref="AF1304:AR1304" si="3504">AF1303</f>
        <v>0</v>
      </c>
      <c r="AG1304" s="362">
        <f t="shared" si="3504"/>
        <v>0</v>
      </c>
      <c r="AH1304" s="362">
        <f t="shared" si="3504"/>
        <v>0</v>
      </c>
      <c r="AI1304" s="362">
        <f t="shared" si="3504"/>
        <v>0</v>
      </c>
      <c r="AJ1304" s="362">
        <f t="shared" si="3504"/>
        <v>0</v>
      </c>
      <c r="AK1304" s="362">
        <f t="shared" si="3504"/>
        <v>0</v>
      </c>
      <c r="AL1304" s="362">
        <f t="shared" si="3504"/>
        <v>0</v>
      </c>
      <c r="AM1304" s="362">
        <f t="shared" si="3504"/>
        <v>0</v>
      </c>
      <c r="AN1304" s="362">
        <f t="shared" si="3504"/>
        <v>0</v>
      </c>
      <c r="AO1304" s="362">
        <f t="shared" si="3504"/>
        <v>0</v>
      </c>
      <c r="AP1304" s="362">
        <f t="shared" si="3504"/>
        <v>0</v>
      </c>
      <c r="AQ1304" s="362">
        <f t="shared" si="3504"/>
        <v>0</v>
      </c>
      <c r="AR1304" s="362">
        <f t="shared" si="3504"/>
        <v>0</v>
      </c>
      <c r="AS1304" s="266"/>
    </row>
    <row r="1305" spans="1:45" ht="15" hidden="1" customHeight="1" outlineLevel="1">
      <c r="A1305" s="464"/>
      <c r="B1305" s="379"/>
      <c r="C1305" s="251"/>
      <c r="D1305" s="251"/>
      <c r="E1305" s="251"/>
      <c r="F1305" s="251"/>
      <c r="G1305" s="251"/>
      <c r="H1305" s="251"/>
      <c r="I1305" s="251"/>
      <c r="J1305" s="251"/>
      <c r="K1305" s="251"/>
      <c r="L1305" s="251"/>
      <c r="M1305" s="251"/>
      <c r="N1305" s="251"/>
      <c r="O1305" s="251"/>
      <c r="P1305" s="251"/>
      <c r="Q1305" s="251"/>
      <c r="R1305" s="251"/>
      <c r="S1305" s="251"/>
      <c r="T1305" s="251"/>
      <c r="U1305" s="251"/>
      <c r="V1305" s="251"/>
      <c r="W1305" s="251"/>
      <c r="X1305" s="251"/>
      <c r="Y1305" s="251"/>
      <c r="Z1305" s="251"/>
      <c r="AA1305" s="251"/>
      <c r="AB1305" s="251"/>
      <c r="AC1305" s="251"/>
      <c r="AD1305" s="251"/>
      <c r="AE1305" s="363"/>
      <c r="AF1305" s="376"/>
      <c r="AG1305" s="376"/>
      <c r="AH1305" s="376"/>
      <c r="AI1305" s="376"/>
      <c r="AJ1305" s="376"/>
      <c r="AK1305" s="376"/>
      <c r="AL1305" s="376"/>
      <c r="AM1305" s="376"/>
      <c r="AN1305" s="376"/>
      <c r="AO1305" s="376"/>
      <c r="AP1305" s="376"/>
      <c r="AQ1305" s="376"/>
      <c r="AR1305" s="376"/>
      <c r="AS1305" s="266"/>
    </row>
    <row r="1306" spans="1:45" ht="15" hidden="1" customHeight="1" outlineLevel="1">
      <c r="A1306" s="464">
        <v>37</v>
      </c>
      <c r="B1306" s="379" t="s">
        <v>129</v>
      </c>
      <c r="C1306" s="251" t="s">
        <v>25</v>
      </c>
      <c r="D1306" s="255"/>
      <c r="E1306" s="255"/>
      <c r="F1306" s="255"/>
      <c r="G1306" s="255"/>
      <c r="H1306" s="255"/>
      <c r="I1306" s="255"/>
      <c r="J1306" s="255"/>
      <c r="K1306" s="255"/>
      <c r="L1306" s="255"/>
      <c r="M1306" s="255"/>
      <c r="N1306" s="255"/>
      <c r="O1306" s="255"/>
      <c r="P1306" s="255"/>
      <c r="Q1306" s="255">
        <v>12</v>
      </c>
      <c r="R1306" s="255"/>
      <c r="S1306" s="255"/>
      <c r="T1306" s="255"/>
      <c r="U1306" s="255"/>
      <c r="V1306" s="255"/>
      <c r="W1306" s="255"/>
      <c r="X1306" s="255"/>
      <c r="Y1306" s="255"/>
      <c r="Z1306" s="255"/>
      <c r="AA1306" s="255"/>
      <c r="AB1306" s="255"/>
      <c r="AC1306" s="255"/>
      <c r="AD1306" s="255"/>
      <c r="AE1306" s="377"/>
      <c r="AF1306" s="366"/>
      <c r="AG1306" s="366"/>
      <c r="AH1306" s="366"/>
      <c r="AI1306" s="366"/>
      <c r="AJ1306" s="366"/>
      <c r="AK1306" s="366"/>
      <c r="AL1306" s="366"/>
      <c r="AM1306" s="366"/>
      <c r="AN1306" s="366"/>
      <c r="AO1306" s="366"/>
      <c r="AP1306" s="366"/>
      <c r="AQ1306" s="366"/>
      <c r="AR1306" s="366"/>
      <c r="AS1306" s="256">
        <f>SUM(AE1306:AR1306)</f>
        <v>0</v>
      </c>
    </row>
    <row r="1307" spans="1:45" ht="15" hidden="1" customHeight="1" outlineLevel="1">
      <c r="A1307" s="464"/>
      <c r="B1307" s="254" t="s">
        <v>725</v>
      </c>
      <c r="C1307" s="251" t="s">
        <v>163</v>
      </c>
      <c r="D1307" s="255"/>
      <c r="E1307" s="255"/>
      <c r="F1307" s="255"/>
      <c r="G1307" s="255"/>
      <c r="H1307" s="255"/>
      <c r="I1307" s="255"/>
      <c r="J1307" s="255"/>
      <c r="K1307" s="255"/>
      <c r="L1307" s="255"/>
      <c r="M1307" s="255"/>
      <c r="N1307" s="255"/>
      <c r="O1307" s="255"/>
      <c r="P1307" s="255"/>
      <c r="Q1307" s="255">
        <f>Q1306</f>
        <v>12</v>
      </c>
      <c r="R1307" s="255"/>
      <c r="S1307" s="255"/>
      <c r="T1307" s="255"/>
      <c r="U1307" s="255"/>
      <c r="V1307" s="255"/>
      <c r="W1307" s="255"/>
      <c r="X1307" s="255"/>
      <c r="Y1307" s="255"/>
      <c r="Z1307" s="255"/>
      <c r="AA1307" s="255"/>
      <c r="AB1307" s="255"/>
      <c r="AC1307" s="255"/>
      <c r="AD1307" s="255"/>
      <c r="AE1307" s="362">
        <f>AE1306</f>
        <v>0</v>
      </c>
      <c r="AF1307" s="362">
        <f t="shared" ref="AF1307:AR1307" si="3505">AF1306</f>
        <v>0</v>
      </c>
      <c r="AG1307" s="362">
        <f t="shared" si="3505"/>
        <v>0</v>
      </c>
      <c r="AH1307" s="362">
        <f t="shared" si="3505"/>
        <v>0</v>
      </c>
      <c r="AI1307" s="362">
        <f t="shared" si="3505"/>
        <v>0</v>
      </c>
      <c r="AJ1307" s="362">
        <f t="shared" si="3505"/>
        <v>0</v>
      </c>
      <c r="AK1307" s="362">
        <f t="shared" si="3505"/>
        <v>0</v>
      </c>
      <c r="AL1307" s="362">
        <f t="shared" si="3505"/>
        <v>0</v>
      </c>
      <c r="AM1307" s="362">
        <f t="shared" si="3505"/>
        <v>0</v>
      </c>
      <c r="AN1307" s="362">
        <f t="shared" si="3505"/>
        <v>0</v>
      </c>
      <c r="AO1307" s="362">
        <f t="shared" si="3505"/>
        <v>0</v>
      </c>
      <c r="AP1307" s="362">
        <f t="shared" si="3505"/>
        <v>0</v>
      </c>
      <c r="AQ1307" s="362">
        <f t="shared" si="3505"/>
        <v>0</v>
      </c>
      <c r="AR1307" s="362">
        <f t="shared" si="3505"/>
        <v>0</v>
      </c>
      <c r="AS1307" s="266"/>
    </row>
    <row r="1308" spans="1:45" ht="15" hidden="1" customHeight="1" outlineLevel="1">
      <c r="A1308" s="464"/>
      <c r="B1308" s="379"/>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63"/>
      <c r="AF1308" s="376"/>
      <c r="AG1308" s="376"/>
      <c r="AH1308" s="376"/>
      <c r="AI1308" s="376"/>
      <c r="AJ1308" s="376"/>
      <c r="AK1308" s="376"/>
      <c r="AL1308" s="376"/>
      <c r="AM1308" s="376"/>
      <c r="AN1308" s="376"/>
      <c r="AO1308" s="376"/>
      <c r="AP1308" s="376"/>
      <c r="AQ1308" s="376"/>
      <c r="AR1308" s="376"/>
      <c r="AS1308" s="266"/>
    </row>
    <row r="1309" spans="1:45" ht="15" hidden="1" customHeight="1" outlineLevel="1">
      <c r="A1309" s="464">
        <v>38</v>
      </c>
      <c r="B1309" s="379" t="s">
        <v>130</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77"/>
      <c r="AF1309" s="366"/>
      <c r="AG1309" s="366"/>
      <c r="AH1309" s="366"/>
      <c r="AI1309" s="366"/>
      <c r="AJ1309" s="366"/>
      <c r="AK1309" s="366"/>
      <c r="AL1309" s="366"/>
      <c r="AM1309" s="366"/>
      <c r="AN1309" s="366"/>
      <c r="AO1309" s="366"/>
      <c r="AP1309" s="366"/>
      <c r="AQ1309" s="366"/>
      <c r="AR1309" s="366"/>
      <c r="AS1309" s="256">
        <f>SUM(AE1309:AR1309)</f>
        <v>0</v>
      </c>
    </row>
    <row r="1310" spans="1:45" ht="15" hidden="1" customHeight="1" outlineLevel="1">
      <c r="A1310" s="464"/>
      <c r="B1310" s="254" t="s">
        <v>725</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62">
        <f>AE1309</f>
        <v>0</v>
      </c>
      <c r="AF1310" s="362">
        <f t="shared" ref="AF1310:AR1310" si="3506">AF1309</f>
        <v>0</v>
      </c>
      <c r="AG1310" s="362">
        <f t="shared" si="3506"/>
        <v>0</v>
      </c>
      <c r="AH1310" s="362">
        <f t="shared" si="3506"/>
        <v>0</v>
      </c>
      <c r="AI1310" s="362">
        <f t="shared" si="3506"/>
        <v>0</v>
      </c>
      <c r="AJ1310" s="362">
        <f t="shared" si="3506"/>
        <v>0</v>
      </c>
      <c r="AK1310" s="362">
        <f t="shared" si="3506"/>
        <v>0</v>
      </c>
      <c r="AL1310" s="362">
        <f t="shared" si="3506"/>
        <v>0</v>
      </c>
      <c r="AM1310" s="362">
        <f t="shared" si="3506"/>
        <v>0</v>
      </c>
      <c r="AN1310" s="362">
        <f t="shared" si="3506"/>
        <v>0</v>
      </c>
      <c r="AO1310" s="362">
        <f t="shared" si="3506"/>
        <v>0</v>
      </c>
      <c r="AP1310" s="362">
        <f t="shared" si="3506"/>
        <v>0</v>
      </c>
      <c r="AQ1310" s="362">
        <f t="shared" si="3506"/>
        <v>0</v>
      </c>
      <c r="AR1310" s="362">
        <f t="shared" si="3506"/>
        <v>0</v>
      </c>
      <c r="AS1310" s="266"/>
    </row>
    <row r="1311" spans="1:45" ht="15" hidden="1" customHeight="1" outlineLevel="1">
      <c r="A1311" s="464"/>
      <c r="B1311" s="379"/>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63"/>
      <c r="AF1311" s="376"/>
      <c r="AG1311" s="376"/>
      <c r="AH1311" s="376"/>
      <c r="AI1311" s="376"/>
      <c r="AJ1311" s="376"/>
      <c r="AK1311" s="376"/>
      <c r="AL1311" s="376"/>
      <c r="AM1311" s="376"/>
      <c r="AN1311" s="376"/>
      <c r="AO1311" s="376"/>
      <c r="AP1311" s="376"/>
      <c r="AQ1311" s="376"/>
      <c r="AR1311" s="376"/>
      <c r="AS1311" s="266"/>
    </row>
    <row r="1312" spans="1:45" ht="15" hidden="1" customHeight="1" outlineLevel="1">
      <c r="A1312" s="464">
        <v>39</v>
      </c>
      <c r="B1312" s="379" t="s">
        <v>131</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77"/>
      <c r="AF1312" s="366"/>
      <c r="AG1312" s="366"/>
      <c r="AH1312" s="366"/>
      <c r="AI1312" s="366"/>
      <c r="AJ1312" s="366"/>
      <c r="AK1312" s="366"/>
      <c r="AL1312" s="366"/>
      <c r="AM1312" s="366"/>
      <c r="AN1312" s="366"/>
      <c r="AO1312" s="366"/>
      <c r="AP1312" s="366"/>
      <c r="AQ1312" s="366"/>
      <c r="AR1312" s="366"/>
      <c r="AS1312" s="256">
        <f>SUM(AE1312:AR1312)</f>
        <v>0</v>
      </c>
    </row>
    <row r="1313" spans="1:45" ht="15" hidden="1" customHeight="1" outlineLevel="1">
      <c r="A1313" s="464"/>
      <c r="B1313" s="254" t="s">
        <v>725</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62">
        <f>AE1312</f>
        <v>0</v>
      </c>
      <c r="AF1313" s="362">
        <f t="shared" ref="AF1313:AR1313" si="3507">AF1312</f>
        <v>0</v>
      </c>
      <c r="AG1313" s="362">
        <f t="shared" si="3507"/>
        <v>0</v>
      </c>
      <c r="AH1313" s="362">
        <f t="shared" si="3507"/>
        <v>0</v>
      </c>
      <c r="AI1313" s="362">
        <f t="shared" si="3507"/>
        <v>0</v>
      </c>
      <c r="AJ1313" s="362">
        <f t="shared" si="3507"/>
        <v>0</v>
      </c>
      <c r="AK1313" s="362">
        <f t="shared" si="3507"/>
        <v>0</v>
      </c>
      <c r="AL1313" s="362">
        <f t="shared" si="3507"/>
        <v>0</v>
      </c>
      <c r="AM1313" s="362">
        <f t="shared" si="3507"/>
        <v>0</v>
      </c>
      <c r="AN1313" s="362">
        <f t="shared" si="3507"/>
        <v>0</v>
      </c>
      <c r="AO1313" s="362">
        <f t="shared" si="3507"/>
        <v>0</v>
      </c>
      <c r="AP1313" s="362">
        <f t="shared" si="3507"/>
        <v>0</v>
      </c>
      <c r="AQ1313" s="362">
        <f t="shared" si="3507"/>
        <v>0</v>
      </c>
      <c r="AR1313" s="362">
        <f t="shared" si="3507"/>
        <v>0</v>
      </c>
      <c r="AS1313" s="266"/>
    </row>
    <row r="1314" spans="1:45" ht="15" hidden="1" customHeight="1" outlineLevel="1">
      <c r="A1314" s="464"/>
      <c r="B1314" s="379"/>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63"/>
      <c r="AF1314" s="376"/>
      <c r="AG1314" s="376"/>
      <c r="AH1314" s="376"/>
      <c r="AI1314" s="376"/>
      <c r="AJ1314" s="376"/>
      <c r="AK1314" s="376"/>
      <c r="AL1314" s="376"/>
      <c r="AM1314" s="376"/>
      <c r="AN1314" s="376"/>
      <c r="AO1314" s="376"/>
      <c r="AP1314" s="376"/>
      <c r="AQ1314" s="376"/>
      <c r="AR1314" s="376"/>
      <c r="AS1314" s="266"/>
    </row>
    <row r="1315" spans="1:45" ht="15" hidden="1" customHeight="1" outlineLevel="1">
      <c r="A1315" s="464">
        <v>40</v>
      </c>
      <c r="B1315" s="379" t="s">
        <v>132</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77"/>
      <c r="AF1315" s="366"/>
      <c r="AG1315" s="366"/>
      <c r="AH1315" s="366"/>
      <c r="AI1315" s="366"/>
      <c r="AJ1315" s="366"/>
      <c r="AK1315" s="366"/>
      <c r="AL1315" s="366"/>
      <c r="AM1315" s="366"/>
      <c r="AN1315" s="366"/>
      <c r="AO1315" s="366"/>
      <c r="AP1315" s="366"/>
      <c r="AQ1315" s="366"/>
      <c r="AR1315" s="366"/>
      <c r="AS1315" s="256">
        <f>SUM(AE1315:AR1315)</f>
        <v>0</v>
      </c>
    </row>
    <row r="1316" spans="1:45" ht="15" hidden="1" customHeight="1" outlineLevel="1">
      <c r="A1316" s="464"/>
      <c r="B1316" s="254" t="s">
        <v>725</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62">
        <f>AE1315</f>
        <v>0</v>
      </c>
      <c r="AF1316" s="362">
        <f t="shared" ref="AF1316:AR1316" si="3508">AF1315</f>
        <v>0</v>
      </c>
      <c r="AG1316" s="362">
        <f t="shared" si="3508"/>
        <v>0</v>
      </c>
      <c r="AH1316" s="362">
        <f t="shared" si="3508"/>
        <v>0</v>
      </c>
      <c r="AI1316" s="362">
        <f t="shared" si="3508"/>
        <v>0</v>
      </c>
      <c r="AJ1316" s="362">
        <f t="shared" si="3508"/>
        <v>0</v>
      </c>
      <c r="AK1316" s="362">
        <f t="shared" si="3508"/>
        <v>0</v>
      </c>
      <c r="AL1316" s="362">
        <f t="shared" si="3508"/>
        <v>0</v>
      </c>
      <c r="AM1316" s="362">
        <f t="shared" si="3508"/>
        <v>0</v>
      </c>
      <c r="AN1316" s="362">
        <f t="shared" si="3508"/>
        <v>0</v>
      </c>
      <c r="AO1316" s="362">
        <f t="shared" si="3508"/>
        <v>0</v>
      </c>
      <c r="AP1316" s="362">
        <f t="shared" si="3508"/>
        <v>0</v>
      </c>
      <c r="AQ1316" s="362">
        <f t="shared" si="3508"/>
        <v>0</v>
      </c>
      <c r="AR1316" s="362">
        <f t="shared" si="3508"/>
        <v>0</v>
      </c>
      <c r="AS1316" s="266"/>
    </row>
    <row r="1317" spans="1:45" ht="15" hidden="1" customHeight="1" outlineLevel="1">
      <c r="A1317" s="464"/>
      <c r="B1317" s="379"/>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63"/>
      <c r="AF1317" s="376"/>
      <c r="AG1317" s="376"/>
      <c r="AH1317" s="376"/>
      <c r="AI1317" s="376"/>
      <c r="AJ1317" s="376"/>
      <c r="AK1317" s="376"/>
      <c r="AL1317" s="376"/>
      <c r="AM1317" s="376"/>
      <c r="AN1317" s="376"/>
      <c r="AO1317" s="376"/>
      <c r="AP1317" s="376"/>
      <c r="AQ1317" s="376"/>
      <c r="AR1317" s="376"/>
      <c r="AS1317" s="266"/>
    </row>
    <row r="1318" spans="1:45" ht="28.5" hidden="1" customHeight="1" outlineLevel="1">
      <c r="A1318" s="464">
        <v>41</v>
      </c>
      <c r="B1318" s="379" t="s">
        <v>133</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77"/>
      <c r="AF1318" s="366"/>
      <c r="AG1318" s="366"/>
      <c r="AH1318" s="366"/>
      <c r="AI1318" s="366"/>
      <c r="AJ1318" s="366"/>
      <c r="AK1318" s="366"/>
      <c r="AL1318" s="366"/>
      <c r="AM1318" s="366"/>
      <c r="AN1318" s="366"/>
      <c r="AO1318" s="366"/>
      <c r="AP1318" s="366"/>
      <c r="AQ1318" s="366"/>
      <c r="AR1318" s="366"/>
      <c r="AS1318" s="256">
        <f>SUM(AE1318:AR1318)</f>
        <v>0</v>
      </c>
    </row>
    <row r="1319" spans="1:45" ht="15" hidden="1" customHeight="1" outlineLevel="1">
      <c r="A1319" s="464"/>
      <c r="B1319" s="254" t="s">
        <v>725</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62">
        <f>AE1318</f>
        <v>0</v>
      </c>
      <c r="AF1319" s="362">
        <f t="shared" ref="AF1319:AR1319" si="3509">AF1318</f>
        <v>0</v>
      </c>
      <c r="AG1319" s="362">
        <f t="shared" si="3509"/>
        <v>0</v>
      </c>
      <c r="AH1319" s="362">
        <f t="shared" si="3509"/>
        <v>0</v>
      </c>
      <c r="AI1319" s="362">
        <f t="shared" si="3509"/>
        <v>0</v>
      </c>
      <c r="AJ1319" s="362">
        <f t="shared" si="3509"/>
        <v>0</v>
      </c>
      <c r="AK1319" s="362">
        <f t="shared" si="3509"/>
        <v>0</v>
      </c>
      <c r="AL1319" s="362">
        <f t="shared" si="3509"/>
        <v>0</v>
      </c>
      <c r="AM1319" s="362">
        <f t="shared" si="3509"/>
        <v>0</v>
      </c>
      <c r="AN1319" s="362">
        <f t="shared" si="3509"/>
        <v>0</v>
      </c>
      <c r="AO1319" s="362">
        <f t="shared" si="3509"/>
        <v>0</v>
      </c>
      <c r="AP1319" s="362">
        <f t="shared" si="3509"/>
        <v>0</v>
      </c>
      <c r="AQ1319" s="362">
        <f t="shared" si="3509"/>
        <v>0</v>
      </c>
      <c r="AR1319" s="362">
        <f t="shared" si="3509"/>
        <v>0</v>
      </c>
      <c r="AS1319" s="266"/>
    </row>
    <row r="1320" spans="1:45" ht="15" hidden="1" customHeight="1" outlineLevel="1">
      <c r="A1320" s="464"/>
      <c r="B1320" s="379"/>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63"/>
      <c r="AF1320" s="376"/>
      <c r="AG1320" s="376"/>
      <c r="AH1320" s="376"/>
      <c r="AI1320" s="376"/>
      <c r="AJ1320" s="376"/>
      <c r="AK1320" s="376"/>
      <c r="AL1320" s="376"/>
      <c r="AM1320" s="376"/>
      <c r="AN1320" s="376"/>
      <c r="AO1320" s="376"/>
      <c r="AP1320" s="376"/>
      <c r="AQ1320" s="376"/>
      <c r="AR1320" s="376"/>
      <c r="AS1320" s="266"/>
    </row>
    <row r="1321" spans="1:45" ht="28.5" hidden="1" customHeight="1" outlineLevel="1">
      <c r="A1321" s="464">
        <v>42</v>
      </c>
      <c r="B1321" s="379" t="s">
        <v>134</v>
      </c>
      <c r="C1321" s="251" t="s">
        <v>25</v>
      </c>
      <c r="D1321" s="255"/>
      <c r="E1321" s="255"/>
      <c r="F1321" s="255"/>
      <c r="G1321" s="255"/>
      <c r="H1321" s="255"/>
      <c r="I1321" s="255"/>
      <c r="J1321" s="255"/>
      <c r="K1321" s="255"/>
      <c r="L1321" s="255"/>
      <c r="M1321" s="255"/>
      <c r="N1321" s="255"/>
      <c r="O1321" s="255"/>
      <c r="P1321" s="255"/>
      <c r="Q1321" s="251"/>
      <c r="R1321" s="255"/>
      <c r="S1321" s="255"/>
      <c r="T1321" s="255"/>
      <c r="U1321" s="255"/>
      <c r="V1321" s="255"/>
      <c r="W1321" s="255"/>
      <c r="X1321" s="255"/>
      <c r="Y1321" s="255"/>
      <c r="Z1321" s="255"/>
      <c r="AA1321" s="255"/>
      <c r="AB1321" s="255"/>
      <c r="AC1321" s="255"/>
      <c r="AD1321" s="255"/>
      <c r="AE1321" s="377"/>
      <c r="AF1321" s="366"/>
      <c r="AG1321" s="366"/>
      <c r="AH1321" s="366"/>
      <c r="AI1321" s="366"/>
      <c r="AJ1321" s="366"/>
      <c r="AK1321" s="366"/>
      <c r="AL1321" s="366"/>
      <c r="AM1321" s="366"/>
      <c r="AN1321" s="366"/>
      <c r="AO1321" s="366"/>
      <c r="AP1321" s="366"/>
      <c r="AQ1321" s="366"/>
      <c r="AR1321" s="366"/>
      <c r="AS1321" s="256">
        <f>SUM(AE1321:AR1321)</f>
        <v>0</v>
      </c>
    </row>
    <row r="1322" spans="1:45" ht="15" hidden="1" customHeight="1" outlineLevel="1">
      <c r="A1322" s="464"/>
      <c r="B1322" s="254" t="s">
        <v>725</v>
      </c>
      <c r="C1322" s="251" t="s">
        <v>163</v>
      </c>
      <c r="D1322" s="255"/>
      <c r="E1322" s="255"/>
      <c r="F1322" s="255"/>
      <c r="G1322" s="255"/>
      <c r="H1322" s="255"/>
      <c r="I1322" s="255"/>
      <c r="J1322" s="255"/>
      <c r="K1322" s="255"/>
      <c r="L1322" s="255"/>
      <c r="M1322" s="255"/>
      <c r="N1322" s="255"/>
      <c r="O1322" s="255"/>
      <c r="P1322" s="255"/>
      <c r="Q1322" s="414"/>
      <c r="R1322" s="255"/>
      <c r="S1322" s="255"/>
      <c r="T1322" s="255"/>
      <c r="U1322" s="255"/>
      <c r="V1322" s="255"/>
      <c r="W1322" s="255"/>
      <c r="X1322" s="255"/>
      <c r="Y1322" s="255"/>
      <c r="Z1322" s="255"/>
      <c r="AA1322" s="255"/>
      <c r="AB1322" s="255"/>
      <c r="AC1322" s="255"/>
      <c r="AD1322" s="255"/>
      <c r="AE1322" s="362">
        <f>AE1321</f>
        <v>0</v>
      </c>
      <c r="AF1322" s="362">
        <f t="shared" ref="AF1322:AR1322" si="3510">AF1321</f>
        <v>0</v>
      </c>
      <c r="AG1322" s="362">
        <f t="shared" si="3510"/>
        <v>0</v>
      </c>
      <c r="AH1322" s="362">
        <f t="shared" si="3510"/>
        <v>0</v>
      </c>
      <c r="AI1322" s="362">
        <f t="shared" si="3510"/>
        <v>0</v>
      </c>
      <c r="AJ1322" s="362">
        <f t="shared" si="3510"/>
        <v>0</v>
      </c>
      <c r="AK1322" s="362">
        <f t="shared" si="3510"/>
        <v>0</v>
      </c>
      <c r="AL1322" s="362">
        <f t="shared" si="3510"/>
        <v>0</v>
      </c>
      <c r="AM1322" s="362">
        <f t="shared" si="3510"/>
        <v>0</v>
      </c>
      <c r="AN1322" s="362">
        <f t="shared" si="3510"/>
        <v>0</v>
      </c>
      <c r="AO1322" s="362">
        <f t="shared" si="3510"/>
        <v>0</v>
      </c>
      <c r="AP1322" s="362">
        <f t="shared" si="3510"/>
        <v>0</v>
      </c>
      <c r="AQ1322" s="362">
        <f t="shared" si="3510"/>
        <v>0</v>
      </c>
      <c r="AR1322" s="362">
        <f t="shared" si="3510"/>
        <v>0</v>
      </c>
      <c r="AS1322" s="266"/>
    </row>
    <row r="1323" spans="1:45" ht="15" hidden="1" customHeight="1" outlineLevel="1">
      <c r="A1323" s="464"/>
      <c r="B1323" s="379"/>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63"/>
      <c r="AF1323" s="376"/>
      <c r="AG1323" s="376"/>
      <c r="AH1323" s="376"/>
      <c r="AI1323" s="376"/>
      <c r="AJ1323" s="376"/>
      <c r="AK1323" s="376"/>
      <c r="AL1323" s="376"/>
      <c r="AM1323" s="376"/>
      <c r="AN1323" s="376"/>
      <c r="AO1323" s="376"/>
      <c r="AP1323" s="376"/>
      <c r="AQ1323" s="376"/>
      <c r="AR1323" s="376"/>
      <c r="AS1323" s="266"/>
    </row>
    <row r="1324" spans="1:45" ht="15" hidden="1" customHeight="1" outlineLevel="1">
      <c r="A1324" s="464">
        <v>43</v>
      </c>
      <c r="B1324" s="379" t="s">
        <v>135</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77"/>
      <c r="AF1324" s="366"/>
      <c r="AG1324" s="366"/>
      <c r="AH1324" s="366"/>
      <c r="AI1324" s="366"/>
      <c r="AJ1324" s="366"/>
      <c r="AK1324" s="366"/>
      <c r="AL1324" s="366"/>
      <c r="AM1324" s="366"/>
      <c r="AN1324" s="366"/>
      <c r="AO1324" s="366"/>
      <c r="AP1324" s="366"/>
      <c r="AQ1324" s="366"/>
      <c r="AR1324" s="366"/>
      <c r="AS1324" s="256">
        <f>SUM(AE1324:AR1324)</f>
        <v>0</v>
      </c>
    </row>
    <row r="1325" spans="1:45" ht="15" hidden="1" customHeight="1" outlineLevel="1">
      <c r="A1325" s="464"/>
      <c r="B1325" s="254" t="s">
        <v>725</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62">
        <f>AE1324</f>
        <v>0</v>
      </c>
      <c r="AF1325" s="362">
        <f t="shared" ref="AF1325:AR1325" si="3511">AF1324</f>
        <v>0</v>
      </c>
      <c r="AG1325" s="362">
        <f t="shared" si="3511"/>
        <v>0</v>
      </c>
      <c r="AH1325" s="362">
        <f t="shared" si="3511"/>
        <v>0</v>
      </c>
      <c r="AI1325" s="362">
        <f t="shared" si="3511"/>
        <v>0</v>
      </c>
      <c r="AJ1325" s="362">
        <f t="shared" si="3511"/>
        <v>0</v>
      </c>
      <c r="AK1325" s="362">
        <f t="shared" si="3511"/>
        <v>0</v>
      </c>
      <c r="AL1325" s="362">
        <f t="shared" si="3511"/>
        <v>0</v>
      </c>
      <c r="AM1325" s="362">
        <f t="shared" si="3511"/>
        <v>0</v>
      </c>
      <c r="AN1325" s="362">
        <f t="shared" si="3511"/>
        <v>0</v>
      </c>
      <c r="AO1325" s="362">
        <f t="shared" si="3511"/>
        <v>0</v>
      </c>
      <c r="AP1325" s="362">
        <f t="shared" si="3511"/>
        <v>0</v>
      </c>
      <c r="AQ1325" s="362">
        <f t="shared" si="3511"/>
        <v>0</v>
      </c>
      <c r="AR1325" s="362">
        <f t="shared" si="3511"/>
        <v>0</v>
      </c>
      <c r="AS1325" s="266"/>
    </row>
    <row r="1326" spans="1:45" ht="15" hidden="1" customHeight="1" outlineLevel="1">
      <c r="A1326" s="464"/>
      <c r="B1326" s="379"/>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63"/>
      <c r="AF1326" s="376"/>
      <c r="AG1326" s="376"/>
      <c r="AH1326" s="376"/>
      <c r="AI1326" s="376"/>
      <c r="AJ1326" s="376"/>
      <c r="AK1326" s="376"/>
      <c r="AL1326" s="376"/>
      <c r="AM1326" s="376"/>
      <c r="AN1326" s="376"/>
      <c r="AO1326" s="376"/>
      <c r="AP1326" s="376"/>
      <c r="AQ1326" s="376"/>
      <c r="AR1326" s="376"/>
      <c r="AS1326" s="266"/>
    </row>
    <row r="1327" spans="1:45" ht="28.5" hidden="1" customHeight="1" outlineLevel="1">
      <c r="A1327" s="464">
        <v>44</v>
      </c>
      <c r="B1327" s="379" t="s">
        <v>136</v>
      </c>
      <c r="C1327" s="251" t="s">
        <v>25</v>
      </c>
      <c r="D1327" s="255"/>
      <c r="E1327" s="255"/>
      <c r="F1327" s="255"/>
      <c r="G1327" s="255"/>
      <c r="H1327" s="255"/>
      <c r="I1327" s="255"/>
      <c r="J1327" s="255"/>
      <c r="K1327" s="255"/>
      <c r="L1327" s="255"/>
      <c r="M1327" s="255"/>
      <c r="N1327" s="255"/>
      <c r="O1327" s="255"/>
      <c r="P1327" s="255"/>
      <c r="Q1327" s="255">
        <v>12</v>
      </c>
      <c r="R1327" s="255"/>
      <c r="S1327" s="255"/>
      <c r="T1327" s="255"/>
      <c r="U1327" s="255"/>
      <c r="V1327" s="255"/>
      <c r="W1327" s="255"/>
      <c r="X1327" s="255"/>
      <c r="Y1327" s="255"/>
      <c r="Z1327" s="255"/>
      <c r="AA1327" s="255"/>
      <c r="AB1327" s="255"/>
      <c r="AC1327" s="255"/>
      <c r="AD1327" s="255"/>
      <c r="AE1327" s="377"/>
      <c r="AF1327" s="366"/>
      <c r="AG1327" s="366"/>
      <c r="AH1327" s="366"/>
      <c r="AI1327" s="366"/>
      <c r="AJ1327" s="366"/>
      <c r="AK1327" s="366"/>
      <c r="AL1327" s="366"/>
      <c r="AM1327" s="366"/>
      <c r="AN1327" s="366"/>
      <c r="AO1327" s="366"/>
      <c r="AP1327" s="366"/>
      <c r="AQ1327" s="366"/>
      <c r="AR1327" s="366"/>
      <c r="AS1327" s="256">
        <f>SUM(AE1327:AR1327)</f>
        <v>0</v>
      </c>
    </row>
    <row r="1328" spans="1:45" ht="15" hidden="1" customHeight="1" outlineLevel="1">
      <c r="A1328" s="464"/>
      <c r="B1328" s="254" t="s">
        <v>725</v>
      </c>
      <c r="C1328" s="251" t="s">
        <v>163</v>
      </c>
      <c r="D1328" s="255"/>
      <c r="E1328" s="255"/>
      <c r="F1328" s="255"/>
      <c r="G1328" s="255"/>
      <c r="H1328" s="255"/>
      <c r="I1328" s="255"/>
      <c r="J1328" s="255"/>
      <c r="K1328" s="255"/>
      <c r="L1328" s="255"/>
      <c r="M1328" s="255"/>
      <c r="N1328" s="255"/>
      <c r="O1328" s="255"/>
      <c r="P1328" s="255"/>
      <c r="Q1328" s="255">
        <f>Q1327</f>
        <v>12</v>
      </c>
      <c r="R1328" s="255"/>
      <c r="S1328" s="255"/>
      <c r="T1328" s="255"/>
      <c r="U1328" s="255"/>
      <c r="V1328" s="255"/>
      <c r="W1328" s="255"/>
      <c r="X1328" s="255"/>
      <c r="Y1328" s="255"/>
      <c r="Z1328" s="255"/>
      <c r="AA1328" s="255"/>
      <c r="AB1328" s="255"/>
      <c r="AC1328" s="255"/>
      <c r="AD1328" s="255"/>
      <c r="AE1328" s="362">
        <f>AE1327</f>
        <v>0</v>
      </c>
      <c r="AF1328" s="362">
        <f t="shared" ref="AF1328:AR1328" si="3512">AF1327</f>
        <v>0</v>
      </c>
      <c r="AG1328" s="362">
        <f t="shared" si="3512"/>
        <v>0</v>
      </c>
      <c r="AH1328" s="362">
        <f t="shared" si="3512"/>
        <v>0</v>
      </c>
      <c r="AI1328" s="362">
        <f t="shared" si="3512"/>
        <v>0</v>
      </c>
      <c r="AJ1328" s="362">
        <f t="shared" si="3512"/>
        <v>0</v>
      </c>
      <c r="AK1328" s="362">
        <f t="shared" si="3512"/>
        <v>0</v>
      </c>
      <c r="AL1328" s="362">
        <f t="shared" si="3512"/>
        <v>0</v>
      </c>
      <c r="AM1328" s="362">
        <f t="shared" si="3512"/>
        <v>0</v>
      </c>
      <c r="AN1328" s="362">
        <f t="shared" si="3512"/>
        <v>0</v>
      </c>
      <c r="AO1328" s="362">
        <f t="shared" si="3512"/>
        <v>0</v>
      </c>
      <c r="AP1328" s="362">
        <f t="shared" si="3512"/>
        <v>0</v>
      </c>
      <c r="AQ1328" s="362">
        <f t="shared" si="3512"/>
        <v>0</v>
      </c>
      <c r="AR1328" s="362">
        <f t="shared" si="3512"/>
        <v>0</v>
      </c>
      <c r="AS1328" s="266"/>
    </row>
    <row r="1329" spans="1:45" ht="15" hidden="1" customHeight="1" outlineLevel="1">
      <c r="A1329" s="464"/>
      <c r="B1329" s="379"/>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63"/>
      <c r="AF1329" s="376"/>
      <c r="AG1329" s="376"/>
      <c r="AH1329" s="376"/>
      <c r="AI1329" s="376"/>
      <c r="AJ1329" s="376"/>
      <c r="AK1329" s="376"/>
      <c r="AL1329" s="376"/>
      <c r="AM1329" s="376"/>
      <c r="AN1329" s="376"/>
      <c r="AO1329" s="376"/>
      <c r="AP1329" s="376"/>
      <c r="AQ1329" s="376"/>
      <c r="AR1329" s="376"/>
      <c r="AS1329" s="266"/>
    </row>
    <row r="1330" spans="1:45" ht="32.450000000000003" hidden="1" customHeight="1" outlineLevel="1">
      <c r="A1330" s="464">
        <v>45</v>
      </c>
      <c r="B1330" s="379" t="s">
        <v>137</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77"/>
      <c r="AF1330" s="366"/>
      <c r="AG1330" s="366"/>
      <c r="AH1330" s="366"/>
      <c r="AI1330" s="366"/>
      <c r="AJ1330" s="366"/>
      <c r="AK1330" s="366"/>
      <c r="AL1330" s="366"/>
      <c r="AM1330" s="366"/>
      <c r="AN1330" s="366"/>
      <c r="AO1330" s="366"/>
      <c r="AP1330" s="366"/>
      <c r="AQ1330" s="366"/>
      <c r="AR1330" s="366"/>
      <c r="AS1330" s="256">
        <f>SUM(AE1330:AR1330)</f>
        <v>0</v>
      </c>
    </row>
    <row r="1331" spans="1:45" ht="15" hidden="1" customHeight="1" outlineLevel="1">
      <c r="A1331" s="464"/>
      <c r="B1331" s="254" t="s">
        <v>725</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62">
        <f>AE1330</f>
        <v>0</v>
      </c>
      <c r="AF1331" s="362">
        <f t="shared" ref="AF1331:AR1331" si="3513">AF1330</f>
        <v>0</v>
      </c>
      <c r="AG1331" s="362">
        <f t="shared" si="3513"/>
        <v>0</v>
      </c>
      <c r="AH1331" s="362">
        <f t="shared" si="3513"/>
        <v>0</v>
      </c>
      <c r="AI1331" s="362">
        <f t="shared" si="3513"/>
        <v>0</v>
      </c>
      <c r="AJ1331" s="362">
        <f t="shared" si="3513"/>
        <v>0</v>
      </c>
      <c r="AK1331" s="362">
        <f t="shared" si="3513"/>
        <v>0</v>
      </c>
      <c r="AL1331" s="362">
        <f t="shared" si="3513"/>
        <v>0</v>
      </c>
      <c r="AM1331" s="362">
        <f t="shared" si="3513"/>
        <v>0</v>
      </c>
      <c r="AN1331" s="362">
        <f t="shared" si="3513"/>
        <v>0</v>
      </c>
      <c r="AO1331" s="362">
        <f t="shared" si="3513"/>
        <v>0</v>
      </c>
      <c r="AP1331" s="362">
        <f t="shared" si="3513"/>
        <v>0</v>
      </c>
      <c r="AQ1331" s="362">
        <f t="shared" si="3513"/>
        <v>0</v>
      </c>
      <c r="AR1331" s="362">
        <f t="shared" si="3513"/>
        <v>0</v>
      </c>
      <c r="AS1331" s="266"/>
    </row>
    <row r="1332" spans="1:45" ht="15" hidden="1" customHeight="1" outlineLevel="1">
      <c r="A1332" s="464"/>
      <c r="B1332" s="379"/>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63"/>
      <c r="AF1332" s="376"/>
      <c r="AG1332" s="376"/>
      <c r="AH1332" s="376"/>
      <c r="AI1332" s="376"/>
      <c r="AJ1332" s="376"/>
      <c r="AK1332" s="376"/>
      <c r="AL1332" s="376"/>
      <c r="AM1332" s="376"/>
      <c r="AN1332" s="376"/>
      <c r="AO1332" s="376"/>
      <c r="AP1332" s="376"/>
      <c r="AQ1332" s="376"/>
      <c r="AR1332" s="376"/>
      <c r="AS1332" s="266"/>
    </row>
    <row r="1333" spans="1:45" ht="32.1" hidden="1" customHeight="1" outlineLevel="1">
      <c r="A1333" s="464">
        <v>46</v>
      </c>
      <c r="B1333" s="379" t="s">
        <v>138</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77"/>
      <c r="AF1333" s="366"/>
      <c r="AG1333" s="366"/>
      <c r="AH1333" s="366"/>
      <c r="AI1333" s="366"/>
      <c r="AJ1333" s="366"/>
      <c r="AK1333" s="366"/>
      <c r="AL1333" s="366"/>
      <c r="AM1333" s="366"/>
      <c r="AN1333" s="366"/>
      <c r="AO1333" s="366"/>
      <c r="AP1333" s="366"/>
      <c r="AQ1333" s="366"/>
      <c r="AR1333" s="366"/>
      <c r="AS1333" s="256">
        <f>SUM(AE1333:AR1333)</f>
        <v>0</v>
      </c>
    </row>
    <row r="1334" spans="1:45" ht="15" hidden="1" customHeight="1" outlineLevel="1">
      <c r="A1334" s="464"/>
      <c r="B1334" s="254" t="s">
        <v>725</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62">
        <f>AE1333</f>
        <v>0</v>
      </c>
      <c r="AF1334" s="362">
        <f t="shared" ref="AF1334:AR1334" si="3514">AF1333</f>
        <v>0</v>
      </c>
      <c r="AG1334" s="362">
        <f t="shared" si="3514"/>
        <v>0</v>
      </c>
      <c r="AH1334" s="362">
        <f t="shared" si="3514"/>
        <v>0</v>
      </c>
      <c r="AI1334" s="362">
        <f t="shared" si="3514"/>
        <v>0</v>
      </c>
      <c r="AJ1334" s="362">
        <f t="shared" si="3514"/>
        <v>0</v>
      </c>
      <c r="AK1334" s="362">
        <f t="shared" si="3514"/>
        <v>0</v>
      </c>
      <c r="AL1334" s="362">
        <f t="shared" si="3514"/>
        <v>0</v>
      </c>
      <c r="AM1334" s="362">
        <f t="shared" si="3514"/>
        <v>0</v>
      </c>
      <c r="AN1334" s="362">
        <f t="shared" si="3514"/>
        <v>0</v>
      </c>
      <c r="AO1334" s="362">
        <f t="shared" si="3514"/>
        <v>0</v>
      </c>
      <c r="AP1334" s="362">
        <f t="shared" si="3514"/>
        <v>0</v>
      </c>
      <c r="AQ1334" s="362">
        <f t="shared" si="3514"/>
        <v>0</v>
      </c>
      <c r="AR1334" s="362">
        <f t="shared" si="3514"/>
        <v>0</v>
      </c>
      <c r="AS1334" s="266"/>
    </row>
    <row r="1335" spans="1:45" ht="15" hidden="1" customHeight="1" outlineLevel="1">
      <c r="A1335" s="464"/>
      <c r="B1335" s="379"/>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63"/>
      <c r="AF1335" s="376"/>
      <c r="AG1335" s="376"/>
      <c r="AH1335" s="376"/>
      <c r="AI1335" s="376"/>
      <c r="AJ1335" s="376"/>
      <c r="AK1335" s="376"/>
      <c r="AL1335" s="376"/>
      <c r="AM1335" s="376"/>
      <c r="AN1335" s="376"/>
      <c r="AO1335" s="376"/>
      <c r="AP1335" s="376"/>
      <c r="AQ1335" s="376"/>
      <c r="AR1335" s="376"/>
      <c r="AS1335" s="266"/>
    </row>
    <row r="1336" spans="1:45" ht="35.450000000000003" hidden="1" customHeight="1" outlineLevel="1">
      <c r="A1336" s="464">
        <v>47</v>
      </c>
      <c r="B1336" s="379" t="s">
        <v>139</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77"/>
      <c r="AF1336" s="366"/>
      <c r="AG1336" s="366"/>
      <c r="AH1336" s="366"/>
      <c r="AI1336" s="366"/>
      <c r="AJ1336" s="366"/>
      <c r="AK1336" s="366"/>
      <c r="AL1336" s="366"/>
      <c r="AM1336" s="366"/>
      <c r="AN1336" s="366"/>
      <c r="AO1336" s="366"/>
      <c r="AP1336" s="366"/>
      <c r="AQ1336" s="366"/>
      <c r="AR1336" s="366"/>
      <c r="AS1336" s="256">
        <f>SUM(AE1336:AR1336)</f>
        <v>0</v>
      </c>
    </row>
    <row r="1337" spans="1:45" ht="15" hidden="1" customHeight="1" outlineLevel="1">
      <c r="A1337" s="464"/>
      <c r="B1337" s="254" t="s">
        <v>725</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62">
        <f>AE1336</f>
        <v>0</v>
      </c>
      <c r="AF1337" s="362">
        <f t="shared" ref="AF1337:AR1337" si="3515">AF1336</f>
        <v>0</v>
      </c>
      <c r="AG1337" s="362">
        <f t="shared" si="3515"/>
        <v>0</v>
      </c>
      <c r="AH1337" s="362">
        <f t="shared" si="3515"/>
        <v>0</v>
      </c>
      <c r="AI1337" s="362">
        <f t="shared" si="3515"/>
        <v>0</v>
      </c>
      <c r="AJ1337" s="362">
        <f t="shared" si="3515"/>
        <v>0</v>
      </c>
      <c r="AK1337" s="362">
        <f t="shared" si="3515"/>
        <v>0</v>
      </c>
      <c r="AL1337" s="362">
        <f t="shared" si="3515"/>
        <v>0</v>
      </c>
      <c r="AM1337" s="362">
        <f t="shared" si="3515"/>
        <v>0</v>
      </c>
      <c r="AN1337" s="362">
        <f t="shared" si="3515"/>
        <v>0</v>
      </c>
      <c r="AO1337" s="362">
        <f t="shared" si="3515"/>
        <v>0</v>
      </c>
      <c r="AP1337" s="362">
        <f t="shared" si="3515"/>
        <v>0</v>
      </c>
      <c r="AQ1337" s="362">
        <f t="shared" si="3515"/>
        <v>0</v>
      </c>
      <c r="AR1337" s="362">
        <f t="shared" si="3515"/>
        <v>0</v>
      </c>
      <c r="AS1337" s="266"/>
    </row>
    <row r="1338" spans="1:45" ht="15" hidden="1" customHeight="1" outlineLevel="1">
      <c r="A1338" s="464"/>
      <c r="B1338" s="379"/>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63"/>
      <c r="AF1338" s="376"/>
      <c r="AG1338" s="376"/>
      <c r="AH1338" s="376"/>
      <c r="AI1338" s="376"/>
      <c r="AJ1338" s="376"/>
      <c r="AK1338" s="376"/>
      <c r="AL1338" s="376"/>
      <c r="AM1338" s="376"/>
      <c r="AN1338" s="376"/>
      <c r="AO1338" s="376"/>
      <c r="AP1338" s="376"/>
      <c r="AQ1338" s="376"/>
      <c r="AR1338" s="376"/>
      <c r="AS1338" s="266"/>
    </row>
    <row r="1339" spans="1:45" ht="39.75" hidden="1" customHeight="1" outlineLevel="1">
      <c r="A1339" s="464">
        <v>48</v>
      </c>
      <c r="B1339" s="379" t="s">
        <v>140</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77"/>
      <c r="AF1339" s="366"/>
      <c r="AG1339" s="366"/>
      <c r="AH1339" s="366"/>
      <c r="AI1339" s="366"/>
      <c r="AJ1339" s="366"/>
      <c r="AK1339" s="366"/>
      <c r="AL1339" s="366"/>
      <c r="AM1339" s="366"/>
      <c r="AN1339" s="366"/>
      <c r="AO1339" s="366"/>
      <c r="AP1339" s="366"/>
      <c r="AQ1339" s="366"/>
      <c r="AR1339" s="366"/>
      <c r="AS1339" s="256">
        <f>SUM(AE1339:AR1339)</f>
        <v>0</v>
      </c>
    </row>
    <row r="1340" spans="1:45" ht="15" hidden="1" customHeight="1" outlineLevel="1">
      <c r="A1340" s="464"/>
      <c r="B1340" s="254" t="s">
        <v>725</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62">
        <f>AE1339</f>
        <v>0</v>
      </c>
      <c r="AF1340" s="362">
        <f t="shared" ref="AF1340:AR1340" si="3516">AF1339</f>
        <v>0</v>
      </c>
      <c r="AG1340" s="362">
        <f t="shared" si="3516"/>
        <v>0</v>
      </c>
      <c r="AH1340" s="362">
        <f t="shared" si="3516"/>
        <v>0</v>
      </c>
      <c r="AI1340" s="362">
        <f t="shared" si="3516"/>
        <v>0</v>
      </c>
      <c r="AJ1340" s="362">
        <f t="shared" si="3516"/>
        <v>0</v>
      </c>
      <c r="AK1340" s="362">
        <f t="shared" si="3516"/>
        <v>0</v>
      </c>
      <c r="AL1340" s="362">
        <f t="shared" si="3516"/>
        <v>0</v>
      </c>
      <c r="AM1340" s="362">
        <f t="shared" si="3516"/>
        <v>0</v>
      </c>
      <c r="AN1340" s="362">
        <f t="shared" si="3516"/>
        <v>0</v>
      </c>
      <c r="AO1340" s="362">
        <f t="shared" si="3516"/>
        <v>0</v>
      </c>
      <c r="AP1340" s="362">
        <f t="shared" si="3516"/>
        <v>0</v>
      </c>
      <c r="AQ1340" s="362">
        <f t="shared" si="3516"/>
        <v>0</v>
      </c>
      <c r="AR1340" s="362">
        <f t="shared" si="3516"/>
        <v>0</v>
      </c>
      <c r="AS1340" s="266"/>
    </row>
    <row r="1341" spans="1:45" ht="15" hidden="1" customHeight="1" outlineLevel="1">
      <c r="A1341" s="464"/>
      <c r="B1341" s="379"/>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63"/>
      <c r="AF1341" s="376"/>
      <c r="AG1341" s="376"/>
      <c r="AH1341" s="376"/>
      <c r="AI1341" s="376"/>
      <c r="AJ1341" s="376"/>
      <c r="AK1341" s="376"/>
      <c r="AL1341" s="376"/>
      <c r="AM1341" s="376"/>
      <c r="AN1341" s="376"/>
      <c r="AO1341" s="376"/>
      <c r="AP1341" s="376"/>
      <c r="AQ1341" s="376"/>
      <c r="AR1341" s="376"/>
      <c r="AS1341" s="266"/>
    </row>
    <row r="1342" spans="1:45" ht="33" hidden="1" customHeight="1" outlineLevel="1">
      <c r="A1342" s="464">
        <v>49</v>
      </c>
      <c r="B1342" s="379" t="s">
        <v>141</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77"/>
      <c r="AF1342" s="366"/>
      <c r="AG1342" s="366"/>
      <c r="AH1342" s="366"/>
      <c r="AI1342" s="366"/>
      <c r="AJ1342" s="366"/>
      <c r="AK1342" s="366"/>
      <c r="AL1342" s="366"/>
      <c r="AM1342" s="366"/>
      <c r="AN1342" s="366"/>
      <c r="AO1342" s="366"/>
      <c r="AP1342" s="366"/>
      <c r="AQ1342" s="366"/>
      <c r="AR1342" s="366"/>
      <c r="AS1342" s="256">
        <f>SUM(AE1342:AR1342)</f>
        <v>0</v>
      </c>
    </row>
    <row r="1343" spans="1:45" ht="15" hidden="1" customHeight="1" outlineLevel="1">
      <c r="A1343" s="464"/>
      <c r="B1343" s="254" t="s">
        <v>725</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62">
        <f>AE1342</f>
        <v>0</v>
      </c>
      <c r="AF1343" s="362">
        <f t="shared" ref="AF1343:AR1343" si="3517">AF1342</f>
        <v>0</v>
      </c>
      <c r="AG1343" s="362">
        <f t="shared" si="3517"/>
        <v>0</v>
      </c>
      <c r="AH1343" s="362">
        <f t="shared" si="3517"/>
        <v>0</v>
      </c>
      <c r="AI1343" s="362">
        <f t="shared" si="3517"/>
        <v>0</v>
      </c>
      <c r="AJ1343" s="362">
        <f t="shared" si="3517"/>
        <v>0</v>
      </c>
      <c r="AK1343" s="362">
        <f t="shared" si="3517"/>
        <v>0</v>
      </c>
      <c r="AL1343" s="362">
        <f t="shared" si="3517"/>
        <v>0</v>
      </c>
      <c r="AM1343" s="362">
        <f t="shared" si="3517"/>
        <v>0</v>
      </c>
      <c r="AN1343" s="362">
        <f t="shared" si="3517"/>
        <v>0</v>
      </c>
      <c r="AO1343" s="362">
        <f t="shared" si="3517"/>
        <v>0</v>
      </c>
      <c r="AP1343" s="362">
        <f t="shared" si="3517"/>
        <v>0</v>
      </c>
      <c r="AQ1343" s="362">
        <f t="shared" si="3517"/>
        <v>0</v>
      </c>
      <c r="AR1343" s="362">
        <f t="shared" si="3517"/>
        <v>0</v>
      </c>
      <c r="AS1343" s="266"/>
    </row>
    <row r="1344" spans="1:45" hidden="1" outlineLevel="1">
      <c r="A1344" s="464"/>
      <c r="AS1344" s="671"/>
    </row>
    <row r="1345" spans="1:45" ht="15.75" hidden="1" outlineLevel="1">
      <c r="A1345" s="464"/>
      <c r="B1345" s="675" t="s">
        <v>921</v>
      </c>
      <c r="AS1345" s="671"/>
    </row>
    <row r="1346" spans="1:45" hidden="1" outlineLevel="1">
      <c r="A1346" s="464">
        <v>50</v>
      </c>
      <c r="AS1346" s="671"/>
    </row>
    <row r="1347" spans="1:45" ht="15.75" hidden="1" outlineLevel="1">
      <c r="A1347" s="464"/>
      <c r="B1347" s="379" t="s">
        <v>920</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idden="1" outlineLevel="1">
      <c r="A1348" s="464"/>
      <c r="B1348" s="254" t="s">
        <v>725</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518">AF1347</f>
        <v>0</v>
      </c>
      <c r="AG1348" s="362">
        <f t="shared" si="3518"/>
        <v>0</v>
      </c>
      <c r="AH1348" s="362">
        <f t="shared" si="3518"/>
        <v>0</v>
      </c>
      <c r="AI1348" s="362">
        <f t="shared" si="3518"/>
        <v>0</v>
      </c>
      <c r="AJ1348" s="362">
        <f t="shared" si="3518"/>
        <v>0</v>
      </c>
      <c r="AK1348" s="362">
        <f t="shared" si="3518"/>
        <v>0</v>
      </c>
      <c r="AL1348" s="362">
        <f t="shared" si="3518"/>
        <v>0</v>
      </c>
      <c r="AM1348" s="362">
        <f t="shared" si="3518"/>
        <v>0</v>
      </c>
      <c r="AN1348" s="362">
        <f t="shared" si="3518"/>
        <v>0</v>
      </c>
      <c r="AO1348" s="362">
        <f t="shared" si="3518"/>
        <v>0</v>
      </c>
      <c r="AP1348" s="362">
        <f t="shared" si="3518"/>
        <v>0</v>
      </c>
      <c r="AQ1348" s="362">
        <f t="shared" si="3518"/>
        <v>0</v>
      </c>
      <c r="AR1348" s="362">
        <f t="shared" si="3518"/>
        <v>0</v>
      </c>
      <c r="AS1348" s="266"/>
    </row>
    <row r="1349" spans="1:45" ht="15" customHeight="1" outlineLevel="1">
      <c r="A1349" s="464"/>
      <c r="B1349" s="254"/>
      <c r="C1349" s="265"/>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261"/>
      <c r="AF1349" s="261"/>
      <c r="AG1349" s="261"/>
      <c r="AH1349" s="261"/>
      <c r="AI1349" s="261"/>
      <c r="AJ1349" s="261"/>
      <c r="AK1349" s="261"/>
      <c r="AL1349" s="261"/>
      <c r="AM1349" s="261"/>
      <c r="AN1349" s="261"/>
      <c r="AO1349" s="261"/>
      <c r="AP1349" s="261"/>
      <c r="AQ1349" s="261"/>
      <c r="AR1349" s="261"/>
      <c r="AS1349" s="266"/>
    </row>
    <row r="1350" spans="1:45" ht="15.75">
      <c r="B1350" s="286" t="s">
        <v>726</v>
      </c>
      <c r="C1350" s="288"/>
      <c r="D1350" s="288">
        <f>SUM(D1188:D1343)</f>
        <v>202188.25460493509</v>
      </c>
      <c r="E1350" s="288"/>
      <c r="F1350" s="288"/>
      <c r="G1350" s="288"/>
      <c r="H1350" s="288"/>
      <c r="I1350" s="288"/>
      <c r="J1350" s="288"/>
      <c r="K1350" s="288"/>
      <c r="L1350" s="288"/>
      <c r="M1350" s="288"/>
      <c r="N1350" s="288"/>
      <c r="O1350" s="288"/>
      <c r="P1350" s="288"/>
      <c r="Q1350" s="288"/>
      <c r="R1350" s="288">
        <f>SUM(R1188:R1343)</f>
        <v>24.451827242525006</v>
      </c>
      <c r="S1350" s="288"/>
      <c r="T1350" s="288"/>
      <c r="U1350" s="288"/>
      <c r="V1350" s="288"/>
      <c r="W1350" s="288"/>
      <c r="X1350" s="288"/>
      <c r="Y1350" s="288"/>
      <c r="Z1350" s="288"/>
      <c r="AA1350" s="288"/>
      <c r="AB1350" s="288"/>
      <c r="AC1350" s="288"/>
      <c r="AD1350" s="288"/>
      <c r="AE1350" s="288">
        <f>IF(AE1186="kWh",SUMPRODUCT(D1188:D1348,AE1188:AE1348))</f>
        <v>0</v>
      </c>
      <c r="AF1350" s="288">
        <f>IF(AF1186="kWh",SUMPRODUCT(D1188:D1348,AF1188:AF1348))</f>
        <v>0</v>
      </c>
      <c r="AG1350" s="288">
        <f>IF(AG1186="kw",SUMPRODUCT(Q1188:Q1348,R1188:R1348,AG1188:AG1348),SUMPRODUCT(D1188:D1348,AG1188:AG1348))</f>
        <v>293.42192691030004</v>
      </c>
      <c r="AH1350" s="288">
        <f>IF(AH1186="kw",SUMPRODUCT(Q1188:Q1343,R1188:R1343,AH1188:AH1343),SUMPRODUCT(D1188:D1343,AH1188:AH1343))</f>
        <v>0</v>
      </c>
      <c r="AI1350" s="288">
        <f>IF(AI1186="kw",SUMPRODUCT(Q1188:Q1343,R1188:R1343,AI1188:AI1343),SUMPRODUCT(D1188:D1343,AI1188:AI1343))</f>
        <v>0</v>
      </c>
      <c r="AJ1350" s="288">
        <f>IF(AJ1186="kw",SUMPRODUCT(Q1188:Q1343,R1188:R1343,AJ1188:AJ1343),SUMPRODUCT(D1188:D1343,AJ1188:AJ1343))</f>
        <v>0</v>
      </c>
      <c r="AK1350" s="288">
        <f>IF(AK1186="kw",SUMPRODUCT(Q1188:Q1343,R1188:R1343,AK1188:AK1343),SUMPRODUCT(D1188:D1343,AK1188:AK1343))</f>
        <v>0</v>
      </c>
      <c r="AL1350" s="288">
        <f>IF(AL1186="kw",SUMPRODUCT(Q1188:Q1343,R1188:R1343,AL1188:AL1343),SUMPRODUCT(D1188:D1343,AL1188:AL1343))</f>
        <v>0</v>
      </c>
      <c r="AM1350" s="288">
        <f>IF(AM1186="kw",SUMPRODUCT(Q1188:Q1343,R1188:R1343,AM1188:AM1343),SUMPRODUCT(D1188:D1343,AM1188:AM1343))</f>
        <v>0</v>
      </c>
      <c r="AN1350" s="288">
        <f>IF(AN1186="kw",SUMPRODUCT(Q1188:Q1343,R1188:R1343,AN1188:AN1343),SUMPRODUCT(D1188:D1343,AN1188:AN1343))</f>
        <v>0</v>
      </c>
      <c r="AO1350" s="288">
        <f>IF(AO1186="kw",SUMPRODUCT(Q1188:Q1343,R1188:R1343,AO1188:AO1343),SUMPRODUCT(D1188:D1343,AO1188:AO1343))</f>
        <v>0</v>
      </c>
      <c r="AP1350" s="288">
        <f>IF(AP1186="kw",SUMPRODUCT(Q1188:Q1343,R1188:R1343,AP1188:AP1343),SUMPRODUCT(D1188:D1343,AP1188:AP1343))</f>
        <v>0</v>
      </c>
      <c r="AQ1350" s="288">
        <f>IF(AQ1186="kw",SUMPRODUCT(Q1188:Q1343,R1188:R1343,AQ1188:AQ1343),SUMPRODUCT(D1188:D1343,AQ1188:AQ1343))</f>
        <v>0</v>
      </c>
      <c r="AR1350" s="288">
        <f>IF(AR1186="kw",SUMPRODUCT(Q1188:Q1343,R1188:R1343,AR1188:AR1343),SUMPRODUCT(D1188:D1343,AR1188:AR1343))</f>
        <v>0</v>
      </c>
      <c r="AS1350" s="289"/>
    </row>
    <row r="1351" spans="1:45" ht="15.75">
      <c r="B1351" s="343" t="s">
        <v>727</v>
      </c>
      <c r="C1351" s="344"/>
      <c r="D1351" s="344"/>
      <c r="E1351" s="344"/>
      <c r="F1351" s="344"/>
      <c r="G1351" s="344"/>
      <c r="H1351" s="344"/>
      <c r="I1351" s="344"/>
      <c r="J1351" s="344"/>
      <c r="K1351" s="344"/>
      <c r="L1351" s="344"/>
      <c r="M1351" s="344"/>
      <c r="N1351" s="344"/>
      <c r="O1351" s="344"/>
      <c r="P1351" s="344"/>
      <c r="Q1351" s="344"/>
      <c r="R1351" s="344"/>
      <c r="S1351" s="344"/>
      <c r="T1351" s="344"/>
      <c r="U1351" s="344"/>
      <c r="V1351" s="344"/>
      <c r="W1351" s="344"/>
      <c r="X1351" s="344"/>
      <c r="Y1351" s="344"/>
      <c r="Z1351" s="344"/>
      <c r="AA1351" s="344"/>
      <c r="AB1351" s="344"/>
      <c r="AC1351" s="344"/>
      <c r="AD1351" s="344"/>
      <c r="AE1351" s="344">
        <f>HLOOKUP(AE1185,'2. LRAMVA Threshold'!$B$42:$Q$60,13,FALSE)</f>
        <v>0</v>
      </c>
      <c r="AF1351" s="344">
        <f>HLOOKUP(AF1185,'2. LRAMVA Threshold'!$B$42:$Q$60,13,FALSE)</f>
        <v>0</v>
      </c>
      <c r="AG1351" s="344">
        <f>HLOOKUP(AG1185,'2. LRAMVA Threshold'!$B$42:$Q$60,13,FALSE)</f>
        <v>0</v>
      </c>
      <c r="AH1351" s="344">
        <f>HLOOKUP(AH1185,'2. LRAMVA Threshold'!$B$42:$Q$60,13,FALSE)</f>
        <v>0</v>
      </c>
      <c r="AI1351" s="344">
        <f>HLOOKUP(AI1185,'2. LRAMVA Threshold'!$B$42:$Q$60,13,FALSE)</f>
        <v>0</v>
      </c>
      <c r="AJ1351" s="344">
        <f>HLOOKUP(AJ1185,'2. LRAMVA Threshold'!$B$42:$Q$60,13,FALSE)</f>
        <v>0</v>
      </c>
      <c r="AK1351" s="344">
        <f>HLOOKUP(AK1185,'2. LRAMVA Threshold'!$B$42:$Q$60,13,FALSE)</f>
        <v>0</v>
      </c>
      <c r="AL1351" s="344">
        <f>HLOOKUP(AL1185,'2. LRAMVA Threshold'!$B$42:$Q$60,13,FALSE)</f>
        <v>0</v>
      </c>
      <c r="AM1351" s="344">
        <f>HLOOKUP(AM1185,'2. LRAMVA Threshold'!$B$42:$Q$60,13,FALSE)</f>
        <v>0</v>
      </c>
      <c r="AN1351" s="344">
        <f>HLOOKUP(AN1185,'2. LRAMVA Threshold'!$B$42:$Q$60,13,FALSE)</f>
        <v>0</v>
      </c>
      <c r="AO1351" s="344">
        <f>HLOOKUP(AO1185,'2. LRAMVA Threshold'!$B$42:$Q$60,13,FALSE)</f>
        <v>0</v>
      </c>
      <c r="AP1351" s="344">
        <f>HLOOKUP(AP1185,'2. LRAMVA Threshold'!$B$42:$Q$60,13,FALSE)</f>
        <v>0</v>
      </c>
      <c r="AQ1351" s="344">
        <f>HLOOKUP(AQ1185,'2. LRAMVA Threshold'!$B$42:$Q$60,13,FALSE)</f>
        <v>0</v>
      </c>
      <c r="AR1351" s="344">
        <f>HLOOKUP(AR1185,'2. LRAMVA Threshold'!$B$42:$Q$60,13,FALSE)</f>
        <v>0</v>
      </c>
      <c r="AS1351" s="393"/>
    </row>
    <row r="1352" spans="1:45">
      <c r="B1352" s="346"/>
      <c r="C1352" s="383"/>
      <c r="D1352" s="384"/>
      <c r="E1352" s="384"/>
      <c r="F1352" s="384"/>
      <c r="G1352" s="384"/>
      <c r="H1352" s="384"/>
      <c r="I1352" s="384"/>
      <c r="J1352" s="384"/>
      <c r="K1352" s="384"/>
      <c r="L1352" s="384"/>
      <c r="M1352" s="384"/>
      <c r="N1352" s="348"/>
      <c r="O1352" s="348"/>
      <c r="P1352" s="348"/>
      <c r="Q1352" s="384"/>
      <c r="R1352" s="385"/>
      <c r="S1352" s="384"/>
      <c r="T1352" s="384"/>
      <c r="U1352" s="384"/>
      <c r="V1352" s="386"/>
      <c r="W1352" s="386"/>
      <c r="X1352" s="386"/>
      <c r="Y1352" s="386"/>
      <c r="Z1352" s="384"/>
      <c r="AA1352" s="384"/>
      <c r="AB1352" s="348"/>
      <c r="AC1352" s="348"/>
      <c r="AD1352" s="348"/>
      <c r="AE1352" s="387"/>
      <c r="AF1352" s="387"/>
      <c r="AG1352" s="387"/>
      <c r="AH1352" s="387"/>
      <c r="AI1352" s="387"/>
      <c r="AJ1352" s="387"/>
      <c r="AK1352" s="387"/>
      <c r="AL1352" s="351"/>
      <c r="AM1352" s="351"/>
      <c r="AN1352" s="351"/>
      <c r="AO1352" s="351"/>
      <c r="AP1352" s="351"/>
      <c r="AQ1352" s="351"/>
      <c r="AR1352" s="351"/>
      <c r="AS1352" s="352"/>
    </row>
    <row r="1353" spans="1:45">
      <c r="B1353" s="283" t="s">
        <v>728</v>
      </c>
      <c r="C1353" s="296"/>
      <c r="D1353" s="296"/>
      <c r="E1353" s="329"/>
      <c r="F1353" s="329"/>
      <c r="G1353" s="329"/>
      <c r="H1353" s="329"/>
      <c r="I1353" s="329"/>
      <c r="J1353" s="329"/>
      <c r="K1353" s="329"/>
      <c r="L1353" s="329"/>
      <c r="M1353" s="329"/>
      <c r="N1353" s="329"/>
      <c r="O1353" s="329"/>
      <c r="P1353" s="329"/>
      <c r="Q1353" s="329"/>
      <c r="R1353" s="251"/>
      <c r="S1353" s="298"/>
      <c r="T1353" s="298"/>
      <c r="U1353" s="298"/>
      <c r="V1353" s="297"/>
      <c r="W1353" s="297"/>
      <c r="X1353" s="297"/>
      <c r="Y1353" s="297"/>
      <c r="Z1353" s="298"/>
      <c r="AA1353" s="298"/>
      <c r="AB1353" s="298"/>
      <c r="AC1353" s="298"/>
      <c r="AD1353" s="298"/>
      <c r="AE1353" s="732">
        <f>HLOOKUP(AE$35,'3.  Distribution Rates'!$C$122:$P$135,13,FALSE)</f>
        <v>0</v>
      </c>
      <c r="AF1353" s="732">
        <f>HLOOKUP(AF$35,'3.  Distribution Rates'!$C$122:$P$135,13,FALSE)</f>
        <v>0</v>
      </c>
      <c r="AG1353" s="299">
        <f>HLOOKUP(AG$35,'3.  Distribution Rates'!$C$122:$P$135,13,FALSE)</f>
        <v>0</v>
      </c>
      <c r="AH1353" s="299">
        <f>HLOOKUP(AH$35,'3.  Distribution Rates'!$C$122:$P$135,13,FALSE)</f>
        <v>0</v>
      </c>
      <c r="AI1353" s="299">
        <f>HLOOKUP(AI$35,'3.  Distribution Rates'!$C$122:$P$135,13,FALSE)</f>
        <v>0</v>
      </c>
      <c r="AJ1353" s="299">
        <f>HLOOKUP(AJ$35,'3.  Distribution Rates'!$C$122:$P$135,13,FALSE)</f>
        <v>0</v>
      </c>
      <c r="AK1353" s="299">
        <f>HLOOKUP(AK$35,'3.  Distribution Rates'!$C$122:$P$135,13,FALSE)</f>
        <v>0</v>
      </c>
      <c r="AL1353" s="299">
        <f>HLOOKUP(AL$35,'3.  Distribution Rates'!$C$122:$P$135,13,FALSE)</f>
        <v>0</v>
      </c>
      <c r="AM1353" s="299">
        <f>HLOOKUP(AM$35,'3.  Distribution Rates'!$C$122:$P$135,13,FALSE)</f>
        <v>0</v>
      </c>
      <c r="AN1353" s="299">
        <f>HLOOKUP(AN$35,'3.  Distribution Rates'!$C$122:$P$135,13,FALSE)</f>
        <v>0</v>
      </c>
      <c r="AO1353" s="299">
        <f>HLOOKUP(AO$35,'3.  Distribution Rates'!$C$122:$P$135,13,FALSE)</f>
        <v>0</v>
      </c>
      <c r="AP1353" s="299">
        <f>HLOOKUP(AP$35,'3.  Distribution Rates'!$C$122:$P$135,13,FALSE)</f>
        <v>0</v>
      </c>
      <c r="AQ1353" s="299">
        <f>HLOOKUP(AQ$35,'3.  Distribution Rates'!$C$122:$P$135,13,FALSE)</f>
        <v>0</v>
      </c>
      <c r="AR1353" s="299">
        <f>HLOOKUP(AR$35,'3.  Distribution Rates'!$C$122:$P$135,13,FALSE)</f>
        <v>0</v>
      </c>
      <c r="AS1353" s="395"/>
    </row>
    <row r="1354" spans="1:45">
      <c r="B1354" s="283" t="s">
        <v>729</v>
      </c>
      <c r="C1354" s="301"/>
      <c r="D1354" s="243"/>
      <c r="E1354" s="240"/>
      <c r="F1354" s="240"/>
      <c r="G1354" s="240"/>
      <c r="H1354" s="240"/>
      <c r="I1354" s="240"/>
      <c r="J1354" s="240"/>
      <c r="K1354" s="240"/>
      <c r="L1354" s="240"/>
      <c r="M1354" s="240"/>
      <c r="N1354" s="240"/>
      <c r="O1354" s="240"/>
      <c r="P1354" s="240"/>
      <c r="Q1354" s="240"/>
      <c r="R1354" s="251"/>
      <c r="S1354" s="240"/>
      <c r="T1354" s="240"/>
      <c r="U1354" s="240"/>
      <c r="V1354" s="243"/>
      <c r="W1354" s="243"/>
      <c r="X1354" s="243"/>
      <c r="Y1354" s="243"/>
      <c r="Z1354" s="240"/>
      <c r="AA1354" s="240"/>
      <c r="AB1354" s="240"/>
      <c r="AC1354" s="240"/>
      <c r="AD1354" s="240"/>
      <c r="AE1354" s="331">
        <f>'4.  2011-2014 LRAM'!AM144*AE1353</f>
        <v>0</v>
      </c>
      <c r="AF1354" s="331">
        <f>'4.  2011-2014 LRAM'!AN144*AF1353</f>
        <v>0</v>
      </c>
      <c r="AG1354" s="331">
        <f>'4.  2011-2014 LRAM'!AO144*AG1353</f>
        <v>0</v>
      </c>
      <c r="AH1354" s="331">
        <f>'4.  2011-2014 LRAM'!AP144*AH1353</f>
        <v>0</v>
      </c>
      <c r="AI1354" s="331">
        <f>'4.  2011-2014 LRAM'!AQ144*AI1353</f>
        <v>0</v>
      </c>
      <c r="AJ1354" s="331">
        <f>'4.  2011-2014 LRAM'!AR144*AJ1353</f>
        <v>0</v>
      </c>
      <c r="AK1354" s="331">
        <f>'4.  2011-2014 LRAM'!AS144*AK1353</f>
        <v>0</v>
      </c>
      <c r="AL1354" s="331">
        <f>'4.  2011-2014 LRAM'!AT144*AL1353</f>
        <v>0</v>
      </c>
      <c r="AM1354" s="331">
        <f>'4.  2011-2014 LRAM'!AU144*AM1353</f>
        <v>0</v>
      </c>
      <c r="AN1354" s="331">
        <f>'4.  2011-2014 LRAM'!AV144*AN1353</f>
        <v>0</v>
      </c>
      <c r="AO1354" s="331">
        <f>'4.  2011-2014 LRAM'!AW144*AO1353</f>
        <v>0</v>
      </c>
      <c r="AP1354" s="331">
        <f>'4.  2011-2014 LRAM'!AX144*AP1353</f>
        <v>0</v>
      </c>
      <c r="AQ1354" s="331">
        <f>'4.  2011-2014 LRAM'!AY144*AQ1353</f>
        <v>0</v>
      </c>
      <c r="AR1354" s="331">
        <f>'4.  2011-2014 LRAM'!AZ144*AR1353</f>
        <v>0</v>
      </c>
      <c r="AS1354" s="543">
        <f t="shared" ref="AS1354:AS1364" si="3519">SUM(AE1354:AR1354)</f>
        <v>0</v>
      </c>
    </row>
    <row r="1355" spans="1:45">
      <c r="B1355" s="283" t="s">
        <v>730</v>
      </c>
      <c r="C1355" s="301"/>
      <c r="D1355" s="243"/>
      <c r="E1355" s="240"/>
      <c r="F1355" s="240"/>
      <c r="G1355" s="240"/>
      <c r="H1355" s="240"/>
      <c r="I1355" s="240"/>
      <c r="J1355" s="240"/>
      <c r="K1355" s="240"/>
      <c r="L1355" s="240"/>
      <c r="M1355" s="240"/>
      <c r="N1355" s="240"/>
      <c r="O1355" s="240"/>
      <c r="P1355" s="240"/>
      <c r="Q1355" s="240"/>
      <c r="R1355" s="251"/>
      <c r="S1355" s="240"/>
      <c r="T1355" s="240"/>
      <c r="U1355" s="240"/>
      <c r="V1355" s="243"/>
      <c r="W1355" s="243"/>
      <c r="X1355" s="243"/>
      <c r="Y1355" s="243"/>
      <c r="Z1355" s="240"/>
      <c r="AA1355" s="240"/>
      <c r="AB1355" s="240"/>
      <c r="AC1355" s="240"/>
      <c r="AD1355" s="240"/>
      <c r="AE1355" s="331">
        <f>'4.  2011-2014 LRAM'!AM283*AE1353</f>
        <v>0</v>
      </c>
      <c r="AF1355" s="331">
        <f>'4.  2011-2014 LRAM'!AN283*AF1353</f>
        <v>0</v>
      </c>
      <c r="AG1355" s="331">
        <f>'4.  2011-2014 LRAM'!AO283*AG1353</f>
        <v>0</v>
      </c>
      <c r="AH1355" s="331">
        <f>'4.  2011-2014 LRAM'!AP283*AH1353</f>
        <v>0</v>
      </c>
      <c r="AI1355" s="331">
        <f>'4.  2011-2014 LRAM'!AQ283*AI1353</f>
        <v>0</v>
      </c>
      <c r="AJ1355" s="331">
        <f>'4.  2011-2014 LRAM'!AR283*AJ1353</f>
        <v>0</v>
      </c>
      <c r="AK1355" s="331">
        <f>'4.  2011-2014 LRAM'!AS283*AK1353</f>
        <v>0</v>
      </c>
      <c r="AL1355" s="331">
        <f>'4.  2011-2014 LRAM'!AT283*AL1353</f>
        <v>0</v>
      </c>
      <c r="AM1355" s="331">
        <f>'4.  2011-2014 LRAM'!AU283*AM1353</f>
        <v>0</v>
      </c>
      <c r="AN1355" s="331">
        <f>'4.  2011-2014 LRAM'!AV283*AN1353</f>
        <v>0</v>
      </c>
      <c r="AO1355" s="331">
        <f>'4.  2011-2014 LRAM'!AW283*AO1353</f>
        <v>0</v>
      </c>
      <c r="AP1355" s="331">
        <f>'4.  2011-2014 LRAM'!AX283*AP1353</f>
        <v>0</v>
      </c>
      <c r="AQ1355" s="331">
        <f>'4.  2011-2014 LRAM'!AY283*AQ1353</f>
        <v>0</v>
      </c>
      <c r="AR1355" s="331">
        <f>'4.  2011-2014 LRAM'!AZ283*AR1353</f>
        <v>0</v>
      </c>
      <c r="AS1355" s="543">
        <f t="shared" si="3519"/>
        <v>0</v>
      </c>
    </row>
    <row r="1356" spans="1:45">
      <c r="B1356" s="283" t="s">
        <v>731</v>
      </c>
      <c r="C1356" s="301"/>
      <c r="D1356" s="243"/>
      <c r="E1356" s="240"/>
      <c r="F1356" s="240"/>
      <c r="G1356" s="240"/>
      <c r="H1356" s="240"/>
      <c r="I1356" s="240"/>
      <c r="J1356" s="240"/>
      <c r="K1356" s="240"/>
      <c r="L1356" s="240"/>
      <c r="M1356" s="240"/>
      <c r="N1356" s="240"/>
      <c r="O1356" s="240"/>
      <c r="P1356" s="240"/>
      <c r="Q1356" s="240"/>
      <c r="R1356" s="251"/>
      <c r="S1356" s="240"/>
      <c r="T1356" s="240"/>
      <c r="U1356" s="240"/>
      <c r="V1356" s="243"/>
      <c r="W1356" s="243"/>
      <c r="X1356" s="243"/>
      <c r="Y1356" s="243"/>
      <c r="Z1356" s="240"/>
      <c r="AA1356" s="240"/>
      <c r="AB1356" s="240"/>
      <c r="AC1356" s="240"/>
      <c r="AD1356" s="240"/>
      <c r="AE1356" s="331">
        <f>'4.  2011-2014 LRAM'!AM419*AE1353</f>
        <v>0</v>
      </c>
      <c r="AF1356" s="331">
        <f>'4.  2011-2014 LRAM'!AN419*AF1353</f>
        <v>0</v>
      </c>
      <c r="AG1356" s="331">
        <f>'4.  2011-2014 LRAM'!AO419*AG1353</f>
        <v>0</v>
      </c>
      <c r="AH1356" s="331">
        <f>'4.  2011-2014 LRAM'!AP419*AH1353</f>
        <v>0</v>
      </c>
      <c r="AI1356" s="331">
        <f>'4.  2011-2014 LRAM'!AQ419*AI1353</f>
        <v>0</v>
      </c>
      <c r="AJ1356" s="331">
        <f>'4.  2011-2014 LRAM'!AR419*AJ1353</f>
        <v>0</v>
      </c>
      <c r="AK1356" s="331">
        <f>'4.  2011-2014 LRAM'!AS419*AK1353</f>
        <v>0</v>
      </c>
      <c r="AL1356" s="331">
        <f>'4.  2011-2014 LRAM'!AT419*AL1353</f>
        <v>0</v>
      </c>
      <c r="AM1356" s="331">
        <f>'4.  2011-2014 LRAM'!AU419*AM1353</f>
        <v>0</v>
      </c>
      <c r="AN1356" s="331">
        <f>'4.  2011-2014 LRAM'!AV419*AN1353</f>
        <v>0</v>
      </c>
      <c r="AO1356" s="331">
        <f>'4.  2011-2014 LRAM'!AW419*AO1353</f>
        <v>0</v>
      </c>
      <c r="AP1356" s="331">
        <f>'4.  2011-2014 LRAM'!AX419*AP1353</f>
        <v>0</v>
      </c>
      <c r="AQ1356" s="331">
        <f>'4.  2011-2014 LRAM'!AY419*AQ1353</f>
        <v>0</v>
      </c>
      <c r="AR1356" s="331">
        <f>'4.  2011-2014 LRAM'!AZ419*AR1353</f>
        <v>0</v>
      </c>
      <c r="AS1356" s="543">
        <f t="shared" si="3519"/>
        <v>0</v>
      </c>
    </row>
    <row r="1357" spans="1:45">
      <c r="B1357" s="283" t="s">
        <v>732</v>
      </c>
      <c r="C1357" s="301"/>
      <c r="D1357" s="243"/>
      <c r="E1357" s="240"/>
      <c r="F1357" s="240"/>
      <c r="G1357" s="240"/>
      <c r="H1357" s="240"/>
      <c r="I1357" s="240"/>
      <c r="J1357" s="240"/>
      <c r="K1357" s="240"/>
      <c r="L1357" s="240"/>
      <c r="M1357" s="240"/>
      <c r="N1357" s="240"/>
      <c r="O1357" s="240"/>
      <c r="P1357" s="240"/>
      <c r="Q1357" s="240"/>
      <c r="R1357" s="251"/>
      <c r="S1357" s="240"/>
      <c r="T1357" s="240"/>
      <c r="U1357" s="240"/>
      <c r="V1357" s="243"/>
      <c r="W1357" s="243"/>
      <c r="X1357" s="243"/>
      <c r="Y1357" s="243"/>
      <c r="Z1357" s="240"/>
      <c r="AA1357" s="240"/>
      <c r="AB1357" s="240"/>
      <c r="AC1357" s="240"/>
      <c r="AD1357" s="240"/>
      <c r="AE1357" s="331">
        <f>'4.  2011-2014 LRAM'!AM556*AE1353</f>
        <v>0</v>
      </c>
      <c r="AF1357" s="331">
        <f>'4.  2011-2014 LRAM'!AN556*AF1353</f>
        <v>0</v>
      </c>
      <c r="AG1357" s="331">
        <f>'4.  2011-2014 LRAM'!AO556*AG1353</f>
        <v>0</v>
      </c>
      <c r="AH1357" s="331">
        <f>'4.  2011-2014 LRAM'!AP556*AH1353</f>
        <v>0</v>
      </c>
      <c r="AI1357" s="331">
        <f>'4.  2011-2014 LRAM'!AQ556*AI1353</f>
        <v>0</v>
      </c>
      <c r="AJ1357" s="331">
        <f>'4.  2011-2014 LRAM'!AR556*AJ1353</f>
        <v>0</v>
      </c>
      <c r="AK1357" s="331">
        <f>'4.  2011-2014 LRAM'!AS556*AK1353</f>
        <v>0</v>
      </c>
      <c r="AL1357" s="331">
        <f>'4.  2011-2014 LRAM'!AT556*AL1353</f>
        <v>0</v>
      </c>
      <c r="AM1357" s="331">
        <f>'4.  2011-2014 LRAM'!AU556*AM1353</f>
        <v>0</v>
      </c>
      <c r="AN1357" s="331">
        <f>'4.  2011-2014 LRAM'!AV556*AN1353</f>
        <v>0</v>
      </c>
      <c r="AO1357" s="331">
        <f>'4.  2011-2014 LRAM'!AW556*AO1353</f>
        <v>0</v>
      </c>
      <c r="AP1357" s="331">
        <f>'4.  2011-2014 LRAM'!AX556*AP1353</f>
        <v>0</v>
      </c>
      <c r="AQ1357" s="331">
        <f>'4.  2011-2014 LRAM'!AY556*AQ1353</f>
        <v>0</v>
      </c>
      <c r="AR1357" s="331">
        <f>'4.  2011-2014 LRAM'!AZ556*AR1353</f>
        <v>0</v>
      </c>
      <c r="AS1357" s="543">
        <f>SUM(AE1357:AR1357)</f>
        <v>0</v>
      </c>
    </row>
    <row r="1358" spans="1:45">
      <c r="B1358" s="283" t="s">
        <v>733</v>
      </c>
      <c r="C1358" s="301"/>
      <c r="D1358" s="243"/>
      <c r="E1358" s="240"/>
      <c r="F1358" s="240"/>
      <c r="G1358" s="240"/>
      <c r="H1358" s="240"/>
      <c r="I1358" s="240"/>
      <c r="J1358" s="240"/>
      <c r="K1358" s="240"/>
      <c r="L1358" s="240"/>
      <c r="M1358" s="240"/>
      <c r="N1358" s="240"/>
      <c r="O1358" s="240"/>
      <c r="P1358" s="240"/>
      <c r="Q1358" s="240"/>
      <c r="R1358" s="251"/>
      <c r="S1358" s="240"/>
      <c r="T1358" s="240"/>
      <c r="U1358" s="240"/>
      <c r="V1358" s="243"/>
      <c r="W1358" s="243"/>
      <c r="X1358" s="243"/>
      <c r="Y1358" s="243"/>
      <c r="Z1358" s="240"/>
      <c r="AA1358" s="240"/>
      <c r="AB1358" s="240"/>
      <c r="AC1358" s="240"/>
      <c r="AD1358" s="240"/>
      <c r="AE1358" s="331">
        <f>AE213*AE1353</f>
        <v>0</v>
      </c>
      <c r="AF1358" s="331">
        <f t="shared" ref="AF1358:AR1358" si="3520">AF213*AF1353</f>
        <v>0</v>
      </c>
      <c r="AG1358" s="331">
        <f t="shared" si="3520"/>
        <v>0</v>
      </c>
      <c r="AH1358" s="331">
        <f t="shared" si="3520"/>
        <v>0</v>
      </c>
      <c r="AI1358" s="331">
        <f t="shared" si="3520"/>
        <v>0</v>
      </c>
      <c r="AJ1358" s="331">
        <f t="shared" si="3520"/>
        <v>0</v>
      </c>
      <c r="AK1358" s="331">
        <f t="shared" si="3520"/>
        <v>0</v>
      </c>
      <c r="AL1358" s="331">
        <f t="shared" si="3520"/>
        <v>0</v>
      </c>
      <c r="AM1358" s="331">
        <f t="shared" si="3520"/>
        <v>0</v>
      </c>
      <c r="AN1358" s="331">
        <f t="shared" si="3520"/>
        <v>0</v>
      </c>
      <c r="AO1358" s="331">
        <f t="shared" si="3520"/>
        <v>0</v>
      </c>
      <c r="AP1358" s="331">
        <f t="shared" si="3520"/>
        <v>0</v>
      </c>
      <c r="AQ1358" s="331">
        <f t="shared" si="3520"/>
        <v>0</v>
      </c>
      <c r="AR1358" s="331">
        <f t="shared" si="3520"/>
        <v>0</v>
      </c>
      <c r="AS1358" s="543">
        <f t="shared" si="3519"/>
        <v>0</v>
      </c>
    </row>
    <row r="1359" spans="1:45">
      <c r="B1359" s="283" t="s">
        <v>734</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AE403*AE1353</f>
        <v>0</v>
      </c>
      <c r="AF1359" s="331">
        <f t="shared" ref="AF1359:AR1359" si="3521">AF403*AF1353</f>
        <v>0</v>
      </c>
      <c r="AG1359" s="331">
        <f t="shared" si="3521"/>
        <v>0</v>
      </c>
      <c r="AH1359" s="331">
        <f t="shared" si="3521"/>
        <v>0</v>
      </c>
      <c r="AI1359" s="331">
        <f t="shared" si="3521"/>
        <v>0</v>
      </c>
      <c r="AJ1359" s="331">
        <f t="shared" si="3521"/>
        <v>0</v>
      </c>
      <c r="AK1359" s="331">
        <f t="shared" si="3521"/>
        <v>0</v>
      </c>
      <c r="AL1359" s="331">
        <f t="shared" si="3521"/>
        <v>0</v>
      </c>
      <c r="AM1359" s="331">
        <f t="shared" si="3521"/>
        <v>0</v>
      </c>
      <c r="AN1359" s="331">
        <f t="shared" si="3521"/>
        <v>0</v>
      </c>
      <c r="AO1359" s="331">
        <f t="shared" si="3521"/>
        <v>0</v>
      </c>
      <c r="AP1359" s="331">
        <f t="shared" si="3521"/>
        <v>0</v>
      </c>
      <c r="AQ1359" s="331">
        <f t="shared" si="3521"/>
        <v>0</v>
      </c>
      <c r="AR1359" s="331">
        <f t="shared" si="3521"/>
        <v>0</v>
      </c>
      <c r="AS1359" s="543">
        <f t="shared" si="3519"/>
        <v>0</v>
      </c>
    </row>
    <row r="1360" spans="1:45">
      <c r="B1360" s="283" t="s">
        <v>735</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AE593*AE1353</f>
        <v>0</v>
      </c>
      <c r="AF1360" s="331">
        <f t="shared" ref="AF1360:AR1360" si="3522">AF593*AF1353</f>
        <v>0</v>
      </c>
      <c r="AG1360" s="331">
        <f t="shared" si="3522"/>
        <v>0</v>
      </c>
      <c r="AH1360" s="331">
        <f t="shared" si="3522"/>
        <v>0</v>
      </c>
      <c r="AI1360" s="331">
        <f t="shared" si="3522"/>
        <v>0</v>
      </c>
      <c r="AJ1360" s="331">
        <f t="shared" si="3522"/>
        <v>0</v>
      </c>
      <c r="AK1360" s="331">
        <f t="shared" si="3522"/>
        <v>0</v>
      </c>
      <c r="AL1360" s="331">
        <f t="shared" si="3522"/>
        <v>0</v>
      </c>
      <c r="AM1360" s="331">
        <f t="shared" si="3522"/>
        <v>0</v>
      </c>
      <c r="AN1360" s="331">
        <f t="shared" si="3522"/>
        <v>0</v>
      </c>
      <c r="AO1360" s="331">
        <f t="shared" si="3522"/>
        <v>0</v>
      </c>
      <c r="AP1360" s="331">
        <f t="shared" si="3522"/>
        <v>0</v>
      </c>
      <c r="AQ1360" s="331">
        <f t="shared" si="3522"/>
        <v>0</v>
      </c>
      <c r="AR1360" s="331">
        <f t="shared" si="3522"/>
        <v>0</v>
      </c>
      <c r="AS1360" s="543">
        <f t="shared" si="3519"/>
        <v>0</v>
      </c>
    </row>
    <row r="1361" spans="2:45">
      <c r="B1361" s="283" t="s">
        <v>736</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AE783*AE1353</f>
        <v>0</v>
      </c>
      <c r="AF1361" s="331">
        <f t="shared" ref="AF1361:AR1361" si="3523">AF783*AF1353</f>
        <v>0</v>
      </c>
      <c r="AG1361" s="331">
        <f t="shared" si="3523"/>
        <v>0</v>
      </c>
      <c r="AH1361" s="331">
        <f t="shared" si="3523"/>
        <v>0</v>
      </c>
      <c r="AI1361" s="331">
        <f t="shared" si="3523"/>
        <v>0</v>
      </c>
      <c r="AJ1361" s="331">
        <f t="shared" si="3523"/>
        <v>0</v>
      </c>
      <c r="AK1361" s="331">
        <f t="shared" si="3523"/>
        <v>0</v>
      </c>
      <c r="AL1361" s="331">
        <f t="shared" si="3523"/>
        <v>0</v>
      </c>
      <c r="AM1361" s="331">
        <f t="shared" si="3523"/>
        <v>0</v>
      </c>
      <c r="AN1361" s="331">
        <f t="shared" si="3523"/>
        <v>0</v>
      </c>
      <c r="AO1361" s="331">
        <f t="shared" si="3523"/>
        <v>0</v>
      </c>
      <c r="AP1361" s="331">
        <f t="shared" si="3523"/>
        <v>0</v>
      </c>
      <c r="AQ1361" s="331">
        <f t="shared" si="3523"/>
        <v>0</v>
      </c>
      <c r="AR1361" s="331">
        <f t="shared" si="3523"/>
        <v>0</v>
      </c>
      <c r="AS1361" s="543">
        <f t="shared" si="3519"/>
        <v>0</v>
      </c>
    </row>
    <row r="1362" spans="2:45">
      <c r="B1362" s="283" t="s">
        <v>737</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AE1353*AE978</f>
        <v>0</v>
      </c>
      <c r="AF1362" s="331">
        <f t="shared" ref="AF1362:AR1362" si="3524">AF1353*AF978</f>
        <v>0</v>
      </c>
      <c r="AG1362" s="331">
        <f t="shared" si="3524"/>
        <v>0</v>
      </c>
      <c r="AH1362" s="331">
        <f t="shared" si="3524"/>
        <v>0</v>
      </c>
      <c r="AI1362" s="331">
        <f t="shared" si="3524"/>
        <v>0</v>
      </c>
      <c r="AJ1362" s="331">
        <f t="shared" si="3524"/>
        <v>0</v>
      </c>
      <c r="AK1362" s="331">
        <f t="shared" si="3524"/>
        <v>0</v>
      </c>
      <c r="AL1362" s="331">
        <f t="shared" si="3524"/>
        <v>0</v>
      </c>
      <c r="AM1362" s="331">
        <f t="shared" si="3524"/>
        <v>0</v>
      </c>
      <c r="AN1362" s="331">
        <f t="shared" si="3524"/>
        <v>0</v>
      </c>
      <c r="AO1362" s="331">
        <f t="shared" si="3524"/>
        <v>0</v>
      </c>
      <c r="AP1362" s="331">
        <f t="shared" si="3524"/>
        <v>0</v>
      </c>
      <c r="AQ1362" s="331">
        <f t="shared" si="3524"/>
        <v>0</v>
      </c>
      <c r="AR1362" s="331">
        <f t="shared" si="3524"/>
        <v>0</v>
      </c>
      <c r="AS1362" s="543">
        <f t="shared" si="3519"/>
        <v>0</v>
      </c>
    </row>
    <row r="1363" spans="2:45">
      <c r="B1363" s="283" t="s">
        <v>742</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AE1173*AE1353</f>
        <v>0</v>
      </c>
      <c r="AF1363" s="331">
        <f t="shared" ref="AF1363:AR1363" si="3525">AF1173*AF1353</f>
        <v>0</v>
      </c>
      <c r="AG1363" s="331">
        <f t="shared" si="3525"/>
        <v>0</v>
      </c>
      <c r="AH1363" s="331">
        <f t="shared" si="3525"/>
        <v>0</v>
      </c>
      <c r="AI1363" s="331">
        <f t="shared" si="3525"/>
        <v>0</v>
      </c>
      <c r="AJ1363" s="331">
        <f t="shared" si="3525"/>
        <v>0</v>
      </c>
      <c r="AK1363" s="331">
        <f t="shared" si="3525"/>
        <v>0</v>
      </c>
      <c r="AL1363" s="331">
        <f t="shared" si="3525"/>
        <v>0</v>
      </c>
      <c r="AM1363" s="331">
        <f t="shared" si="3525"/>
        <v>0</v>
      </c>
      <c r="AN1363" s="331">
        <f t="shared" si="3525"/>
        <v>0</v>
      </c>
      <c r="AO1363" s="331">
        <f t="shared" si="3525"/>
        <v>0</v>
      </c>
      <c r="AP1363" s="331">
        <f t="shared" si="3525"/>
        <v>0</v>
      </c>
      <c r="AQ1363" s="331">
        <f t="shared" si="3525"/>
        <v>0</v>
      </c>
      <c r="AR1363" s="331">
        <f t="shared" si="3525"/>
        <v>0</v>
      </c>
      <c r="AS1363" s="543">
        <f t="shared" si="3519"/>
        <v>0</v>
      </c>
    </row>
    <row r="1364" spans="2:45">
      <c r="B1364" s="283" t="s">
        <v>738</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AE1350*AE1353</f>
        <v>0</v>
      </c>
      <c r="AF1364" s="331">
        <f t="shared" ref="AF1364:AR1364" si="3526">AF1350*AF1353</f>
        <v>0</v>
      </c>
      <c r="AG1364" s="331">
        <f t="shared" si="3526"/>
        <v>0</v>
      </c>
      <c r="AH1364" s="331">
        <f t="shared" si="3526"/>
        <v>0</v>
      </c>
      <c r="AI1364" s="331">
        <f t="shared" si="3526"/>
        <v>0</v>
      </c>
      <c r="AJ1364" s="331">
        <f t="shared" si="3526"/>
        <v>0</v>
      </c>
      <c r="AK1364" s="331">
        <f t="shared" si="3526"/>
        <v>0</v>
      </c>
      <c r="AL1364" s="331">
        <f t="shared" si="3526"/>
        <v>0</v>
      </c>
      <c r="AM1364" s="331">
        <f t="shared" si="3526"/>
        <v>0</v>
      </c>
      <c r="AN1364" s="331">
        <f t="shared" si="3526"/>
        <v>0</v>
      </c>
      <c r="AO1364" s="331">
        <f t="shared" si="3526"/>
        <v>0</v>
      </c>
      <c r="AP1364" s="331">
        <f t="shared" si="3526"/>
        <v>0</v>
      </c>
      <c r="AQ1364" s="331">
        <f t="shared" si="3526"/>
        <v>0</v>
      </c>
      <c r="AR1364" s="331">
        <f t="shared" si="3526"/>
        <v>0</v>
      </c>
      <c r="AS1364" s="543">
        <f t="shared" si="3519"/>
        <v>0</v>
      </c>
    </row>
    <row r="1365" spans="2:45" ht="15.75">
      <c r="B1365" s="305" t="s">
        <v>739</v>
      </c>
      <c r="C1365" s="301"/>
      <c r="D1365" s="263"/>
      <c r="E1365" s="293"/>
      <c r="F1365" s="293"/>
      <c r="G1365" s="293"/>
      <c r="H1365" s="293"/>
      <c r="I1365" s="293"/>
      <c r="J1365" s="293"/>
      <c r="K1365" s="293"/>
      <c r="L1365" s="293"/>
      <c r="M1365" s="293"/>
      <c r="N1365" s="293"/>
      <c r="O1365" s="293"/>
      <c r="P1365" s="293"/>
      <c r="Q1365" s="293"/>
      <c r="R1365" s="260"/>
      <c r="S1365" s="293"/>
      <c r="T1365" s="293"/>
      <c r="U1365" s="293"/>
      <c r="V1365" s="263"/>
      <c r="W1365" s="263"/>
      <c r="X1365" s="263"/>
      <c r="Y1365" s="263"/>
      <c r="Z1365" s="293"/>
      <c r="AA1365" s="293"/>
      <c r="AB1365" s="293"/>
      <c r="AC1365" s="293"/>
      <c r="AD1365" s="293"/>
      <c r="AE1365" s="302">
        <f>SUM(AE1354:AE1364)</f>
        <v>0</v>
      </c>
      <c r="AF1365" s="302">
        <f t="shared" ref="AF1365:AR1365" si="3527">SUM(AF1354:AF1364)</f>
        <v>0</v>
      </c>
      <c r="AG1365" s="302">
        <f t="shared" si="3527"/>
        <v>0</v>
      </c>
      <c r="AH1365" s="302">
        <f t="shared" si="3527"/>
        <v>0</v>
      </c>
      <c r="AI1365" s="302">
        <f t="shared" si="3527"/>
        <v>0</v>
      </c>
      <c r="AJ1365" s="302">
        <f t="shared" si="3527"/>
        <v>0</v>
      </c>
      <c r="AK1365" s="302">
        <f t="shared" si="3527"/>
        <v>0</v>
      </c>
      <c r="AL1365" s="302">
        <f t="shared" si="3527"/>
        <v>0</v>
      </c>
      <c r="AM1365" s="302">
        <f t="shared" si="3527"/>
        <v>0</v>
      </c>
      <c r="AN1365" s="302">
        <f t="shared" si="3527"/>
        <v>0</v>
      </c>
      <c r="AO1365" s="302">
        <f t="shared" si="3527"/>
        <v>0</v>
      </c>
      <c r="AP1365" s="302">
        <f t="shared" si="3527"/>
        <v>0</v>
      </c>
      <c r="AQ1365" s="302">
        <f t="shared" si="3527"/>
        <v>0</v>
      </c>
      <c r="AR1365" s="302">
        <f t="shared" si="3527"/>
        <v>0</v>
      </c>
      <c r="AS1365" s="694">
        <f>SUM(AS1354:AS1364)</f>
        <v>0</v>
      </c>
    </row>
    <row r="1366" spans="2:45" ht="15.75">
      <c r="B1366" s="305" t="s">
        <v>740</v>
      </c>
      <c r="C1366" s="301"/>
      <c r="D1366" s="306"/>
      <c r="E1366" s="293"/>
      <c r="F1366" s="293"/>
      <c r="G1366" s="293"/>
      <c r="H1366" s="293"/>
      <c r="I1366" s="293"/>
      <c r="J1366" s="293"/>
      <c r="K1366" s="293"/>
      <c r="L1366" s="293"/>
      <c r="M1366" s="293"/>
      <c r="N1366" s="293"/>
      <c r="O1366" s="293"/>
      <c r="P1366" s="293"/>
      <c r="Q1366" s="293"/>
      <c r="R1366" s="260"/>
      <c r="S1366" s="293"/>
      <c r="T1366" s="293"/>
      <c r="U1366" s="293"/>
      <c r="V1366" s="263"/>
      <c r="W1366" s="263"/>
      <c r="X1366" s="263"/>
      <c r="Y1366" s="263"/>
      <c r="Z1366" s="293"/>
      <c r="AA1366" s="293"/>
      <c r="AB1366" s="293"/>
      <c r="AC1366" s="293"/>
      <c r="AD1366" s="293"/>
      <c r="AE1366" s="303">
        <f>AE1351*AE1353</f>
        <v>0</v>
      </c>
      <c r="AF1366" s="303">
        <f t="shared" ref="AF1366:AR1366" si="3528">AF1351*AF1353</f>
        <v>0</v>
      </c>
      <c r="AG1366" s="303">
        <f t="shared" si="3528"/>
        <v>0</v>
      </c>
      <c r="AH1366" s="303">
        <f t="shared" si="3528"/>
        <v>0</v>
      </c>
      <c r="AI1366" s="303">
        <f t="shared" si="3528"/>
        <v>0</v>
      </c>
      <c r="AJ1366" s="303">
        <f t="shared" si="3528"/>
        <v>0</v>
      </c>
      <c r="AK1366" s="303">
        <f t="shared" si="3528"/>
        <v>0</v>
      </c>
      <c r="AL1366" s="303">
        <f t="shared" si="3528"/>
        <v>0</v>
      </c>
      <c r="AM1366" s="303">
        <f t="shared" si="3528"/>
        <v>0</v>
      </c>
      <c r="AN1366" s="303">
        <f t="shared" si="3528"/>
        <v>0</v>
      </c>
      <c r="AO1366" s="303">
        <f t="shared" si="3528"/>
        <v>0</v>
      </c>
      <c r="AP1366" s="303">
        <f t="shared" si="3528"/>
        <v>0</v>
      </c>
      <c r="AQ1366" s="303">
        <f t="shared" si="3528"/>
        <v>0</v>
      </c>
      <c r="AR1366" s="303">
        <f t="shared" si="3528"/>
        <v>0</v>
      </c>
      <c r="AS1366" s="359">
        <f>SUM(AE1366:AR1366)</f>
        <v>0</v>
      </c>
    </row>
    <row r="1367" spans="2:45" ht="15.75">
      <c r="B1367" s="305" t="s">
        <v>741</v>
      </c>
      <c r="C1367" s="301"/>
      <c r="D1367" s="306"/>
      <c r="E1367" s="293"/>
      <c r="F1367" s="293"/>
      <c r="G1367" s="293"/>
      <c r="H1367" s="293"/>
      <c r="I1367" s="293"/>
      <c r="J1367" s="293"/>
      <c r="K1367" s="293"/>
      <c r="L1367" s="293"/>
      <c r="M1367" s="293"/>
      <c r="N1367" s="293"/>
      <c r="O1367" s="293"/>
      <c r="P1367" s="293"/>
      <c r="Q1367" s="293"/>
      <c r="R1367" s="260"/>
      <c r="S1367" s="293"/>
      <c r="T1367" s="293"/>
      <c r="U1367" s="293"/>
      <c r="V1367" s="306"/>
      <c r="W1367" s="306"/>
      <c r="X1367" s="306"/>
      <c r="Y1367" s="306"/>
      <c r="Z1367" s="293"/>
      <c r="AA1367" s="293"/>
      <c r="AB1367" s="293"/>
      <c r="AC1367" s="293"/>
      <c r="AD1367" s="293"/>
      <c r="AE1367" s="307"/>
      <c r="AF1367" s="307"/>
      <c r="AG1367" s="307"/>
      <c r="AH1367" s="307"/>
      <c r="AI1367" s="307"/>
      <c r="AJ1367" s="307"/>
      <c r="AK1367" s="307"/>
      <c r="AL1367" s="307"/>
      <c r="AM1367" s="307"/>
      <c r="AN1367" s="307"/>
      <c r="AO1367" s="307"/>
      <c r="AP1367" s="307"/>
      <c r="AQ1367" s="307"/>
      <c r="AR1367" s="307"/>
      <c r="AS1367" s="359">
        <f>AS1365-AS1366</f>
        <v>0</v>
      </c>
    </row>
    <row r="1368" spans="2:45" ht="15.75">
      <c r="B1368" s="305"/>
      <c r="C1368" s="301"/>
      <c r="D1368" s="306"/>
      <c r="E1368" s="293"/>
      <c r="F1368" s="293"/>
      <c r="G1368" s="293"/>
      <c r="H1368" s="293"/>
      <c r="I1368" s="293"/>
      <c r="J1368" s="293"/>
      <c r="K1368" s="293"/>
      <c r="L1368" s="293"/>
      <c r="M1368" s="293"/>
      <c r="N1368" s="293"/>
      <c r="O1368" s="293"/>
      <c r="P1368" s="293"/>
      <c r="Q1368" s="293"/>
      <c r="R1368" s="260"/>
      <c r="S1368" s="293"/>
      <c r="T1368" s="293"/>
      <c r="U1368" s="293"/>
      <c r="V1368" s="306"/>
      <c r="W1368" s="306"/>
      <c r="X1368" s="306"/>
      <c r="Y1368" s="306"/>
      <c r="Z1368" s="293"/>
      <c r="AA1368" s="293"/>
      <c r="AB1368" s="293"/>
      <c r="AC1368" s="293"/>
      <c r="AD1368" s="293"/>
      <c r="AE1368" s="307"/>
      <c r="AF1368" s="307"/>
      <c r="AG1368" s="307"/>
      <c r="AH1368" s="307"/>
      <c r="AI1368" s="307"/>
      <c r="AJ1368" s="307"/>
      <c r="AK1368" s="307"/>
      <c r="AL1368" s="307"/>
      <c r="AM1368" s="307"/>
      <c r="AN1368" s="307"/>
      <c r="AO1368" s="307"/>
      <c r="AP1368" s="307"/>
      <c r="AQ1368" s="307"/>
      <c r="AR1368" s="307"/>
      <c r="AS1368" s="359"/>
    </row>
    <row r="1369" spans="2:45">
      <c r="B1369" s="283" t="s">
        <v>885</v>
      </c>
      <c r="C1369" s="306"/>
      <c r="D1369" s="306"/>
      <c r="E1369" s="293"/>
      <c r="F1369" s="293"/>
      <c r="G1369" s="293"/>
      <c r="H1369" s="293"/>
      <c r="I1369" s="293"/>
      <c r="J1369" s="293"/>
      <c r="K1369" s="293"/>
      <c r="L1369" s="293"/>
      <c r="M1369" s="293"/>
      <c r="N1369" s="293"/>
      <c r="O1369" s="293"/>
      <c r="P1369" s="293"/>
      <c r="Q1369" s="293"/>
      <c r="R1369" s="260"/>
      <c r="S1369" s="293"/>
      <c r="T1369" s="293"/>
      <c r="U1369" s="293"/>
      <c r="V1369" s="306"/>
      <c r="W1369" s="301"/>
      <c r="X1369" s="306"/>
      <c r="Y1369" s="306"/>
      <c r="Z1369" s="293"/>
      <c r="AA1369" s="293"/>
      <c r="AB1369" s="293"/>
      <c r="AC1369" s="293"/>
      <c r="AD1369" s="293"/>
      <c r="AE1369" s="682">
        <f>SUMPRODUCT($E$1188:$E$1348,AE1188:AE1348)</f>
        <v>0</v>
      </c>
      <c r="AF1369" s="682">
        <f>SUMPRODUCT($E$1188:$E$1348,AF1188:AF1348)</f>
        <v>0</v>
      </c>
      <c r="AG1369" s="682">
        <f>IF(AG1186="kw",SUMPRODUCT($Q$1188:$Q$1348,$S$1188:$S$1348,AG1188:AG1348),SUMPRODUCT($E$1188:$E$1348,AG1188:AG1348))</f>
        <v>293.8803986710974</v>
      </c>
      <c r="AH1369" s="682">
        <f t="shared" ref="AH1369:AR1369" si="3529">IF(AH1186="kw",SUMPRODUCT($Q$1188:$Q$1348,$S$1188:$S$1348,AH1188:AH1348),SUMPRODUCT($E$1188:$E$1348,AH1188:AH1348))</f>
        <v>0</v>
      </c>
      <c r="AI1369" s="682">
        <f t="shared" si="3529"/>
        <v>0</v>
      </c>
      <c r="AJ1369" s="682">
        <f t="shared" si="3529"/>
        <v>0</v>
      </c>
      <c r="AK1369" s="682">
        <f t="shared" si="3529"/>
        <v>0</v>
      </c>
      <c r="AL1369" s="682">
        <f t="shared" si="3529"/>
        <v>0</v>
      </c>
      <c r="AM1369" s="682">
        <f t="shared" si="3529"/>
        <v>0</v>
      </c>
      <c r="AN1369" s="682">
        <f t="shared" si="3529"/>
        <v>0</v>
      </c>
      <c r="AO1369" s="682">
        <f t="shared" si="3529"/>
        <v>0</v>
      </c>
      <c r="AP1369" s="682">
        <f t="shared" si="3529"/>
        <v>0</v>
      </c>
      <c r="AQ1369" s="682">
        <f t="shared" si="3529"/>
        <v>0</v>
      </c>
      <c r="AR1369" s="682">
        <f t="shared" si="3529"/>
        <v>0</v>
      </c>
      <c r="AS1369" s="295"/>
    </row>
    <row r="1370" spans="2:45">
      <c r="B1370" s="283" t="s">
        <v>886</v>
      </c>
      <c r="C1370" s="306"/>
      <c r="D1370" s="306"/>
      <c r="E1370" s="293"/>
      <c r="F1370" s="293"/>
      <c r="G1370" s="293"/>
      <c r="H1370" s="293"/>
      <c r="I1370" s="293"/>
      <c r="J1370" s="293"/>
      <c r="K1370" s="293"/>
      <c r="L1370" s="293"/>
      <c r="M1370" s="293"/>
      <c r="N1370" s="293"/>
      <c r="O1370" s="293"/>
      <c r="P1370" s="293"/>
      <c r="Q1370" s="293"/>
      <c r="R1370" s="260"/>
      <c r="S1370" s="293"/>
      <c r="T1370" s="293"/>
      <c r="U1370" s="293"/>
      <c r="V1370" s="306"/>
      <c r="W1370" s="301"/>
      <c r="X1370" s="306"/>
      <c r="Y1370" s="306"/>
      <c r="Z1370" s="293"/>
      <c r="AA1370" s="293"/>
      <c r="AB1370" s="293"/>
      <c r="AC1370" s="293"/>
      <c r="AD1370" s="293"/>
      <c r="AE1370" s="682">
        <f>SUMPRODUCT($F$1188:$F$1348,AE1188:AE1348)</f>
        <v>0</v>
      </c>
      <c r="AF1370" s="682">
        <f>SUMPRODUCT($F$1188:$F$1348,AF1188:AF1348)</f>
        <v>0</v>
      </c>
      <c r="AG1370" s="682">
        <f>IF(AG1186="kw",SUMPRODUCT($Q$1188:$Q$1348,$T$1188:$T$1348,AG1188:AG1348),SUMPRODUCT($F$1188:$F$1348,AG1188:AG1348))</f>
        <v>293.8803986710974</v>
      </c>
      <c r="AH1370" s="682">
        <f t="shared" ref="AH1370:AR1370" si="3530">IF(AH1186="kw",SUMPRODUCT($Q$1188:$Q$1348,$T$1188:$T$1348,AH1188:AH1348),SUMPRODUCT($F$1188:$F$1348,AH1188:AH1348))</f>
        <v>0</v>
      </c>
      <c r="AI1370" s="682">
        <f t="shared" si="3530"/>
        <v>0</v>
      </c>
      <c r="AJ1370" s="682">
        <f t="shared" si="3530"/>
        <v>0</v>
      </c>
      <c r="AK1370" s="682">
        <f t="shared" si="3530"/>
        <v>0</v>
      </c>
      <c r="AL1370" s="682">
        <f t="shared" si="3530"/>
        <v>0</v>
      </c>
      <c r="AM1370" s="682">
        <f t="shared" si="3530"/>
        <v>0</v>
      </c>
      <c r="AN1370" s="682">
        <f t="shared" si="3530"/>
        <v>0</v>
      </c>
      <c r="AO1370" s="682">
        <f t="shared" si="3530"/>
        <v>0</v>
      </c>
      <c r="AP1370" s="682">
        <f t="shared" si="3530"/>
        <v>0</v>
      </c>
      <c r="AQ1370" s="682">
        <f t="shared" si="3530"/>
        <v>0</v>
      </c>
      <c r="AR1370" s="682">
        <f t="shared" si="3530"/>
        <v>0</v>
      </c>
      <c r="AS1370" s="295"/>
    </row>
    <row r="1371" spans="2:45">
      <c r="B1371" s="283" t="s">
        <v>887</v>
      </c>
      <c r="C1371" s="306"/>
      <c r="D1371" s="306"/>
      <c r="E1371" s="293"/>
      <c r="F1371" s="293"/>
      <c r="G1371" s="293"/>
      <c r="H1371" s="293"/>
      <c r="I1371" s="293"/>
      <c r="J1371" s="293"/>
      <c r="K1371" s="293"/>
      <c r="L1371" s="293"/>
      <c r="M1371" s="293"/>
      <c r="N1371" s="293"/>
      <c r="O1371" s="293"/>
      <c r="P1371" s="293"/>
      <c r="Q1371" s="293"/>
      <c r="R1371" s="260"/>
      <c r="S1371" s="293"/>
      <c r="T1371" s="293"/>
      <c r="U1371" s="293"/>
      <c r="V1371" s="306"/>
      <c r="W1371" s="301"/>
      <c r="X1371" s="306"/>
      <c r="Y1371" s="306"/>
      <c r="Z1371" s="293"/>
      <c r="AA1371" s="293"/>
      <c r="AB1371" s="293"/>
      <c r="AC1371" s="293"/>
      <c r="AD1371" s="293"/>
      <c r="AE1371" s="682">
        <f>SUMPRODUCT($G$1188:$G$1348,AE1188:AE1348)</f>
        <v>0</v>
      </c>
      <c r="AF1371" s="682">
        <f>SUMPRODUCT($G$1188:$G$1348,AF1188:AF1348)</f>
        <v>0</v>
      </c>
      <c r="AG1371" s="682">
        <f>IF(AG1186="kw",SUMPRODUCT($Q$1188:$Q$1348,$U$1188:$U$1348,AG1188:AG1348),SUMPRODUCT($G$1188:$G$1348,AG1188:AG1348))</f>
        <v>293.8803986710974</v>
      </c>
      <c r="AH1371" s="682">
        <f t="shared" ref="AH1371:AR1371" si="3531">IF(AH1186="kw",SUMPRODUCT($Q$1188:$Q$1348,$U$1188:$U$1348,AH1188:AH1348),SUMPRODUCT($G$1188:$G$1348,AH1188:AH1348))</f>
        <v>0</v>
      </c>
      <c r="AI1371" s="682">
        <f t="shared" si="3531"/>
        <v>0</v>
      </c>
      <c r="AJ1371" s="682">
        <f t="shared" si="3531"/>
        <v>0</v>
      </c>
      <c r="AK1371" s="682">
        <f t="shared" si="3531"/>
        <v>0</v>
      </c>
      <c r="AL1371" s="682">
        <f t="shared" si="3531"/>
        <v>0</v>
      </c>
      <c r="AM1371" s="682">
        <f t="shared" si="3531"/>
        <v>0</v>
      </c>
      <c r="AN1371" s="682">
        <f t="shared" si="3531"/>
        <v>0</v>
      </c>
      <c r="AO1371" s="682">
        <f t="shared" si="3531"/>
        <v>0</v>
      </c>
      <c r="AP1371" s="682">
        <f t="shared" si="3531"/>
        <v>0</v>
      </c>
      <c r="AQ1371" s="682">
        <f t="shared" si="3531"/>
        <v>0</v>
      </c>
      <c r="AR1371" s="682">
        <f t="shared" si="3531"/>
        <v>0</v>
      </c>
      <c r="AS1371" s="295"/>
    </row>
    <row r="1372" spans="2:45">
      <c r="B1372" s="283" t="s">
        <v>888</v>
      </c>
      <c r="C1372" s="306"/>
      <c r="D1372" s="306"/>
      <c r="E1372" s="293"/>
      <c r="F1372" s="293"/>
      <c r="G1372" s="293"/>
      <c r="H1372" s="293"/>
      <c r="I1372" s="293"/>
      <c r="J1372" s="293"/>
      <c r="K1372" s="293"/>
      <c r="L1372" s="293"/>
      <c r="M1372" s="293"/>
      <c r="N1372" s="293"/>
      <c r="O1372" s="293"/>
      <c r="P1372" s="293"/>
      <c r="Q1372" s="293"/>
      <c r="R1372" s="260"/>
      <c r="S1372" s="293"/>
      <c r="T1372" s="293"/>
      <c r="U1372" s="293"/>
      <c r="V1372" s="306"/>
      <c r="W1372" s="301"/>
      <c r="X1372" s="306"/>
      <c r="Y1372" s="306"/>
      <c r="Z1372" s="293"/>
      <c r="AA1372" s="293"/>
      <c r="AB1372" s="293"/>
      <c r="AC1372" s="293"/>
      <c r="AD1372" s="293"/>
      <c r="AE1372" s="682">
        <f>SUMPRODUCT($H$1188:$H$1348,AE1188:AE1348)</f>
        <v>0</v>
      </c>
      <c r="AF1372" s="682">
        <f>SUMPRODUCT($H$1188:$H$1348,AF1188:AF1348)</f>
        <v>0</v>
      </c>
      <c r="AG1372" s="682">
        <f>IF(AG1186="kw",SUMPRODUCT($Q$1188:$Q$1348,$V$1188:$V$1348,AG1188:AG1348),SUMPRODUCT($H$1188:$H$1348,AG1188:AG1348))</f>
        <v>293.8803986710974</v>
      </c>
      <c r="AH1372" s="682">
        <f t="shared" ref="AH1372:AR1372" si="3532">IF(AH1186="kw",SUMPRODUCT($Q$1188:$Q$1348,$V$1188:$V$1348,AH1188:AH1348),SUMPRODUCT($H$1188:$H$1348,AH1188:AH1348))</f>
        <v>0</v>
      </c>
      <c r="AI1372" s="682">
        <f t="shared" si="3532"/>
        <v>0</v>
      </c>
      <c r="AJ1372" s="682">
        <f t="shared" si="3532"/>
        <v>0</v>
      </c>
      <c r="AK1372" s="682">
        <f t="shared" si="3532"/>
        <v>0</v>
      </c>
      <c r="AL1372" s="682">
        <f t="shared" si="3532"/>
        <v>0</v>
      </c>
      <c r="AM1372" s="682">
        <f t="shared" si="3532"/>
        <v>0</v>
      </c>
      <c r="AN1372" s="682">
        <f t="shared" si="3532"/>
        <v>0</v>
      </c>
      <c r="AO1372" s="682">
        <f t="shared" si="3532"/>
        <v>0</v>
      </c>
      <c r="AP1372" s="682">
        <f t="shared" si="3532"/>
        <v>0</v>
      </c>
      <c r="AQ1372" s="682">
        <f t="shared" si="3532"/>
        <v>0</v>
      </c>
      <c r="AR1372" s="682">
        <f t="shared" si="3532"/>
        <v>0</v>
      </c>
      <c r="AS1372" s="295"/>
    </row>
    <row r="1373" spans="2:45">
      <c r="B1373" s="283" t="s">
        <v>889</v>
      </c>
      <c r="C1373" s="306"/>
      <c r="D1373" s="306"/>
      <c r="E1373" s="293"/>
      <c r="F1373" s="293"/>
      <c r="G1373" s="293"/>
      <c r="H1373" s="293"/>
      <c r="I1373" s="293"/>
      <c r="J1373" s="293"/>
      <c r="K1373" s="293"/>
      <c r="L1373" s="293"/>
      <c r="M1373" s="293"/>
      <c r="N1373" s="293"/>
      <c r="O1373" s="293"/>
      <c r="P1373" s="293"/>
      <c r="Q1373" s="293"/>
      <c r="R1373" s="260"/>
      <c r="S1373" s="293"/>
      <c r="T1373" s="293"/>
      <c r="U1373" s="293"/>
      <c r="V1373" s="306"/>
      <c r="W1373" s="301"/>
      <c r="X1373" s="306"/>
      <c r="Y1373" s="306"/>
      <c r="Z1373" s="293"/>
      <c r="AA1373" s="293"/>
      <c r="AB1373" s="293"/>
      <c r="AC1373" s="293"/>
      <c r="AD1373" s="293"/>
      <c r="AE1373" s="682">
        <f>SUMPRODUCT($I$1188:$I$1348,AE1188:AE1348)</f>
        <v>0</v>
      </c>
      <c r="AF1373" s="682">
        <f>SUMPRODUCT($I$1188:$I$1348,AF1188:AF1348)</f>
        <v>0</v>
      </c>
      <c r="AG1373" s="682">
        <f>IF(AG1186="kw",SUMPRODUCT($Q$1188:$Q$1348,$W$1188:$W$1348,AG1188:AG1348),SUMPRODUCT($I$1188:$I$1348,AG1188:AG1348))</f>
        <v>274.85382059800764</v>
      </c>
      <c r="AH1373" s="682">
        <f t="shared" ref="AH1373:AR1373" si="3533">IF(AH1186="kw",SUMPRODUCT($Q$1188:$Q$1348,$W$1188:$W$1348,AH1188:AH1348),SUMPRODUCT($I$1188:$I$1348,AH1188:AH1348))</f>
        <v>0</v>
      </c>
      <c r="AI1373" s="682">
        <f t="shared" si="3533"/>
        <v>0</v>
      </c>
      <c r="AJ1373" s="682">
        <f t="shared" si="3533"/>
        <v>0</v>
      </c>
      <c r="AK1373" s="682">
        <f t="shared" si="3533"/>
        <v>0</v>
      </c>
      <c r="AL1373" s="682">
        <f t="shared" si="3533"/>
        <v>0</v>
      </c>
      <c r="AM1373" s="682">
        <f t="shared" si="3533"/>
        <v>0</v>
      </c>
      <c r="AN1373" s="682">
        <f t="shared" si="3533"/>
        <v>0</v>
      </c>
      <c r="AO1373" s="682">
        <f t="shared" si="3533"/>
        <v>0</v>
      </c>
      <c r="AP1373" s="682">
        <f t="shared" si="3533"/>
        <v>0</v>
      </c>
      <c r="AQ1373" s="682">
        <f t="shared" si="3533"/>
        <v>0</v>
      </c>
      <c r="AR1373" s="682">
        <f t="shared" si="3533"/>
        <v>0</v>
      </c>
      <c r="AS1373" s="295"/>
    </row>
    <row r="1374" spans="2:45">
      <c r="B1374" s="334" t="s">
        <v>890</v>
      </c>
      <c r="C1374" s="396"/>
      <c r="D1374" s="396"/>
      <c r="E1374" s="397"/>
      <c r="F1374" s="397"/>
      <c r="G1374" s="397"/>
      <c r="H1374" s="397"/>
      <c r="I1374" s="397"/>
      <c r="J1374" s="397"/>
      <c r="K1374" s="397"/>
      <c r="L1374" s="397"/>
      <c r="M1374" s="397"/>
      <c r="N1374" s="397"/>
      <c r="O1374" s="397"/>
      <c r="P1374" s="397"/>
      <c r="Q1374" s="397"/>
      <c r="R1374" s="398"/>
      <c r="S1374" s="397"/>
      <c r="T1374" s="397"/>
      <c r="U1374" s="397"/>
      <c r="V1374" s="396"/>
      <c r="W1374" s="399"/>
      <c r="X1374" s="396"/>
      <c r="Y1374" s="396"/>
      <c r="Z1374" s="397"/>
      <c r="AA1374" s="397"/>
      <c r="AB1374" s="397"/>
      <c r="AC1374" s="397"/>
      <c r="AD1374" s="397"/>
      <c r="AE1374" s="683">
        <f>SUMPRODUCT($J$1188:$J$1348,AE1188:AE1348)</f>
        <v>0</v>
      </c>
      <c r="AF1374" s="683">
        <f>SUMPRODUCT($J$1188:$J$1348,AF1188:AF1348)</f>
        <v>0</v>
      </c>
      <c r="AG1374" s="683">
        <f>IF(AG1186="kw",SUMPRODUCT($Q$1188:$Q$1348,$X$1188:$X$1348,AG1188:AG1348),SUMPRODUCT($J$1188:$J$1348,AG1188:AG1348))</f>
        <v>274.85382059800764</v>
      </c>
      <c r="AH1374" s="683">
        <f t="shared" ref="AH1374:AR1374" si="3534">IF(AH1186="kw",SUMPRODUCT($Q$1188:$Q$1348,$X$1188:$X$1348,AH1188:AH1348),SUMPRODUCT($J$1188:$J$1348,AH1188:AH1348))</f>
        <v>0</v>
      </c>
      <c r="AI1374" s="683">
        <f t="shared" si="3534"/>
        <v>0</v>
      </c>
      <c r="AJ1374" s="683">
        <f t="shared" si="3534"/>
        <v>0</v>
      </c>
      <c r="AK1374" s="683">
        <f t="shared" si="3534"/>
        <v>0</v>
      </c>
      <c r="AL1374" s="683">
        <f t="shared" si="3534"/>
        <v>0</v>
      </c>
      <c r="AM1374" s="683">
        <f t="shared" si="3534"/>
        <v>0</v>
      </c>
      <c r="AN1374" s="683">
        <f t="shared" si="3534"/>
        <v>0</v>
      </c>
      <c r="AO1374" s="683">
        <f t="shared" si="3534"/>
        <v>0</v>
      </c>
      <c r="AP1374" s="683">
        <f t="shared" si="3534"/>
        <v>0</v>
      </c>
      <c r="AQ1374" s="683">
        <f t="shared" si="3534"/>
        <v>0</v>
      </c>
      <c r="AR1374" s="683">
        <f t="shared" si="3534"/>
        <v>0</v>
      </c>
      <c r="AS1374" s="339"/>
    </row>
    <row r="1375" spans="2:45" ht="19.5" customHeight="1">
      <c r="B1375" s="322" t="s">
        <v>588</v>
      </c>
      <c r="C1375" s="340"/>
      <c r="D1375" s="341"/>
      <c r="E1375" s="341"/>
      <c r="F1375" s="341"/>
      <c r="G1375" s="341"/>
      <c r="H1375" s="341"/>
      <c r="I1375" s="341"/>
      <c r="J1375" s="341"/>
      <c r="K1375" s="341"/>
      <c r="L1375" s="341"/>
      <c r="M1375" s="341"/>
      <c r="N1375" s="341"/>
      <c r="O1375" s="341"/>
      <c r="P1375" s="341"/>
      <c r="Q1375" s="341"/>
      <c r="R1375" s="341"/>
      <c r="S1375" s="341"/>
      <c r="T1375" s="341"/>
      <c r="U1375" s="341"/>
      <c r="V1375" s="325"/>
      <c r="W1375" s="326"/>
      <c r="X1375" s="341"/>
      <c r="Y1375" s="341"/>
      <c r="Z1375" s="341"/>
      <c r="AA1375" s="341"/>
      <c r="AB1375" s="341"/>
      <c r="AC1375" s="341"/>
      <c r="AD1375" s="341"/>
      <c r="AE1375" s="342"/>
      <c r="AF1375" s="342"/>
      <c r="AG1375" s="342"/>
      <c r="AH1375" s="342"/>
      <c r="AI1375" s="342"/>
      <c r="AJ1375" s="342"/>
      <c r="AK1375" s="342"/>
      <c r="AL1375" s="342"/>
      <c r="AM1375" s="342"/>
      <c r="AN1375" s="342"/>
      <c r="AO1375" s="342"/>
      <c r="AP1375" s="342"/>
      <c r="AQ1375" s="342"/>
      <c r="AR1375" s="342"/>
      <c r="AS1375" s="342"/>
    </row>
    <row r="1376" spans="2:45" ht="19.5" customHeight="1">
      <c r="B1376" s="672"/>
      <c r="C1376" s="673"/>
      <c r="D1376" s="654"/>
      <c r="E1376" s="654"/>
      <c r="F1376" s="654"/>
      <c r="G1376" s="654"/>
      <c r="H1376" s="654"/>
      <c r="I1376" s="654"/>
      <c r="J1376" s="654"/>
      <c r="K1376" s="654"/>
      <c r="L1376" s="654"/>
      <c r="M1376" s="654"/>
      <c r="N1376" s="654"/>
      <c r="O1376" s="654"/>
      <c r="P1376" s="654"/>
      <c r="Q1376" s="654"/>
      <c r="R1376" s="654"/>
      <c r="S1376" s="654"/>
      <c r="T1376" s="654"/>
      <c r="U1376" s="654"/>
      <c r="V1376" s="264"/>
      <c r="W1376" s="674"/>
      <c r="X1376" s="654"/>
      <c r="Y1376" s="654"/>
      <c r="Z1376" s="654"/>
      <c r="AA1376" s="654"/>
      <c r="AB1376" s="654"/>
      <c r="AC1376" s="654"/>
      <c r="AD1376" s="654"/>
      <c r="AE1376" s="219"/>
      <c r="AF1376" s="219"/>
      <c r="AG1376" s="219"/>
      <c r="AH1376" s="219"/>
      <c r="AI1376" s="219"/>
      <c r="AJ1376" s="219"/>
      <c r="AK1376" s="219"/>
      <c r="AL1376" s="219"/>
      <c r="AM1376" s="219"/>
      <c r="AN1376" s="219"/>
      <c r="AO1376" s="219"/>
      <c r="AP1376" s="219"/>
      <c r="AQ1376" s="219"/>
      <c r="AR1376" s="219"/>
      <c r="AS1376" s="219"/>
    </row>
    <row r="1377" spans="1:45" ht="15.75">
      <c r="B1377" s="241" t="s">
        <v>815</v>
      </c>
      <c r="C1377" s="242"/>
      <c r="D1377" s="511" t="s">
        <v>522</v>
      </c>
      <c r="E1377" s="217"/>
      <c r="F1377" s="511"/>
      <c r="G1377" s="217"/>
      <c r="H1377" s="217"/>
      <c r="I1377" s="217"/>
      <c r="J1377" s="217"/>
      <c r="K1377" s="217"/>
      <c r="L1377" s="217"/>
      <c r="M1377" s="217"/>
      <c r="N1377" s="217"/>
      <c r="O1377" s="217"/>
      <c r="P1377" s="217"/>
      <c r="Q1377" s="217"/>
      <c r="R1377" s="242"/>
      <c r="S1377" s="217"/>
      <c r="T1377" s="217"/>
      <c r="U1377" s="217"/>
      <c r="V1377" s="217"/>
      <c r="W1377" s="217"/>
      <c r="X1377" s="217"/>
      <c r="Y1377" s="217"/>
      <c r="Z1377" s="217"/>
      <c r="AA1377" s="217"/>
      <c r="AB1377" s="217"/>
      <c r="AC1377" s="217"/>
      <c r="AD1377" s="217"/>
      <c r="AE1377" s="231"/>
      <c r="AF1377" s="229"/>
      <c r="AG1377" s="229"/>
      <c r="AH1377" s="229"/>
      <c r="AI1377" s="229"/>
      <c r="AJ1377" s="229"/>
      <c r="AK1377" s="229"/>
      <c r="AL1377" s="229"/>
      <c r="AM1377" s="229"/>
      <c r="AN1377" s="229"/>
      <c r="AO1377" s="229"/>
      <c r="AP1377" s="229"/>
      <c r="AQ1377" s="229"/>
      <c r="AR1377" s="229"/>
    </row>
    <row r="1378" spans="1:45" ht="39.75" customHeight="1">
      <c r="B1378" s="884" t="s">
        <v>211</v>
      </c>
      <c r="C1378" s="886" t="s">
        <v>33</v>
      </c>
      <c r="D1378" s="244" t="s">
        <v>420</v>
      </c>
      <c r="E1378" s="895" t="s">
        <v>209</v>
      </c>
      <c r="F1378" s="896"/>
      <c r="G1378" s="896"/>
      <c r="H1378" s="896"/>
      <c r="I1378" s="896"/>
      <c r="J1378" s="896"/>
      <c r="K1378" s="896"/>
      <c r="L1378" s="896"/>
      <c r="M1378" s="896"/>
      <c r="N1378" s="896"/>
      <c r="O1378" s="896"/>
      <c r="P1378" s="897"/>
      <c r="Q1378" s="893" t="s">
        <v>213</v>
      </c>
      <c r="R1378" s="244" t="s">
        <v>421</v>
      </c>
      <c r="S1378" s="890" t="s">
        <v>212</v>
      </c>
      <c r="T1378" s="891"/>
      <c r="U1378" s="891"/>
      <c r="V1378" s="891"/>
      <c r="W1378" s="891"/>
      <c r="X1378" s="891"/>
      <c r="Y1378" s="891"/>
      <c r="Z1378" s="891"/>
      <c r="AA1378" s="891"/>
      <c r="AB1378" s="891"/>
      <c r="AC1378" s="891"/>
      <c r="AD1378" s="898"/>
      <c r="AE1378" s="890" t="s">
        <v>242</v>
      </c>
      <c r="AF1378" s="891"/>
      <c r="AG1378" s="891"/>
      <c r="AH1378" s="891"/>
      <c r="AI1378" s="891"/>
      <c r="AJ1378" s="891"/>
      <c r="AK1378" s="891"/>
      <c r="AL1378" s="891"/>
      <c r="AM1378" s="891"/>
      <c r="AN1378" s="891"/>
      <c r="AO1378" s="891"/>
      <c r="AP1378" s="891"/>
      <c r="AQ1378" s="891"/>
      <c r="AR1378" s="891"/>
      <c r="AS1378" s="892"/>
    </row>
    <row r="1379" spans="1:45" ht="65.25" customHeight="1">
      <c r="B1379" s="885"/>
      <c r="C1379" s="887"/>
      <c r="D1379" s="245">
        <v>2022</v>
      </c>
      <c r="E1379" s="245">
        <v>2023</v>
      </c>
      <c r="F1379" s="245">
        <v>2024</v>
      </c>
      <c r="G1379" s="245">
        <v>2025</v>
      </c>
      <c r="H1379" s="245">
        <v>2026</v>
      </c>
      <c r="I1379" s="245">
        <v>2027</v>
      </c>
      <c r="J1379" s="245">
        <v>2028</v>
      </c>
      <c r="K1379" s="245">
        <v>2029</v>
      </c>
      <c r="L1379" s="245">
        <v>2030</v>
      </c>
      <c r="M1379" s="245">
        <v>2031</v>
      </c>
      <c r="N1379" s="245">
        <v>2032</v>
      </c>
      <c r="O1379" s="245">
        <v>2033</v>
      </c>
      <c r="P1379" s="245">
        <v>2034</v>
      </c>
      <c r="Q1379" s="894"/>
      <c r="R1379" s="245">
        <v>2022</v>
      </c>
      <c r="S1379" s="245">
        <v>2023</v>
      </c>
      <c r="T1379" s="245">
        <v>2024</v>
      </c>
      <c r="U1379" s="245">
        <v>2025</v>
      </c>
      <c r="V1379" s="245">
        <v>2026</v>
      </c>
      <c r="W1379" s="245">
        <v>2027</v>
      </c>
      <c r="X1379" s="245">
        <v>2028</v>
      </c>
      <c r="Y1379" s="245">
        <v>2029</v>
      </c>
      <c r="Z1379" s="245">
        <v>2030</v>
      </c>
      <c r="AA1379" s="245">
        <v>2031</v>
      </c>
      <c r="AB1379" s="245">
        <v>2032</v>
      </c>
      <c r="AC1379" s="245">
        <v>2033</v>
      </c>
      <c r="AD1379" s="245">
        <v>2034</v>
      </c>
      <c r="AE1379" s="245" t="str">
        <f>'1.  LRAMVA Summary'!$D$53</f>
        <v>Residential</v>
      </c>
      <c r="AF1379" s="245" t="str">
        <f>'1.  LRAMVA Summary'!$E$53</f>
        <v>GS&lt;50 kW</v>
      </c>
      <c r="AG1379" s="245" t="str">
        <f>'1.  LRAMVA Summary'!$F$53</f>
        <v>GS&gt;50 kW</v>
      </c>
      <c r="AH1379" s="245" t="str">
        <f>'1.  LRAMVA Summary'!$G$53</f>
        <v>Unmetered Scattered Load</v>
      </c>
      <c r="AI1379" s="245" t="str">
        <f>'1.  LRAMVA Summary'!$H$53</f>
        <v>Streetlighting</v>
      </c>
      <c r="AJ1379" s="245" t="str">
        <f>'1.  LRAMVA Summary'!$I$53</f>
        <v/>
      </c>
      <c r="AK1379" s="245" t="str">
        <f>'1.  LRAMVA Summary'!$J$53</f>
        <v/>
      </c>
      <c r="AL1379" s="245" t="str">
        <f>'1.  LRAMVA Summary'!$K$53</f>
        <v/>
      </c>
      <c r="AM1379" s="245" t="str">
        <f>'1.  LRAMVA Summary'!$L$53</f>
        <v/>
      </c>
      <c r="AN1379" s="245" t="str">
        <f>'1.  LRAMVA Summary'!$M$53</f>
        <v/>
      </c>
      <c r="AO1379" s="245" t="str">
        <f>'1.  LRAMVA Summary'!$N$53</f>
        <v/>
      </c>
      <c r="AP1379" s="245" t="str">
        <f>'1.  LRAMVA Summary'!$O$53</f>
        <v/>
      </c>
      <c r="AQ1379" s="245" t="str">
        <f>'1.  LRAMVA Summary'!$P$53</f>
        <v/>
      </c>
      <c r="AR1379" s="245" t="str">
        <f>'1.  LRAMVA Summary'!$Q$53</f>
        <v/>
      </c>
      <c r="AS1379" s="247" t="str">
        <f>'1.  LRAMVA Summary'!$R$53</f>
        <v>Total</v>
      </c>
    </row>
    <row r="1380" spans="1:45" ht="15" customHeight="1">
      <c r="A1380" s="464"/>
      <c r="B1380" s="454" t="s">
        <v>500</v>
      </c>
      <c r="C1380" s="249"/>
      <c r="D1380" s="249"/>
      <c r="E1380" s="249"/>
      <c r="F1380" s="249"/>
      <c r="G1380" s="249"/>
      <c r="H1380" s="249"/>
      <c r="I1380" s="249"/>
      <c r="J1380" s="249"/>
      <c r="K1380" s="249"/>
      <c r="L1380" s="249"/>
      <c r="M1380" s="249"/>
      <c r="N1380" s="249"/>
      <c r="O1380" s="249"/>
      <c r="P1380" s="249"/>
      <c r="Q1380" s="250"/>
      <c r="R1380" s="249"/>
      <c r="S1380" s="249"/>
      <c r="T1380" s="249"/>
      <c r="U1380" s="249"/>
      <c r="V1380" s="249"/>
      <c r="W1380" s="249"/>
      <c r="X1380" s="249"/>
      <c r="Y1380" s="249"/>
      <c r="Z1380" s="249"/>
      <c r="AA1380" s="249"/>
      <c r="AB1380" s="249"/>
      <c r="AC1380" s="249"/>
      <c r="AD1380" s="249"/>
      <c r="AE1380" s="251" t="str">
        <f>'1.  LRAMVA Summary'!$D$54</f>
        <v>kWh</v>
      </c>
      <c r="AF1380" s="251" t="str">
        <f>'1.  LRAMVA Summary'!$E$54</f>
        <v>kWh</v>
      </c>
      <c r="AG1380" s="251" t="str">
        <f>'1.  LRAMVA Summary'!$F$54</f>
        <v>kW</v>
      </c>
      <c r="AH1380" s="251" t="str">
        <f>'1.  LRAMVA Summary'!$G$54</f>
        <v>kWh</v>
      </c>
      <c r="AI1380" s="251" t="str">
        <f>'1.  LRAMVA Summary'!$H$54</f>
        <v>kW</v>
      </c>
      <c r="AJ1380" s="251">
        <f>'1.  LRAMVA Summary'!$I$54</f>
        <v>0</v>
      </c>
      <c r="AK1380" s="251">
        <f>'1.  LRAMVA Summary'!$J$54</f>
        <v>0</v>
      </c>
      <c r="AL1380" s="251">
        <f>'1.  LRAMVA Summary'!$K$54</f>
        <v>0</v>
      </c>
      <c r="AM1380" s="251">
        <f>'1.  LRAMVA Summary'!$L$54</f>
        <v>0</v>
      </c>
      <c r="AN1380" s="251">
        <f>'1.  LRAMVA Summary'!$M$54</f>
        <v>0</v>
      </c>
      <c r="AO1380" s="251">
        <f>'1.  LRAMVA Summary'!$N$54</f>
        <v>0</v>
      </c>
      <c r="AP1380" s="251">
        <f>'1.  LRAMVA Summary'!$O$54</f>
        <v>0</v>
      </c>
      <c r="AQ1380" s="251">
        <f>'1.  LRAMVA Summary'!$P$54</f>
        <v>0</v>
      </c>
      <c r="AR1380" s="251">
        <f>'1.  LRAMVA Summary'!$Q$54</f>
        <v>0</v>
      </c>
      <c r="AS1380" s="252"/>
    </row>
    <row r="1381" spans="1:45" ht="15" hidden="1" customHeight="1" outlineLevel="1">
      <c r="A1381" s="464"/>
      <c r="B1381" s="443" t="s">
        <v>493</v>
      </c>
      <c r="C1381" s="249"/>
      <c r="D1381" s="249"/>
      <c r="E1381" s="249"/>
      <c r="F1381" s="249"/>
      <c r="G1381" s="249"/>
      <c r="H1381" s="249"/>
      <c r="I1381" s="249"/>
      <c r="J1381" s="249"/>
      <c r="K1381" s="249"/>
      <c r="L1381" s="249"/>
      <c r="M1381" s="249"/>
      <c r="N1381" s="249"/>
      <c r="O1381" s="249"/>
      <c r="P1381" s="249"/>
      <c r="Q1381" s="250"/>
      <c r="R1381" s="249"/>
      <c r="S1381" s="249"/>
      <c r="T1381" s="249"/>
      <c r="U1381" s="249"/>
      <c r="V1381" s="249"/>
      <c r="W1381" s="249"/>
      <c r="X1381" s="249"/>
      <c r="Y1381" s="249"/>
      <c r="Z1381" s="249"/>
      <c r="AA1381" s="249"/>
      <c r="AB1381" s="249"/>
      <c r="AC1381" s="249"/>
      <c r="AD1381" s="249"/>
      <c r="AE1381" s="251"/>
      <c r="AF1381" s="251"/>
      <c r="AG1381" s="251"/>
      <c r="AH1381" s="251"/>
      <c r="AI1381" s="251"/>
      <c r="AJ1381" s="251"/>
      <c r="AK1381" s="251"/>
      <c r="AL1381" s="251"/>
      <c r="AM1381" s="251"/>
      <c r="AN1381" s="251"/>
      <c r="AO1381" s="251"/>
      <c r="AP1381" s="251"/>
      <c r="AQ1381" s="251"/>
      <c r="AR1381" s="251"/>
      <c r="AS1381" s="252"/>
    </row>
    <row r="1382" spans="1:45" ht="15" hidden="1" customHeight="1" outlineLevel="1">
      <c r="A1382" s="464">
        <v>1</v>
      </c>
      <c r="B1382" s="379" t="s">
        <v>95</v>
      </c>
      <c r="C1382" s="251" t="s">
        <v>25</v>
      </c>
      <c r="D1382" s="255"/>
      <c r="E1382" s="255"/>
      <c r="F1382" s="255"/>
      <c r="G1382" s="255"/>
      <c r="H1382" s="255"/>
      <c r="I1382" s="255"/>
      <c r="J1382" s="255"/>
      <c r="K1382" s="255"/>
      <c r="L1382" s="255"/>
      <c r="M1382" s="255"/>
      <c r="N1382" s="255"/>
      <c r="O1382" s="255"/>
      <c r="P1382" s="255"/>
      <c r="Q1382" s="251"/>
      <c r="R1382" s="255"/>
      <c r="S1382" s="255"/>
      <c r="T1382" s="255"/>
      <c r="U1382" s="255"/>
      <c r="V1382" s="255"/>
      <c r="W1382" s="255"/>
      <c r="X1382" s="255"/>
      <c r="Y1382" s="255"/>
      <c r="Z1382" s="255"/>
      <c r="AA1382" s="255"/>
      <c r="AB1382" s="255"/>
      <c r="AC1382" s="255"/>
      <c r="AD1382" s="255"/>
      <c r="AE1382" s="366"/>
      <c r="AF1382" s="366"/>
      <c r="AG1382" s="366"/>
      <c r="AH1382" s="366"/>
      <c r="AI1382" s="366"/>
      <c r="AJ1382" s="366"/>
      <c r="AK1382" s="366"/>
      <c r="AL1382" s="361"/>
      <c r="AM1382" s="361"/>
      <c r="AN1382" s="361"/>
      <c r="AO1382" s="361"/>
      <c r="AP1382" s="361"/>
      <c r="AQ1382" s="361"/>
      <c r="AR1382" s="361"/>
      <c r="AS1382" s="256">
        <f>SUM(AE1382:AR1382)</f>
        <v>0</v>
      </c>
    </row>
    <row r="1383" spans="1:45" ht="15" hidden="1" customHeight="1" outlineLevel="1">
      <c r="A1383" s="464"/>
      <c r="B1383" s="254" t="s">
        <v>743</v>
      </c>
      <c r="C1383" s="251" t="s">
        <v>163</v>
      </c>
      <c r="D1383" s="255"/>
      <c r="E1383" s="255"/>
      <c r="F1383" s="255"/>
      <c r="G1383" s="255"/>
      <c r="H1383" s="255"/>
      <c r="I1383" s="255"/>
      <c r="J1383" s="255"/>
      <c r="K1383" s="255"/>
      <c r="L1383" s="255"/>
      <c r="M1383" s="255"/>
      <c r="N1383" s="255"/>
      <c r="O1383" s="255"/>
      <c r="P1383" s="255"/>
      <c r="Q1383" s="414"/>
      <c r="R1383" s="255"/>
      <c r="S1383" s="255"/>
      <c r="T1383" s="255"/>
      <c r="U1383" s="255"/>
      <c r="V1383" s="255"/>
      <c r="W1383" s="255"/>
      <c r="X1383" s="255"/>
      <c r="Y1383" s="255"/>
      <c r="Z1383" s="255"/>
      <c r="AA1383" s="255"/>
      <c r="AB1383" s="255"/>
      <c r="AC1383" s="255"/>
      <c r="AD1383" s="255"/>
      <c r="AE1383" s="362">
        <f>AE1382</f>
        <v>0</v>
      </c>
      <c r="AF1383" s="362">
        <f t="shared" ref="AF1383:AR1383" si="3535">AF1382</f>
        <v>0</v>
      </c>
      <c r="AG1383" s="362">
        <f t="shared" si="3535"/>
        <v>0</v>
      </c>
      <c r="AH1383" s="362">
        <f t="shared" si="3535"/>
        <v>0</v>
      </c>
      <c r="AI1383" s="362">
        <f t="shared" si="3535"/>
        <v>0</v>
      </c>
      <c r="AJ1383" s="362">
        <f t="shared" si="3535"/>
        <v>0</v>
      </c>
      <c r="AK1383" s="362">
        <f t="shared" si="3535"/>
        <v>0</v>
      </c>
      <c r="AL1383" s="362">
        <f t="shared" si="3535"/>
        <v>0</v>
      </c>
      <c r="AM1383" s="362">
        <f t="shared" si="3535"/>
        <v>0</v>
      </c>
      <c r="AN1383" s="362">
        <f t="shared" si="3535"/>
        <v>0</v>
      </c>
      <c r="AO1383" s="362">
        <f t="shared" si="3535"/>
        <v>0</v>
      </c>
      <c r="AP1383" s="362">
        <f t="shared" si="3535"/>
        <v>0</v>
      </c>
      <c r="AQ1383" s="362">
        <f t="shared" si="3535"/>
        <v>0</v>
      </c>
      <c r="AR1383" s="362">
        <f t="shared" si="3535"/>
        <v>0</v>
      </c>
      <c r="AS1383" s="257"/>
    </row>
    <row r="1384" spans="1:45" ht="15" hidden="1" customHeight="1" outlineLevel="1">
      <c r="A1384" s="464"/>
      <c r="B1384" s="258"/>
      <c r="C1384" s="259"/>
      <c r="D1384" s="259"/>
      <c r="E1384" s="259"/>
      <c r="F1384" s="259"/>
      <c r="G1384" s="259"/>
      <c r="H1384" s="259"/>
      <c r="I1384" s="259"/>
      <c r="J1384" s="659"/>
      <c r="K1384" s="259"/>
      <c r="L1384" s="259"/>
      <c r="M1384" s="259"/>
      <c r="N1384" s="259"/>
      <c r="O1384" s="259"/>
      <c r="P1384" s="259"/>
      <c r="Q1384" s="260"/>
      <c r="R1384" s="259"/>
      <c r="S1384" s="259"/>
      <c r="T1384" s="259"/>
      <c r="U1384" s="259"/>
      <c r="V1384" s="259"/>
      <c r="W1384" s="259"/>
      <c r="X1384" s="259"/>
      <c r="Y1384" s="259"/>
      <c r="Z1384" s="259"/>
      <c r="AA1384" s="259"/>
      <c r="AB1384" s="259"/>
      <c r="AC1384" s="259"/>
      <c r="AD1384" s="259"/>
      <c r="AE1384" s="363"/>
      <c r="AF1384" s="364"/>
      <c r="AG1384" s="364"/>
      <c r="AH1384" s="364"/>
      <c r="AI1384" s="364"/>
      <c r="AJ1384" s="364"/>
      <c r="AK1384" s="364"/>
      <c r="AL1384" s="364"/>
      <c r="AM1384" s="364"/>
      <c r="AN1384" s="364"/>
      <c r="AO1384" s="364"/>
      <c r="AP1384" s="364"/>
      <c r="AQ1384" s="364"/>
      <c r="AR1384" s="364"/>
      <c r="AS1384" s="262"/>
    </row>
    <row r="1385" spans="1:45" ht="15" hidden="1" customHeight="1" outlineLevel="1">
      <c r="A1385" s="464">
        <v>2</v>
      </c>
      <c r="B1385" s="379" t="s">
        <v>96</v>
      </c>
      <c r="C1385" s="251" t="s">
        <v>25</v>
      </c>
      <c r="D1385" s="255"/>
      <c r="E1385" s="255"/>
      <c r="F1385" s="255"/>
      <c r="G1385" s="255"/>
      <c r="H1385" s="255"/>
      <c r="I1385" s="255"/>
      <c r="J1385" s="255"/>
      <c r="K1385" s="255"/>
      <c r="L1385" s="255"/>
      <c r="M1385" s="255"/>
      <c r="N1385" s="255"/>
      <c r="O1385" s="255"/>
      <c r="P1385" s="255"/>
      <c r="Q1385" s="251"/>
      <c r="R1385" s="255"/>
      <c r="S1385" s="255"/>
      <c r="T1385" s="255"/>
      <c r="U1385" s="255"/>
      <c r="V1385" s="255"/>
      <c r="W1385" s="255"/>
      <c r="X1385" s="255"/>
      <c r="Y1385" s="255"/>
      <c r="Z1385" s="255"/>
      <c r="AA1385" s="255"/>
      <c r="AB1385" s="255"/>
      <c r="AC1385" s="255"/>
      <c r="AD1385" s="255"/>
      <c r="AE1385" s="366"/>
      <c r="AF1385" s="366"/>
      <c r="AG1385" s="366"/>
      <c r="AH1385" s="366"/>
      <c r="AI1385" s="366"/>
      <c r="AJ1385" s="366"/>
      <c r="AK1385" s="366"/>
      <c r="AL1385" s="361"/>
      <c r="AM1385" s="361"/>
      <c r="AN1385" s="361"/>
      <c r="AO1385" s="361"/>
      <c r="AP1385" s="361"/>
      <c r="AQ1385" s="361"/>
      <c r="AR1385" s="361"/>
      <c r="AS1385" s="256">
        <f>SUM(AE1385:AR1385)</f>
        <v>0</v>
      </c>
    </row>
    <row r="1386" spans="1:45" ht="15" hidden="1" customHeight="1" outlineLevel="1">
      <c r="A1386" s="464"/>
      <c r="B1386" s="254" t="s">
        <v>743</v>
      </c>
      <c r="C1386" s="251" t="s">
        <v>163</v>
      </c>
      <c r="D1386" s="255"/>
      <c r="E1386" s="255"/>
      <c r="F1386" s="255"/>
      <c r="G1386" s="255"/>
      <c r="H1386" s="255"/>
      <c r="I1386" s="255"/>
      <c r="J1386" s="255"/>
      <c r="K1386" s="255"/>
      <c r="L1386" s="255"/>
      <c r="M1386" s="255"/>
      <c r="N1386" s="255"/>
      <c r="O1386" s="255"/>
      <c r="P1386" s="255"/>
      <c r="Q1386" s="414"/>
      <c r="R1386" s="255"/>
      <c r="S1386" s="255"/>
      <c r="T1386" s="255"/>
      <c r="U1386" s="255"/>
      <c r="V1386" s="255"/>
      <c r="W1386" s="255"/>
      <c r="X1386" s="255"/>
      <c r="Y1386" s="255"/>
      <c r="Z1386" s="255"/>
      <c r="AA1386" s="255"/>
      <c r="AB1386" s="255"/>
      <c r="AC1386" s="255"/>
      <c r="AD1386" s="255"/>
      <c r="AE1386" s="362">
        <f>AE1385</f>
        <v>0</v>
      </c>
      <c r="AF1386" s="362">
        <f t="shared" ref="AF1386:AR1386" si="3536">AF1385</f>
        <v>0</v>
      </c>
      <c r="AG1386" s="362">
        <f t="shared" si="3536"/>
        <v>0</v>
      </c>
      <c r="AH1386" s="362">
        <f t="shared" si="3536"/>
        <v>0</v>
      </c>
      <c r="AI1386" s="362">
        <f t="shared" si="3536"/>
        <v>0</v>
      </c>
      <c r="AJ1386" s="362">
        <f t="shared" si="3536"/>
        <v>0</v>
      </c>
      <c r="AK1386" s="362">
        <f t="shared" si="3536"/>
        <v>0</v>
      </c>
      <c r="AL1386" s="362">
        <f t="shared" si="3536"/>
        <v>0</v>
      </c>
      <c r="AM1386" s="362">
        <f t="shared" si="3536"/>
        <v>0</v>
      </c>
      <c r="AN1386" s="362">
        <f t="shared" si="3536"/>
        <v>0</v>
      </c>
      <c r="AO1386" s="362">
        <f t="shared" si="3536"/>
        <v>0</v>
      </c>
      <c r="AP1386" s="362">
        <f t="shared" si="3536"/>
        <v>0</v>
      </c>
      <c r="AQ1386" s="362">
        <f t="shared" si="3536"/>
        <v>0</v>
      </c>
      <c r="AR1386" s="362">
        <f t="shared" si="3536"/>
        <v>0</v>
      </c>
      <c r="AS1386" s="257"/>
    </row>
    <row r="1387" spans="1:45" ht="15" hidden="1" customHeight="1" outlineLevel="1">
      <c r="A1387" s="464"/>
      <c r="B1387" s="258"/>
      <c r="C1387" s="259"/>
      <c r="D1387" s="264"/>
      <c r="E1387" s="264"/>
      <c r="F1387" s="264"/>
      <c r="G1387" s="264"/>
      <c r="H1387" s="264"/>
      <c r="I1387" s="264"/>
      <c r="J1387" s="264"/>
      <c r="K1387" s="264"/>
      <c r="L1387" s="264"/>
      <c r="M1387" s="264"/>
      <c r="N1387" s="264"/>
      <c r="O1387" s="264"/>
      <c r="P1387" s="264"/>
      <c r="Q1387" s="260"/>
      <c r="R1387" s="264"/>
      <c r="S1387" s="264"/>
      <c r="T1387" s="264"/>
      <c r="U1387" s="264"/>
      <c r="V1387" s="264"/>
      <c r="W1387" s="264"/>
      <c r="X1387" s="264"/>
      <c r="Y1387" s="264"/>
      <c r="Z1387" s="264"/>
      <c r="AA1387" s="264"/>
      <c r="AB1387" s="264"/>
      <c r="AC1387" s="264"/>
      <c r="AD1387" s="264"/>
      <c r="AE1387" s="363"/>
      <c r="AF1387" s="364"/>
      <c r="AG1387" s="364"/>
      <c r="AH1387" s="364"/>
      <c r="AI1387" s="364"/>
      <c r="AJ1387" s="364"/>
      <c r="AK1387" s="364"/>
      <c r="AL1387" s="364"/>
      <c r="AM1387" s="364"/>
      <c r="AN1387" s="364"/>
      <c r="AO1387" s="364"/>
      <c r="AP1387" s="364"/>
      <c r="AQ1387" s="364"/>
      <c r="AR1387" s="364"/>
      <c r="AS1387" s="262"/>
    </row>
    <row r="1388" spans="1:45" ht="15" hidden="1" customHeight="1" outlineLevel="1">
      <c r="A1388" s="464">
        <v>3</v>
      </c>
      <c r="B1388" s="379" t="s">
        <v>97</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66"/>
      <c r="AF1388" s="366"/>
      <c r="AG1388" s="366"/>
      <c r="AH1388" s="366"/>
      <c r="AI1388" s="366"/>
      <c r="AJ1388" s="366"/>
      <c r="AK1388" s="366"/>
      <c r="AL1388" s="361"/>
      <c r="AM1388" s="361"/>
      <c r="AN1388" s="361"/>
      <c r="AO1388" s="361"/>
      <c r="AP1388" s="361"/>
      <c r="AQ1388" s="361"/>
      <c r="AR1388" s="361"/>
      <c r="AS1388" s="256">
        <f>SUM(AE1388:AR1388)</f>
        <v>0</v>
      </c>
    </row>
    <row r="1389" spans="1:45" ht="15" hidden="1" customHeight="1" outlineLevel="1">
      <c r="A1389" s="464"/>
      <c r="B1389" s="254" t="s">
        <v>743</v>
      </c>
      <c r="C1389" s="251" t="s">
        <v>163</v>
      </c>
      <c r="D1389" s="255"/>
      <c r="E1389" s="255"/>
      <c r="F1389" s="255"/>
      <c r="G1389" s="255"/>
      <c r="H1389" s="255"/>
      <c r="I1389" s="255"/>
      <c r="J1389" s="255"/>
      <c r="K1389" s="255"/>
      <c r="L1389" s="255"/>
      <c r="M1389" s="255"/>
      <c r="N1389" s="255"/>
      <c r="O1389" s="255"/>
      <c r="P1389" s="255"/>
      <c r="Q1389" s="414"/>
      <c r="R1389" s="255"/>
      <c r="S1389" s="255"/>
      <c r="T1389" s="255"/>
      <c r="U1389" s="255"/>
      <c r="V1389" s="255"/>
      <c r="W1389" s="255"/>
      <c r="X1389" s="255"/>
      <c r="Y1389" s="255"/>
      <c r="Z1389" s="255"/>
      <c r="AA1389" s="255"/>
      <c r="AB1389" s="255"/>
      <c r="AC1389" s="255"/>
      <c r="AD1389" s="255"/>
      <c r="AE1389" s="362">
        <f>AE1388</f>
        <v>0</v>
      </c>
      <c r="AF1389" s="362">
        <f t="shared" ref="AF1389:AR1389" si="3537">AF1388</f>
        <v>0</v>
      </c>
      <c r="AG1389" s="362">
        <f t="shared" si="3537"/>
        <v>0</v>
      </c>
      <c r="AH1389" s="362">
        <f t="shared" si="3537"/>
        <v>0</v>
      </c>
      <c r="AI1389" s="362">
        <f t="shared" si="3537"/>
        <v>0</v>
      </c>
      <c r="AJ1389" s="362">
        <f t="shared" si="3537"/>
        <v>0</v>
      </c>
      <c r="AK1389" s="362">
        <f t="shared" si="3537"/>
        <v>0</v>
      </c>
      <c r="AL1389" s="362">
        <f t="shared" si="3537"/>
        <v>0</v>
      </c>
      <c r="AM1389" s="362">
        <f t="shared" si="3537"/>
        <v>0</v>
      </c>
      <c r="AN1389" s="362">
        <f t="shared" si="3537"/>
        <v>0</v>
      </c>
      <c r="AO1389" s="362">
        <f t="shared" si="3537"/>
        <v>0</v>
      </c>
      <c r="AP1389" s="362">
        <f t="shared" si="3537"/>
        <v>0</v>
      </c>
      <c r="AQ1389" s="362">
        <f t="shared" si="3537"/>
        <v>0</v>
      </c>
      <c r="AR1389" s="362">
        <f t="shared" si="3537"/>
        <v>0</v>
      </c>
      <c r="AS1389" s="257"/>
    </row>
    <row r="1390" spans="1:45" ht="15" hidden="1" customHeight="1" outlineLevel="1">
      <c r="A1390" s="464"/>
      <c r="B1390" s="254"/>
      <c r="C1390" s="265"/>
      <c r="D1390" s="251"/>
      <c r="E1390" s="251"/>
      <c r="F1390" s="251"/>
      <c r="G1390" s="251"/>
      <c r="H1390" s="251"/>
      <c r="I1390" s="251"/>
      <c r="J1390" s="251"/>
      <c r="K1390" s="251"/>
      <c r="L1390" s="251"/>
      <c r="M1390" s="251"/>
      <c r="N1390" s="251"/>
      <c r="O1390" s="251"/>
      <c r="P1390" s="251"/>
      <c r="Q1390" s="251"/>
      <c r="R1390" s="251"/>
      <c r="S1390" s="251"/>
      <c r="T1390" s="251"/>
      <c r="U1390" s="251"/>
      <c r="V1390" s="251"/>
      <c r="W1390" s="251"/>
      <c r="X1390" s="251"/>
      <c r="Y1390" s="251"/>
      <c r="Z1390" s="251"/>
      <c r="AA1390" s="251"/>
      <c r="AB1390" s="251"/>
      <c r="AC1390" s="251"/>
      <c r="AD1390" s="251"/>
      <c r="AE1390" s="363"/>
      <c r="AF1390" s="363"/>
      <c r="AG1390" s="363"/>
      <c r="AH1390" s="363"/>
      <c r="AI1390" s="363"/>
      <c r="AJ1390" s="363"/>
      <c r="AK1390" s="363"/>
      <c r="AL1390" s="363"/>
      <c r="AM1390" s="363"/>
      <c r="AN1390" s="363"/>
      <c r="AO1390" s="363"/>
      <c r="AP1390" s="363"/>
      <c r="AQ1390" s="363"/>
      <c r="AR1390" s="363"/>
      <c r="AS1390" s="266"/>
    </row>
    <row r="1391" spans="1:45" ht="15" hidden="1" customHeight="1" outlineLevel="1">
      <c r="A1391" s="464">
        <v>4</v>
      </c>
      <c r="B1391" s="273" t="s">
        <v>662</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66"/>
      <c r="AF1391" s="366"/>
      <c r="AG1391" s="366"/>
      <c r="AH1391" s="366"/>
      <c r="AI1391" s="366"/>
      <c r="AJ1391" s="366"/>
      <c r="AK1391" s="366"/>
      <c r="AL1391" s="361"/>
      <c r="AM1391" s="361"/>
      <c r="AN1391" s="361"/>
      <c r="AO1391" s="361"/>
      <c r="AP1391" s="361"/>
      <c r="AQ1391" s="361"/>
      <c r="AR1391" s="361"/>
      <c r="AS1391" s="256">
        <f>SUM(AE1391:AR1391)</f>
        <v>0</v>
      </c>
    </row>
    <row r="1392" spans="1:45" ht="15" hidden="1" customHeight="1" outlineLevel="1">
      <c r="A1392" s="464"/>
      <c r="B1392" s="254" t="s">
        <v>743</v>
      </c>
      <c r="C1392" s="251" t="s">
        <v>163</v>
      </c>
      <c r="D1392" s="255"/>
      <c r="E1392" s="255"/>
      <c r="F1392" s="255"/>
      <c r="G1392" s="255"/>
      <c r="H1392" s="255"/>
      <c r="I1392" s="255"/>
      <c r="J1392" s="255"/>
      <c r="K1392" s="255"/>
      <c r="L1392" s="255"/>
      <c r="M1392" s="255"/>
      <c r="N1392" s="255"/>
      <c r="O1392" s="255"/>
      <c r="P1392" s="255"/>
      <c r="Q1392" s="414"/>
      <c r="R1392" s="255"/>
      <c r="S1392" s="255"/>
      <c r="T1392" s="255"/>
      <c r="U1392" s="255"/>
      <c r="V1392" s="255"/>
      <c r="W1392" s="255"/>
      <c r="X1392" s="255"/>
      <c r="Y1392" s="255"/>
      <c r="Z1392" s="255"/>
      <c r="AA1392" s="255"/>
      <c r="AB1392" s="255"/>
      <c r="AC1392" s="255"/>
      <c r="AD1392" s="255"/>
      <c r="AE1392" s="362">
        <f>AE1391</f>
        <v>0</v>
      </c>
      <c r="AF1392" s="362">
        <f t="shared" ref="AF1392:AR1392" si="3538">AF1391</f>
        <v>0</v>
      </c>
      <c r="AG1392" s="362">
        <f t="shared" si="3538"/>
        <v>0</v>
      </c>
      <c r="AH1392" s="362">
        <f t="shared" si="3538"/>
        <v>0</v>
      </c>
      <c r="AI1392" s="362">
        <f t="shared" si="3538"/>
        <v>0</v>
      </c>
      <c r="AJ1392" s="362">
        <f t="shared" si="3538"/>
        <v>0</v>
      </c>
      <c r="AK1392" s="362">
        <f t="shared" si="3538"/>
        <v>0</v>
      </c>
      <c r="AL1392" s="362">
        <f t="shared" si="3538"/>
        <v>0</v>
      </c>
      <c r="AM1392" s="362">
        <f t="shared" si="3538"/>
        <v>0</v>
      </c>
      <c r="AN1392" s="362">
        <f t="shared" si="3538"/>
        <v>0</v>
      </c>
      <c r="AO1392" s="362">
        <f t="shared" si="3538"/>
        <v>0</v>
      </c>
      <c r="AP1392" s="362">
        <f t="shared" si="3538"/>
        <v>0</v>
      </c>
      <c r="AQ1392" s="362">
        <f t="shared" si="3538"/>
        <v>0</v>
      </c>
      <c r="AR1392" s="362">
        <f t="shared" si="3538"/>
        <v>0</v>
      </c>
      <c r="AS1392" s="257"/>
    </row>
    <row r="1393" spans="1:45" ht="15" hidden="1" customHeight="1" outlineLevel="1">
      <c r="A1393" s="464"/>
      <c r="B1393" s="254"/>
      <c r="C1393" s="265"/>
      <c r="D1393" s="264"/>
      <c r="E1393" s="264"/>
      <c r="F1393" s="264"/>
      <c r="G1393" s="264"/>
      <c r="H1393" s="264"/>
      <c r="I1393" s="264"/>
      <c r="J1393" s="264"/>
      <c r="K1393" s="264"/>
      <c r="L1393" s="264"/>
      <c r="M1393" s="264"/>
      <c r="N1393" s="264"/>
      <c r="O1393" s="264"/>
      <c r="P1393" s="264"/>
      <c r="Q1393" s="251"/>
      <c r="R1393" s="264"/>
      <c r="S1393" s="264"/>
      <c r="T1393" s="264"/>
      <c r="U1393" s="264"/>
      <c r="V1393" s="264"/>
      <c r="W1393" s="264"/>
      <c r="X1393" s="264"/>
      <c r="Y1393" s="264"/>
      <c r="Z1393" s="264"/>
      <c r="AA1393" s="264"/>
      <c r="AB1393" s="264"/>
      <c r="AC1393" s="264"/>
      <c r="AD1393" s="264"/>
      <c r="AE1393" s="363"/>
      <c r="AF1393" s="363"/>
      <c r="AG1393" s="363"/>
      <c r="AH1393" s="363"/>
      <c r="AI1393" s="363"/>
      <c r="AJ1393" s="363"/>
      <c r="AK1393" s="363"/>
      <c r="AL1393" s="363"/>
      <c r="AM1393" s="363"/>
      <c r="AN1393" s="363"/>
      <c r="AO1393" s="363"/>
      <c r="AP1393" s="363"/>
      <c r="AQ1393" s="363"/>
      <c r="AR1393" s="363"/>
      <c r="AS1393" s="266"/>
    </row>
    <row r="1394" spans="1:45" ht="15" hidden="1" customHeight="1" outlineLevel="1">
      <c r="A1394" s="464">
        <v>5</v>
      </c>
      <c r="B1394" s="379" t="s">
        <v>98</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66"/>
      <c r="AF1394" s="366"/>
      <c r="AG1394" s="366"/>
      <c r="AH1394" s="366"/>
      <c r="AI1394" s="366"/>
      <c r="AJ1394" s="366"/>
      <c r="AK1394" s="366"/>
      <c r="AL1394" s="361"/>
      <c r="AM1394" s="361"/>
      <c r="AN1394" s="361"/>
      <c r="AO1394" s="361"/>
      <c r="AP1394" s="361"/>
      <c r="AQ1394" s="361"/>
      <c r="AR1394" s="361"/>
      <c r="AS1394" s="256">
        <f>SUM(AE1394:AR1394)</f>
        <v>0</v>
      </c>
    </row>
    <row r="1395" spans="1:45" ht="15" hidden="1" customHeight="1" outlineLevel="1">
      <c r="A1395" s="464"/>
      <c r="B1395" s="254" t="s">
        <v>743</v>
      </c>
      <c r="C1395" s="251" t="s">
        <v>163</v>
      </c>
      <c r="D1395" s="255"/>
      <c r="E1395" s="255"/>
      <c r="F1395" s="255"/>
      <c r="G1395" s="255"/>
      <c r="H1395" s="255"/>
      <c r="I1395" s="255"/>
      <c r="J1395" s="255"/>
      <c r="K1395" s="255"/>
      <c r="L1395" s="255"/>
      <c r="M1395" s="255"/>
      <c r="N1395" s="255"/>
      <c r="O1395" s="255"/>
      <c r="P1395" s="255"/>
      <c r="Q1395" s="414"/>
      <c r="R1395" s="255"/>
      <c r="S1395" s="255"/>
      <c r="T1395" s="255"/>
      <c r="U1395" s="255"/>
      <c r="V1395" s="255"/>
      <c r="W1395" s="255"/>
      <c r="X1395" s="255"/>
      <c r="Y1395" s="255"/>
      <c r="Z1395" s="255"/>
      <c r="AA1395" s="255"/>
      <c r="AB1395" s="255"/>
      <c r="AC1395" s="255"/>
      <c r="AD1395" s="255"/>
      <c r="AE1395" s="362">
        <f>AE1394</f>
        <v>0</v>
      </c>
      <c r="AF1395" s="362">
        <f t="shared" ref="AF1395:AR1395" si="3539">AF1394</f>
        <v>0</v>
      </c>
      <c r="AG1395" s="362">
        <f t="shared" si="3539"/>
        <v>0</v>
      </c>
      <c r="AH1395" s="362">
        <f t="shared" si="3539"/>
        <v>0</v>
      </c>
      <c r="AI1395" s="362">
        <f t="shared" si="3539"/>
        <v>0</v>
      </c>
      <c r="AJ1395" s="362">
        <f t="shared" si="3539"/>
        <v>0</v>
      </c>
      <c r="AK1395" s="362">
        <f t="shared" si="3539"/>
        <v>0</v>
      </c>
      <c r="AL1395" s="362">
        <f t="shared" si="3539"/>
        <v>0</v>
      </c>
      <c r="AM1395" s="362">
        <f t="shared" si="3539"/>
        <v>0</v>
      </c>
      <c r="AN1395" s="362">
        <f t="shared" si="3539"/>
        <v>0</v>
      </c>
      <c r="AO1395" s="362">
        <f t="shared" si="3539"/>
        <v>0</v>
      </c>
      <c r="AP1395" s="362">
        <f t="shared" si="3539"/>
        <v>0</v>
      </c>
      <c r="AQ1395" s="362">
        <f t="shared" si="3539"/>
        <v>0</v>
      </c>
      <c r="AR1395" s="362">
        <f t="shared" si="3539"/>
        <v>0</v>
      </c>
      <c r="AS1395" s="257"/>
    </row>
    <row r="1396" spans="1:45" ht="15" hidden="1" customHeight="1" outlineLevel="1">
      <c r="A1396" s="464"/>
      <c r="B1396" s="254"/>
      <c r="C1396" s="251"/>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73"/>
      <c r="AF1396" s="374"/>
      <c r="AG1396" s="374"/>
      <c r="AH1396" s="374"/>
      <c r="AI1396" s="374"/>
      <c r="AJ1396" s="374"/>
      <c r="AK1396" s="374"/>
      <c r="AL1396" s="374"/>
      <c r="AM1396" s="374"/>
      <c r="AN1396" s="374"/>
      <c r="AO1396" s="374"/>
      <c r="AP1396" s="374"/>
      <c r="AQ1396" s="374"/>
      <c r="AR1396" s="374"/>
      <c r="AS1396" s="257"/>
    </row>
    <row r="1397" spans="1:45" ht="15.75" hidden="1" outlineLevel="1">
      <c r="A1397" s="464"/>
      <c r="B1397" s="278" t="s">
        <v>494</v>
      </c>
      <c r="C1397" s="249"/>
      <c r="D1397" s="249"/>
      <c r="E1397" s="249"/>
      <c r="F1397" s="249"/>
      <c r="G1397" s="249"/>
      <c r="H1397" s="249"/>
      <c r="I1397" s="249"/>
      <c r="J1397" s="249"/>
      <c r="K1397" s="249"/>
      <c r="L1397" s="249"/>
      <c r="M1397" s="249"/>
      <c r="N1397" s="249"/>
      <c r="O1397" s="249"/>
      <c r="P1397" s="249"/>
      <c r="Q1397" s="250"/>
      <c r="R1397" s="249"/>
      <c r="S1397" s="249"/>
      <c r="T1397" s="249"/>
      <c r="U1397" s="249"/>
      <c r="V1397" s="249"/>
      <c r="W1397" s="249"/>
      <c r="X1397" s="249"/>
      <c r="Y1397" s="249"/>
      <c r="Z1397" s="249"/>
      <c r="AA1397" s="249"/>
      <c r="AB1397" s="249"/>
      <c r="AC1397" s="249"/>
      <c r="AD1397" s="249"/>
      <c r="AE1397" s="365"/>
      <c r="AF1397" s="365"/>
      <c r="AG1397" s="365"/>
      <c r="AH1397" s="365"/>
      <c r="AI1397" s="365"/>
      <c r="AJ1397" s="365"/>
      <c r="AK1397" s="365"/>
      <c r="AL1397" s="365"/>
      <c r="AM1397" s="365"/>
      <c r="AN1397" s="365"/>
      <c r="AO1397" s="365"/>
      <c r="AP1397" s="365"/>
      <c r="AQ1397" s="365"/>
      <c r="AR1397" s="365"/>
      <c r="AS1397" s="252"/>
    </row>
    <row r="1398" spans="1:45" ht="15" hidden="1" customHeight="1" outlineLevel="1">
      <c r="A1398" s="464">
        <v>6</v>
      </c>
      <c r="B1398" s="379" t="s">
        <v>99</v>
      </c>
      <c r="C1398" s="251" t="s">
        <v>25</v>
      </c>
      <c r="D1398" s="255"/>
      <c r="E1398" s="255"/>
      <c r="F1398" s="255"/>
      <c r="G1398" s="255"/>
      <c r="H1398" s="255"/>
      <c r="I1398" s="255"/>
      <c r="J1398" s="255"/>
      <c r="K1398" s="255"/>
      <c r="L1398" s="255"/>
      <c r="M1398" s="255"/>
      <c r="N1398" s="255"/>
      <c r="O1398" s="255"/>
      <c r="P1398" s="255"/>
      <c r="Q1398" s="255">
        <v>12</v>
      </c>
      <c r="R1398" s="255"/>
      <c r="S1398" s="255"/>
      <c r="T1398" s="255"/>
      <c r="U1398" s="255"/>
      <c r="V1398" s="255"/>
      <c r="W1398" s="255"/>
      <c r="X1398" s="255"/>
      <c r="Y1398" s="255"/>
      <c r="Z1398" s="255"/>
      <c r="AA1398" s="255"/>
      <c r="AB1398" s="255"/>
      <c r="AC1398" s="255"/>
      <c r="AD1398" s="255"/>
      <c r="AE1398" s="366"/>
      <c r="AF1398" s="366"/>
      <c r="AG1398" s="366"/>
      <c r="AH1398" s="366"/>
      <c r="AI1398" s="366"/>
      <c r="AJ1398" s="366"/>
      <c r="AK1398" s="366"/>
      <c r="AL1398" s="366"/>
      <c r="AM1398" s="366"/>
      <c r="AN1398" s="366"/>
      <c r="AO1398" s="366"/>
      <c r="AP1398" s="366"/>
      <c r="AQ1398" s="366"/>
      <c r="AR1398" s="366"/>
      <c r="AS1398" s="256">
        <f>SUM(AE1398:AR1398)</f>
        <v>0</v>
      </c>
    </row>
    <row r="1399" spans="1:45" ht="15" hidden="1" customHeight="1" outlineLevel="1">
      <c r="A1399" s="464"/>
      <c r="B1399" s="254" t="s">
        <v>743</v>
      </c>
      <c r="C1399" s="251" t="s">
        <v>163</v>
      </c>
      <c r="D1399" s="255"/>
      <c r="E1399" s="255"/>
      <c r="F1399" s="255"/>
      <c r="G1399" s="255"/>
      <c r="H1399" s="255"/>
      <c r="I1399" s="255"/>
      <c r="J1399" s="255"/>
      <c r="K1399" s="255"/>
      <c r="L1399" s="255"/>
      <c r="M1399" s="255"/>
      <c r="N1399" s="255"/>
      <c r="O1399" s="255"/>
      <c r="P1399" s="255"/>
      <c r="Q1399" s="255">
        <f>Q1398</f>
        <v>12</v>
      </c>
      <c r="R1399" s="255"/>
      <c r="S1399" s="255"/>
      <c r="T1399" s="255"/>
      <c r="U1399" s="255"/>
      <c r="V1399" s="255"/>
      <c r="W1399" s="255"/>
      <c r="X1399" s="255"/>
      <c r="Y1399" s="255"/>
      <c r="Z1399" s="255"/>
      <c r="AA1399" s="255"/>
      <c r="AB1399" s="255"/>
      <c r="AC1399" s="255"/>
      <c r="AD1399" s="255"/>
      <c r="AE1399" s="362">
        <f>AE1398</f>
        <v>0</v>
      </c>
      <c r="AF1399" s="362">
        <f t="shared" ref="AF1399:AR1399" si="3540">AF1398</f>
        <v>0</v>
      </c>
      <c r="AG1399" s="362">
        <f t="shared" si="3540"/>
        <v>0</v>
      </c>
      <c r="AH1399" s="362">
        <f t="shared" si="3540"/>
        <v>0</v>
      </c>
      <c r="AI1399" s="362">
        <f t="shared" si="3540"/>
        <v>0</v>
      </c>
      <c r="AJ1399" s="362">
        <f t="shared" si="3540"/>
        <v>0</v>
      </c>
      <c r="AK1399" s="362">
        <f t="shared" si="3540"/>
        <v>0</v>
      </c>
      <c r="AL1399" s="362">
        <f t="shared" si="3540"/>
        <v>0</v>
      </c>
      <c r="AM1399" s="362">
        <f t="shared" si="3540"/>
        <v>0</v>
      </c>
      <c r="AN1399" s="362">
        <f t="shared" si="3540"/>
        <v>0</v>
      </c>
      <c r="AO1399" s="362">
        <f t="shared" si="3540"/>
        <v>0</v>
      </c>
      <c r="AP1399" s="362">
        <f t="shared" si="3540"/>
        <v>0</v>
      </c>
      <c r="AQ1399" s="362">
        <f t="shared" si="3540"/>
        <v>0</v>
      </c>
      <c r="AR1399" s="362">
        <f t="shared" si="3540"/>
        <v>0</v>
      </c>
      <c r="AS1399" s="270"/>
    </row>
    <row r="1400" spans="1:45" ht="15" hidden="1" customHeight="1" outlineLevel="1">
      <c r="A1400" s="464"/>
      <c r="B1400" s="269"/>
      <c r="C1400" s="271"/>
      <c r="D1400" s="251"/>
      <c r="E1400" s="251"/>
      <c r="F1400" s="251"/>
      <c r="G1400" s="251"/>
      <c r="H1400" s="251"/>
      <c r="I1400" s="251"/>
      <c r="J1400" s="251"/>
      <c r="K1400" s="251"/>
      <c r="L1400" s="251"/>
      <c r="M1400" s="251"/>
      <c r="N1400" s="251"/>
      <c r="O1400" s="251"/>
      <c r="P1400" s="251"/>
      <c r="Q1400" s="251"/>
      <c r="R1400" s="251"/>
      <c r="S1400" s="251"/>
      <c r="T1400" s="251"/>
      <c r="U1400" s="251"/>
      <c r="V1400" s="251"/>
      <c r="W1400" s="251"/>
      <c r="X1400" s="251"/>
      <c r="Y1400" s="251"/>
      <c r="Z1400" s="251"/>
      <c r="AA1400" s="251"/>
      <c r="AB1400" s="251"/>
      <c r="AC1400" s="251"/>
      <c r="AD1400" s="251"/>
      <c r="AE1400" s="367"/>
      <c r="AF1400" s="367"/>
      <c r="AG1400" s="367"/>
      <c r="AH1400" s="367"/>
      <c r="AI1400" s="367"/>
      <c r="AJ1400" s="367"/>
      <c r="AK1400" s="367"/>
      <c r="AL1400" s="367"/>
      <c r="AM1400" s="367"/>
      <c r="AN1400" s="367"/>
      <c r="AO1400" s="367"/>
      <c r="AP1400" s="367"/>
      <c r="AQ1400" s="367"/>
      <c r="AR1400" s="367"/>
      <c r="AS1400" s="272"/>
    </row>
    <row r="1401" spans="1:45" ht="15" hidden="1" customHeight="1" outlineLevel="1">
      <c r="A1401" s="464">
        <v>7</v>
      </c>
      <c r="B1401" s="379" t="s">
        <v>100</v>
      </c>
      <c r="C1401" s="251" t="s">
        <v>25</v>
      </c>
      <c r="D1401" s="255"/>
      <c r="E1401" s="255"/>
      <c r="F1401" s="255"/>
      <c r="G1401" s="255"/>
      <c r="H1401" s="255"/>
      <c r="I1401" s="255"/>
      <c r="J1401" s="255"/>
      <c r="K1401" s="255"/>
      <c r="L1401" s="255"/>
      <c r="M1401" s="255"/>
      <c r="N1401" s="255"/>
      <c r="O1401" s="255"/>
      <c r="P1401" s="255"/>
      <c r="Q1401" s="255">
        <v>12</v>
      </c>
      <c r="R1401" s="255"/>
      <c r="S1401" s="255"/>
      <c r="T1401" s="255"/>
      <c r="U1401" s="255"/>
      <c r="V1401" s="255"/>
      <c r="W1401" s="255"/>
      <c r="X1401" s="255"/>
      <c r="Y1401" s="255"/>
      <c r="Z1401" s="255"/>
      <c r="AA1401" s="255"/>
      <c r="AB1401" s="255"/>
      <c r="AC1401" s="255"/>
      <c r="AD1401" s="255"/>
      <c r="AE1401" s="366"/>
      <c r="AF1401" s="366"/>
      <c r="AG1401" s="366"/>
      <c r="AH1401" s="366"/>
      <c r="AI1401" s="366"/>
      <c r="AJ1401" s="366"/>
      <c r="AK1401" s="366"/>
      <c r="AL1401" s="366"/>
      <c r="AM1401" s="366"/>
      <c r="AN1401" s="366"/>
      <c r="AO1401" s="366"/>
      <c r="AP1401" s="366"/>
      <c r="AQ1401" s="366"/>
      <c r="AR1401" s="366"/>
      <c r="AS1401" s="256">
        <f>SUM(AE1401:AR1401)</f>
        <v>0</v>
      </c>
    </row>
    <row r="1402" spans="1:45" ht="15" hidden="1" customHeight="1" outlineLevel="1">
      <c r="A1402" s="464"/>
      <c r="B1402" s="254" t="s">
        <v>743</v>
      </c>
      <c r="C1402" s="251" t="s">
        <v>163</v>
      </c>
      <c r="D1402" s="255"/>
      <c r="E1402" s="255"/>
      <c r="F1402" s="255"/>
      <c r="G1402" s="255"/>
      <c r="H1402" s="255"/>
      <c r="I1402" s="255"/>
      <c r="J1402" s="255"/>
      <c r="K1402" s="255"/>
      <c r="L1402" s="255"/>
      <c r="M1402" s="255"/>
      <c r="N1402" s="255"/>
      <c r="O1402" s="255"/>
      <c r="P1402" s="255"/>
      <c r="Q1402" s="255">
        <f>Q1401</f>
        <v>12</v>
      </c>
      <c r="R1402" s="255"/>
      <c r="S1402" s="255"/>
      <c r="T1402" s="255"/>
      <c r="U1402" s="255"/>
      <c r="V1402" s="255"/>
      <c r="W1402" s="255"/>
      <c r="X1402" s="255"/>
      <c r="Y1402" s="255"/>
      <c r="Z1402" s="255"/>
      <c r="AA1402" s="255"/>
      <c r="AB1402" s="255"/>
      <c r="AC1402" s="255"/>
      <c r="AD1402" s="255"/>
      <c r="AE1402" s="362">
        <f>AE1401</f>
        <v>0</v>
      </c>
      <c r="AF1402" s="362">
        <f t="shared" ref="AF1402:AR1402" si="3541">AF1401</f>
        <v>0</v>
      </c>
      <c r="AG1402" s="362">
        <f t="shared" si="3541"/>
        <v>0</v>
      </c>
      <c r="AH1402" s="362">
        <f t="shared" si="3541"/>
        <v>0</v>
      </c>
      <c r="AI1402" s="362">
        <f t="shared" si="3541"/>
        <v>0</v>
      </c>
      <c r="AJ1402" s="362">
        <f t="shared" si="3541"/>
        <v>0</v>
      </c>
      <c r="AK1402" s="362">
        <f t="shared" si="3541"/>
        <v>0</v>
      </c>
      <c r="AL1402" s="362">
        <f t="shared" si="3541"/>
        <v>0</v>
      </c>
      <c r="AM1402" s="362">
        <f t="shared" si="3541"/>
        <v>0</v>
      </c>
      <c r="AN1402" s="362">
        <f t="shared" si="3541"/>
        <v>0</v>
      </c>
      <c r="AO1402" s="362">
        <f t="shared" si="3541"/>
        <v>0</v>
      </c>
      <c r="AP1402" s="362">
        <f t="shared" si="3541"/>
        <v>0</v>
      </c>
      <c r="AQ1402" s="362">
        <f t="shared" si="3541"/>
        <v>0</v>
      </c>
      <c r="AR1402" s="362">
        <f t="shared" si="3541"/>
        <v>0</v>
      </c>
      <c r="AS1402" s="270"/>
    </row>
    <row r="1403" spans="1:45" ht="15" hidden="1" customHeight="1" outlineLevel="1">
      <c r="A1403" s="464"/>
      <c r="B1403" s="273"/>
      <c r="C1403" s="271"/>
      <c r="D1403" s="251"/>
      <c r="E1403" s="251"/>
      <c r="F1403" s="251"/>
      <c r="G1403" s="251"/>
      <c r="H1403" s="251"/>
      <c r="I1403" s="251"/>
      <c r="J1403" s="251"/>
      <c r="K1403" s="251"/>
      <c r="L1403" s="251"/>
      <c r="M1403" s="251"/>
      <c r="N1403" s="251"/>
      <c r="O1403" s="251"/>
      <c r="P1403" s="251"/>
      <c r="Q1403" s="251"/>
      <c r="R1403" s="251"/>
      <c r="S1403" s="251"/>
      <c r="T1403" s="251"/>
      <c r="U1403" s="251"/>
      <c r="V1403" s="251"/>
      <c r="W1403" s="251"/>
      <c r="X1403" s="251"/>
      <c r="Y1403" s="251"/>
      <c r="Z1403" s="251"/>
      <c r="AA1403" s="251"/>
      <c r="AB1403" s="251"/>
      <c r="AC1403" s="251"/>
      <c r="AD1403" s="251"/>
      <c r="AE1403" s="367"/>
      <c r="AF1403" s="368"/>
      <c r="AG1403" s="367"/>
      <c r="AH1403" s="367"/>
      <c r="AI1403" s="367"/>
      <c r="AJ1403" s="367"/>
      <c r="AK1403" s="367"/>
      <c r="AL1403" s="367"/>
      <c r="AM1403" s="367"/>
      <c r="AN1403" s="367"/>
      <c r="AO1403" s="367"/>
      <c r="AP1403" s="367"/>
      <c r="AQ1403" s="367"/>
      <c r="AR1403" s="367"/>
      <c r="AS1403" s="272"/>
    </row>
    <row r="1404" spans="1:45" ht="15" hidden="1" customHeight="1" outlineLevel="1">
      <c r="A1404" s="464">
        <v>8</v>
      </c>
      <c r="B1404" s="379" t="s">
        <v>101</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66"/>
      <c r="AF1404" s="366"/>
      <c r="AG1404" s="366"/>
      <c r="AH1404" s="366"/>
      <c r="AI1404" s="366"/>
      <c r="AJ1404" s="366"/>
      <c r="AK1404" s="366"/>
      <c r="AL1404" s="366"/>
      <c r="AM1404" s="366"/>
      <c r="AN1404" s="366"/>
      <c r="AO1404" s="366"/>
      <c r="AP1404" s="366"/>
      <c r="AQ1404" s="366"/>
      <c r="AR1404" s="366"/>
      <c r="AS1404" s="256">
        <f>SUM(AE1404:AR1404)</f>
        <v>0</v>
      </c>
    </row>
    <row r="1405" spans="1:45" ht="15" hidden="1" customHeight="1" outlineLevel="1">
      <c r="A1405" s="464"/>
      <c r="B1405" s="254" t="s">
        <v>743</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62">
        <f>AE1404</f>
        <v>0</v>
      </c>
      <c r="AF1405" s="362">
        <f t="shared" ref="AF1405:AR1405" si="3542">AF1404</f>
        <v>0</v>
      </c>
      <c r="AG1405" s="362">
        <f t="shared" si="3542"/>
        <v>0</v>
      </c>
      <c r="AH1405" s="362">
        <f t="shared" si="3542"/>
        <v>0</v>
      </c>
      <c r="AI1405" s="362">
        <f t="shared" si="3542"/>
        <v>0</v>
      </c>
      <c r="AJ1405" s="362">
        <f t="shared" si="3542"/>
        <v>0</v>
      </c>
      <c r="AK1405" s="362">
        <f t="shared" si="3542"/>
        <v>0</v>
      </c>
      <c r="AL1405" s="362">
        <f t="shared" si="3542"/>
        <v>0</v>
      </c>
      <c r="AM1405" s="362">
        <f t="shared" si="3542"/>
        <v>0</v>
      </c>
      <c r="AN1405" s="362">
        <f t="shared" si="3542"/>
        <v>0</v>
      </c>
      <c r="AO1405" s="362">
        <f t="shared" si="3542"/>
        <v>0</v>
      </c>
      <c r="AP1405" s="362">
        <f t="shared" si="3542"/>
        <v>0</v>
      </c>
      <c r="AQ1405" s="362">
        <f t="shared" si="3542"/>
        <v>0</v>
      </c>
      <c r="AR1405" s="362">
        <f t="shared" si="3542"/>
        <v>0</v>
      </c>
      <c r="AS1405" s="270"/>
    </row>
    <row r="1406" spans="1:45" ht="15" hidden="1" customHeight="1" outlineLevel="1">
      <c r="A1406" s="464"/>
      <c r="B1406" s="273"/>
      <c r="C1406" s="271"/>
      <c r="D1406" s="275"/>
      <c r="E1406" s="275"/>
      <c r="F1406" s="275"/>
      <c r="G1406" s="275"/>
      <c r="H1406" s="275"/>
      <c r="I1406" s="275"/>
      <c r="J1406" s="275"/>
      <c r="K1406" s="275"/>
      <c r="L1406" s="275"/>
      <c r="M1406" s="275"/>
      <c r="N1406" s="275"/>
      <c r="O1406" s="275"/>
      <c r="P1406" s="275"/>
      <c r="Q1406" s="251"/>
      <c r="R1406" s="275"/>
      <c r="S1406" s="275"/>
      <c r="T1406" s="275"/>
      <c r="U1406" s="275"/>
      <c r="V1406" s="275"/>
      <c r="W1406" s="275"/>
      <c r="X1406" s="275"/>
      <c r="Y1406" s="275"/>
      <c r="Z1406" s="275"/>
      <c r="AA1406" s="275"/>
      <c r="AB1406" s="275"/>
      <c r="AC1406" s="275"/>
      <c r="AD1406" s="275"/>
      <c r="AE1406" s="367"/>
      <c r="AF1406" s="368"/>
      <c r="AG1406" s="367"/>
      <c r="AH1406" s="367"/>
      <c r="AI1406" s="367"/>
      <c r="AJ1406" s="367"/>
      <c r="AK1406" s="367"/>
      <c r="AL1406" s="367"/>
      <c r="AM1406" s="367"/>
      <c r="AN1406" s="367"/>
      <c r="AO1406" s="367"/>
      <c r="AP1406" s="367"/>
      <c r="AQ1406" s="367"/>
      <c r="AR1406" s="367"/>
      <c r="AS1406" s="272"/>
    </row>
    <row r="1407" spans="1:45" ht="15" hidden="1" customHeight="1" outlineLevel="1">
      <c r="A1407" s="464">
        <v>9</v>
      </c>
      <c r="B1407" s="379" t="s">
        <v>102</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66"/>
      <c r="AF1407" s="366"/>
      <c r="AG1407" s="366"/>
      <c r="AH1407" s="366"/>
      <c r="AI1407" s="366"/>
      <c r="AJ1407" s="366"/>
      <c r="AK1407" s="366"/>
      <c r="AL1407" s="366"/>
      <c r="AM1407" s="366"/>
      <c r="AN1407" s="366"/>
      <c r="AO1407" s="366"/>
      <c r="AP1407" s="366"/>
      <c r="AQ1407" s="366"/>
      <c r="AR1407" s="366"/>
      <c r="AS1407" s="256">
        <f>SUM(AE1407:AR1407)</f>
        <v>0</v>
      </c>
    </row>
    <row r="1408" spans="1:45" ht="15" hidden="1" customHeight="1" outlineLevel="1">
      <c r="A1408" s="464"/>
      <c r="B1408" s="254" t="s">
        <v>743</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62">
        <f>AE1407</f>
        <v>0</v>
      </c>
      <c r="AF1408" s="362">
        <f t="shared" ref="AF1408:AR1408" si="3543">AF1407</f>
        <v>0</v>
      </c>
      <c r="AG1408" s="362">
        <f t="shared" si="3543"/>
        <v>0</v>
      </c>
      <c r="AH1408" s="362">
        <f t="shared" si="3543"/>
        <v>0</v>
      </c>
      <c r="AI1408" s="362">
        <f t="shared" si="3543"/>
        <v>0</v>
      </c>
      <c r="AJ1408" s="362">
        <f t="shared" si="3543"/>
        <v>0</v>
      </c>
      <c r="AK1408" s="362">
        <f t="shared" si="3543"/>
        <v>0</v>
      </c>
      <c r="AL1408" s="362">
        <f t="shared" si="3543"/>
        <v>0</v>
      </c>
      <c r="AM1408" s="362">
        <f t="shared" si="3543"/>
        <v>0</v>
      </c>
      <c r="AN1408" s="362">
        <f t="shared" si="3543"/>
        <v>0</v>
      </c>
      <c r="AO1408" s="362">
        <f t="shared" si="3543"/>
        <v>0</v>
      </c>
      <c r="AP1408" s="362">
        <f t="shared" si="3543"/>
        <v>0</v>
      </c>
      <c r="AQ1408" s="362">
        <f t="shared" si="3543"/>
        <v>0</v>
      </c>
      <c r="AR1408" s="362">
        <f t="shared" si="3543"/>
        <v>0</v>
      </c>
      <c r="AS1408" s="270"/>
    </row>
    <row r="1409" spans="1:45" ht="15" hidden="1" customHeight="1" outlineLevel="1">
      <c r="A1409" s="464"/>
      <c r="B1409" s="273"/>
      <c r="C1409" s="271"/>
      <c r="D1409" s="275"/>
      <c r="E1409" s="275"/>
      <c r="F1409" s="275"/>
      <c r="G1409" s="275"/>
      <c r="H1409" s="275"/>
      <c r="I1409" s="275"/>
      <c r="J1409" s="275"/>
      <c r="K1409" s="275"/>
      <c r="L1409" s="275"/>
      <c r="M1409" s="275"/>
      <c r="N1409" s="275"/>
      <c r="O1409" s="275"/>
      <c r="P1409" s="275"/>
      <c r="Q1409" s="251"/>
      <c r="R1409" s="275"/>
      <c r="S1409" s="275"/>
      <c r="T1409" s="275"/>
      <c r="U1409" s="275"/>
      <c r="V1409" s="275"/>
      <c r="W1409" s="275"/>
      <c r="X1409" s="275"/>
      <c r="Y1409" s="275"/>
      <c r="Z1409" s="275"/>
      <c r="AA1409" s="275"/>
      <c r="AB1409" s="275"/>
      <c r="AC1409" s="275"/>
      <c r="AD1409" s="275"/>
      <c r="AE1409" s="367"/>
      <c r="AF1409" s="367"/>
      <c r="AG1409" s="367"/>
      <c r="AH1409" s="367"/>
      <c r="AI1409" s="367"/>
      <c r="AJ1409" s="367"/>
      <c r="AK1409" s="367"/>
      <c r="AL1409" s="367"/>
      <c r="AM1409" s="367"/>
      <c r="AN1409" s="367"/>
      <c r="AO1409" s="367"/>
      <c r="AP1409" s="367"/>
      <c r="AQ1409" s="367"/>
      <c r="AR1409" s="367"/>
      <c r="AS1409" s="272"/>
    </row>
    <row r="1410" spans="1:45" ht="15" hidden="1" customHeight="1" outlineLevel="1">
      <c r="A1410" s="464">
        <v>10</v>
      </c>
      <c r="B1410" s="379" t="s">
        <v>103</v>
      </c>
      <c r="C1410" s="251" t="s">
        <v>25</v>
      </c>
      <c r="D1410" s="255"/>
      <c r="E1410" s="255"/>
      <c r="F1410" s="255"/>
      <c r="G1410" s="255"/>
      <c r="H1410" s="255"/>
      <c r="I1410" s="255"/>
      <c r="J1410" s="255"/>
      <c r="K1410" s="255"/>
      <c r="L1410" s="255"/>
      <c r="M1410" s="255"/>
      <c r="N1410" s="255"/>
      <c r="O1410" s="255"/>
      <c r="P1410" s="255"/>
      <c r="Q1410" s="255">
        <v>3</v>
      </c>
      <c r="R1410" s="255"/>
      <c r="S1410" s="255"/>
      <c r="T1410" s="255"/>
      <c r="U1410" s="255"/>
      <c r="V1410" s="255"/>
      <c r="W1410" s="255"/>
      <c r="X1410" s="255"/>
      <c r="Y1410" s="255"/>
      <c r="Z1410" s="255"/>
      <c r="AA1410" s="255"/>
      <c r="AB1410" s="255"/>
      <c r="AC1410" s="255"/>
      <c r="AD1410" s="255"/>
      <c r="AE1410" s="366"/>
      <c r="AF1410" s="366"/>
      <c r="AG1410" s="366"/>
      <c r="AH1410" s="366"/>
      <c r="AI1410" s="366"/>
      <c r="AJ1410" s="366"/>
      <c r="AK1410" s="366"/>
      <c r="AL1410" s="366"/>
      <c r="AM1410" s="366"/>
      <c r="AN1410" s="366"/>
      <c r="AO1410" s="366"/>
      <c r="AP1410" s="366"/>
      <c r="AQ1410" s="366"/>
      <c r="AR1410" s="366"/>
      <c r="AS1410" s="256">
        <f>SUM(AE1410:AR1410)</f>
        <v>0</v>
      </c>
    </row>
    <row r="1411" spans="1:45" ht="15" hidden="1" customHeight="1" outlineLevel="1">
      <c r="A1411" s="464"/>
      <c r="B1411" s="254" t="s">
        <v>743</v>
      </c>
      <c r="C1411" s="251" t="s">
        <v>163</v>
      </c>
      <c r="D1411" s="255"/>
      <c r="E1411" s="255"/>
      <c r="F1411" s="255"/>
      <c r="G1411" s="255"/>
      <c r="H1411" s="255"/>
      <c r="I1411" s="255"/>
      <c r="J1411" s="255"/>
      <c r="K1411" s="255"/>
      <c r="L1411" s="255"/>
      <c r="M1411" s="255"/>
      <c r="N1411" s="255"/>
      <c r="O1411" s="255"/>
      <c r="P1411" s="255"/>
      <c r="Q1411" s="255">
        <f>Q1410</f>
        <v>3</v>
      </c>
      <c r="R1411" s="255"/>
      <c r="S1411" s="255"/>
      <c r="T1411" s="255"/>
      <c r="U1411" s="255"/>
      <c r="V1411" s="255"/>
      <c r="W1411" s="255"/>
      <c r="X1411" s="255"/>
      <c r="Y1411" s="255"/>
      <c r="Z1411" s="255"/>
      <c r="AA1411" s="255"/>
      <c r="AB1411" s="255"/>
      <c r="AC1411" s="255"/>
      <c r="AD1411" s="255"/>
      <c r="AE1411" s="362">
        <f>AE1410</f>
        <v>0</v>
      </c>
      <c r="AF1411" s="362">
        <f t="shared" ref="AF1411:AR1411" si="3544">AF1410</f>
        <v>0</v>
      </c>
      <c r="AG1411" s="362">
        <f t="shared" si="3544"/>
        <v>0</v>
      </c>
      <c r="AH1411" s="362">
        <f t="shared" si="3544"/>
        <v>0</v>
      </c>
      <c r="AI1411" s="362">
        <f t="shared" si="3544"/>
        <v>0</v>
      </c>
      <c r="AJ1411" s="362">
        <f t="shared" si="3544"/>
        <v>0</v>
      </c>
      <c r="AK1411" s="362">
        <f t="shared" si="3544"/>
        <v>0</v>
      </c>
      <c r="AL1411" s="362">
        <f t="shared" si="3544"/>
        <v>0</v>
      </c>
      <c r="AM1411" s="362">
        <f t="shared" si="3544"/>
        <v>0</v>
      </c>
      <c r="AN1411" s="362">
        <f t="shared" si="3544"/>
        <v>0</v>
      </c>
      <c r="AO1411" s="362">
        <f t="shared" si="3544"/>
        <v>0</v>
      </c>
      <c r="AP1411" s="362">
        <f t="shared" si="3544"/>
        <v>0</v>
      </c>
      <c r="AQ1411" s="362">
        <f t="shared" si="3544"/>
        <v>0</v>
      </c>
      <c r="AR1411" s="362">
        <f t="shared" si="3544"/>
        <v>0</v>
      </c>
      <c r="AS1411" s="270"/>
    </row>
    <row r="1412" spans="1:45" ht="15" hidden="1" customHeight="1" outlineLevel="1">
      <c r="A1412" s="46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67"/>
      <c r="AF1412" s="368"/>
      <c r="AG1412" s="367"/>
      <c r="AH1412" s="367"/>
      <c r="AI1412" s="367"/>
      <c r="AJ1412" s="367"/>
      <c r="AK1412" s="367"/>
      <c r="AL1412" s="367"/>
      <c r="AM1412" s="367"/>
      <c r="AN1412" s="367"/>
      <c r="AO1412" s="367"/>
      <c r="AP1412" s="367"/>
      <c r="AQ1412" s="367"/>
      <c r="AR1412" s="367"/>
      <c r="AS1412" s="272"/>
    </row>
    <row r="1413" spans="1:45" ht="15" hidden="1" customHeight="1" outlineLevel="1">
      <c r="A1413" s="464"/>
      <c r="B1413" s="248" t="s">
        <v>10</v>
      </c>
      <c r="C1413" s="249"/>
      <c r="D1413" s="249"/>
      <c r="E1413" s="249"/>
      <c r="F1413" s="249"/>
      <c r="G1413" s="249"/>
      <c r="H1413" s="249"/>
      <c r="I1413" s="249"/>
      <c r="J1413" s="249"/>
      <c r="K1413" s="249"/>
      <c r="L1413" s="249"/>
      <c r="M1413" s="249"/>
      <c r="N1413" s="249"/>
      <c r="O1413" s="249"/>
      <c r="P1413" s="249"/>
      <c r="Q1413" s="250"/>
      <c r="R1413" s="249"/>
      <c r="S1413" s="249"/>
      <c r="T1413" s="249"/>
      <c r="U1413" s="249"/>
      <c r="V1413" s="249"/>
      <c r="W1413" s="249"/>
      <c r="X1413" s="249"/>
      <c r="Y1413" s="249"/>
      <c r="Z1413" s="249"/>
      <c r="AA1413" s="249"/>
      <c r="AB1413" s="249"/>
      <c r="AC1413" s="249"/>
      <c r="AD1413" s="249"/>
      <c r="AE1413" s="365"/>
      <c r="AF1413" s="365"/>
      <c r="AG1413" s="365"/>
      <c r="AH1413" s="365"/>
      <c r="AI1413" s="365"/>
      <c r="AJ1413" s="365"/>
      <c r="AK1413" s="365"/>
      <c r="AL1413" s="365"/>
      <c r="AM1413" s="365"/>
      <c r="AN1413" s="365"/>
      <c r="AO1413" s="365"/>
      <c r="AP1413" s="365"/>
      <c r="AQ1413" s="365"/>
      <c r="AR1413" s="365"/>
      <c r="AS1413" s="252"/>
    </row>
    <row r="1414" spans="1:45" ht="15" hidden="1" customHeight="1" outlineLevel="1">
      <c r="A1414" s="464">
        <v>11</v>
      </c>
      <c r="B1414" s="379" t="s">
        <v>104</v>
      </c>
      <c r="C1414" s="251" t="s">
        <v>25</v>
      </c>
      <c r="D1414" s="255"/>
      <c r="E1414" s="255"/>
      <c r="F1414" s="255"/>
      <c r="G1414" s="255"/>
      <c r="H1414" s="255"/>
      <c r="I1414" s="255"/>
      <c r="J1414" s="255"/>
      <c r="K1414" s="255"/>
      <c r="L1414" s="255"/>
      <c r="M1414" s="255"/>
      <c r="N1414" s="255"/>
      <c r="O1414" s="255"/>
      <c r="P1414" s="255"/>
      <c r="Q1414" s="255">
        <v>12</v>
      </c>
      <c r="R1414" s="255"/>
      <c r="S1414" s="255"/>
      <c r="T1414" s="255"/>
      <c r="U1414" s="255"/>
      <c r="V1414" s="255"/>
      <c r="W1414" s="255"/>
      <c r="X1414" s="255"/>
      <c r="Y1414" s="255"/>
      <c r="Z1414" s="255"/>
      <c r="AA1414" s="255"/>
      <c r="AB1414" s="255"/>
      <c r="AC1414" s="255"/>
      <c r="AD1414" s="255"/>
      <c r="AE1414" s="377"/>
      <c r="AF1414" s="366"/>
      <c r="AG1414" s="366"/>
      <c r="AH1414" s="366"/>
      <c r="AI1414" s="366"/>
      <c r="AJ1414" s="366"/>
      <c r="AK1414" s="366"/>
      <c r="AL1414" s="366"/>
      <c r="AM1414" s="366"/>
      <c r="AN1414" s="366"/>
      <c r="AO1414" s="366"/>
      <c r="AP1414" s="366"/>
      <c r="AQ1414" s="366"/>
      <c r="AR1414" s="366"/>
      <c r="AS1414" s="256">
        <f>SUM(AE1414:AR1414)</f>
        <v>0</v>
      </c>
    </row>
    <row r="1415" spans="1:45" ht="15" hidden="1" customHeight="1" outlineLevel="1">
      <c r="A1415" s="464"/>
      <c r="B1415" s="254" t="s">
        <v>743</v>
      </c>
      <c r="C1415" s="251" t="s">
        <v>163</v>
      </c>
      <c r="D1415" s="255"/>
      <c r="E1415" s="255"/>
      <c r="F1415" s="255"/>
      <c r="G1415" s="255"/>
      <c r="H1415" s="255"/>
      <c r="I1415" s="255"/>
      <c r="J1415" s="255"/>
      <c r="K1415" s="255"/>
      <c r="L1415" s="255"/>
      <c r="M1415" s="255"/>
      <c r="N1415" s="255"/>
      <c r="O1415" s="255"/>
      <c r="P1415" s="255"/>
      <c r="Q1415" s="255">
        <f>Q1414</f>
        <v>12</v>
      </c>
      <c r="R1415" s="255"/>
      <c r="S1415" s="255"/>
      <c r="T1415" s="255"/>
      <c r="U1415" s="255"/>
      <c r="V1415" s="255"/>
      <c r="W1415" s="255"/>
      <c r="X1415" s="255"/>
      <c r="Y1415" s="255"/>
      <c r="Z1415" s="255"/>
      <c r="AA1415" s="255"/>
      <c r="AB1415" s="255"/>
      <c r="AC1415" s="255"/>
      <c r="AD1415" s="255"/>
      <c r="AE1415" s="362">
        <f>AE1414</f>
        <v>0</v>
      </c>
      <c r="AF1415" s="362">
        <f t="shared" ref="AF1415:AR1415" si="3545">AF1414</f>
        <v>0</v>
      </c>
      <c r="AG1415" s="362">
        <f t="shared" si="3545"/>
        <v>0</v>
      </c>
      <c r="AH1415" s="362">
        <f t="shared" si="3545"/>
        <v>0</v>
      </c>
      <c r="AI1415" s="362">
        <f t="shared" si="3545"/>
        <v>0</v>
      </c>
      <c r="AJ1415" s="362">
        <f t="shared" si="3545"/>
        <v>0</v>
      </c>
      <c r="AK1415" s="362">
        <f t="shared" si="3545"/>
        <v>0</v>
      </c>
      <c r="AL1415" s="362">
        <f t="shared" si="3545"/>
        <v>0</v>
      </c>
      <c r="AM1415" s="362">
        <f t="shared" si="3545"/>
        <v>0</v>
      </c>
      <c r="AN1415" s="362">
        <f t="shared" si="3545"/>
        <v>0</v>
      </c>
      <c r="AO1415" s="362">
        <f t="shared" si="3545"/>
        <v>0</v>
      </c>
      <c r="AP1415" s="362">
        <f t="shared" si="3545"/>
        <v>0</v>
      </c>
      <c r="AQ1415" s="362">
        <f t="shared" si="3545"/>
        <v>0</v>
      </c>
      <c r="AR1415" s="362">
        <f t="shared" si="3545"/>
        <v>0</v>
      </c>
      <c r="AS1415" s="257"/>
    </row>
    <row r="1416" spans="1:45" ht="15" hidden="1" customHeight="1" outlineLevel="1">
      <c r="A1416" s="464"/>
      <c r="B1416" s="274"/>
      <c r="C1416" s="265"/>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363"/>
      <c r="AF1416" s="372"/>
      <c r="AG1416" s="372"/>
      <c r="AH1416" s="372"/>
      <c r="AI1416" s="372"/>
      <c r="AJ1416" s="372"/>
      <c r="AK1416" s="372"/>
      <c r="AL1416" s="372"/>
      <c r="AM1416" s="372"/>
      <c r="AN1416" s="372"/>
      <c r="AO1416" s="372"/>
      <c r="AP1416" s="372"/>
      <c r="AQ1416" s="372"/>
      <c r="AR1416" s="372"/>
      <c r="AS1416" s="266"/>
    </row>
    <row r="1417" spans="1:45" ht="28.5" hidden="1" customHeight="1" outlineLevel="1">
      <c r="A1417" s="464">
        <v>12</v>
      </c>
      <c r="B1417" s="379" t="s">
        <v>105</v>
      </c>
      <c r="C1417" s="251" t="s">
        <v>25</v>
      </c>
      <c r="D1417" s="255"/>
      <c r="E1417" s="255"/>
      <c r="F1417" s="255"/>
      <c r="G1417" s="255"/>
      <c r="H1417" s="255"/>
      <c r="I1417" s="255"/>
      <c r="J1417" s="255"/>
      <c r="K1417" s="255"/>
      <c r="L1417" s="255"/>
      <c r="M1417" s="255"/>
      <c r="N1417" s="255"/>
      <c r="O1417" s="255"/>
      <c r="P1417" s="255"/>
      <c r="Q1417" s="255">
        <v>12</v>
      </c>
      <c r="R1417" s="255"/>
      <c r="S1417" s="255"/>
      <c r="T1417" s="255"/>
      <c r="U1417" s="255"/>
      <c r="V1417" s="255"/>
      <c r="W1417" s="255"/>
      <c r="X1417" s="255"/>
      <c r="Y1417" s="255"/>
      <c r="Z1417" s="255"/>
      <c r="AA1417" s="255"/>
      <c r="AB1417" s="255"/>
      <c r="AC1417" s="255"/>
      <c r="AD1417" s="255"/>
      <c r="AE1417" s="361"/>
      <c r="AF1417" s="366"/>
      <c r="AG1417" s="366"/>
      <c r="AH1417" s="366"/>
      <c r="AI1417" s="366"/>
      <c r="AJ1417" s="366"/>
      <c r="AK1417" s="366"/>
      <c r="AL1417" s="366"/>
      <c r="AM1417" s="366"/>
      <c r="AN1417" s="366"/>
      <c r="AO1417" s="366"/>
      <c r="AP1417" s="366"/>
      <c r="AQ1417" s="366"/>
      <c r="AR1417" s="366"/>
      <c r="AS1417" s="256">
        <f>SUM(AE1417:AR1417)</f>
        <v>0</v>
      </c>
    </row>
    <row r="1418" spans="1:45" ht="15" hidden="1" customHeight="1" outlineLevel="1">
      <c r="A1418" s="464"/>
      <c r="B1418" s="254" t="s">
        <v>743</v>
      </c>
      <c r="C1418" s="251" t="s">
        <v>163</v>
      </c>
      <c r="D1418" s="255"/>
      <c r="E1418" s="255"/>
      <c r="F1418" s="255"/>
      <c r="G1418" s="255"/>
      <c r="H1418" s="255"/>
      <c r="I1418" s="255"/>
      <c r="J1418" s="255"/>
      <c r="K1418" s="255"/>
      <c r="L1418" s="255"/>
      <c r="M1418" s="255"/>
      <c r="N1418" s="255"/>
      <c r="O1418" s="255"/>
      <c r="P1418" s="255"/>
      <c r="Q1418" s="255">
        <f>Q1417</f>
        <v>12</v>
      </c>
      <c r="R1418" s="255"/>
      <c r="S1418" s="255"/>
      <c r="T1418" s="255"/>
      <c r="U1418" s="255"/>
      <c r="V1418" s="255"/>
      <c r="W1418" s="255"/>
      <c r="X1418" s="255"/>
      <c r="Y1418" s="255"/>
      <c r="Z1418" s="255"/>
      <c r="AA1418" s="255"/>
      <c r="AB1418" s="255"/>
      <c r="AC1418" s="255"/>
      <c r="AD1418" s="255"/>
      <c r="AE1418" s="362">
        <f>AE1417</f>
        <v>0</v>
      </c>
      <c r="AF1418" s="362">
        <f t="shared" ref="AF1418:AR1418" si="3546">AF1417</f>
        <v>0</v>
      </c>
      <c r="AG1418" s="362">
        <f t="shared" si="3546"/>
        <v>0</v>
      </c>
      <c r="AH1418" s="362">
        <f t="shared" si="3546"/>
        <v>0</v>
      </c>
      <c r="AI1418" s="362">
        <f t="shared" si="3546"/>
        <v>0</v>
      </c>
      <c r="AJ1418" s="362">
        <f t="shared" si="3546"/>
        <v>0</v>
      </c>
      <c r="AK1418" s="362">
        <f t="shared" si="3546"/>
        <v>0</v>
      </c>
      <c r="AL1418" s="362">
        <f t="shared" si="3546"/>
        <v>0</v>
      </c>
      <c r="AM1418" s="362">
        <f t="shared" si="3546"/>
        <v>0</v>
      </c>
      <c r="AN1418" s="362">
        <f t="shared" si="3546"/>
        <v>0</v>
      </c>
      <c r="AO1418" s="362">
        <f t="shared" si="3546"/>
        <v>0</v>
      </c>
      <c r="AP1418" s="362">
        <f t="shared" si="3546"/>
        <v>0</v>
      </c>
      <c r="AQ1418" s="362">
        <f t="shared" si="3546"/>
        <v>0</v>
      </c>
      <c r="AR1418" s="362">
        <f t="shared" si="3546"/>
        <v>0</v>
      </c>
      <c r="AS1418" s="257"/>
    </row>
    <row r="1419" spans="1:45" ht="15" hidden="1" customHeight="1" outlineLevel="1">
      <c r="A1419" s="464"/>
      <c r="B1419" s="274"/>
      <c r="C1419" s="265"/>
      <c r="D1419" s="251"/>
      <c r="E1419" s="251"/>
      <c r="F1419" s="251"/>
      <c r="G1419" s="251"/>
      <c r="H1419" s="251"/>
      <c r="I1419" s="251"/>
      <c r="J1419" s="251"/>
      <c r="K1419" s="251"/>
      <c r="L1419" s="251"/>
      <c r="M1419" s="251"/>
      <c r="N1419" s="251"/>
      <c r="O1419" s="251"/>
      <c r="P1419" s="251"/>
      <c r="Q1419" s="251"/>
      <c r="R1419" s="251"/>
      <c r="S1419" s="251"/>
      <c r="T1419" s="251"/>
      <c r="U1419" s="251"/>
      <c r="V1419" s="251"/>
      <c r="W1419" s="251"/>
      <c r="X1419" s="251"/>
      <c r="Y1419" s="251"/>
      <c r="Z1419" s="251"/>
      <c r="AA1419" s="251"/>
      <c r="AB1419" s="251"/>
      <c r="AC1419" s="251"/>
      <c r="AD1419" s="251"/>
      <c r="AE1419" s="373"/>
      <c r="AF1419" s="373"/>
      <c r="AG1419" s="363"/>
      <c r="AH1419" s="363"/>
      <c r="AI1419" s="363"/>
      <c r="AJ1419" s="363"/>
      <c r="AK1419" s="363"/>
      <c r="AL1419" s="363"/>
      <c r="AM1419" s="363"/>
      <c r="AN1419" s="363"/>
      <c r="AO1419" s="363"/>
      <c r="AP1419" s="363"/>
      <c r="AQ1419" s="363"/>
      <c r="AR1419" s="363"/>
      <c r="AS1419" s="266"/>
    </row>
    <row r="1420" spans="1:45" ht="15" hidden="1" customHeight="1" outlineLevel="1">
      <c r="A1420" s="464">
        <v>13</v>
      </c>
      <c r="B1420" s="379" t="s">
        <v>106</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1"/>
      <c r="AF1420" s="366"/>
      <c r="AG1420" s="366"/>
      <c r="AH1420" s="366"/>
      <c r="AI1420" s="366"/>
      <c r="AJ1420" s="366"/>
      <c r="AK1420" s="366"/>
      <c r="AL1420" s="366"/>
      <c r="AM1420" s="366"/>
      <c r="AN1420" s="366"/>
      <c r="AO1420" s="366"/>
      <c r="AP1420" s="366"/>
      <c r="AQ1420" s="366"/>
      <c r="AR1420" s="366"/>
      <c r="AS1420" s="256">
        <f>SUM(AE1420:AR1420)</f>
        <v>0</v>
      </c>
    </row>
    <row r="1421" spans="1:45" ht="15" hidden="1" customHeight="1" outlineLevel="1">
      <c r="A1421" s="464"/>
      <c r="B1421" s="254" t="s">
        <v>743</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62">
        <f>AE1420</f>
        <v>0</v>
      </c>
      <c r="AF1421" s="362">
        <f t="shared" ref="AF1421:AR1421" si="3547">AF1420</f>
        <v>0</v>
      </c>
      <c r="AG1421" s="362">
        <f t="shared" si="3547"/>
        <v>0</v>
      </c>
      <c r="AH1421" s="362">
        <f t="shared" si="3547"/>
        <v>0</v>
      </c>
      <c r="AI1421" s="362">
        <f t="shared" si="3547"/>
        <v>0</v>
      </c>
      <c r="AJ1421" s="362">
        <f t="shared" si="3547"/>
        <v>0</v>
      </c>
      <c r="AK1421" s="362">
        <f t="shared" si="3547"/>
        <v>0</v>
      </c>
      <c r="AL1421" s="362">
        <f t="shared" si="3547"/>
        <v>0</v>
      </c>
      <c r="AM1421" s="362">
        <f t="shared" si="3547"/>
        <v>0</v>
      </c>
      <c r="AN1421" s="362">
        <f t="shared" si="3547"/>
        <v>0</v>
      </c>
      <c r="AO1421" s="362">
        <f t="shared" si="3547"/>
        <v>0</v>
      </c>
      <c r="AP1421" s="362">
        <f t="shared" si="3547"/>
        <v>0</v>
      </c>
      <c r="AQ1421" s="362">
        <f t="shared" si="3547"/>
        <v>0</v>
      </c>
      <c r="AR1421" s="362">
        <f t="shared" si="3547"/>
        <v>0</v>
      </c>
      <c r="AS1421" s="266"/>
    </row>
    <row r="1422" spans="1:45" ht="15" hidden="1" customHeight="1" outlineLevel="1">
      <c r="A1422" s="46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63"/>
      <c r="AF1422" s="363"/>
      <c r="AG1422" s="363"/>
      <c r="AH1422" s="363"/>
      <c r="AI1422" s="363"/>
      <c r="AJ1422" s="363"/>
      <c r="AK1422" s="363"/>
      <c r="AL1422" s="363"/>
      <c r="AM1422" s="363"/>
      <c r="AN1422" s="363"/>
      <c r="AO1422" s="363"/>
      <c r="AP1422" s="363"/>
      <c r="AQ1422" s="363"/>
      <c r="AR1422" s="363"/>
      <c r="AS1422" s="266"/>
    </row>
    <row r="1423" spans="1:45" ht="15" hidden="1" customHeight="1" outlineLevel="1">
      <c r="A1423" s="464"/>
      <c r="B1423" s="248" t="s">
        <v>107</v>
      </c>
      <c r="C1423" s="249"/>
      <c r="D1423" s="250"/>
      <c r="E1423" s="250"/>
      <c r="F1423" s="250"/>
      <c r="G1423" s="250"/>
      <c r="H1423" s="250"/>
      <c r="I1423" s="250"/>
      <c r="J1423" s="250"/>
      <c r="K1423" s="250"/>
      <c r="L1423" s="250"/>
      <c r="M1423" s="250"/>
      <c r="N1423" s="250"/>
      <c r="O1423" s="250"/>
      <c r="P1423" s="250"/>
      <c r="Q1423" s="250"/>
      <c r="R1423" s="250"/>
      <c r="S1423" s="249"/>
      <c r="T1423" s="249"/>
      <c r="U1423" s="249"/>
      <c r="V1423" s="249"/>
      <c r="W1423" s="249"/>
      <c r="X1423" s="249"/>
      <c r="Y1423" s="249"/>
      <c r="Z1423" s="249"/>
      <c r="AA1423" s="249"/>
      <c r="AB1423" s="249"/>
      <c r="AC1423" s="249"/>
      <c r="AD1423" s="249"/>
      <c r="AE1423" s="365"/>
      <c r="AF1423" s="365"/>
      <c r="AG1423" s="365"/>
      <c r="AH1423" s="365"/>
      <c r="AI1423" s="365"/>
      <c r="AJ1423" s="365"/>
      <c r="AK1423" s="365"/>
      <c r="AL1423" s="365"/>
      <c r="AM1423" s="365"/>
      <c r="AN1423" s="365"/>
      <c r="AO1423" s="365"/>
      <c r="AP1423" s="365"/>
      <c r="AQ1423" s="365"/>
      <c r="AR1423" s="365"/>
      <c r="AS1423" s="252"/>
    </row>
    <row r="1424" spans="1:45" ht="15" hidden="1" customHeight="1" outlineLevel="1">
      <c r="A1424" s="464">
        <v>14</v>
      </c>
      <c r="B1424" s="274" t="s">
        <v>108</v>
      </c>
      <c r="C1424" s="251" t="s">
        <v>25</v>
      </c>
      <c r="D1424" s="255"/>
      <c r="E1424" s="255"/>
      <c r="F1424" s="255"/>
      <c r="G1424" s="255"/>
      <c r="H1424" s="255"/>
      <c r="I1424" s="255"/>
      <c r="J1424" s="255"/>
      <c r="K1424" s="255"/>
      <c r="L1424" s="255"/>
      <c r="M1424" s="255"/>
      <c r="N1424" s="255"/>
      <c r="O1424" s="255"/>
      <c r="P1424" s="255"/>
      <c r="Q1424" s="255">
        <v>12</v>
      </c>
      <c r="R1424" s="255"/>
      <c r="S1424" s="255"/>
      <c r="T1424" s="255"/>
      <c r="U1424" s="255"/>
      <c r="V1424" s="255"/>
      <c r="W1424" s="255"/>
      <c r="X1424" s="255"/>
      <c r="Y1424" s="255"/>
      <c r="Z1424" s="255"/>
      <c r="AA1424" s="255"/>
      <c r="AB1424" s="255"/>
      <c r="AC1424" s="255"/>
      <c r="AD1424" s="255"/>
      <c r="AE1424" s="361"/>
      <c r="AF1424" s="361"/>
      <c r="AG1424" s="361"/>
      <c r="AH1424" s="361"/>
      <c r="AI1424" s="361"/>
      <c r="AJ1424" s="361"/>
      <c r="AK1424" s="361"/>
      <c r="AL1424" s="361"/>
      <c r="AM1424" s="361"/>
      <c r="AN1424" s="361"/>
      <c r="AO1424" s="361"/>
      <c r="AP1424" s="361"/>
      <c r="AQ1424" s="361"/>
      <c r="AR1424" s="361"/>
      <c r="AS1424" s="256">
        <f>SUM(AE1424:AR1424)</f>
        <v>0</v>
      </c>
    </row>
    <row r="1425" spans="1:46" ht="15" hidden="1" customHeight="1" outlineLevel="1">
      <c r="A1425" s="464"/>
      <c r="B1425" s="254" t="s">
        <v>743</v>
      </c>
      <c r="C1425" s="251" t="s">
        <v>163</v>
      </c>
      <c r="D1425" s="255"/>
      <c r="E1425" s="255"/>
      <c r="F1425" s="255"/>
      <c r="G1425" s="255"/>
      <c r="H1425" s="255"/>
      <c r="I1425" s="255"/>
      <c r="J1425" s="255"/>
      <c r="K1425" s="255"/>
      <c r="L1425" s="255"/>
      <c r="M1425" s="255"/>
      <c r="N1425" s="255"/>
      <c r="O1425" s="255"/>
      <c r="P1425" s="255"/>
      <c r="Q1425" s="255">
        <f>Q1424</f>
        <v>12</v>
      </c>
      <c r="R1425" s="255"/>
      <c r="S1425" s="255"/>
      <c r="T1425" s="255"/>
      <c r="U1425" s="255"/>
      <c r="V1425" s="255"/>
      <c r="W1425" s="255"/>
      <c r="X1425" s="255"/>
      <c r="Y1425" s="255"/>
      <c r="Z1425" s="255"/>
      <c r="AA1425" s="255"/>
      <c r="AB1425" s="255"/>
      <c r="AC1425" s="255"/>
      <c r="AD1425" s="255"/>
      <c r="AE1425" s="362">
        <f>AE1424</f>
        <v>0</v>
      </c>
      <c r="AF1425" s="362">
        <f t="shared" ref="AF1425:AR1425" si="3548">AF1424</f>
        <v>0</v>
      </c>
      <c r="AG1425" s="362">
        <f t="shared" si="3548"/>
        <v>0</v>
      </c>
      <c r="AH1425" s="362">
        <f t="shared" si="3548"/>
        <v>0</v>
      </c>
      <c r="AI1425" s="362">
        <f t="shared" si="3548"/>
        <v>0</v>
      </c>
      <c r="AJ1425" s="362">
        <f t="shared" si="3548"/>
        <v>0</v>
      </c>
      <c r="AK1425" s="362">
        <f t="shared" si="3548"/>
        <v>0</v>
      </c>
      <c r="AL1425" s="362">
        <f t="shared" si="3548"/>
        <v>0</v>
      </c>
      <c r="AM1425" s="362">
        <f t="shared" si="3548"/>
        <v>0</v>
      </c>
      <c r="AN1425" s="362">
        <f t="shared" si="3548"/>
        <v>0</v>
      </c>
      <c r="AO1425" s="362">
        <f t="shared" si="3548"/>
        <v>0</v>
      </c>
      <c r="AP1425" s="362">
        <f t="shared" si="3548"/>
        <v>0</v>
      </c>
      <c r="AQ1425" s="362">
        <f t="shared" si="3548"/>
        <v>0</v>
      </c>
      <c r="AR1425" s="362">
        <f t="shared" si="3548"/>
        <v>0</v>
      </c>
      <c r="AS1425" s="257"/>
    </row>
    <row r="1426" spans="1:46" ht="15" hidden="1" customHeight="1" outlineLevel="1">
      <c r="A1426" s="464"/>
      <c r="B1426" s="274"/>
      <c r="C1426" s="265"/>
      <c r="D1426" s="251"/>
      <c r="E1426" s="251"/>
      <c r="F1426" s="251"/>
      <c r="G1426" s="251"/>
      <c r="H1426" s="251"/>
      <c r="I1426" s="251"/>
      <c r="J1426" s="251"/>
      <c r="K1426" s="251"/>
      <c r="L1426" s="251"/>
      <c r="M1426" s="251"/>
      <c r="N1426" s="251"/>
      <c r="O1426" s="251"/>
      <c r="P1426" s="251"/>
      <c r="Q1426" s="414"/>
      <c r="R1426" s="251"/>
      <c r="S1426" s="251"/>
      <c r="T1426" s="251"/>
      <c r="U1426" s="251"/>
      <c r="V1426" s="251"/>
      <c r="W1426" s="251"/>
      <c r="X1426" s="251"/>
      <c r="Y1426" s="251"/>
      <c r="Z1426" s="251"/>
      <c r="AA1426" s="251"/>
      <c r="AB1426" s="251"/>
      <c r="AC1426" s="251"/>
      <c r="AD1426" s="251"/>
      <c r="AE1426" s="363"/>
      <c r="AF1426" s="363"/>
      <c r="AG1426" s="363"/>
      <c r="AH1426" s="363"/>
      <c r="AI1426" s="363"/>
      <c r="AJ1426" s="363"/>
      <c r="AK1426" s="363"/>
      <c r="AL1426" s="363"/>
      <c r="AM1426" s="363"/>
      <c r="AN1426" s="363"/>
      <c r="AO1426" s="363"/>
      <c r="AP1426" s="363"/>
      <c r="AQ1426" s="363"/>
      <c r="AR1426" s="363"/>
      <c r="AS1426" s="261"/>
      <c r="AT1426" s="544"/>
    </row>
    <row r="1427" spans="1:46" s="243" customFormat="1" ht="15.75" hidden="1" outlineLevel="1">
      <c r="A1427" s="464"/>
      <c r="B1427" s="248" t="s">
        <v>486</v>
      </c>
      <c r="C1427" s="251"/>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7"/>
      <c r="AL1427" s="367"/>
      <c r="AM1427" s="367"/>
      <c r="AN1427" s="367"/>
      <c r="AO1427" s="367"/>
      <c r="AP1427" s="367"/>
      <c r="AQ1427" s="367"/>
      <c r="AR1427" s="367"/>
      <c r="AS1427" s="453"/>
      <c r="AT1427" s="545"/>
    </row>
    <row r="1428" spans="1:46" hidden="1" outlineLevel="1">
      <c r="A1428" s="464">
        <v>15</v>
      </c>
      <c r="B1428" s="254" t="s">
        <v>491</v>
      </c>
      <c r="C1428" s="251" t="s">
        <v>25</v>
      </c>
      <c r="D1428" s="255"/>
      <c r="E1428" s="255"/>
      <c r="F1428" s="255"/>
      <c r="G1428" s="255"/>
      <c r="H1428" s="255"/>
      <c r="I1428" s="255"/>
      <c r="J1428" s="255"/>
      <c r="K1428" s="255"/>
      <c r="L1428" s="255"/>
      <c r="M1428" s="255"/>
      <c r="N1428" s="255"/>
      <c r="O1428" s="255"/>
      <c r="P1428" s="255"/>
      <c r="Q1428" s="255">
        <v>0</v>
      </c>
      <c r="R1428" s="255"/>
      <c r="S1428" s="255"/>
      <c r="T1428" s="255"/>
      <c r="U1428" s="255"/>
      <c r="V1428" s="255"/>
      <c r="W1428" s="255"/>
      <c r="X1428" s="255"/>
      <c r="Y1428" s="255"/>
      <c r="Z1428" s="255"/>
      <c r="AA1428" s="255"/>
      <c r="AB1428" s="255"/>
      <c r="AC1428" s="255"/>
      <c r="AD1428" s="255"/>
      <c r="AE1428" s="361"/>
      <c r="AF1428" s="361"/>
      <c r="AG1428" s="361"/>
      <c r="AH1428" s="361"/>
      <c r="AI1428" s="361"/>
      <c r="AJ1428" s="361"/>
      <c r="AK1428" s="361"/>
      <c r="AL1428" s="361"/>
      <c r="AM1428" s="361"/>
      <c r="AN1428" s="361"/>
      <c r="AO1428" s="361"/>
      <c r="AP1428" s="361"/>
      <c r="AQ1428" s="361"/>
      <c r="AR1428" s="361"/>
      <c r="AS1428" s="546">
        <f>SUM(AE1428:AR1428)</f>
        <v>0</v>
      </c>
      <c r="AT1428" s="544"/>
    </row>
    <row r="1429" spans="1:46" hidden="1" outlineLevel="1">
      <c r="A1429" s="464"/>
      <c r="B1429" s="254" t="s">
        <v>743</v>
      </c>
      <c r="C1429" s="251" t="s">
        <v>163</v>
      </c>
      <c r="D1429" s="255"/>
      <c r="E1429" s="255"/>
      <c r="F1429" s="255"/>
      <c r="G1429" s="255"/>
      <c r="H1429" s="255"/>
      <c r="I1429" s="255"/>
      <c r="J1429" s="255"/>
      <c r="K1429" s="255"/>
      <c r="L1429" s="255"/>
      <c r="M1429" s="255"/>
      <c r="N1429" s="255"/>
      <c r="O1429" s="255"/>
      <c r="P1429" s="255"/>
      <c r="Q1429" s="255">
        <f>Q1428</f>
        <v>0</v>
      </c>
      <c r="R1429" s="255"/>
      <c r="S1429" s="255"/>
      <c r="T1429" s="255"/>
      <c r="U1429" s="255"/>
      <c r="V1429" s="255"/>
      <c r="W1429" s="255"/>
      <c r="X1429" s="255"/>
      <c r="Y1429" s="255"/>
      <c r="Z1429" s="255"/>
      <c r="AA1429" s="255"/>
      <c r="AB1429" s="255"/>
      <c r="AC1429" s="255"/>
      <c r="AD1429" s="255"/>
      <c r="AE1429" s="362">
        <f>AE1428</f>
        <v>0</v>
      </c>
      <c r="AF1429" s="362">
        <f>AF1428</f>
        <v>0</v>
      </c>
      <c r="AG1429" s="362">
        <f t="shared" ref="AG1429:AI1429" si="3549">AG1428</f>
        <v>0</v>
      </c>
      <c r="AH1429" s="362">
        <f t="shared" si="3549"/>
        <v>0</v>
      </c>
      <c r="AI1429" s="362">
        <f t="shared" si="3549"/>
        <v>0</v>
      </c>
      <c r="AJ1429" s="362">
        <f>AJ1428</f>
        <v>0</v>
      </c>
      <c r="AK1429" s="362">
        <f t="shared" ref="AK1429:AR1429" si="3550">AK1428</f>
        <v>0</v>
      </c>
      <c r="AL1429" s="362">
        <f t="shared" si="3550"/>
        <v>0</v>
      </c>
      <c r="AM1429" s="362">
        <f t="shared" si="3550"/>
        <v>0</v>
      </c>
      <c r="AN1429" s="362">
        <f t="shared" si="3550"/>
        <v>0</v>
      </c>
      <c r="AO1429" s="362">
        <f t="shared" si="3550"/>
        <v>0</v>
      </c>
      <c r="AP1429" s="362">
        <f t="shared" si="3550"/>
        <v>0</v>
      </c>
      <c r="AQ1429" s="362">
        <f t="shared" si="3550"/>
        <v>0</v>
      </c>
      <c r="AR1429" s="362">
        <f t="shared" si="3550"/>
        <v>0</v>
      </c>
      <c r="AS1429" s="257"/>
    </row>
    <row r="1430" spans="1:46" hidden="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s="243" customFormat="1" hidden="1" outlineLevel="1">
      <c r="A1431" s="464">
        <v>16</v>
      </c>
      <c r="B1431" s="283" t="s">
        <v>487</v>
      </c>
      <c r="C1431" s="251" t="s">
        <v>25</v>
      </c>
      <c r="D1431" s="255"/>
      <c r="E1431" s="255"/>
      <c r="F1431" s="255"/>
      <c r="G1431" s="255"/>
      <c r="H1431" s="255"/>
      <c r="I1431" s="255"/>
      <c r="J1431" s="255"/>
      <c r="K1431" s="255"/>
      <c r="L1431" s="255"/>
      <c r="M1431" s="255"/>
      <c r="N1431" s="255"/>
      <c r="O1431" s="255"/>
      <c r="P1431" s="255"/>
      <c r="Q1431" s="255">
        <v>0</v>
      </c>
      <c r="R1431" s="255"/>
      <c r="S1431" s="255"/>
      <c r="T1431" s="255"/>
      <c r="U1431" s="255"/>
      <c r="V1431" s="255"/>
      <c r="W1431" s="255"/>
      <c r="X1431" s="255"/>
      <c r="Y1431" s="255"/>
      <c r="Z1431" s="255"/>
      <c r="AA1431" s="255"/>
      <c r="AB1431" s="255"/>
      <c r="AC1431" s="255"/>
      <c r="AD1431" s="255"/>
      <c r="AE1431" s="361"/>
      <c r="AF1431" s="361"/>
      <c r="AG1431" s="361"/>
      <c r="AH1431" s="361"/>
      <c r="AI1431" s="361"/>
      <c r="AJ1431" s="361"/>
      <c r="AK1431" s="361"/>
      <c r="AL1431" s="361"/>
      <c r="AM1431" s="361"/>
      <c r="AN1431" s="361"/>
      <c r="AO1431" s="361"/>
      <c r="AP1431" s="361"/>
      <c r="AQ1431" s="361"/>
      <c r="AR1431" s="361"/>
      <c r="AS1431" s="256">
        <f>SUM(AE1431:AR1431)</f>
        <v>0</v>
      </c>
    </row>
    <row r="1432" spans="1:46" s="243" customFormat="1" hidden="1" outlineLevel="1">
      <c r="A1432" s="464"/>
      <c r="B1432" s="254" t="s">
        <v>743</v>
      </c>
      <c r="C1432" s="251" t="s">
        <v>163</v>
      </c>
      <c r="D1432" s="255"/>
      <c r="E1432" s="255"/>
      <c r="F1432" s="255"/>
      <c r="G1432" s="255"/>
      <c r="H1432" s="255"/>
      <c r="I1432" s="255"/>
      <c r="J1432" s="255"/>
      <c r="K1432" s="255"/>
      <c r="L1432" s="255"/>
      <c r="M1432" s="255"/>
      <c r="N1432" s="255"/>
      <c r="O1432" s="255"/>
      <c r="P1432" s="255"/>
      <c r="Q1432" s="255">
        <f>Q1431</f>
        <v>0</v>
      </c>
      <c r="R1432" s="255"/>
      <c r="S1432" s="255"/>
      <c r="T1432" s="255"/>
      <c r="U1432" s="255"/>
      <c r="V1432" s="255"/>
      <c r="W1432" s="255"/>
      <c r="X1432" s="255"/>
      <c r="Y1432" s="255"/>
      <c r="Z1432" s="255"/>
      <c r="AA1432" s="255"/>
      <c r="AB1432" s="255"/>
      <c r="AC1432" s="255"/>
      <c r="AD1432" s="255"/>
      <c r="AE1432" s="362">
        <f>AE1431</f>
        <v>0</v>
      </c>
      <c r="AF1432" s="362">
        <f t="shared" ref="AF1432:AQ1432" si="3551">AF1431</f>
        <v>0</v>
      </c>
      <c r="AG1432" s="362">
        <f t="shared" si="3551"/>
        <v>0</v>
      </c>
      <c r="AH1432" s="362">
        <f t="shared" si="3551"/>
        <v>0</v>
      </c>
      <c r="AI1432" s="362">
        <f t="shared" si="3551"/>
        <v>0</v>
      </c>
      <c r="AJ1432" s="362">
        <f t="shared" si="3551"/>
        <v>0</v>
      </c>
      <c r="AK1432" s="362">
        <f t="shared" si="3551"/>
        <v>0</v>
      </c>
      <c r="AL1432" s="362">
        <f t="shared" si="3551"/>
        <v>0</v>
      </c>
      <c r="AM1432" s="362">
        <f t="shared" si="3551"/>
        <v>0</v>
      </c>
      <c r="AN1432" s="362">
        <f t="shared" si="3551"/>
        <v>0</v>
      </c>
      <c r="AO1432" s="362">
        <f t="shared" si="3551"/>
        <v>0</v>
      </c>
      <c r="AP1432" s="362">
        <f t="shared" si="3551"/>
        <v>0</v>
      </c>
      <c r="AQ1432" s="362">
        <f t="shared" si="3551"/>
        <v>0</v>
      </c>
      <c r="AR1432" s="362">
        <f>AR1431</f>
        <v>0</v>
      </c>
      <c r="AS1432" s="257"/>
    </row>
    <row r="1433" spans="1:46" s="243" customFormat="1" hidden="1" outlineLevel="1">
      <c r="A1433" s="464"/>
      <c r="B1433" s="283"/>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7"/>
      <c r="AL1433" s="367"/>
      <c r="AM1433" s="367"/>
      <c r="AN1433" s="367"/>
      <c r="AO1433" s="367"/>
      <c r="AP1433" s="367"/>
      <c r="AQ1433" s="367"/>
      <c r="AR1433" s="367"/>
      <c r="AS1433" s="272"/>
    </row>
    <row r="1434" spans="1:46" ht="15.75" hidden="1" outlineLevel="1">
      <c r="A1434" s="464"/>
      <c r="B1434" s="455" t="s">
        <v>492</v>
      </c>
      <c r="C1434" s="279"/>
      <c r="D1434" s="250"/>
      <c r="E1434" s="249"/>
      <c r="F1434" s="249"/>
      <c r="G1434" s="249"/>
      <c r="H1434" s="249"/>
      <c r="I1434" s="249"/>
      <c r="J1434" s="249"/>
      <c r="K1434" s="249"/>
      <c r="L1434" s="249"/>
      <c r="M1434" s="249"/>
      <c r="N1434" s="249"/>
      <c r="O1434" s="249"/>
      <c r="P1434" s="249"/>
      <c r="Q1434" s="250"/>
      <c r="R1434" s="249"/>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idden="1" outlineLevel="1">
      <c r="A1435" s="464">
        <v>17</v>
      </c>
      <c r="B1435" s="379" t="s">
        <v>112</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77"/>
      <c r="AF1435" s="361"/>
      <c r="AG1435" s="361"/>
      <c r="AH1435" s="361"/>
      <c r="AI1435" s="361"/>
      <c r="AJ1435" s="361"/>
      <c r="AK1435" s="361"/>
      <c r="AL1435" s="366"/>
      <c r="AM1435" s="366"/>
      <c r="AN1435" s="366"/>
      <c r="AO1435" s="366"/>
      <c r="AP1435" s="366"/>
      <c r="AQ1435" s="366"/>
      <c r="AR1435" s="366"/>
      <c r="AS1435" s="256">
        <f>SUM(AE1435:AR1435)</f>
        <v>0</v>
      </c>
    </row>
    <row r="1436" spans="1:46" hidden="1" outlineLevel="1">
      <c r="A1436" s="464"/>
      <c r="B1436" s="254" t="s">
        <v>743</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552">AF1435</f>
        <v>0</v>
      </c>
      <c r="AG1436" s="362">
        <f t="shared" si="3552"/>
        <v>0</v>
      </c>
      <c r="AH1436" s="362">
        <f t="shared" si="3552"/>
        <v>0</v>
      </c>
      <c r="AI1436" s="362">
        <f t="shared" si="3552"/>
        <v>0</v>
      </c>
      <c r="AJ1436" s="362">
        <f t="shared" si="3552"/>
        <v>0</v>
      </c>
      <c r="AK1436" s="362">
        <f t="shared" si="3552"/>
        <v>0</v>
      </c>
      <c r="AL1436" s="362">
        <f t="shared" si="3552"/>
        <v>0</v>
      </c>
      <c r="AM1436" s="362">
        <f t="shared" si="3552"/>
        <v>0</v>
      </c>
      <c r="AN1436" s="362">
        <f t="shared" si="3552"/>
        <v>0</v>
      </c>
      <c r="AO1436" s="362">
        <f t="shared" si="3552"/>
        <v>0</v>
      </c>
      <c r="AP1436" s="362">
        <f t="shared" si="3552"/>
        <v>0</v>
      </c>
      <c r="AQ1436" s="362">
        <f t="shared" si="3552"/>
        <v>0</v>
      </c>
      <c r="AR1436" s="362">
        <f t="shared" si="3552"/>
        <v>0</v>
      </c>
      <c r="AS1436" s="266"/>
    </row>
    <row r="1437" spans="1:46" hidden="1" outlineLevel="1">
      <c r="A1437" s="464"/>
      <c r="B1437" s="254"/>
      <c r="C1437" s="251"/>
      <c r="D1437" s="251"/>
      <c r="E1437" s="251"/>
      <c r="F1437" s="251"/>
      <c r="G1437" s="251"/>
      <c r="H1437" s="251"/>
      <c r="I1437" s="251"/>
      <c r="J1437" s="251"/>
      <c r="K1437" s="251"/>
      <c r="L1437" s="251"/>
      <c r="M1437" s="251"/>
      <c r="N1437" s="251"/>
      <c r="O1437" s="251"/>
      <c r="P1437" s="251"/>
      <c r="Q1437" s="251"/>
      <c r="R1437" s="251"/>
      <c r="S1437" s="251"/>
      <c r="T1437" s="251"/>
      <c r="U1437" s="251"/>
      <c r="V1437" s="251"/>
      <c r="W1437" s="251"/>
      <c r="X1437" s="251"/>
      <c r="Y1437" s="251"/>
      <c r="Z1437" s="251"/>
      <c r="AA1437" s="251"/>
      <c r="AB1437" s="251"/>
      <c r="AC1437" s="251"/>
      <c r="AD1437" s="251"/>
      <c r="AE1437" s="373"/>
      <c r="AF1437" s="376"/>
      <c r="AG1437" s="376"/>
      <c r="AH1437" s="376"/>
      <c r="AI1437" s="376"/>
      <c r="AJ1437" s="376"/>
      <c r="AK1437" s="376"/>
      <c r="AL1437" s="376"/>
      <c r="AM1437" s="376"/>
      <c r="AN1437" s="376"/>
      <c r="AO1437" s="376"/>
      <c r="AP1437" s="376"/>
      <c r="AQ1437" s="376"/>
      <c r="AR1437" s="376"/>
      <c r="AS1437" s="266"/>
    </row>
    <row r="1438" spans="1:46" hidden="1" outlineLevel="1">
      <c r="A1438" s="464">
        <v>18</v>
      </c>
      <c r="B1438" s="379" t="s">
        <v>109</v>
      </c>
      <c r="C1438" s="251" t="s">
        <v>25</v>
      </c>
      <c r="D1438" s="255"/>
      <c r="E1438" s="255"/>
      <c r="F1438" s="255"/>
      <c r="G1438" s="255"/>
      <c r="H1438" s="255"/>
      <c r="I1438" s="255"/>
      <c r="J1438" s="255"/>
      <c r="K1438" s="255"/>
      <c r="L1438" s="255"/>
      <c r="M1438" s="255"/>
      <c r="N1438" s="255"/>
      <c r="O1438" s="255"/>
      <c r="P1438" s="255"/>
      <c r="Q1438" s="255">
        <v>12</v>
      </c>
      <c r="R1438" s="255"/>
      <c r="S1438" s="255"/>
      <c r="T1438" s="255"/>
      <c r="U1438" s="255"/>
      <c r="V1438" s="255"/>
      <c r="W1438" s="255"/>
      <c r="X1438" s="255"/>
      <c r="Y1438" s="255"/>
      <c r="Z1438" s="255"/>
      <c r="AA1438" s="255"/>
      <c r="AB1438" s="255"/>
      <c r="AC1438" s="255"/>
      <c r="AD1438" s="255"/>
      <c r="AE1438" s="377"/>
      <c r="AF1438" s="361"/>
      <c r="AG1438" s="361"/>
      <c r="AH1438" s="361"/>
      <c r="AI1438" s="361"/>
      <c r="AJ1438" s="361"/>
      <c r="AK1438" s="361"/>
      <c r="AL1438" s="366"/>
      <c r="AM1438" s="366"/>
      <c r="AN1438" s="366"/>
      <c r="AO1438" s="366"/>
      <c r="AP1438" s="366"/>
      <c r="AQ1438" s="366"/>
      <c r="AR1438" s="366"/>
      <c r="AS1438" s="256">
        <f>SUM(AE1438:AR1438)</f>
        <v>0</v>
      </c>
    </row>
    <row r="1439" spans="1:46" hidden="1" outlineLevel="1">
      <c r="A1439" s="464"/>
      <c r="B1439" s="254" t="s">
        <v>743</v>
      </c>
      <c r="C1439" s="251" t="s">
        <v>163</v>
      </c>
      <c r="D1439" s="255"/>
      <c r="E1439" s="255"/>
      <c r="F1439" s="255"/>
      <c r="G1439" s="255"/>
      <c r="H1439" s="255"/>
      <c r="I1439" s="255"/>
      <c r="J1439" s="255"/>
      <c r="K1439" s="255"/>
      <c r="L1439" s="255"/>
      <c r="M1439" s="255"/>
      <c r="N1439" s="255"/>
      <c r="O1439" s="255"/>
      <c r="P1439" s="255"/>
      <c r="Q1439" s="255">
        <f>Q1438</f>
        <v>12</v>
      </c>
      <c r="R1439" s="255"/>
      <c r="S1439" s="255"/>
      <c r="T1439" s="255"/>
      <c r="U1439" s="255"/>
      <c r="V1439" s="255"/>
      <c r="W1439" s="255"/>
      <c r="X1439" s="255"/>
      <c r="Y1439" s="255"/>
      <c r="Z1439" s="255"/>
      <c r="AA1439" s="255"/>
      <c r="AB1439" s="255"/>
      <c r="AC1439" s="255"/>
      <c r="AD1439" s="255"/>
      <c r="AE1439" s="362">
        <f>AE1438</f>
        <v>0</v>
      </c>
      <c r="AF1439" s="362">
        <f t="shared" ref="AF1439:AR1439" si="3553">AF1438</f>
        <v>0</v>
      </c>
      <c r="AG1439" s="362">
        <f t="shared" si="3553"/>
        <v>0</v>
      </c>
      <c r="AH1439" s="362">
        <f t="shared" si="3553"/>
        <v>0</v>
      </c>
      <c r="AI1439" s="362">
        <f t="shared" si="3553"/>
        <v>0</v>
      </c>
      <c r="AJ1439" s="362">
        <f t="shared" si="3553"/>
        <v>0</v>
      </c>
      <c r="AK1439" s="362">
        <f t="shared" si="3553"/>
        <v>0</v>
      </c>
      <c r="AL1439" s="362">
        <f t="shared" si="3553"/>
        <v>0</v>
      </c>
      <c r="AM1439" s="362">
        <f t="shared" si="3553"/>
        <v>0</v>
      </c>
      <c r="AN1439" s="362">
        <f t="shared" si="3553"/>
        <v>0</v>
      </c>
      <c r="AO1439" s="362">
        <f t="shared" si="3553"/>
        <v>0</v>
      </c>
      <c r="AP1439" s="362">
        <f t="shared" si="3553"/>
        <v>0</v>
      </c>
      <c r="AQ1439" s="362">
        <f t="shared" si="3553"/>
        <v>0</v>
      </c>
      <c r="AR1439" s="362">
        <f t="shared" si="3553"/>
        <v>0</v>
      </c>
      <c r="AS1439" s="266"/>
    </row>
    <row r="1440" spans="1:46" hidden="1" outlineLevel="1">
      <c r="A1440" s="464"/>
      <c r="B1440" s="281"/>
      <c r="C1440" s="251"/>
      <c r="D1440" s="251"/>
      <c r="E1440" s="251"/>
      <c r="F1440" s="251"/>
      <c r="G1440" s="251"/>
      <c r="H1440" s="251"/>
      <c r="I1440" s="251"/>
      <c r="J1440" s="251"/>
      <c r="K1440" s="251"/>
      <c r="L1440" s="251"/>
      <c r="M1440" s="251"/>
      <c r="N1440" s="251"/>
      <c r="O1440" s="251"/>
      <c r="P1440" s="251"/>
      <c r="Q1440" s="251"/>
      <c r="R1440" s="251"/>
      <c r="S1440" s="251"/>
      <c r="T1440" s="251"/>
      <c r="U1440" s="251"/>
      <c r="V1440" s="251"/>
      <c r="W1440" s="251"/>
      <c r="X1440" s="251"/>
      <c r="Y1440" s="251"/>
      <c r="Z1440" s="251"/>
      <c r="AA1440" s="251"/>
      <c r="AB1440" s="251"/>
      <c r="AC1440" s="251"/>
      <c r="AD1440" s="251"/>
      <c r="AE1440" s="374"/>
      <c r="AF1440" s="375"/>
      <c r="AG1440" s="375"/>
      <c r="AH1440" s="375"/>
      <c r="AI1440" s="375"/>
      <c r="AJ1440" s="375"/>
      <c r="AK1440" s="375"/>
      <c r="AL1440" s="375"/>
      <c r="AM1440" s="375"/>
      <c r="AN1440" s="375"/>
      <c r="AO1440" s="375"/>
      <c r="AP1440" s="375"/>
      <c r="AQ1440" s="375"/>
      <c r="AR1440" s="375"/>
      <c r="AS1440" s="257"/>
    </row>
    <row r="1441" spans="1:45" hidden="1" outlineLevel="1">
      <c r="A1441" s="464">
        <v>19</v>
      </c>
      <c r="B1441" s="379" t="s">
        <v>111</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77"/>
      <c r="AF1441" s="361"/>
      <c r="AG1441" s="361"/>
      <c r="AH1441" s="361"/>
      <c r="AI1441" s="361"/>
      <c r="AJ1441" s="361"/>
      <c r="AK1441" s="361"/>
      <c r="AL1441" s="366"/>
      <c r="AM1441" s="366"/>
      <c r="AN1441" s="366"/>
      <c r="AO1441" s="366"/>
      <c r="AP1441" s="366"/>
      <c r="AQ1441" s="366"/>
      <c r="AR1441" s="366"/>
      <c r="AS1441" s="256">
        <f>SUM(AE1441:AR1441)</f>
        <v>0</v>
      </c>
    </row>
    <row r="1442" spans="1:45" hidden="1" outlineLevel="1">
      <c r="A1442" s="464"/>
      <c r="B1442" s="254" t="s">
        <v>743</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62">
        <f>AE1441</f>
        <v>0</v>
      </c>
      <c r="AF1442" s="362">
        <f t="shared" ref="AF1442:AR1442" si="3554">AF1441</f>
        <v>0</v>
      </c>
      <c r="AG1442" s="362">
        <f t="shared" si="3554"/>
        <v>0</v>
      </c>
      <c r="AH1442" s="362">
        <f t="shared" si="3554"/>
        <v>0</v>
      </c>
      <c r="AI1442" s="362">
        <f t="shared" si="3554"/>
        <v>0</v>
      </c>
      <c r="AJ1442" s="362">
        <f t="shared" si="3554"/>
        <v>0</v>
      </c>
      <c r="AK1442" s="362">
        <f t="shared" si="3554"/>
        <v>0</v>
      </c>
      <c r="AL1442" s="362">
        <f t="shared" si="3554"/>
        <v>0</v>
      </c>
      <c r="AM1442" s="362">
        <f t="shared" si="3554"/>
        <v>0</v>
      </c>
      <c r="AN1442" s="362">
        <f t="shared" si="3554"/>
        <v>0</v>
      </c>
      <c r="AO1442" s="362">
        <f t="shared" si="3554"/>
        <v>0</v>
      </c>
      <c r="AP1442" s="362">
        <f t="shared" si="3554"/>
        <v>0</v>
      </c>
      <c r="AQ1442" s="362">
        <f t="shared" si="3554"/>
        <v>0</v>
      </c>
      <c r="AR1442" s="362">
        <f t="shared" si="3554"/>
        <v>0</v>
      </c>
      <c r="AS1442" s="257"/>
    </row>
    <row r="1443" spans="1:45" hidden="1" outlineLevel="1">
      <c r="A1443" s="464"/>
      <c r="B1443" s="281"/>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3"/>
      <c r="AF1443" s="363"/>
      <c r="AG1443" s="363"/>
      <c r="AH1443" s="363"/>
      <c r="AI1443" s="363"/>
      <c r="AJ1443" s="363"/>
      <c r="AK1443" s="363"/>
      <c r="AL1443" s="363"/>
      <c r="AM1443" s="363"/>
      <c r="AN1443" s="363"/>
      <c r="AO1443" s="363"/>
      <c r="AP1443" s="363"/>
      <c r="AQ1443" s="363"/>
      <c r="AR1443" s="363"/>
      <c r="AS1443" s="266"/>
    </row>
    <row r="1444" spans="1:45" hidden="1" outlineLevel="1">
      <c r="A1444" s="464">
        <v>20</v>
      </c>
      <c r="B1444" s="379" t="s">
        <v>110</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77"/>
      <c r="AF1444" s="361"/>
      <c r="AG1444" s="361"/>
      <c r="AH1444" s="361"/>
      <c r="AI1444" s="361"/>
      <c r="AJ1444" s="361"/>
      <c r="AK1444" s="361"/>
      <c r="AL1444" s="366"/>
      <c r="AM1444" s="366"/>
      <c r="AN1444" s="366"/>
      <c r="AO1444" s="366"/>
      <c r="AP1444" s="366"/>
      <c r="AQ1444" s="366"/>
      <c r="AR1444" s="366"/>
      <c r="AS1444" s="256">
        <f>SUM(AE1444:AR1444)</f>
        <v>0</v>
      </c>
    </row>
    <row r="1445" spans="1:45" hidden="1" outlineLevel="1">
      <c r="A1445" s="464"/>
      <c r="B1445" s="254" t="s">
        <v>743</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62">
        <f t="shared" ref="AE1445:AR1445" si="3555">AE1444</f>
        <v>0</v>
      </c>
      <c r="AF1445" s="362">
        <f t="shared" si="3555"/>
        <v>0</v>
      </c>
      <c r="AG1445" s="362">
        <f t="shared" si="3555"/>
        <v>0</v>
      </c>
      <c r="AH1445" s="362">
        <f t="shared" si="3555"/>
        <v>0</v>
      </c>
      <c r="AI1445" s="362">
        <f t="shared" si="3555"/>
        <v>0</v>
      </c>
      <c r="AJ1445" s="362">
        <f t="shared" si="3555"/>
        <v>0</v>
      </c>
      <c r="AK1445" s="362">
        <f t="shared" si="3555"/>
        <v>0</v>
      </c>
      <c r="AL1445" s="362">
        <f t="shared" si="3555"/>
        <v>0</v>
      </c>
      <c r="AM1445" s="362">
        <f t="shared" si="3555"/>
        <v>0</v>
      </c>
      <c r="AN1445" s="362">
        <f t="shared" si="3555"/>
        <v>0</v>
      </c>
      <c r="AO1445" s="362">
        <f t="shared" si="3555"/>
        <v>0</v>
      </c>
      <c r="AP1445" s="362">
        <f t="shared" si="3555"/>
        <v>0</v>
      </c>
      <c r="AQ1445" s="362">
        <f t="shared" si="3555"/>
        <v>0</v>
      </c>
      <c r="AR1445" s="362">
        <f t="shared" si="3555"/>
        <v>0</v>
      </c>
      <c r="AS1445" s="266"/>
    </row>
    <row r="1446" spans="1:45" ht="15.75" hidden="1" outlineLevel="1">
      <c r="A1446" s="464"/>
      <c r="B1446" s="282"/>
      <c r="C1446" s="260"/>
      <c r="D1446" s="251"/>
      <c r="E1446" s="251"/>
      <c r="F1446" s="251"/>
      <c r="G1446" s="251"/>
      <c r="H1446" s="251"/>
      <c r="I1446" s="251"/>
      <c r="J1446" s="251"/>
      <c r="K1446" s="251"/>
      <c r="L1446" s="251"/>
      <c r="M1446" s="251"/>
      <c r="N1446" s="251"/>
      <c r="O1446" s="251"/>
      <c r="P1446" s="251"/>
      <c r="Q1446" s="260"/>
      <c r="R1446" s="251"/>
      <c r="S1446" s="251"/>
      <c r="T1446" s="251"/>
      <c r="U1446" s="251"/>
      <c r="V1446" s="251"/>
      <c r="W1446" s="251"/>
      <c r="X1446" s="251"/>
      <c r="Y1446" s="251"/>
      <c r="Z1446" s="251"/>
      <c r="AA1446" s="251"/>
      <c r="AB1446" s="251"/>
      <c r="AC1446" s="251"/>
      <c r="AD1446" s="251"/>
      <c r="AE1446" s="363"/>
      <c r="AF1446" s="363"/>
      <c r="AG1446" s="363"/>
      <c r="AH1446" s="363"/>
      <c r="AI1446" s="363"/>
      <c r="AJ1446" s="363"/>
      <c r="AK1446" s="363"/>
      <c r="AL1446" s="363"/>
      <c r="AM1446" s="363"/>
      <c r="AN1446" s="363"/>
      <c r="AO1446" s="363"/>
      <c r="AP1446" s="363"/>
      <c r="AQ1446" s="363"/>
      <c r="AR1446" s="363"/>
      <c r="AS1446" s="266"/>
    </row>
    <row r="1447" spans="1:45" ht="15.75" outlineLevel="1">
      <c r="A1447" s="464"/>
      <c r="B1447" s="454" t="s">
        <v>499</v>
      </c>
      <c r="C1447" s="251"/>
      <c r="D1447" s="251"/>
      <c r="E1447" s="251"/>
      <c r="F1447" s="251"/>
      <c r="G1447" s="251"/>
      <c r="H1447" s="251"/>
      <c r="I1447" s="251"/>
      <c r="J1447" s="251"/>
      <c r="K1447" s="251"/>
      <c r="L1447" s="251"/>
      <c r="M1447" s="251"/>
      <c r="N1447" s="251"/>
      <c r="O1447" s="251"/>
      <c r="P1447" s="251"/>
      <c r="Q1447" s="251"/>
      <c r="R1447" s="251"/>
      <c r="S1447" s="251"/>
      <c r="T1447" s="251"/>
      <c r="U1447" s="251"/>
      <c r="V1447" s="251"/>
      <c r="W1447" s="251"/>
      <c r="X1447" s="251"/>
      <c r="Y1447" s="251"/>
      <c r="Z1447" s="251"/>
      <c r="AA1447" s="251"/>
      <c r="AB1447" s="251"/>
      <c r="AC1447" s="251"/>
      <c r="AD1447" s="251"/>
      <c r="AE1447" s="373"/>
      <c r="AF1447" s="376"/>
      <c r="AG1447" s="376"/>
      <c r="AH1447" s="376"/>
      <c r="AI1447" s="376"/>
      <c r="AJ1447" s="376"/>
      <c r="AK1447" s="376"/>
      <c r="AL1447" s="376"/>
      <c r="AM1447" s="376"/>
      <c r="AN1447" s="376"/>
      <c r="AO1447" s="376"/>
      <c r="AP1447" s="376"/>
      <c r="AQ1447" s="376"/>
      <c r="AR1447" s="376"/>
      <c r="AS1447" s="266"/>
    </row>
    <row r="1448" spans="1:45" ht="15.75" hidden="1" outlineLevel="1">
      <c r="A1448" s="464"/>
      <c r="B1448" s="443" t="s">
        <v>495</v>
      </c>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 hidden="1" customHeight="1" outlineLevel="1">
      <c r="A1449" s="464">
        <v>21</v>
      </c>
      <c r="B1449" s="379" t="s">
        <v>113</v>
      </c>
      <c r="C1449" s="251" t="s">
        <v>25</v>
      </c>
      <c r="D1449" s="255"/>
      <c r="E1449" s="255"/>
      <c r="F1449" s="255"/>
      <c r="G1449" s="255"/>
      <c r="H1449" s="255"/>
      <c r="I1449" s="255"/>
      <c r="J1449" s="255"/>
      <c r="K1449" s="255"/>
      <c r="L1449" s="255"/>
      <c r="M1449" s="255"/>
      <c r="N1449" s="255"/>
      <c r="O1449" s="255"/>
      <c r="P1449" s="255"/>
      <c r="Q1449" s="251"/>
      <c r="R1449" s="255"/>
      <c r="S1449" s="255"/>
      <c r="T1449" s="255"/>
      <c r="U1449" s="255"/>
      <c r="V1449" s="255"/>
      <c r="W1449" s="255"/>
      <c r="X1449" s="255"/>
      <c r="Y1449" s="255"/>
      <c r="Z1449" s="255"/>
      <c r="AA1449" s="255"/>
      <c r="AB1449" s="255"/>
      <c r="AC1449" s="255"/>
      <c r="AD1449" s="255"/>
      <c r="AE1449" s="361"/>
      <c r="AF1449" s="361"/>
      <c r="AG1449" s="361"/>
      <c r="AH1449" s="361"/>
      <c r="AI1449" s="361"/>
      <c r="AJ1449" s="361"/>
      <c r="AK1449" s="361"/>
      <c r="AL1449" s="361"/>
      <c r="AM1449" s="361"/>
      <c r="AN1449" s="361"/>
      <c r="AO1449" s="361"/>
      <c r="AP1449" s="361"/>
      <c r="AQ1449" s="361"/>
      <c r="AR1449" s="361"/>
      <c r="AS1449" s="256">
        <f>SUM(AE1449:AR1449)</f>
        <v>0</v>
      </c>
    </row>
    <row r="1450" spans="1:45" ht="15" hidden="1" customHeight="1" outlineLevel="1">
      <c r="A1450" s="464"/>
      <c r="B1450" s="254" t="s">
        <v>743</v>
      </c>
      <c r="C1450" s="251" t="s">
        <v>163</v>
      </c>
      <c r="D1450" s="255"/>
      <c r="E1450" s="255"/>
      <c r="F1450" s="255"/>
      <c r="G1450" s="255"/>
      <c r="H1450" s="255"/>
      <c r="I1450" s="255"/>
      <c r="J1450" s="255"/>
      <c r="K1450" s="255"/>
      <c r="L1450" s="255"/>
      <c r="M1450" s="255"/>
      <c r="N1450" s="255"/>
      <c r="O1450" s="255"/>
      <c r="P1450" s="255"/>
      <c r="Q1450" s="251"/>
      <c r="R1450" s="255"/>
      <c r="S1450" s="255"/>
      <c r="T1450" s="255"/>
      <c r="U1450" s="255"/>
      <c r="V1450" s="255"/>
      <c r="W1450" s="255"/>
      <c r="X1450" s="255"/>
      <c r="Y1450" s="255"/>
      <c r="Z1450" s="255"/>
      <c r="AA1450" s="255"/>
      <c r="AB1450" s="255"/>
      <c r="AC1450" s="255"/>
      <c r="AD1450" s="255"/>
      <c r="AE1450" s="362">
        <f>AE1449</f>
        <v>0</v>
      </c>
      <c r="AF1450" s="362">
        <f t="shared" ref="AF1450:AR1450" si="3556">AF1449</f>
        <v>0</v>
      </c>
      <c r="AG1450" s="362">
        <f t="shared" si="3556"/>
        <v>0</v>
      </c>
      <c r="AH1450" s="362">
        <f t="shared" si="3556"/>
        <v>0</v>
      </c>
      <c r="AI1450" s="362">
        <f t="shared" si="3556"/>
        <v>0</v>
      </c>
      <c r="AJ1450" s="362">
        <f t="shared" si="3556"/>
        <v>0</v>
      </c>
      <c r="AK1450" s="362">
        <f t="shared" si="3556"/>
        <v>0</v>
      </c>
      <c r="AL1450" s="362">
        <f t="shared" si="3556"/>
        <v>0</v>
      </c>
      <c r="AM1450" s="362">
        <f t="shared" si="3556"/>
        <v>0</v>
      </c>
      <c r="AN1450" s="362">
        <f t="shared" si="3556"/>
        <v>0</v>
      </c>
      <c r="AO1450" s="362">
        <f t="shared" si="3556"/>
        <v>0</v>
      </c>
      <c r="AP1450" s="362">
        <f t="shared" si="3556"/>
        <v>0</v>
      </c>
      <c r="AQ1450" s="362">
        <f t="shared" si="3556"/>
        <v>0</v>
      </c>
      <c r="AR1450" s="362">
        <f t="shared" si="3556"/>
        <v>0</v>
      </c>
      <c r="AS1450" s="266"/>
    </row>
    <row r="1451" spans="1:45" ht="15" hidden="1" customHeight="1" outlineLevel="1">
      <c r="A1451" s="464"/>
      <c r="B1451" s="254"/>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3"/>
      <c r="AF1451" s="376"/>
      <c r="AG1451" s="376"/>
      <c r="AH1451" s="376"/>
      <c r="AI1451" s="376"/>
      <c r="AJ1451" s="376"/>
      <c r="AK1451" s="376"/>
      <c r="AL1451" s="376"/>
      <c r="AM1451" s="376"/>
      <c r="AN1451" s="376"/>
      <c r="AO1451" s="376"/>
      <c r="AP1451" s="376"/>
      <c r="AQ1451" s="376"/>
      <c r="AR1451" s="376"/>
      <c r="AS1451" s="266"/>
    </row>
    <row r="1452" spans="1:45" ht="15" hidden="1" customHeight="1" outlineLevel="1">
      <c r="A1452" s="464">
        <v>22</v>
      </c>
      <c r="B1452" s="379" t="s">
        <v>114</v>
      </c>
      <c r="C1452" s="251" t="s">
        <v>25</v>
      </c>
      <c r="D1452" s="255"/>
      <c r="E1452" s="255"/>
      <c r="F1452" s="255"/>
      <c r="G1452" s="255"/>
      <c r="H1452" s="255"/>
      <c r="I1452" s="255"/>
      <c r="J1452" s="255"/>
      <c r="K1452" s="255"/>
      <c r="L1452" s="255"/>
      <c r="M1452" s="255"/>
      <c r="N1452" s="255"/>
      <c r="O1452" s="255"/>
      <c r="P1452" s="255"/>
      <c r="Q1452" s="251"/>
      <c r="R1452" s="255"/>
      <c r="S1452" s="255"/>
      <c r="T1452" s="255"/>
      <c r="U1452" s="255"/>
      <c r="V1452" s="255"/>
      <c r="W1452" s="255"/>
      <c r="X1452" s="255"/>
      <c r="Y1452" s="255"/>
      <c r="Z1452" s="255"/>
      <c r="AA1452" s="255"/>
      <c r="AB1452" s="255"/>
      <c r="AC1452" s="255"/>
      <c r="AD1452" s="255"/>
      <c r="AE1452" s="361"/>
      <c r="AF1452" s="361"/>
      <c r="AG1452" s="361"/>
      <c r="AH1452" s="361"/>
      <c r="AI1452" s="361"/>
      <c r="AJ1452" s="361"/>
      <c r="AK1452" s="361"/>
      <c r="AL1452" s="361"/>
      <c r="AM1452" s="361"/>
      <c r="AN1452" s="361"/>
      <c r="AO1452" s="361"/>
      <c r="AP1452" s="361"/>
      <c r="AQ1452" s="361"/>
      <c r="AR1452" s="361"/>
      <c r="AS1452" s="256">
        <f>SUM(AE1452:AR1452)</f>
        <v>0</v>
      </c>
    </row>
    <row r="1453" spans="1:45" ht="15" hidden="1" customHeight="1" outlineLevel="1">
      <c r="A1453" s="464"/>
      <c r="B1453" s="254" t="s">
        <v>743</v>
      </c>
      <c r="C1453" s="251" t="s">
        <v>163</v>
      </c>
      <c r="D1453" s="255"/>
      <c r="E1453" s="255"/>
      <c r="F1453" s="255"/>
      <c r="G1453" s="255"/>
      <c r="H1453" s="255"/>
      <c r="I1453" s="255"/>
      <c r="J1453" s="255"/>
      <c r="K1453" s="255"/>
      <c r="L1453" s="255"/>
      <c r="M1453" s="255"/>
      <c r="N1453" s="255"/>
      <c r="O1453" s="255"/>
      <c r="P1453" s="255"/>
      <c r="Q1453" s="251"/>
      <c r="R1453" s="255"/>
      <c r="S1453" s="255"/>
      <c r="T1453" s="255"/>
      <c r="U1453" s="255"/>
      <c r="V1453" s="255"/>
      <c r="W1453" s="255"/>
      <c r="X1453" s="255"/>
      <c r="Y1453" s="255"/>
      <c r="Z1453" s="255"/>
      <c r="AA1453" s="255"/>
      <c r="AB1453" s="255"/>
      <c r="AC1453" s="255"/>
      <c r="AD1453" s="255"/>
      <c r="AE1453" s="362">
        <f>AE1452</f>
        <v>0</v>
      </c>
      <c r="AF1453" s="362">
        <f t="shared" ref="AF1453:AR1453" si="3557">AF1452</f>
        <v>0</v>
      </c>
      <c r="AG1453" s="362">
        <f t="shared" si="3557"/>
        <v>0</v>
      </c>
      <c r="AH1453" s="362">
        <f t="shared" si="3557"/>
        <v>0</v>
      </c>
      <c r="AI1453" s="362">
        <f t="shared" si="3557"/>
        <v>0</v>
      </c>
      <c r="AJ1453" s="362">
        <f t="shared" si="3557"/>
        <v>0</v>
      </c>
      <c r="AK1453" s="362">
        <f t="shared" si="3557"/>
        <v>0</v>
      </c>
      <c r="AL1453" s="362">
        <f t="shared" si="3557"/>
        <v>0</v>
      </c>
      <c r="AM1453" s="362">
        <f t="shared" si="3557"/>
        <v>0</v>
      </c>
      <c r="AN1453" s="362">
        <f t="shared" si="3557"/>
        <v>0</v>
      </c>
      <c r="AO1453" s="362">
        <f t="shared" si="3557"/>
        <v>0</v>
      </c>
      <c r="AP1453" s="362">
        <f t="shared" si="3557"/>
        <v>0</v>
      </c>
      <c r="AQ1453" s="362">
        <f t="shared" si="3557"/>
        <v>0</v>
      </c>
      <c r="AR1453" s="362">
        <f t="shared" si="3557"/>
        <v>0</v>
      </c>
      <c r="AS1453" s="266"/>
    </row>
    <row r="1454" spans="1:45" ht="15" hidden="1" customHeight="1" outlineLevel="1">
      <c r="A1454" s="464"/>
      <c r="B1454" s="254"/>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73"/>
      <c r="AF1454" s="376"/>
      <c r="AG1454" s="376"/>
      <c r="AH1454" s="376"/>
      <c r="AI1454" s="376"/>
      <c r="AJ1454" s="376"/>
      <c r="AK1454" s="376"/>
      <c r="AL1454" s="376"/>
      <c r="AM1454" s="376"/>
      <c r="AN1454" s="376"/>
      <c r="AO1454" s="376"/>
      <c r="AP1454" s="376"/>
      <c r="AQ1454" s="376"/>
      <c r="AR1454" s="376"/>
      <c r="AS1454" s="266"/>
    </row>
    <row r="1455" spans="1:45" ht="15" hidden="1" customHeight="1" outlineLevel="1">
      <c r="A1455" s="464">
        <v>23</v>
      </c>
      <c r="B1455" s="379" t="s">
        <v>115</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1"/>
      <c r="AF1455" s="361"/>
      <c r="AG1455" s="361"/>
      <c r="AH1455" s="361"/>
      <c r="AI1455" s="361"/>
      <c r="AJ1455" s="361"/>
      <c r="AK1455" s="361"/>
      <c r="AL1455" s="361"/>
      <c r="AM1455" s="361"/>
      <c r="AN1455" s="361"/>
      <c r="AO1455" s="361"/>
      <c r="AP1455" s="361"/>
      <c r="AQ1455" s="361"/>
      <c r="AR1455" s="361"/>
      <c r="AS1455" s="256">
        <f>SUM(AE1455:AR1455)</f>
        <v>0</v>
      </c>
    </row>
    <row r="1456" spans="1:45" ht="15" hidden="1" customHeight="1" outlineLevel="1">
      <c r="A1456" s="464"/>
      <c r="B1456" s="254" t="s">
        <v>743</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62">
        <f>AE1455</f>
        <v>0</v>
      </c>
      <c r="AF1456" s="362">
        <f t="shared" ref="AF1456:AR1456" si="3558">AF1455</f>
        <v>0</v>
      </c>
      <c r="AG1456" s="362">
        <f t="shared" si="3558"/>
        <v>0</v>
      </c>
      <c r="AH1456" s="362">
        <f t="shared" si="3558"/>
        <v>0</v>
      </c>
      <c r="AI1456" s="362">
        <f t="shared" si="3558"/>
        <v>0</v>
      </c>
      <c r="AJ1456" s="362">
        <f t="shared" si="3558"/>
        <v>0</v>
      </c>
      <c r="AK1456" s="362">
        <f t="shared" si="3558"/>
        <v>0</v>
      </c>
      <c r="AL1456" s="362">
        <f t="shared" si="3558"/>
        <v>0</v>
      </c>
      <c r="AM1456" s="362">
        <f t="shared" si="3558"/>
        <v>0</v>
      </c>
      <c r="AN1456" s="362">
        <f t="shared" si="3558"/>
        <v>0</v>
      </c>
      <c r="AO1456" s="362">
        <f t="shared" si="3558"/>
        <v>0</v>
      </c>
      <c r="AP1456" s="362">
        <f t="shared" si="3558"/>
        <v>0</v>
      </c>
      <c r="AQ1456" s="362">
        <f t="shared" si="3558"/>
        <v>0</v>
      </c>
      <c r="AR1456" s="362">
        <f t="shared" si="3558"/>
        <v>0</v>
      </c>
      <c r="AS1456" s="266"/>
    </row>
    <row r="1457" spans="1:45" ht="15" hidden="1" customHeight="1" outlineLevel="1">
      <c r="A1457" s="464"/>
      <c r="B1457" s="381"/>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73"/>
      <c r="AF1457" s="376"/>
      <c r="AG1457" s="376"/>
      <c r="AH1457" s="376"/>
      <c r="AI1457" s="376"/>
      <c r="AJ1457" s="376"/>
      <c r="AK1457" s="376"/>
      <c r="AL1457" s="376"/>
      <c r="AM1457" s="376"/>
      <c r="AN1457" s="376"/>
      <c r="AO1457" s="376"/>
      <c r="AP1457" s="376"/>
      <c r="AQ1457" s="376"/>
      <c r="AR1457" s="376"/>
      <c r="AS1457" s="266"/>
    </row>
    <row r="1458" spans="1:45" ht="15" hidden="1" customHeight="1" outlineLevel="1">
      <c r="A1458" s="464">
        <v>24</v>
      </c>
      <c r="B1458" s="379" t="s">
        <v>116</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1"/>
      <c r="AF1458" s="361"/>
      <c r="AG1458" s="361"/>
      <c r="AH1458" s="361"/>
      <c r="AI1458" s="361"/>
      <c r="AJ1458" s="361"/>
      <c r="AK1458" s="361"/>
      <c r="AL1458" s="361"/>
      <c r="AM1458" s="361"/>
      <c r="AN1458" s="361"/>
      <c r="AO1458" s="361"/>
      <c r="AP1458" s="361"/>
      <c r="AQ1458" s="361"/>
      <c r="AR1458" s="361"/>
      <c r="AS1458" s="256">
        <f>SUM(AE1458:AR1458)</f>
        <v>0</v>
      </c>
    </row>
    <row r="1459" spans="1:45" ht="15" hidden="1" customHeight="1" outlineLevel="1">
      <c r="A1459" s="464"/>
      <c r="B1459" s="254" t="s">
        <v>743</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62">
        <f>AE1458</f>
        <v>0</v>
      </c>
      <c r="AF1459" s="362">
        <f t="shared" ref="AF1459:AR1459" si="3559">AF1458</f>
        <v>0</v>
      </c>
      <c r="AG1459" s="362">
        <f t="shared" si="3559"/>
        <v>0</v>
      </c>
      <c r="AH1459" s="362">
        <f t="shared" si="3559"/>
        <v>0</v>
      </c>
      <c r="AI1459" s="362">
        <f t="shared" si="3559"/>
        <v>0</v>
      </c>
      <c r="AJ1459" s="362">
        <f t="shared" si="3559"/>
        <v>0</v>
      </c>
      <c r="AK1459" s="362">
        <f t="shared" si="3559"/>
        <v>0</v>
      </c>
      <c r="AL1459" s="362">
        <f t="shared" si="3559"/>
        <v>0</v>
      </c>
      <c r="AM1459" s="362">
        <f t="shared" si="3559"/>
        <v>0</v>
      </c>
      <c r="AN1459" s="362">
        <f t="shared" si="3559"/>
        <v>0</v>
      </c>
      <c r="AO1459" s="362">
        <f t="shared" si="3559"/>
        <v>0</v>
      </c>
      <c r="AP1459" s="362">
        <f t="shared" si="3559"/>
        <v>0</v>
      </c>
      <c r="AQ1459" s="362">
        <f t="shared" si="3559"/>
        <v>0</v>
      </c>
      <c r="AR1459" s="362">
        <f t="shared" si="3559"/>
        <v>0</v>
      </c>
      <c r="AS1459" s="266"/>
    </row>
    <row r="1460" spans="1:45" ht="15" hidden="1" customHeight="1" outlineLevel="1">
      <c r="A1460" s="46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3"/>
      <c r="AF1460" s="376"/>
      <c r="AG1460" s="376"/>
      <c r="AH1460" s="376"/>
      <c r="AI1460" s="376"/>
      <c r="AJ1460" s="376"/>
      <c r="AK1460" s="376"/>
      <c r="AL1460" s="376"/>
      <c r="AM1460" s="376"/>
      <c r="AN1460" s="376"/>
      <c r="AO1460" s="376"/>
      <c r="AP1460" s="376"/>
      <c r="AQ1460" s="376"/>
      <c r="AR1460" s="376"/>
      <c r="AS1460" s="266"/>
    </row>
    <row r="1461" spans="1:45" ht="15" customHeight="1" outlineLevel="1">
      <c r="A1461" s="464"/>
      <c r="B1461" s="248" t="s">
        <v>496</v>
      </c>
      <c r="C1461" s="251"/>
      <c r="D1461" s="251"/>
      <c r="E1461" s="251"/>
      <c r="F1461" s="251"/>
      <c r="G1461" s="251"/>
      <c r="H1461" s="251"/>
      <c r="I1461" s="251"/>
      <c r="J1461" s="251"/>
      <c r="K1461" s="251"/>
      <c r="L1461" s="251"/>
      <c r="M1461" s="251"/>
      <c r="N1461" s="251"/>
      <c r="O1461" s="251"/>
      <c r="P1461" s="251"/>
      <c r="Q1461" s="251"/>
      <c r="R1461" s="251"/>
      <c r="S1461" s="251"/>
      <c r="T1461" s="251"/>
      <c r="U1461" s="251"/>
      <c r="V1461" s="251"/>
      <c r="W1461" s="251"/>
      <c r="X1461" s="251"/>
      <c r="Y1461" s="251"/>
      <c r="Z1461" s="251"/>
      <c r="AA1461" s="251"/>
      <c r="AB1461" s="251"/>
      <c r="AC1461" s="251"/>
      <c r="AD1461" s="251"/>
      <c r="AE1461" s="363"/>
      <c r="AF1461" s="376"/>
      <c r="AG1461" s="376"/>
      <c r="AH1461" s="376"/>
      <c r="AI1461" s="376"/>
      <c r="AJ1461" s="376"/>
      <c r="AK1461" s="376"/>
      <c r="AL1461" s="376"/>
      <c r="AM1461" s="376"/>
      <c r="AN1461" s="376"/>
      <c r="AO1461" s="376"/>
      <c r="AP1461" s="376"/>
      <c r="AQ1461" s="376"/>
      <c r="AR1461" s="376"/>
      <c r="AS1461" s="266"/>
    </row>
    <row r="1462" spans="1:45" ht="15" hidden="1" customHeight="1" outlineLevel="1">
      <c r="A1462" s="464">
        <v>25</v>
      </c>
      <c r="B1462" s="379" t="s">
        <v>117</v>
      </c>
      <c r="C1462" s="251" t="s">
        <v>25</v>
      </c>
      <c r="D1462" s="255"/>
      <c r="E1462" s="255"/>
      <c r="F1462" s="255"/>
      <c r="G1462" s="255"/>
      <c r="H1462" s="255"/>
      <c r="I1462" s="255"/>
      <c r="J1462" s="255"/>
      <c r="K1462" s="255"/>
      <c r="L1462" s="255"/>
      <c r="M1462" s="255"/>
      <c r="N1462" s="255"/>
      <c r="O1462" s="255"/>
      <c r="P1462" s="255"/>
      <c r="Q1462" s="255">
        <v>12</v>
      </c>
      <c r="R1462" s="255"/>
      <c r="S1462" s="255"/>
      <c r="T1462" s="255"/>
      <c r="U1462" s="255"/>
      <c r="V1462" s="255"/>
      <c r="W1462" s="255"/>
      <c r="X1462" s="255"/>
      <c r="Y1462" s="255"/>
      <c r="Z1462" s="255"/>
      <c r="AA1462" s="255"/>
      <c r="AB1462" s="255"/>
      <c r="AC1462" s="255"/>
      <c r="AD1462" s="255"/>
      <c r="AE1462" s="377"/>
      <c r="AF1462" s="366"/>
      <c r="AG1462" s="366"/>
      <c r="AH1462" s="366"/>
      <c r="AI1462" s="366"/>
      <c r="AJ1462" s="366"/>
      <c r="AK1462" s="366"/>
      <c r="AL1462" s="366"/>
      <c r="AM1462" s="366"/>
      <c r="AN1462" s="366"/>
      <c r="AO1462" s="366"/>
      <c r="AP1462" s="366"/>
      <c r="AQ1462" s="366"/>
      <c r="AR1462" s="366"/>
      <c r="AS1462" s="256">
        <f>SUM(AE1462:AR1462)</f>
        <v>0</v>
      </c>
    </row>
    <row r="1463" spans="1:45" ht="15" hidden="1" customHeight="1" outlineLevel="1">
      <c r="A1463" s="464"/>
      <c r="B1463" s="254" t="s">
        <v>743</v>
      </c>
      <c r="C1463" s="251" t="s">
        <v>163</v>
      </c>
      <c r="D1463" s="255"/>
      <c r="E1463" s="255"/>
      <c r="F1463" s="255"/>
      <c r="G1463" s="255"/>
      <c r="H1463" s="255"/>
      <c r="I1463" s="255"/>
      <c r="J1463" s="255"/>
      <c r="K1463" s="255"/>
      <c r="L1463" s="255"/>
      <c r="M1463" s="255"/>
      <c r="N1463" s="255"/>
      <c r="O1463" s="255"/>
      <c r="P1463" s="255"/>
      <c r="Q1463" s="255">
        <f>Q1462</f>
        <v>12</v>
      </c>
      <c r="R1463" s="255"/>
      <c r="S1463" s="255"/>
      <c r="T1463" s="255"/>
      <c r="U1463" s="255"/>
      <c r="V1463" s="255"/>
      <c r="W1463" s="255"/>
      <c r="X1463" s="255"/>
      <c r="Y1463" s="255"/>
      <c r="Z1463" s="255"/>
      <c r="AA1463" s="255"/>
      <c r="AB1463" s="255"/>
      <c r="AC1463" s="255"/>
      <c r="AD1463" s="255"/>
      <c r="AE1463" s="362">
        <f>AE1462</f>
        <v>0</v>
      </c>
      <c r="AF1463" s="362">
        <f t="shared" ref="AF1463:AR1463" si="3560">AF1462</f>
        <v>0</v>
      </c>
      <c r="AG1463" s="362">
        <f t="shared" si="3560"/>
        <v>0</v>
      </c>
      <c r="AH1463" s="362">
        <f t="shared" si="3560"/>
        <v>0</v>
      </c>
      <c r="AI1463" s="362">
        <f t="shared" si="3560"/>
        <v>0</v>
      </c>
      <c r="AJ1463" s="362">
        <f t="shared" si="3560"/>
        <v>0</v>
      </c>
      <c r="AK1463" s="362">
        <f t="shared" si="3560"/>
        <v>0</v>
      </c>
      <c r="AL1463" s="362">
        <f t="shared" si="3560"/>
        <v>0</v>
      </c>
      <c r="AM1463" s="362">
        <f t="shared" si="3560"/>
        <v>0</v>
      </c>
      <c r="AN1463" s="362">
        <f t="shared" si="3560"/>
        <v>0</v>
      </c>
      <c r="AO1463" s="362">
        <f t="shared" si="3560"/>
        <v>0</v>
      </c>
      <c r="AP1463" s="362">
        <f t="shared" si="3560"/>
        <v>0</v>
      </c>
      <c r="AQ1463" s="362">
        <f t="shared" si="3560"/>
        <v>0</v>
      </c>
      <c r="AR1463" s="362">
        <f t="shared" si="3560"/>
        <v>0</v>
      </c>
      <c r="AS1463" s="266"/>
    </row>
    <row r="1464" spans="1:45" ht="15" hidden="1" customHeight="1" outlineLevel="1">
      <c r="A1464" s="464"/>
      <c r="B1464" s="254"/>
      <c r="C1464" s="251"/>
      <c r="D1464" s="251"/>
      <c r="E1464" s="251"/>
      <c r="F1464" s="251"/>
      <c r="G1464" s="251"/>
      <c r="H1464" s="251"/>
      <c r="I1464" s="251"/>
      <c r="J1464" s="251"/>
      <c r="K1464" s="251"/>
      <c r="L1464" s="251"/>
      <c r="M1464" s="251"/>
      <c r="N1464" s="251"/>
      <c r="O1464" s="251"/>
      <c r="P1464" s="251"/>
      <c r="Q1464" s="251"/>
      <c r="R1464" s="251"/>
      <c r="S1464" s="251"/>
      <c r="T1464" s="251"/>
      <c r="U1464" s="251"/>
      <c r="V1464" s="251"/>
      <c r="W1464" s="251"/>
      <c r="X1464" s="251"/>
      <c r="Y1464" s="251"/>
      <c r="Z1464" s="251"/>
      <c r="AA1464" s="251"/>
      <c r="AB1464" s="251"/>
      <c r="AC1464" s="251"/>
      <c r="AD1464" s="251"/>
      <c r="AE1464" s="363"/>
      <c r="AF1464" s="376"/>
      <c r="AG1464" s="376"/>
      <c r="AH1464" s="376"/>
      <c r="AI1464" s="376"/>
      <c r="AJ1464" s="376"/>
      <c r="AK1464" s="376"/>
      <c r="AL1464" s="376"/>
      <c r="AM1464" s="376"/>
      <c r="AN1464" s="376"/>
      <c r="AO1464" s="376"/>
      <c r="AP1464" s="376"/>
      <c r="AQ1464" s="376"/>
      <c r="AR1464" s="376"/>
      <c r="AS1464" s="266"/>
    </row>
    <row r="1465" spans="1:45" ht="15" customHeight="1" outlineLevel="1">
      <c r="A1465" s="464">
        <v>26</v>
      </c>
      <c r="B1465" s="379" t="s">
        <v>118</v>
      </c>
      <c r="C1465" s="251" t="s">
        <v>25</v>
      </c>
      <c r="D1465" s="255">
        <f>'3-a. 2020-2022 Projects'!Q28</f>
        <v>219266.96176915185</v>
      </c>
      <c r="E1465" s="255">
        <f>D1465*'[2]2017 final'!CJ$439/'[2]2017 final'!CI$439</f>
        <v>219469.28195053583</v>
      </c>
      <c r="F1465" s="255">
        <f>E1465*'[2]2017 final'!CK$439/'[2]2017 final'!CJ$439</f>
        <v>219469.28195053583</v>
      </c>
      <c r="G1465" s="255">
        <f>F1465*'[2]2017 final'!CL$439/'[2]2017 final'!CK$439</f>
        <v>219469.28195053583</v>
      </c>
      <c r="H1465" s="255">
        <f>G1465*'[2]2017 final'!CM$439/'[2]2017 final'!CL$439</f>
        <v>219469.28195053583</v>
      </c>
      <c r="I1465" s="255">
        <f>H1465*'[2]2017 final'!CN$439/'[2]2017 final'!CM$439</f>
        <v>209133.40420716914</v>
      </c>
      <c r="J1465" s="255">
        <f>I1465*'[2]2017 final'!CO$439/'[2]2017 final'!CN$439</f>
        <v>209133.40420716914</v>
      </c>
      <c r="K1465" s="255">
        <f>J1465*'[2]2017 final'!CP$439/'[2]2017 final'!CO$439</f>
        <v>209133.40420716914</v>
      </c>
      <c r="L1465" s="255">
        <f>K1465*'[2]2017 final'!CQ$439/'[2]2017 final'!CP$439</f>
        <v>208395.91649766374</v>
      </c>
      <c r="M1465" s="255">
        <f>L1465*'[2]2017 final'!CR$439/'[2]2017 final'!CQ$439</f>
        <v>208395.91649766374</v>
      </c>
      <c r="N1465" s="255">
        <f>M1465*'[2]2017 final'!CS$439/'[2]2017 final'!CR$439</f>
        <v>204372.02250207987</v>
      </c>
      <c r="O1465" s="255">
        <f>N1465*'[2]2017 final'!CT$439/'[2]2017 final'!CS$439</f>
        <v>202293.46913390423</v>
      </c>
      <c r="P1465" s="255">
        <f>O1465*'[2]2017 final'!CU$439/'[2]2017 final'!CT$439</f>
        <v>38221.334799159158</v>
      </c>
      <c r="Q1465" s="255">
        <v>12</v>
      </c>
      <c r="R1465" s="255">
        <f>'3-a. 2020-2022 Projects'!R28</f>
        <v>0</v>
      </c>
      <c r="S1465" s="255">
        <f>R1465*'[2]2017 final'!DW$439/'[2]2017 final'!DV$439</f>
        <v>0</v>
      </c>
      <c r="T1465" s="255">
        <f>S1465*'[2]2017 final'!DX$439/'[2]2017 final'!DW$439</f>
        <v>0</v>
      </c>
      <c r="U1465" s="255">
        <f>T1465*'[2]2017 final'!DY$439/'[2]2017 final'!DX$439</f>
        <v>0</v>
      </c>
      <c r="V1465" s="255">
        <f>U1465*'[2]2017 final'!DZ$439/'[2]2017 final'!DY$439</f>
        <v>0</v>
      </c>
      <c r="W1465" s="255">
        <f>V1465*'[2]2017 final'!EA$439/'[2]2017 final'!DZ$439</f>
        <v>0</v>
      </c>
      <c r="X1465" s="255">
        <f>W1465*'[2]2017 final'!EB$439/'[2]2017 final'!EA$439</f>
        <v>0</v>
      </c>
      <c r="Y1465" s="255">
        <f>X1465*'[2]2017 final'!EC$439/'[2]2017 final'!EB$439</f>
        <v>0</v>
      </c>
      <c r="Z1465" s="255">
        <f>Y1465*'[2]2017 final'!ED$439/'[2]2017 final'!EC$439</f>
        <v>0</v>
      </c>
      <c r="AA1465" s="255">
        <f>Z1465*'[2]2017 final'!EE$439/'[2]2017 final'!ED$439</f>
        <v>0</v>
      </c>
      <c r="AB1465" s="255">
        <f>AA1465*'[2]2017 final'!EF$439/'[2]2017 final'!EE$439</f>
        <v>0</v>
      </c>
      <c r="AC1465" s="255">
        <f>AB1465*'[2]2017 final'!EG$439/'[2]2017 final'!EF$439</f>
        <v>0</v>
      </c>
      <c r="AD1465" s="255">
        <f>AC1465*'[2]2017 final'!EH$439/'[2]2017 final'!EG$439</f>
        <v>0</v>
      </c>
      <c r="AE1465" s="366"/>
      <c r="AF1465" s="366">
        <f>'3-a. 2020-2022 Projects'!P47</f>
        <v>0</v>
      </c>
      <c r="AG1465" s="366">
        <f>'3-a. 2020-2022 Projects'!Q48</f>
        <v>1</v>
      </c>
      <c r="AH1465" s="366"/>
      <c r="AI1465" s="366"/>
      <c r="AJ1465" s="366"/>
      <c r="AK1465" s="366"/>
      <c r="AL1465" s="366"/>
      <c r="AM1465" s="366"/>
      <c r="AN1465" s="366"/>
      <c r="AO1465" s="366"/>
      <c r="AP1465" s="366"/>
      <c r="AQ1465" s="366"/>
      <c r="AR1465" s="366"/>
      <c r="AS1465" s="256">
        <f>SUM(AE1465:AR1465)</f>
        <v>1</v>
      </c>
    </row>
    <row r="1466" spans="1:45" ht="15" customHeight="1" outlineLevel="1">
      <c r="A1466" s="464"/>
      <c r="B1466" s="254" t="s">
        <v>743</v>
      </c>
      <c r="C1466" s="251" t="s">
        <v>163</v>
      </c>
      <c r="D1466" s="255"/>
      <c r="E1466" s="255"/>
      <c r="F1466" s="255"/>
      <c r="G1466" s="255"/>
      <c r="H1466" s="255"/>
      <c r="I1466" s="255"/>
      <c r="J1466" s="255"/>
      <c r="K1466" s="255"/>
      <c r="L1466" s="255"/>
      <c r="M1466" s="255"/>
      <c r="N1466" s="255"/>
      <c r="O1466" s="255"/>
      <c r="P1466" s="255"/>
      <c r="Q1466" s="255">
        <f>Q1465</f>
        <v>12</v>
      </c>
      <c r="R1466" s="255"/>
      <c r="S1466" s="255"/>
      <c r="T1466" s="255"/>
      <c r="U1466" s="255"/>
      <c r="V1466" s="255"/>
      <c r="W1466" s="255"/>
      <c r="X1466" s="255"/>
      <c r="Y1466" s="255"/>
      <c r="Z1466" s="255"/>
      <c r="AA1466" s="255"/>
      <c r="AB1466" s="255"/>
      <c r="AC1466" s="255"/>
      <c r="AD1466" s="255"/>
      <c r="AE1466" s="362">
        <f>AE1465</f>
        <v>0</v>
      </c>
      <c r="AF1466" s="362">
        <f t="shared" ref="AF1466:AR1466" si="3561">AF1465</f>
        <v>0</v>
      </c>
      <c r="AG1466" s="362">
        <f t="shared" si="3561"/>
        <v>1</v>
      </c>
      <c r="AH1466" s="362">
        <f t="shared" si="3561"/>
        <v>0</v>
      </c>
      <c r="AI1466" s="362">
        <f t="shared" si="3561"/>
        <v>0</v>
      </c>
      <c r="AJ1466" s="362">
        <f t="shared" si="3561"/>
        <v>0</v>
      </c>
      <c r="AK1466" s="362">
        <f t="shared" si="3561"/>
        <v>0</v>
      </c>
      <c r="AL1466" s="362">
        <f t="shared" si="3561"/>
        <v>0</v>
      </c>
      <c r="AM1466" s="362">
        <f t="shared" si="3561"/>
        <v>0</v>
      </c>
      <c r="AN1466" s="362">
        <f t="shared" si="3561"/>
        <v>0</v>
      </c>
      <c r="AO1466" s="362">
        <f t="shared" si="3561"/>
        <v>0</v>
      </c>
      <c r="AP1466" s="362">
        <f t="shared" si="3561"/>
        <v>0</v>
      </c>
      <c r="AQ1466" s="362">
        <f t="shared" si="3561"/>
        <v>0</v>
      </c>
      <c r="AR1466" s="362">
        <f t="shared" si="3561"/>
        <v>0</v>
      </c>
      <c r="AS1466" s="266"/>
    </row>
    <row r="1467" spans="1:45" ht="15" customHeight="1" outlineLevel="1">
      <c r="A1467" s="464"/>
      <c r="B1467" s="254"/>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63"/>
      <c r="AF1467" s="376"/>
      <c r="AG1467" s="376"/>
      <c r="AH1467" s="376"/>
      <c r="AI1467" s="376"/>
      <c r="AJ1467" s="376"/>
      <c r="AK1467" s="376"/>
      <c r="AL1467" s="376"/>
      <c r="AM1467" s="376"/>
      <c r="AN1467" s="376"/>
      <c r="AO1467" s="376"/>
      <c r="AP1467" s="376"/>
      <c r="AQ1467" s="376"/>
      <c r="AR1467" s="376"/>
      <c r="AS1467" s="266"/>
    </row>
    <row r="1468" spans="1:45" ht="15" hidden="1" customHeight="1" outlineLevel="1">
      <c r="A1468" s="464">
        <v>27</v>
      </c>
      <c r="B1468" s="379" t="s">
        <v>119</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77"/>
      <c r="AF1468" s="366"/>
      <c r="AG1468" s="366"/>
      <c r="AH1468" s="366"/>
      <c r="AI1468" s="366"/>
      <c r="AJ1468" s="366"/>
      <c r="AK1468" s="366"/>
      <c r="AL1468" s="366"/>
      <c r="AM1468" s="366"/>
      <c r="AN1468" s="366"/>
      <c r="AO1468" s="366"/>
      <c r="AP1468" s="366"/>
      <c r="AQ1468" s="366"/>
      <c r="AR1468" s="366"/>
      <c r="AS1468" s="256">
        <f>SUM(AE1468:AR1468)</f>
        <v>0</v>
      </c>
    </row>
    <row r="1469" spans="1:45" ht="15" hidden="1" customHeight="1" outlineLevel="1">
      <c r="A1469" s="464"/>
      <c r="B1469" s="254" t="s">
        <v>743</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62">
        <f>AE1468</f>
        <v>0</v>
      </c>
      <c r="AF1469" s="362">
        <f t="shared" ref="AF1469:AR1469" si="3562">AF1468</f>
        <v>0</v>
      </c>
      <c r="AG1469" s="362">
        <f t="shared" si="3562"/>
        <v>0</v>
      </c>
      <c r="AH1469" s="362">
        <f t="shared" si="3562"/>
        <v>0</v>
      </c>
      <c r="AI1469" s="362">
        <f t="shared" si="3562"/>
        <v>0</v>
      </c>
      <c r="AJ1469" s="362">
        <f t="shared" si="3562"/>
        <v>0</v>
      </c>
      <c r="AK1469" s="362">
        <f t="shared" si="3562"/>
        <v>0</v>
      </c>
      <c r="AL1469" s="362">
        <f t="shared" si="3562"/>
        <v>0</v>
      </c>
      <c r="AM1469" s="362">
        <f t="shared" si="3562"/>
        <v>0</v>
      </c>
      <c r="AN1469" s="362">
        <f t="shared" si="3562"/>
        <v>0</v>
      </c>
      <c r="AO1469" s="362">
        <f t="shared" si="3562"/>
        <v>0</v>
      </c>
      <c r="AP1469" s="362">
        <f t="shared" si="3562"/>
        <v>0</v>
      </c>
      <c r="AQ1469" s="362">
        <f t="shared" si="3562"/>
        <v>0</v>
      </c>
      <c r="AR1469" s="362">
        <f t="shared" si="3562"/>
        <v>0</v>
      </c>
      <c r="AS1469" s="266"/>
    </row>
    <row r="1470" spans="1:45" ht="15" hidden="1" customHeight="1" outlineLevel="1">
      <c r="A1470" s="46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63"/>
      <c r="AF1470" s="376"/>
      <c r="AG1470" s="376"/>
      <c r="AH1470" s="376"/>
      <c r="AI1470" s="376"/>
      <c r="AJ1470" s="376"/>
      <c r="AK1470" s="376"/>
      <c r="AL1470" s="376"/>
      <c r="AM1470" s="376"/>
      <c r="AN1470" s="376"/>
      <c r="AO1470" s="376"/>
      <c r="AP1470" s="376"/>
      <c r="AQ1470" s="376"/>
      <c r="AR1470" s="376"/>
      <c r="AS1470" s="266"/>
    </row>
    <row r="1471" spans="1:45" ht="15" hidden="1" customHeight="1" outlineLevel="1">
      <c r="A1471" s="464">
        <v>28</v>
      </c>
      <c r="B1471" s="379" t="s">
        <v>120</v>
      </c>
      <c r="C1471" s="251" t="s">
        <v>25</v>
      </c>
      <c r="D1471" s="255"/>
      <c r="E1471" s="255"/>
      <c r="F1471" s="255"/>
      <c r="G1471" s="255"/>
      <c r="H1471" s="255"/>
      <c r="I1471" s="255"/>
      <c r="J1471" s="255"/>
      <c r="K1471" s="255"/>
      <c r="L1471" s="255"/>
      <c r="M1471" s="255"/>
      <c r="N1471" s="255"/>
      <c r="O1471" s="255"/>
      <c r="P1471" s="255"/>
      <c r="Q1471" s="255">
        <v>12</v>
      </c>
      <c r="R1471" s="255"/>
      <c r="S1471" s="255"/>
      <c r="T1471" s="255"/>
      <c r="U1471" s="255"/>
      <c r="V1471" s="255"/>
      <c r="W1471" s="255"/>
      <c r="X1471" s="255"/>
      <c r="Y1471" s="255"/>
      <c r="Z1471" s="255"/>
      <c r="AA1471" s="255"/>
      <c r="AB1471" s="255"/>
      <c r="AC1471" s="255"/>
      <c r="AD1471" s="255"/>
      <c r="AE1471" s="377"/>
      <c r="AF1471" s="366"/>
      <c r="AG1471" s="366"/>
      <c r="AH1471" s="366"/>
      <c r="AI1471" s="366"/>
      <c r="AJ1471" s="366"/>
      <c r="AK1471" s="366"/>
      <c r="AL1471" s="366"/>
      <c r="AM1471" s="366"/>
      <c r="AN1471" s="366"/>
      <c r="AO1471" s="366"/>
      <c r="AP1471" s="366"/>
      <c r="AQ1471" s="366"/>
      <c r="AR1471" s="366"/>
      <c r="AS1471" s="256">
        <f>SUM(AE1471:AR1471)</f>
        <v>0</v>
      </c>
    </row>
    <row r="1472" spans="1:45" ht="15" hidden="1" customHeight="1" outlineLevel="1">
      <c r="A1472" s="464"/>
      <c r="B1472" s="254" t="s">
        <v>743</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62">
        <f>AE1471</f>
        <v>0</v>
      </c>
      <c r="AF1472" s="362">
        <f>AF1471</f>
        <v>0</v>
      </c>
      <c r="AG1472" s="362">
        <f t="shared" ref="AG1472:AJ1472" si="3563">AG1471</f>
        <v>0</v>
      </c>
      <c r="AH1472" s="362">
        <f t="shared" si="3563"/>
        <v>0</v>
      </c>
      <c r="AI1472" s="362">
        <f t="shared" si="3563"/>
        <v>0</v>
      </c>
      <c r="AJ1472" s="362">
        <f t="shared" si="3563"/>
        <v>0</v>
      </c>
      <c r="AK1472" s="362">
        <f>AK1471</f>
        <v>0</v>
      </c>
      <c r="AL1472" s="362">
        <f t="shared" ref="AL1472:AR1472" si="3564">AL1471</f>
        <v>0</v>
      </c>
      <c r="AM1472" s="362">
        <f t="shared" si="3564"/>
        <v>0</v>
      </c>
      <c r="AN1472" s="362">
        <f t="shared" si="3564"/>
        <v>0</v>
      </c>
      <c r="AO1472" s="362">
        <f t="shared" si="3564"/>
        <v>0</v>
      </c>
      <c r="AP1472" s="362">
        <f t="shared" si="3564"/>
        <v>0</v>
      </c>
      <c r="AQ1472" s="362">
        <f t="shared" si="3564"/>
        <v>0</v>
      </c>
      <c r="AR1472" s="362">
        <f t="shared" si="3564"/>
        <v>0</v>
      </c>
      <c r="AS1472" s="266"/>
    </row>
    <row r="1473" spans="1:45" ht="15" hidden="1" customHeight="1" outlineLevel="1">
      <c r="A1473" s="46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63"/>
      <c r="AF1473" s="376"/>
      <c r="AG1473" s="376"/>
      <c r="AH1473" s="376"/>
      <c r="AI1473" s="376"/>
      <c r="AJ1473" s="376"/>
      <c r="AK1473" s="376"/>
      <c r="AL1473" s="376"/>
      <c r="AM1473" s="376"/>
      <c r="AN1473" s="376"/>
      <c r="AO1473" s="376"/>
      <c r="AP1473" s="376"/>
      <c r="AQ1473" s="376"/>
      <c r="AR1473" s="376"/>
      <c r="AS1473" s="266"/>
    </row>
    <row r="1474" spans="1:45" ht="15" hidden="1" customHeight="1" outlineLevel="1">
      <c r="A1474" s="464">
        <v>29</v>
      </c>
      <c r="B1474" s="379" t="s">
        <v>121</v>
      </c>
      <c r="C1474" s="251" t="s">
        <v>25</v>
      </c>
      <c r="D1474" s="255"/>
      <c r="E1474" s="255"/>
      <c r="F1474" s="255"/>
      <c r="G1474" s="255"/>
      <c r="H1474" s="255"/>
      <c r="I1474" s="255"/>
      <c r="J1474" s="255"/>
      <c r="K1474" s="255"/>
      <c r="L1474" s="255"/>
      <c r="M1474" s="255"/>
      <c r="N1474" s="255"/>
      <c r="O1474" s="255"/>
      <c r="P1474" s="255"/>
      <c r="Q1474" s="255">
        <v>3</v>
      </c>
      <c r="R1474" s="255"/>
      <c r="S1474" s="255"/>
      <c r="T1474" s="255"/>
      <c r="U1474" s="255"/>
      <c r="V1474" s="255"/>
      <c r="W1474" s="255"/>
      <c r="X1474" s="255"/>
      <c r="Y1474" s="255"/>
      <c r="Z1474" s="255"/>
      <c r="AA1474" s="255"/>
      <c r="AB1474" s="255"/>
      <c r="AC1474" s="255"/>
      <c r="AD1474" s="255"/>
      <c r="AE1474" s="377"/>
      <c r="AF1474" s="366"/>
      <c r="AG1474" s="366"/>
      <c r="AH1474" s="366"/>
      <c r="AI1474" s="366"/>
      <c r="AJ1474" s="366"/>
      <c r="AK1474" s="366"/>
      <c r="AL1474" s="366"/>
      <c r="AM1474" s="366"/>
      <c r="AN1474" s="366"/>
      <c r="AO1474" s="366"/>
      <c r="AP1474" s="366"/>
      <c r="AQ1474" s="366"/>
      <c r="AR1474" s="366"/>
      <c r="AS1474" s="256">
        <f>SUM(AE1474:AR1474)</f>
        <v>0</v>
      </c>
    </row>
    <row r="1475" spans="1:45" ht="15" hidden="1" customHeight="1" outlineLevel="1">
      <c r="A1475" s="464"/>
      <c r="B1475" s="254" t="s">
        <v>743</v>
      </c>
      <c r="C1475" s="251" t="s">
        <v>163</v>
      </c>
      <c r="D1475" s="255"/>
      <c r="E1475" s="255"/>
      <c r="F1475" s="255"/>
      <c r="G1475" s="255"/>
      <c r="H1475" s="255"/>
      <c r="I1475" s="255"/>
      <c r="J1475" s="255"/>
      <c r="K1475" s="255"/>
      <c r="L1475" s="255"/>
      <c r="M1475" s="255"/>
      <c r="N1475" s="255"/>
      <c r="O1475" s="255"/>
      <c r="P1475" s="255"/>
      <c r="Q1475" s="255">
        <f>Q1474</f>
        <v>3</v>
      </c>
      <c r="R1475" s="255"/>
      <c r="S1475" s="255"/>
      <c r="T1475" s="255"/>
      <c r="U1475" s="255"/>
      <c r="V1475" s="255"/>
      <c r="W1475" s="255"/>
      <c r="X1475" s="255"/>
      <c r="Y1475" s="255"/>
      <c r="Z1475" s="255"/>
      <c r="AA1475" s="255"/>
      <c r="AB1475" s="255"/>
      <c r="AC1475" s="255"/>
      <c r="AD1475" s="255"/>
      <c r="AE1475" s="362">
        <f>AE1474</f>
        <v>0</v>
      </c>
      <c r="AF1475" s="362">
        <f t="shared" ref="AF1475:AR1475" si="3565">AF1474</f>
        <v>0</v>
      </c>
      <c r="AG1475" s="362">
        <f t="shared" si="3565"/>
        <v>0</v>
      </c>
      <c r="AH1475" s="362">
        <f t="shared" si="3565"/>
        <v>0</v>
      </c>
      <c r="AI1475" s="362">
        <f t="shared" si="3565"/>
        <v>0</v>
      </c>
      <c r="AJ1475" s="362">
        <f t="shared" si="3565"/>
        <v>0</v>
      </c>
      <c r="AK1475" s="362">
        <f t="shared" si="3565"/>
        <v>0</v>
      </c>
      <c r="AL1475" s="362">
        <f t="shared" si="3565"/>
        <v>0</v>
      </c>
      <c r="AM1475" s="362">
        <f t="shared" si="3565"/>
        <v>0</v>
      </c>
      <c r="AN1475" s="362">
        <f t="shared" si="3565"/>
        <v>0</v>
      </c>
      <c r="AO1475" s="362">
        <f t="shared" si="3565"/>
        <v>0</v>
      </c>
      <c r="AP1475" s="362">
        <f t="shared" si="3565"/>
        <v>0</v>
      </c>
      <c r="AQ1475" s="362">
        <f t="shared" si="3565"/>
        <v>0</v>
      </c>
      <c r="AR1475" s="362">
        <f t="shared" si="3565"/>
        <v>0</v>
      </c>
      <c r="AS1475" s="266"/>
    </row>
    <row r="1476" spans="1:45" ht="15" hidden="1" customHeight="1" outlineLevel="1">
      <c r="A1476" s="46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63"/>
      <c r="AF1476" s="376"/>
      <c r="AG1476" s="376"/>
      <c r="AH1476" s="376"/>
      <c r="AI1476" s="376"/>
      <c r="AJ1476" s="376"/>
      <c r="AK1476" s="376"/>
      <c r="AL1476" s="376"/>
      <c r="AM1476" s="376"/>
      <c r="AN1476" s="376"/>
      <c r="AO1476" s="376"/>
      <c r="AP1476" s="376"/>
      <c r="AQ1476" s="376"/>
      <c r="AR1476" s="376"/>
      <c r="AS1476" s="266"/>
    </row>
    <row r="1477" spans="1:45" ht="15" hidden="1" customHeight="1" outlineLevel="1">
      <c r="A1477" s="464">
        <v>30</v>
      </c>
      <c r="B1477" s="379" t="s">
        <v>122</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77"/>
      <c r="AF1477" s="366"/>
      <c r="AG1477" s="366"/>
      <c r="AH1477" s="366"/>
      <c r="AI1477" s="366"/>
      <c r="AJ1477" s="366"/>
      <c r="AK1477" s="366"/>
      <c r="AL1477" s="366"/>
      <c r="AM1477" s="366"/>
      <c r="AN1477" s="366"/>
      <c r="AO1477" s="366"/>
      <c r="AP1477" s="366"/>
      <c r="AQ1477" s="366"/>
      <c r="AR1477" s="366"/>
      <c r="AS1477" s="256">
        <f>SUM(AE1477:AR1477)</f>
        <v>0</v>
      </c>
    </row>
    <row r="1478" spans="1:45" ht="15" hidden="1" customHeight="1" outlineLevel="1">
      <c r="A1478" s="464"/>
      <c r="B1478" s="254" t="s">
        <v>743</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62">
        <f>AE1477</f>
        <v>0</v>
      </c>
      <c r="AF1478" s="362">
        <f t="shared" ref="AF1478:AR1478" si="3566">AF1477</f>
        <v>0</v>
      </c>
      <c r="AG1478" s="362">
        <f t="shared" si="3566"/>
        <v>0</v>
      </c>
      <c r="AH1478" s="362">
        <f t="shared" si="3566"/>
        <v>0</v>
      </c>
      <c r="AI1478" s="362">
        <f t="shared" si="3566"/>
        <v>0</v>
      </c>
      <c r="AJ1478" s="362">
        <f t="shared" si="3566"/>
        <v>0</v>
      </c>
      <c r="AK1478" s="362">
        <f t="shared" si="3566"/>
        <v>0</v>
      </c>
      <c r="AL1478" s="362">
        <f t="shared" si="3566"/>
        <v>0</v>
      </c>
      <c r="AM1478" s="362">
        <f t="shared" si="3566"/>
        <v>0</v>
      </c>
      <c r="AN1478" s="362">
        <f t="shared" si="3566"/>
        <v>0</v>
      </c>
      <c r="AO1478" s="362">
        <f t="shared" si="3566"/>
        <v>0</v>
      </c>
      <c r="AP1478" s="362">
        <f t="shared" si="3566"/>
        <v>0</v>
      </c>
      <c r="AQ1478" s="362">
        <f t="shared" si="3566"/>
        <v>0</v>
      </c>
      <c r="AR1478" s="362">
        <f t="shared" si="3566"/>
        <v>0</v>
      </c>
      <c r="AS1478" s="266"/>
    </row>
    <row r="1479" spans="1:45" ht="15" hidden="1" customHeight="1" outlineLevel="1">
      <c r="A1479" s="46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63"/>
      <c r="AF1479" s="376"/>
      <c r="AG1479" s="376"/>
      <c r="AH1479" s="376"/>
      <c r="AI1479" s="376"/>
      <c r="AJ1479" s="376"/>
      <c r="AK1479" s="376"/>
      <c r="AL1479" s="376"/>
      <c r="AM1479" s="376"/>
      <c r="AN1479" s="376"/>
      <c r="AO1479" s="376"/>
      <c r="AP1479" s="376"/>
      <c r="AQ1479" s="376"/>
      <c r="AR1479" s="376"/>
      <c r="AS1479" s="266"/>
    </row>
    <row r="1480" spans="1:45" ht="15" hidden="1" customHeight="1" outlineLevel="1">
      <c r="A1480" s="464">
        <v>31</v>
      </c>
      <c r="B1480" s="379" t="s">
        <v>123</v>
      </c>
      <c r="C1480" s="251" t="s">
        <v>25</v>
      </c>
      <c r="D1480" s="255"/>
      <c r="E1480" s="255"/>
      <c r="F1480" s="255"/>
      <c r="G1480" s="255"/>
      <c r="H1480" s="255"/>
      <c r="I1480" s="255"/>
      <c r="J1480" s="255"/>
      <c r="K1480" s="255"/>
      <c r="L1480" s="255"/>
      <c r="M1480" s="255"/>
      <c r="N1480" s="255"/>
      <c r="O1480" s="255"/>
      <c r="P1480" s="255"/>
      <c r="Q1480" s="255">
        <v>12</v>
      </c>
      <c r="R1480" s="255"/>
      <c r="S1480" s="255"/>
      <c r="T1480" s="255"/>
      <c r="U1480" s="255"/>
      <c r="V1480" s="255"/>
      <c r="W1480" s="255"/>
      <c r="X1480" s="255"/>
      <c r="Y1480" s="255"/>
      <c r="Z1480" s="255"/>
      <c r="AA1480" s="255"/>
      <c r="AB1480" s="255"/>
      <c r="AC1480" s="255"/>
      <c r="AD1480" s="255"/>
      <c r="AE1480" s="377"/>
      <c r="AF1480" s="366"/>
      <c r="AG1480" s="366"/>
      <c r="AH1480" s="366"/>
      <c r="AI1480" s="366"/>
      <c r="AJ1480" s="366"/>
      <c r="AK1480" s="366"/>
      <c r="AL1480" s="366"/>
      <c r="AM1480" s="366"/>
      <c r="AN1480" s="366"/>
      <c r="AO1480" s="366"/>
      <c r="AP1480" s="366"/>
      <c r="AQ1480" s="366"/>
      <c r="AR1480" s="366"/>
      <c r="AS1480" s="256">
        <f>SUM(AE1480:AR1480)</f>
        <v>0</v>
      </c>
    </row>
    <row r="1481" spans="1:45" ht="15" hidden="1" customHeight="1" outlineLevel="1">
      <c r="A1481" s="464"/>
      <c r="B1481" s="254" t="s">
        <v>743</v>
      </c>
      <c r="C1481" s="251" t="s">
        <v>163</v>
      </c>
      <c r="D1481" s="255"/>
      <c r="E1481" s="255"/>
      <c r="F1481" s="255"/>
      <c r="G1481" s="255"/>
      <c r="H1481" s="255"/>
      <c r="I1481" s="255"/>
      <c r="J1481" s="255"/>
      <c r="K1481" s="255"/>
      <c r="L1481" s="255"/>
      <c r="M1481" s="255"/>
      <c r="N1481" s="255"/>
      <c r="O1481" s="255"/>
      <c r="P1481" s="255"/>
      <c r="Q1481" s="255">
        <f>Q1480</f>
        <v>12</v>
      </c>
      <c r="R1481" s="255"/>
      <c r="S1481" s="255"/>
      <c r="T1481" s="255"/>
      <c r="U1481" s="255"/>
      <c r="V1481" s="255"/>
      <c r="W1481" s="255"/>
      <c r="X1481" s="255"/>
      <c r="Y1481" s="255"/>
      <c r="Z1481" s="255"/>
      <c r="AA1481" s="255"/>
      <c r="AB1481" s="255"/>
      <c r="AC1481" s="255"/>
      <c r="AD1481" s="255"/>
      <c r="AE1481" s="362">
        <f>AE1480</f>
        <v>0</v>
      </c>
      <c r="AF1481" s="362">
        <f t="shared" ref="AF1481:AR1481" si="3567">AF1480</f>
        <v>0</v>
      </c>
      <c r="AG1481" s="362">
        <f t="shared" si="3567"/>
        <v>0</v>
      </c>
      <c r="AH1481" s="362">
        <f t="shared" si="3567"/>
        <v>0</v>
      </c>
      <c r="AI1481" s="362">
        <f t="shared" si="3567"/>
        <v>0</v>
      </c>
      <c r="AJ1481" s="362">
        <f t="shared" si="3567"/>
        <v>0</v>
      </c>
      <c r="AK1481" s="362">
        <f t="shared" si="3567"/>
        <v>0</v>
      </c>
      <c r="AL1481" s="362">
        <f t="shared" si="3567"/>
        <v>0</v>
      </c>
      <c r="AM1481" s="362">
        <f t="shared" si="3567"/>
        <v>0</v>
      </c>
      <c r="AN1481" s="362">
        <f t="shared" si="3567"/>
        <v>0</v>
      </c>
      <c r="AO1481" s="362">
        <f t="shared" si="3567"/>
        <v>0</v>
      </c>
      <c r="AP1481" s="362">
        <f t="shared" si="3567"/>
        <v>0</v>
      </c>
      <c r="AQ1481" s="362">
        <f t="shared" si="3567"/>
        <v>0</v>
      </c>
      <c r="AR1481" s="362">
        <f t="shared" si="3567"/>
        <v>0</v>
      </c>
      <c r="AS1481" s="266"/>
    </row>
    <row r="1482" spans="1:45" ht="15" hidden="1" customHeight="1" outlineLevel="1">
      <c r="A1482" s="464"/>
      <c r="B1482" s="379"/>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63"/>
      <c r="AF1482" s="376"/>
      <c r="AG1482" s="376"/>
      <c r="AH1482" s="376"/>
      <c r="AI1482" s="376"/>
      <c r="AJ1482" s="376"/>
      <c r="AK1482" s="376"/>
      <c r="AL1482" s="376"/>
      <c r="AM1482" s="376"/>
      <c r="AN1482" s="376"/>
      <c r="AO1482" s="376"/>
      <c r="AP1482" s="376"/>
      <c r="AQ1482" s="376"/>
      <c r="AR1482" s="376"/>
      <c r="AS1482" s="266"/>
    </row>
    <row r="1483" spans="1:45" ht="15" hidden="1" customHeight="1" outlineLevel="1">
      <c r="A1483" s="464">
        <v>32</v>
      </c>
      <c r="B1483" s="379" t="s">
        <v>124</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77"/>
      <c r="AF1483" s="366"/>
      <c r="AG1483" s="366"/>
      <c r="AH1483" s="366"/>
      <c r="AI1483" s="366"/>
      <c r="AJ1483" s="366"/>
      <c r="AK1483" s="366"/>
      <c r="AL1483" s="366"/>
      <c r="AM1483" s="366"/>
      <c r="AN1483" s="366"/>
      <c r="AO1483" s="366"/>
      <c r="AP1483" s="366"/>
      <c r="AQ1483" s="366"/>
      <c r="AR1483" s="366"/>
      <c r="AS1483" s="256">
        <f>SUM(AE1483:AR1483)</f>
        <v>0</v>
      </c>
    </row>
    <row r="1484" spans="1:45" ht="15" hidden="1" customHeight="1" outlineLevel="1">
      <c r="A1484" s="464"/>
      <c r="B1484" s="254" t="s">
        <v>743</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62">
        <f>AE1483</f>
        <v>0</v>
      </c>
      <c r="AF1484" s="362">
        <f t="shared" ref="AF1484:AR1484" si="3568">AF1483</f>
        <v>0</v>
      </c>
      <c r="AG1484" s="362">
        <f t="shared" si="3568"/>
        <v>0</v>
      </c>
      <c r="AH1484" s="362">
        <f t="shared" si="3568"/>
        <v>0</v>
      </c>
      <c r="AI1484" s="362">
        <f t="shared" si="3568"/>
        <v>0</v>
      </c>
      <c r="AJ1484" s="362">
        <f t="shared" si="3568"/>
        <v>0</v>
      </c>
      <c r="AK1484" s="362">
        <f t="shared" si="3568"/>
        <v>0</v>
      </c>
      <c r="AL1484" s="362">
        <f t="shared" si="3568"/>
        <v>0</v>
      </c>
      <c r="AM1484" s="362">
        <f t="shared" si="3568"/>
        <v>0</v>
      </c>
      <c r="AN1484" s="362">
        <f t="shared" si="3568"/>
        <v>0</v>
      </c>
      <c r="AO1484" s="362">
        <f t="shared" si="3568"/>
        <v>0</v>
      </c>
      <c r="AP1484" s="362">
        <f t="shared" si="3568"/>
        <v>0</v>
      </c>
      <c r="AQ1484" s="362">
        <f t="shared" si="3568"/>
        <v>0</v>
      </c>
      <c r="AR1484" s="362">
        <f t="shared" si="3568"/>
        <v>0</v>
      </c>
      <c r="AS1484" s="266"/>
    </row>
    <row r="1485" spans="1:45" ht="15" hidden="1" customHeight="1" outlineLevel="1">
      <c r="A1485" s="464"/>
      <c r="B1485" s="379"/>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63"/>
      <c r="AF1485" s="376"/>
      <c r="AG1485" s="376"/>
      <c r="AH1485" s="376"/>
      <c r="AI1485" s="376"/>
      <c r="AJ1485" s="376"/>
      <c r="AK1485" s="376"/>
      <c r="AL1485" s="376"/>
      <c r="AM1485" s="376"/>
      <c r="AN1485" s="376"/>
      <c r="AO1485" s="376"/>
      <c r="AP1485" s="376"/>
      <c r="AQ1485" s="376"/>
      <c r="AR1485" s="376"/>
      <c r="AS1485" s="266"/>
    </row>
    <row r="1486" spans="1:45" ht="15" hidden="1" customHeight="1" outlineLevel="1">
      <c r="A1486" s="464"/>
      <c r="B1486" s="248" t="s">
        <v>497</v>
      </c>
      <c r="C1486" s="251"/>
      <c r="D1486" s="251"/>
      <c r="E1486" s="251"/>
      <c r="F1486" s="251"/>
      <c r="G1486" s="251"/>
      <c r="H1486" s="251"/>
      <c r="I1486" s="251"/>
      <c r="J1486" s="251"/>
      <c r="K1486" s="251"/>
      <c r="L1486" s="251"/>
      <c r="M1486" s="251"/>
      <c r="N1486" s="251"/>
      <c r="O1486" s="251"/>
      <c r="P1486" s="251"/>
      <c r="Q1486" s="251"/>
      <c r="R1486" s="251"/>
      <c r="S1486" s="251"/>
      <c r="T1486" s="251"/>
      <c r="U1486" s="251"/>
      <c r="V1486" s="251"/>
      <c r="W1486" s="251"/>
      <c r="X1486" s="251"/>
      <c r="Y1486" s="251"/>
      <c r="Z1486" s="251"/>
      <c r="AA1486" s="251"/>
      <c r="AB1486" s="251"/>
      <c r="AC1486" s="251"/>
      <c r="AD1486" s="251"/>
      <c r="AE1486" s="363"/>
      <c r="AF1486" s="376"/>
      <c r="AG1486" s="376"/>
      <c r="AH1486" s="376"/>
      <c r="AI1486" s="376"/>
      <c r="AJ1486" s="376"/>
      <c r="AK1486" s="376"/>
      <c r="AL1486" s="376"/>
      <c r="AM1486" s="376"/>
      <c r="AN1486" s="376"/>
      <c r="AO1486" s="376"/>
      <c r="AP1486" s="376"/>
      <c r="AQ1486" s="376"/>
      <c r="AR1486" s="376"/>
      <c r="AS1486" s="266"/>
    </row>
    <row r="1487" spans="1:45" ht="15" hidden="1" customHeight="1" outlineLevel="1">
      <c r="A1487" s="464">
        <v>33</v>
      </c>
      <c r="B1487" s="379" t="s">
        <v>125</v>
      </c>
      <c r="C1487" s="251" t="s">
        <v>25</v>
      </c>
      <c r="D1487" s="255"/>
      <c r="E1487" s="255"/>
      <c r="F1487" s="255"/>
      <c r="G1487" s="255"/>
      <c r="H1487" s="255"/>
      <c r="I1487" s="255"/>
      <c r="J1487" s="255"/>
      <c r="K1487" s="255"/>
      <c r="L1487" s="255"/>
      <c r="M1487" s="255"/>
      <c r="N1487" s="255"/>
      <c r="O1487" s="255"/>
      <c r="P1487" s="255"/>
      <c r="Q1487" s="255">
        <v>0</v>
      </c>
      <c r="R1487" s="255"/>
      <c r="S1487" s="255"/>
      <c r="T1487" s="255"/>
      <c r="U1487" s="255"/>
      <c r="V1487" s="255"/>
      <c r="W1487" s="255"/>
      <c r="X1487" s="255"/>
      <c r="Y1487" s="255"/>
      <c r="Z1487" s="255"/>
      <c r="AA1487" s="255"/>
      <c r="AB1487" s="255"/>
      <c r="AC1487" s="255"/>
      <c r="AD1487" s="255"/>
      <c r="AE1487" s="377"/>
      <c r="AF1487" s="366"/>
      <c r="AG1487" s="366"/>
      <c r="AH1487" s="366"/>
      <c r="AI1487" s="366"/>
      <c r="AJ1487" s="366"/>
      <c r="AK1487" s="366"/>
      <c r="AL1487" s="366"/>
      <c r="AM1487" s="366"/>
      <c r="AN1487" s="366"/>
      <c r="AO1487" s="366"/>
      <c r="AP1487" s="366"/>
      <c r="AQ1487" s="366"/>
      <c r="AR1487" s="366"/>
      <c r="AS1487" s="256">
        <f>SUM(AE1487:AR1487)</f>
        <v>0</v>
      </c>
    </row>
    <row r="1488" spans="1:45" ht="15" hidden="1" customHeight="1" outlineLevel="1">
      <c r="A1488" s="464"/>
      <c r="B1488" s="254" t="s">
        <v>743</v>
      </c>
      <c r="C1488" s="251" t="s">
        <v>163</v>
      </c>
      <c r="D1488" s="255"/>
      <c r="E1488" s="255"/>
      <c r="F1488" s="255"/>
      <c r="G1488" s="255"/>
      <c r="H1488" s="255"/>
      <c r="I1488" s="255"/>
      <c r="J1488" s="255"/>
      <c r="K1488" s="255"/>
      <c r="L1488" s="255"/>
      <c r="M1488" s="255"/>
      <c r="N1488" s="255"/>
      <c r="O1488" s="255"/>
      <c r="P1488" s="255"/>
      <c r="Q1488" s="255">
        <f>Q1487</f>
        <v>0</v>
      </c>
      <c r="R1488" s="255"/>
      <c r="S1488" s="255"/>
      <c r="T1488" s="255"/>
      <c r="U1488" s="255"/>
      <c r="V1488" s="255"/>
      <c r="W1488" s="255"/>
      <c r="X1488" s="255"/>
      <c r="Y1488" s="255"/>
      <c r="Z1488" s="255"/>
      <c r="AA1488" s="255"/>
      <c r="AB1488" s="255"/>
      <c r="AC1488" s="255"/>
      <c r="AD1488" s="255"/>
      <c r="AE1488" s="362">
        <f>AE1487</f>
        <v>0</v>
      </c>
      <c r="AF1488" s="362">
        <f t="shared" ref="AF1488:AR1488" si="3569">AF1487</f>
        <v>0</v>
      </c>
      <c r="AG1488" s="362">
        <f t="shared" si="3569"/>
        <v>0</v>
      </c>
      <c r="AH1488" s="362">
        <f t="shared" si="3569"/>
        <v>0</v>
      </c>
      <c r="AI1488" s="362">
        <f t="shared" si="3569"/>
        <v>0</v>
      </c>
      <c r="AJ1488" s="362">
        <f t="shared" si="3569"/>
        <v>0</v>
      </c>
      <c r="AK1488" s="362">
        <f t="shared" si="3569"/>
        <v>0</v>
      </c>
      <c r="AL1488" s="362">
        <f t="shared" si="3569"/>
        <v>0</v>
      </c>
      <c r="AM1488" s="362">
        <f t="shared" si="3569"/>
        <v>0</v>
      </c>
      <c r="AN1488" s="362">
        <f t="shared" si="3569"/>
        <v>0</v>
      </c>
      <c r="AO1488" s="362">
        <f t="shared" si="3569"/>
        <v>0</v>
      </c>
      <c r="AP1488" s="362">
        <f t="shared" si="3569"/>
        <v>0</v>
      </c>
      <c r="AQ1488" s="362">
        <f t="shared" si="3569"/>
        <v>0</v>
      </c>
      <c r="AR1488" s="362">
        <f t="shared" si="3569"/>
        <v>0</v>
      </c>
      <c r="AS1488" s="266"/>
    </row>
    <row r="1489" spans="1:45" ht="15" hidden="1" customHeight="1" outlineLevel="1">
      <c r="A1489" s="464"/>
      <c r="B1489" s="379"/>
      <c r="C1489" s="251"/>
      <c r="D1489" s="251"/>
      <c r="E1489" s="251"/>
      <c r="F1489" s="251"/>
      <c r="G1489" s="251"/>
      <c r="H1489" s="251"/>
      <c r="I1489" s="251"/>
      <c r="J1489" s="251"/>
      <c r="K1489" s="251"/>
      <c r="L1489" s="251"/>
      <c r="M1489" s="251"/>
      <c r="N1489" s="251"/>
      <c r="O1489" s="251"/>
      <c r="P1489" s="251"/>
      <c r="Q1489" s="251"/>
      <c r="R1489" s="251"/>
      <c r="S1489" s="251"/>
      <c r="T1489" s="251"/>
      <c r="U1489" s="251"/>
      <c r="V1489" s="251"/>
      <c r="W1489" s="251"/>
      <c r="X1489" s="251"/>
      <c r="Y1489" s="251"/>
      <c r="Z1489" s="251"/>
      <c r="AA1489" s="251"/>
      <c r="AB1489" s="251"/>
      <c r="AC1489" s="251"/>
      <c r="AD1489" s="251"/>
      <c r="AE1489" s="363"/>
      <c r="AF1489" s="376"/>
      <c r="AG1489" s="376"/>
      <c r="AH1489" s="376"/>
      <c r="AI1489" s="376"/>
      <c r="AJ1489" s="376"/>
      <c r="AK1489" s="376"/>
      <c r="AL1489" s="376"/>
      <c r="AM1489" s="376"/>
      <c r="AN1489" s="376"/>
      <c r="AO1489" s="376"/>
      <c r="AP1489" s="376"/>
      <c r="AQ1489" s="376"/>
      <c r="AR1489" s="376"/>
      <c r="AS1489" s="266"/>
    </row>
    <row r="1490" spans="1:45" ht="15" hidden="1" customHeight="1" outlineLevel="1">
      <c r="A1490" s="464">
        <v>34</v>
      </c>
      <c r="B1490" s="379" t="s">
        <v>126</v>
      </c>
      <c r="C1490" s="251" t="s">
        <v>25</v>
      </c>
      <c r="D1490" s="255"/>
      <c r="E1490" s="255"/>
      <c r="F1490" s="255"/>
      <c r="G1490" s="255"/>
      <c r="H1490" s="255"/>
      <c r="I1490" s="255"/>
      <c r="J1490" s="255"/>
      <c r="K1490" s="255"/>
      <c r="L1490" s="255"/>
      <c r="M1490" s="255"/>
      <c r="N1490" s="255"/>
      <c r="O1490" s="255"/>
      <c r="P1490" s="255"/>
      <c r="Q1490" s="255">
        <v>0</v>
      </c>
      <c r="R1490" s="255"/>
      <c r="S1490" s="255"/>
      <c r="T1490" s="255"/>
      <c r="U1490" s="255"/>
      <c r="V1490" s="255"/>
      <c r="W1490" s="255"/>
      <c r="X1490" s="255"/>
      <c r="Y1490" s="255"/>
      <c r="Z1490" s="255"/>
      <c r="AA1490" s="255"/>
      <c r="AB1490" s="255"/>
      <c r="AC1490" s="255"/>
      <c r="AD1490" s="255"/>
      <c r="AE1490" s="377"/>
      <c r="AF1490" s="366"/>
      <c r="AG1490" s="366"/>
      <c r="AH1490" s="366"/>
      <c r="AI1490" s="366"/>
      <c r="AJ1490" s="366"/>
      <c r="AK1490" s="366"/>
      <c r="AL1490" s="366"/>
      <c r="AM1490" s="366"/>
      <c r="AN1490" s="366"/>
      <c r="AO1490" s="366"/>
      <c r="AP1490" s="366"/>
      <c r="AQ1490" s="366"/>
      <c r="AR1490" s="366"/>
      <c r="AS1490" s="256">
        <f>SUM(AE1490:AR1490)</f>
        <v>0</v>
      </c>
    </row>
    <row r="1491" spans="1:45" ht="15" hidden="1" customHeight="1" outlineLevel="1">
      <c r="A1491" s="464"/>
      <c r="B1491" s="254" t="s">
        <v>743</v>
      </c>
      <c r="C1491" s="251" t="s">
        <v>163</v>
      </c>
      <c r="D1491" s="255"/>
      <c r="E1491" s="255"/>
      <c r="F1491" s="255"/>
      <c r="G1491" s="255"/>
      <c r="H1491" s="255"/>
      <c r="I1491" s="255"/>
      <c r="J1491" s="255"/>
      <c r="K1491" s="255"/>
      <c r="L1491" s="255"/>
      <c r="M1491" s="255"/>
      <c r="N1491" s="255"/>
      <c r="O1491" s="255"/>
      <c r="P1491" s="255"/>
      <c r="Q1491" s="255">
        <f>Q1490</f>
        <v>0</v>
      </c>
      <c r="R1491" s="255"/>
      <c r="S1491" s="255"/>
      <c r="T1491" s="255"/>
      <c r="U1491" s="255"/>
      <c r="V1491" s="255"/>
      <c r="W1491" s="255"/>
      <c r="X1491" s="255"/>
      <c r="Y1491" s="255"/>
      <c r="Z1491" s="255"/>
      <c r="AA1491" s="255"/>
      <c r="AB1491" s="255"/>
      <c r="AC1491" s="255"/>
      <c r="AD1491" s="255"/>
      <c r="AE1491" s="362">
        <f>AE1490</f>
        <v>0</v>
      </c>
      <c r="AF1491" s="362">
        <f t="shared" ref="AF1491:AR1491" si="3570">AF1490</f>
        <v>0</v>
      </c>
      <c r="AG1491" s="362">
        <f t="shared" si="3570"/>
        <v>0</v>
      </c>
      <c r="AH1491" s="362">
        <f t="shared" si="3570"/>
        <v>0</v>
      </c>
      <c r="AI1491" s="362">
        <f t="shared" si="3570"/>
        <v>0</v>
      </c>
      <c r="AJ1491" s="362">
        <f t="shared" si="3570"/>
        <v>0</v>
      </c>
      <c r="AK1491" s="362">
        <f t="shared" si="3570"/>
        <v>0</v>
      </c>
      <c r="AL1491" s="362">
        <f t="shared" si="3570"/>
        <v>0</v>
      </c>
      <c r="AM1491" s="362">
        <f t="shared" si="3570"/>
        <v>0</v>
      </c>
      <c r="AN1491" s="362">
        <f t="shared" si="3570"/>
        <v>0</v>
      </c>
      <c r="AO1491" s="362">
        <f t="shared" si="3570"/>
        <v>0</v>
      </c>
      <c r="AP1491" s="362">
        <f t="shared" si="3570"/>
        <v>0</v>
      </c>
      <c r="AQ1491" s="362">
        <f t="shared" si="3570"/>
        <v>0</v>
      </c>
      <c r="AR1491" s="362">
        <f t="shared" si="3570"/>
        <v>0</v>
      </c>
      <c r="AS1491" s="266"/>
    </row>
    <row r="1492" spans="1:45" ht="15" hidden="1" customHeight="1" outlineLevel="1">
      <c r="A1492" s="464"/>
      <c r="B1492" s="379"/>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63"/>
      <c r="AF1492" s="376"/>
      <c r="AG1492" s="376"/>
      <c r="AH1492" s="376"/>
      <c r="AI1492" s="376"/>
      <c r="AJ1492" s="376"/>
      <c r="AK1492" s="376"/>
      <c r="AL1492" s="376"/>
      <c r="AM1492" s="376"/>
      <c r="AN1492" s="376"/>
      <c r="AO1492" s="376"/>
      <c r="AP1492" s="376"/>
      <c r="AQ1492" s="376"/>
      <c r="AR1492" s="376"/>
      <c r="AS1492" s="266"/>
    </row>
    <row r="1493" spans="1:45" ht="15" hidden="1" customHeight="1" outlineLevel="1">
      <c r="A1493" s="464">
        <v>35</v>
      </c>
      <c r="B1493" s="379" t="s">
        <v>127</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77"/>
      <c r="AF1493" s="366"/>
      <c r="AG1493" s="366"/>
      <c r="AH1493" s="366"/>
      <c r="AI1493" s="366"/>
      <c r="AJ1493" s="366"/>
      <c r="AK1493" s="366"/>
      <c r="AL1493" s="366"/>
      <c r="AM1493" s="366"/>
      <c r="AN1493" s="366"/>
      <c r="AO1493" s="366"/>
      <c r="AP1493" s="366"/>
      <c r="AQ1493" s="366"/>
      <c r="AR1493" s="366"/>
      <c r="AS1493" s="256">
        <f>SUM(AE1493:AR1493)</f>
        <v>0</v>
      </c>
    </row>
    <row r="1494" spans="1:45" ht="15" hidden="1" customHeight="1" outlineLevel="1">
      <c r="A1494" s="464"/>
      <c r="B1494" s="254" t="s">
        <v>743</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62">
        <f>AE1493</f>
        <v>0</v>
      </c>
      <c r="AF1494" s="362">
        <f t="shared" ref="AF1494:AR1494" si="3571">AF1493</f>
        <v>0</v>
      </c>
      <c r="AG1494" s="362">
        <f t="shared" si="3571"/>
        <v>0</v>
      </c>
      <c r="AH1494" s="362">
        <f t="shared" si="3571"/>
        <v>0</v>
      </c>
      <c r="AI1494" s="362">
        <f t="shared" si="3571"/>
        <v>0</v>
      </c>
      <c r="AJ1494" s="362">
        <f t="shared" si="3571"/>
        <v>0</v>
      </c>
      <c r="AK1494" s="362">
        <f t="shared" si="3571"/>
        <v>0</v>
      </c>
      <c r="AL1494" s="362">
        <f t="shared" si="3571"/>
        <v>0</v>
      </c>
      <c r="AM1494" s="362">
        <f t="shared" si="3571"/>
        <v>0</v>
      </c>
      <c r="AN1494" s="362">
        <f t="shared" si="3571"/>
        <v>0</v>
      </c>
      <c r="AO1494" s="362">
        <f t="shared" si="3571"/>
        <v>0</v>
      </c>
      <c r="AP1494" s="362">
        <f t="shared" si="3571"/>
        <v>0</v>
      </c>
      <c r="AQ1494" s="362">
        <f t="shared" si="3571"/>
        <v>0</v>
      </c>
      <c r="AR1494" s="362">
        <f t="shared" si="3571"/>
        <v>0</v>
      </c>
      <c r="AS1494" s="266"/>
    </row>
    <row r="1495" spans="1:45" ht="15" hidden="1" customHeight="1" outlineLevel="1">
      <c r="A1495" s="464"/>
      <c r="B1495" s="382"/>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63"/>
      <c r="AF1495" s="376"/>
      <c r="AG1495" s="376"/>
      <c r="AH1495" s="376"/>
      <c r="AI1495" s="376"/>
      <c r="AJ1495" s="376"/>
      <c r="AK1495" s="376"/>
      <c r="AL1495" s="376"/>
      <c r="AM1495" s="376"/>
      <c r="AN1495" s="376"/>
      <c r="AO1495" s="376"/>
      <c r="AP1495" s="376"/>
      <c r="AQ1495" s="376"/>
      <c r="AR1495" s="376"/>
      <c r="AS1495" s="266"/>
    </row>
    <row r="1496" spans="1:45" ht="15" hidden="1" customHeight="1" outlineLevel="1">
      <c r="A1496" s="464"/>
      <c r="B1496" s="248" t="s">
        <v>498</v>
      </c>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28.5" hidden="1" customHeight="1" outlineLevel="1">
      <c r="A1497" s="464">
        <v>36</v>
      </c>
      <c r="B1497" s="379" t="s">
        <v>128</v>
      </c>
      <c r="C1497" s="251" t="s">
        <v>25</v>
      </c>
      <c r="D1497" s="255"/>
      <c r="E1497" s="255"/>
      <c r="F1497" s="255"/>
      <c r="G1497" s="255"/>
      <c r="H1497" s="255"/>
      <c r="I1497" s="255"/>
      <c r="J1497" s="255"/>
      <c r="K1497" s="255"/>
      <c r="L1497" s="255"/>
      <c r="M1497" s="255"/>
      <c r="N1497" s="255"/>
      <c r="O1497" s="255"/>
      <c r="P1497" s="255"/>
      <c r="Q1497" s="255">
        <v>12</v>
      </c>
      <c r="R1497" s="255"/>
      <c r="S1497" s="255"/>
      <c r="T1497" s="255"/>
      <c r="U1497" s="255"/>
      <c r="V1497" s="255"/>
      <c r="W1497" s="255"/>
      <c r="X1497" s="255"/>
      <c r="Y1497" s="255"/>
      <c r="Z1497" s="255"/>
      <c r="AA1497" s="255"/>
      <c r="AB1497" s="255"/>
      <c r="AC1497" s="255"/>
      <c r="AD1497" s="255"/>
      <c r="AE1497" s="377"/>
      <c r="AF1497" s="366"/>
      <c r="AG1497" s="366"/>
      <c r="AH1497" s="366"/>
      <c r="AI1497" s="366"/>
      <c r="AJ1497" s="366"/>
      <c r="AK1497" s="366"/>
      <c r="AL1497" s="366"/>
      <c r="AM1497" s="366"/>
      <c r="AN1497" s="366"/>
      <c r="AO1497" s="366"/>
      <c r="AP1497" s="366"/>
      <c r="AQ1497" s="366"/>
      <c r="AR1497" s="366"/>
      <c r="AS1497" s="256">
        <f>SUM(AE1497:AR1497)</f>
        <v>0</v>
      </c>
    </row>
    <row r="1498" spans="1:45" ht="15" hidden="1" customHeight="1" outlineLevel="1">
      <c r="A1498" s="464"/>
      <c r="B1498" s="254" t="s">
        <v>743</v>
      </c>
      <c r="C1498" s="251" t="s">
        <v>163</v>
      </c>
      <c r="D1498" s="255"/>
      <c r="E1498" s="255"/>
      <c r="F1498" s="255"/>
      <c r="G1498" s="255"/>
      <c r="H1498" s="255"/>
      <c r="I1498" s="255"/>
      <c r="J1498" s="255"/>
      <c r="K1498" s="255"/>
      <c r="L1498" s="255"/>
      <c r="M1498" s="255"/>
      <c r="N1498" s="255"/>
      <c r="O1498" s="255"/>
      <c r="P1498" s="255"/>
      <c r="Q1498" s="255">
        <f>Q1497</f>
        <v>12</v>
      </c>
      <c r="R1498" s="255"/>
      <c r="S1498" s="255"/>
      <c r="T1498" s="255"/>
      <c r="U1498" s="255"/>
      <c r="V1498" s="255"/>
      <c r="W1498" s="255"/>
      <c r="X1498" s="255"/>
      <c r="Y1498" s="255"/>
      <c r="Z1498" s="255"/>
      <c r="AA1498" s="255"/>
      <c r="AB1498" s="255"/>
      <c r="AC1498" s="255"/>
      <c r="AD1498" s="255"/>
      <c r="AE1498" s="362">
        <f>AE1497</f>
        <v>0</v>
      </c>
      <c r="AF1498" s="362">
        <f t="shared" ref="AF1498:AR1498" si="3572">AF1497</f>
        <v>0</v>
      </c>
      <c r="AG1498" s="362">
        <f t="shared" si="3572"/>
        <v>0</v>
      </c>
      <c r="AH1498" s="362">
        <f t="shared" si="3572"/>
        <v>0</v>
      </c>
      <c r="AI1498" s="362">
        <f t="shared" si="3572"/>
        <v>0</v>
      </c>
      <c r="AJ1498" s="362">
        <f t="shared" si="3572"/>
        <v>0</v>
      </c>
      <c r="AK1498" s="362">
        <f t="shared" si="3572"/>
        <v>0</v>
      </c>
      <c r="AL1498" s="362">
        <f t="shared" si="3572"/>
        <v>0</v>
      </c>
      <c r="AM1498" s="362">
        <f t="shared" si="3572"/>
        <v>0</v>
      </c>
      <c r="AN1498" s="362">
        <f t="shared" si="3572"/>
        <v>0</v>
      </c>
      <c r="AO1498" s="362">
        <f t="shared" si="3572"/>
        <v>0</v>
      </c>
      <c r="AP1498" s="362">
        <f t="shared" si="3572"/>
        <v>0</v>
      </c>
      <c r="AQ1498" s="362">
        <f t="shared" si="3572"/>
        <v>0</v>
      </c>
      <c r="AR1498" s="362">
        <f t="shared" si="3572"/>
        <v>0</v>
      </c>
      <c r="AS1498" s="266"/>
    </row>
    <row r="1499" spans="1:45" ht="15" hidden="1" customHeight="1" outlineLevel="1">
      <c r="A1499" s="464"/>
      <c r="B1499" s="379"/>
      <c r="C1499" s="251"/>
      <c r="D1499" s="251"/>
      <c r="E1499" s="251"/>
      <c r="F1499" s="251"/>
      <c r="G1499" s="251"/>
      <c r="H1499" s="251"/>
      <c r="I1499" s="251"/>
      <c r="J1499" s="251"/>
      <c r="K1499" s="251"/>
      <c r="L1499" s="251"/>
      <c r="M1499" s="251"/>
      <c r="N1499" s="251"/>
      <c r="O1499" s="251"/>
      <c r="P1499" s="251"/>
      <c r="Q1499" s="251"/>
      <c r="R1499" s="251"/>
      <c r="S1499" s="251"/>
      <c r="T1499" s="251"/>
      <c r="U1499" s="251"/>
      <c r="V1499" s="251"/>
      <c r="W1499" s="251"/>
      <c r="X1499" s="251"/>
      <c r="Y1499" s="251"/>
      <c r="Z1499" s="251"/>
      <c r="AA1499" s="251"/>
      <c r="AB1499" s="251"/>
      <c r="AC1499" s="251"/>
      <c r="AD1499" s="251"/>
      <c r="AE1499" s="363"/>
      <c r="AF1499" s="376"/>
      <c r="AG1499" s="376"/>
      <c r="AH1499" s="376"/>
      <c r="AI1499" s="376"/>
      <c r="AJ1499" s="376"/>
      <c r="AK1499" s="376"/>
      <c r="AL1499" s="376"/>
      <c r="AM1499" s="376"/>
      <c r="AN1499" s="376"/>
      <c r="AO1499" s="376"/>
      <c r="AP1499" s="376"/>
      <c r="AQ1499" s="376"/>
      <c r="AR1499" s="376"/>
      <c r="AS1499" s="266"/>
    </row>
    <row r="1500" spans="1:45" ht="15" hidden="1" customHeight="1" outlineLevel="1">
      <c r="A1500" s="464">
        <v>37</v>
      </c>
      <c r="B1500" s="379" t="s">
        <v>129</v>
      </c>
      <c r="C1500" s="251" t="s">
        <v>25</v>
      </c>
      <c r="D1500" s="255"/>
      <c r="E1500" s="255"/>
      <c r="F1500" s="255"/>
      <c r="G1500" s="255"/>
      <c r="H1500" s="255"/>
      <c r="I1500" s="255"/>
      <c r="J1500" s="255"/>
      <c r="K1500" s="255"/>
      <c r="L1500" s="255"/>
      <c r="M1500" s="255"/>
      <c r="N1500" s="255"/>
      <c r="O1500" s="255"/>
      <c r="P1500" s="255"/>
      <c r="Q1500" s="255">
        <v>12</v>
      </c>
      <c r="R1500" s="255"/>
      <c r="S1500" s="255"/>
      <c r="T1500" s="255"/>
      <c r="U1500" s="255"/>
      <c r="V1500" s="255"/>
      <c r="W1500" s="255"/>
      <c r="X1500" s="255"/>
      <c r="Y1500" s="255"/>
      <c r="Z1500" s="255"/>
      <c r="AA1500" s="255"/>
      <c r="AB1500" s="255"/>
      <c r="AC1500" s="255"/>
      <c r="AD1500" s="255"/>
      <c r="AE1500" s="377"/>
      <c r="AF1500" s="366"/>
      <c r="AG1500" s="366"/>
      <c r="AH1500" s="366"/>
      <c r="AI1500" s="366"/>
      <c r="AJ1500" s="366"/>
      <c r="AK1500" s="366"/>
      <c r="AL1500" s="366"/>
      <c r="AM1500" s="366"/>
      <c r="AN1500" s="366"/>
      <c r="AO1500" s="366"/>
      <c r="AP1500" s="366"/>
      <c r="AQ1500" s="366"/>
      <c r="AR1500" s="366"/>
      <c r="AS1500" s="256">
        <f>SUM(AE1500:AR1500)</f>
        <v>0</v>
      </c>
    </row>
    <row r="1501" spans="1:45" ht="15" hidden="1" customHeight="1" outlineLevel="1">
      <c r="A1501" s="464"/>
      <c r="B1501" s="254" t="s">
        <v>743</v>
      </c>
      <c r="C1501" s="251" t="s">
        <v>163</v>
      </c>
      <c r="D1501" s="255"/>
      <c r="E1501" s="255"/>
      <c r="F1501" s="255"/>
      <c r="G1501" s="255"/>
      <c r="H1501" s="255"/>
      <c r="I1501" s="255"/>
      <c r="J1501" s="255"/>
      <c r="K1501" s="255"/>
      <c r="L1501" s="255"/>
      <c r="M1501" s="255"/>
      <c r="N1501" s="255"/>
      <c r="O1501" s="255"/>
      <c r="P1501" s="255"/>
      <c r="Q1501" s="255">
        <f>Q1500</f>
        <v>12</v>
      </c>
      <c r="R1501" s="255"/>
      <c r="S1501" s="255"/>
      <c r="T1501" s="255"/>
      <c r="U1501" s="255"/>
      <c r="V1501" s="255"/>
      <c r="W1501" s="255"/>
      <c r="X1501" s="255"/>
      <c r="Y1501" s="255"/>
      <c r="Z1501" s="255"/>
      <c r="AA1501" s="255"/>
      <c r="AB1501" s="255"/>
      <c r="AC1501" s="255"/>
      <c r="AD1501" s="255"/>
      <c r="AE1501" s="362">
        <f>AE1500</f>
        <v>0</v>
      </c>
      <c r="AF1501" s="362">
        <f t="shared" ref="AF1501:AR1501" si="3573">AF1500</f>
        <v>0</v>
      </c>
      <c r="AG1501" s="362">
        <f t="shared" si="3573"/>
        <v>0</v>
      </c>
      <c r="AH1501" s="362">
        <f t="shared" si="3573"/>
        <v>0</v>
      </c>
      <c r="AI1501" s="362">
        <f t="shared" si="3573"/>
        <v>0</v>
      </c>
      <c r="AJ1501" s="362">
        <f t="shared" si="3573"/>
        <v>0</v>
      </c>
      <c r="AK1501" s="362">
        <f t="shared" si="3573"/>
        <v>0</v>
      </c>
      <c r="AL1501" s="362">
        <f t="shared" si="3573"/>
        <v>0</v>
      </c>
      <c r="AM1501" s="362">
        <f t="shared" si="3573"/>
        <v>0</v>
      </c>
      <c r="AN1501" s="362">
        <f t="shared" si="3573"/>
        <v>0</v>
      </c>
      <c r="AO1501" s="362">
        <f t="shared" si="3573"/>
        <v>0</v>
      </c>
      <c r="AP1501" s="362">
        <f t="shared" si="3573"/>
        <v>0</v>
      </c>
      <c r="AQ1501" s="362">
        <f t="shared" si="3573"/>
        <v>0</v>
      </c>
      <c r="AR1501" s="362">
        <f t="shared" si="3573"/>
        <v>0</v>
      </c>
      <c r="AS1501" s="266"/>
    </row>
    <row r="1502" spans="1:45" ht="15" hidden="1" customHeight="1" outlineLevel="1">
      <c r="A1502" s="464"/>
      <c r="B1502" s="379"/>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63"/>
      <c r="AF1502" s="376"/>
      <c r="AG1502" s="376"/>
      <c r="AH1502" s="376"/>
      <c r="AI1502" s="376"/>
      <c r="AJ1502" s="376"/>
      <c r="AK1502" s="376"/>
      <c r="AL1502" s="376"/>
      <c r="AM1502" s="376"/>
      <c r="AN1502" s="376"/>
      <c r="AO1502" s="376"/>
      <c r="AP1502" s="376"/>
      <c r="AQ1502" s="376"/>
      <c r="AR1502" s="376"/>
      <c r="AS1502" s="266"/>
    </row>
    <row r="1503" spans="1:45" ht="15" hidden="1" customHeight="1" outlineLevel="1">
      <c r="A1503" s="464">
        <v>38</v>
      </c>
      <c r="B1503" s="379" t="s">
        <v>130</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77"/>
      <c r="AF1503" s="366"/>
      <c r="AG1503" s="366"/>
      <c r="AH1503" s="366"/>
      <c r="AI1503" s="366"/>
      <c r="AJ1503" s="366"/>
      <c r="AK1503" s="366"/>
      <c r="AL1503" s="366"/>
      <c r="AM1503" s="366"/>
      <c r="AN1503" s="366"/>
      <c r="AO1503" s="366"/>
      <c r="AP1503" s="366"/>
      <c r="AQ1503" s="366"/>
      <c r="AR1503" s="366"/>
      <c r="AS1503" s="256">
        <f>SUM(AE1503:AR1503)</f>
        <v>0</v>
      </c>
    </row>
    <row r="1504" spans="1:45" ht="15" hidden="1" customHeight="1" outlineLevel="1">
      <c r="A1504" s="464"/>
      <c r="B1504" s="254" t="s">
        <v>743</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62">
        <f>AE1503</f>
        <v>0</v>
      </c>
      <c r="AF1504" s="362">
        <f t="shared" ref="AF1504:AR1504" si="3574">AF1503</f>
        <v>0</v>
      </c>
      <c r="AG1504" s="362">
        <f t="shared" si="3574"/>
        <v>0</v>
      </c>
      <c r="AH1504" s="362">
        <f t="shared" si="3574"/>
        <v>0</v>
      </c>
      <c r="AI1504" s="362">
        <f t="shared" si="3574"/>
        <v>0</v>
      </c>
      <c r="AJ1504" s="362">
        <f t="shared" si="3574"/>
        <v>0</v>
      </c>
      <c r="AK1504" s="362">
        <f t="shared" si="3574"/>
        <v>0</v>
      </c>
      <c r="AL1504" s="362">
        <f t="shared" si="3574"/>
        <v>0</v>
      </c>
      <c r="AM1504" s="362">
        <f t="shared" si="3574"/>
        <v>0</v>
      </c>
      <c r="AN1504" s="362">
        <f t="shared" si="3574"/>
        <v>0</v>
      </c>
      <c r="AO1504" s="362">
        <f t="shared" si="3574"/>
        <v>0</v>
      </c>
      <c r="AP1504" s="362">
        <f t="shared" si="3574"/>
        <v>0</v>
      </c>
      <c r="AQ1504" s="362">
        <f t="shared" si="3574"/>
        <v>0</v>
      </c>
      <c r="AR1504" s="362">
        <f t="shared" si="3574"/>
        <v>0</v>
      </c>
      <c r="AS1504" s="266"/>
    </row>
    <row r="1505" spans="1:45" ht="15" hidden="1" customHeight="1" outlineLevel="1">
      <c r="A1505" s="464"/>
      <c r="B1505" s="379"/>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63"/>
      <c r="AF1505" s="376"/>
      <c r="AG1505" s="376"/>
      <c r="AH1505" s="376"/>
      <c r="AI1505" s="376"/>
      <c r="AJ1505" s="376"/>
      <c r="AK1505" s="376"/>
      <c r="AL1505" s="376"/>
      <c r="AM1505" s="376"/>
      <c r="AN1505" s="376"/>
      <c r="AO1505" s="376"/>
      <c r="AP1505" s="376"/>
      <c r="AQ1505" s="376"/>
      <c r="AR1505" s="376"/>
      <c r="AS1505" s="266"/>
    </row>
    <row r="1506" spans="1:45" ht="15" hidden="1" customHeight="1" outlineLevel="1">
      <c r="A1506" s="464">
        <v>39</v>
      </c>
      <c r="B1506" s="379" t="s">
        <v>131</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77"/>
      <c r="AF1506" s="366"/>
      <c r="AG1506" s="366"/>
      <c r="AH1506" s="366"/>
      <c r="AI1506" s="366"/>
      <c r="AJ1506" s="366"/>
      <c r="AK1506" s="366"/>
      <c r="AL1506" s="366"/>
      <c r="AM1506" s="366"/>
      <c r="AN1506" s="366"/>
      <c r="AO1506" s="366"/>
      <c r="AP1506" s="366"/>
      <c r="AQ1506" s="366"/>
      <c r="AR1506" s="366"/>
      <c r="AS1506" s="256">
        <f>SUM(AE1506:AR1506)</f>
        <v>0</v>
      </c>
    </row>
    <row r="1507" spans="1:45" ht="15" hidden="1" customHeight="1" outlineLevel="1">
      <c r="A1507" s="464"/>
      <c r="B1507" s="254" t="s">
        <v>743</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62">
        <f>AE1506</f>
        <v>0</v>
      </c>
      <c r="AF1507" s="362">
        <f t="shared" ref="AF1507:AR1507" si="3575">AF1506</f>
        <v>0</v>
      </c>
      <c r="AG1507" s="362">
        <f t="shared" si="3575"/>
        <v>0</v>
      </c>
      <c r="AH1507" s="362">
        <f t="shared" si="3575"/>
        <v>0</v>
      </c>
      <c r="AI1507" s="362">
        <f t="shared" si="3575"/>
        <v>0</v>
      </c>
      <c r="AJ1507" s="362">
        <f t="shared" si="3575"/>
        <v>0</v>
      </c>
      <c r="AK1507" s="362">
        <f t="shared" si="3575"/>
        <v>0</v>
      </c>
      <c r="AL1507" s="362">
        <f t="shared" si="3575"/>
        <v>0</v>
      </c>
      <c r="AM1507" s="362">
        <f t="shared" si="3575"/>
        <v>0</v>
      </c>
      <c r="AN1507" s="362">
        <f t="shared" si="3575"/>
        <v>0</v>
      </c>
      <c r="AO1507" s="362">
        <f t="shared" si="3575"/>
        <v>0</v>
      </c>
      <c r="AP1507" s="362">
        <f t="shared" si="3575"/>
        <v>0</v>
      </c>
      <c r="AQ1507" s="362">
        <f t="shared" si="3575"/>
        <v>0</v>
      </c>
      <c r="AR1507" s="362">
        <f t="shared" si="3575"/>
        <v>0</v>
      </c>
      <c r="AS1507" s="266"/>
    </row>
    <row r="1508" spans="1:45" ht="15" hidden="1" customHeight="1" outlineLevel="1">
      <c r="A1508" s="464"/>
      <c r="B1508" s="379"/>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63"/>
      <c r="AF1508" s="376"/>
      <c r="AG1508" s="376"/>
      <c r="AH1508" s="376"/>
      <c r="AI1508" s="376"/>
      <c r="AJ1508" s="376"/>
      <c r="AK1508" s="376"/>
      <c r="AL1508" s="376"/>
      <c r="AM1508" s="376"/>
      <c r="AN1508" s="376"/>
      <c r="AO1508" s="376"/>
      <c r="AP1508" s="376"/>
      <c r="AQ1508" s="376"/>
      <c r="AR1508" s="376"/>
      <c r="AS1508" s="266"/>
    </row>
    <row r="1509" spans="1:45" ht="15" hidden="1" customHeight="1" outlineLevel="1">
      <c r="A1509" s="464">
        <v>40</v>
      </c>
      <c r="B1509" s="379" t="s">
        <v>132</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77"/>
      <c r="AF1509" s="366"/>
      <c r="AG1509" s="366"/>
      <c r="AH1509" s="366"/>
      <c r="AI1509" s="366"/>
      <c r="AJ1509" s="366"/>
      <c r="AK1509" s="366"/>
      <c r="AL1509" s="366"/>
      <c r="AM1509" s="366"/>
      <c r="AN1509" s="366"/>
      <c r="AO1509" s="366"/>
      <c r="AP1509" s="366"/>
      <c r="AQ1509" s="366"/>
      <c r="AR1509" s="366"/>
      <c r="AS1509" s="256">
        <f>SUM(AE1509:AR1509)</f>
        <v>0</v>
      </c>
    </row>
    <row r="1510" spans="1:45" ht="15" hidden="1" customHeight="1" outlineLevel="1">
      <c r="A1510" s="464"/>
      <c r="B1510" s="254" t="s">
        <v>743</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62">
        <f>AE1509</f>
        <v>0</v>
      </c>
      <c r="AF1510" s="362">
        <f t="shared" ref="AF1510:AR1510" si="3576">AF1509</f>
        <v>0</v>
      </c>
      <c r="AG1510" s="362">
        <f t="shared" si="3576"/>
        <v>0</v>
      </c>
      <c r="AH1510" s="362">
        <f t="shared" si="3576"/>
        <v>0</v>
      </c>
      <c r="AI1510" s="362">
        <f t="shared" si="3576"/>
        <v>0</v>
      </c>
      <c r="AJ1510" s="362">
        <f t="shared" si="3576"/>
        <v>0</v>
      </c>
      <c r="AK1510" s="362">
        <f t="shared" si="3576"/>
        <v>0</v>
      </c>
      <c r="AL1510" s="362">
        <f t="shared" si="3576"/>
        <v>0</v>
      </c>
      <c r="AM1510" s="362">
        <f t="shared" si="3576"/>
        <v>0</v>
      </c>
      <c r="AN1510" s="362">
        <f t="shared" si="3576"/>
        <v>0</v>
      </c>
      <c r="AO1510" s="362">
        <f t="shared" si="3576"/>
        <v>0</v>
      </c>
      <c r="AP1510" s="362">
        <f t="shared" si="3576"/>
        <v>0</v>
      </c>
      <c r="AQ1510" s="362">
        <f t="shared" si="3576"/>
        <v>0</v>
      </c>
      <c r="AR1510" s="362">
        <f t="shared" si="3576"/>
        <v>0</v>
      </c>
      <c r="AS1510" s="266"/>
    </row>
    <row r="1511" spans="1:45" ht="15" hidden="1" customHeight="1" outlineLevel="1">
      <c r="A1511" s="464"/>
      <c r="B1511" s="379"/>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63"/>
      <c r="AF1511" s="376"/>
      <c r="AG1511" s="376"/>
      <c r="AH1511" s="376"/>
      <c r="AI1511" s="376"/>
      <c r="AJ1511" s="376"/>
      <c r="AK1511" s="376"/>
      <c r="AL1511" s="376"/>
      <c r="AM1511" s="376"/>
      <c r="AN1511" s="376"/>
      <c r="AO1511" s="376"/>
      <c r="AP1511" s="376"/>
      <c r="AQ1511" s="376"/>
      <c r="AR1511" s="376"/>
      <c r="AS1511" s="266"/>
    </row>
    <row r="1512" spans="1:45" ht="28.5" hidden="1" customHeight="1" outlineLevel="1">
      <c r="A1512" s="464">
        <v>41</v>
      </c>
      <c r="B1512" s="379" t="s">
        <v>133</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77"/>
      <c r="AF1512" s="366"/>
      <c r="AG1512" s="366"/>
      <c r="AH1512" s="366"/>
      <c r="AI1512" s="366"/>
      <c r="AJ1512" s="366"/>
      <c r="AK1512" s="366"/>
      <c r="AL1512" s="366"/>
      <c r="AM1512" s="366"/>
      <c r="AN1512" s="366"/>
      <c r="AO1512" s="366"/>
      <c r="AP1512" s="366"/>
      <c r="AQ1512" s="366"/>
      <c r="AR1512" s="366"/>
      <c r="AS1512" s="256">
        <f>SUM(AE1512:AR1512)</f>
        <v>0</v>
      </c>
    </row>
    <row r="1513" spans="1:45" ht="15" hidden="1" customHeight="1" outlineLevel="1">
      <c r="A1513" s="464"/>
      <c r="B1513" s="254" t="s">
        <v>743</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62">
        <f>AE1512</f>
        <v>0</v>
      </c>
      <c r="AF1513" s="362">
        <f t="shared" ref="AF1513:AR1513" si="3577">AF1512</f>
        <v>0</v>
      </c>
      <c r="AG1513" s="362">
        <f t="shared" si="3577"/>
        <v>0</v>
      </c>
      <c r="AH1513" s="362">
        <f t="shared" si="3577"/>
        <v>0</v>
      </c>
      <c r="AI1513" s="362">
        <f t="shared" si="3577"/>
        <v>0</v>
      </c>
      <c r="AJ1513" s="362">
        <f t="shared" si="3577"/>
        <v>0</v>
      </c>
      <c r="AK1513" s="362">
        <f t="shared" si="3577"/>
        <v>0</v>
      </c>
      <c r="AL1513" s="362">
        <f t="shared" si="3577"/>
        <v>0</v>
      </c>
      <c r="AM1513" s="362">
        <f t="shared" si="3577"/>
        <v>0</v>
      </c>
      <c r="AN1513" s="362">
        <f t="shared" si="3577"/>
        <v>0</v>
      </c>
      <c r="AO1513" s="362">
        <f t="shared" si="3577"/>
        <v>0</v>
      </c>
      <c r="AP1513" s="362">
        <f t="shared" si="3577"/>
        <v>0</v>
      </c>
      <c r="AQ1513" s="362">
        <f t="shared" si="3577"/>
        <v>0</v>
      </c>
      <c r="AR1513" s="362">
        <f t="shared" si="3577"/>
        <v>0</v>
      </c>
      <c r="AS1513" s="266"/>
    </row>
    <row r="1514" spans="1:45" ht="15" hidden="1" customHeight="1" outlineLevel="1">
      <c r="A1514" s="464"/>
      <c r="B1514" s="379"/>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63"/>
      <c r="AF1514" s="376"/>
      <c r="AG1514" s="376"/>
      <c r="AH1514" s="376"/>
      <c r="AI1514" s="376"/>
      <c r="AJ1514" s="376"/>
      <c r="AK1514" s="376"/>
      <c r="AL1514" s="376"/>
      <c r="AM1514" s="376"/>
      <c r="AN1514" s="376"/>
      <c r="AO1514" s="376"/>
      <c r="AP1514" s="376"/>
      <c r="AQ1514" s="376"/>
      <c r="AR1514" s="376"/>
      <c r="AS1514" s="266"/>
    </row>
    <row r="1515" spans="1:45" ht="28.5" hidden="1" customHeight="1" outlineLevel="1">
      <c r="A1515" s="464">
        <v>42</v>
      </c>
      <c r="B1515" s="379" t="s">
        <v>134</v>
      </c>
      <c r="C1515" s="251" t="s">
        <v>25</v>
      </c>
      <c r="D1515" s="255"/>
      <c r="E1515" s="255"/>
      <c r="F1515" s="255"/>
      <c r="G1515" s="255"/>
      <c r="H1515" s="255"/>
      <c r="I1515" s="255"/>
      <c r="J1515" s="255"/>
      <c r="K1515" s="255"/>
      <c r="L1515" s="255"/>
      <c r="M1515" s="255"/>
      <c r="N1515" s="255"/>
      <c r="O1515" s="255"/>
      <c r="P1515" s="255"/>
      <c r="Q1515" s="251"/>
      <c r="R1515" s="255"/>
      <c r="S1515" s="255"/>
      <c r="T1515" s="255"/>
      <c r="U1515" s="255"/>
      <c r="V1515" s="255"/>
      <c r="W1515" s="255"/>
      <c r="X1515" s="255"/>
      <c r="Y1515" s="255"/>
      <c r="Z1515" s="255"/>
      <c r="AA1515" s="255"/>
      <c r="AB1515" s="255"/>
      <c r="AC1515" s="255"/>
      <c r="AD1515" s="255"/>
      <c r="AE1515" s="377"/>
      <c r="AF1515" s="366"/>
      <c r="AG1515" s="366"/>
      <c r="AH1515" s="366"/>
      <c r="AI1515" s="366"/>
      <c r="AJ1515" s="366"/>
      <c r="AK1515" s="366"/>
      <c r="AL1515" s="366"/>
      <c r="AM1515" s="366"/>
      <c r="AN1515" s="366"/>
      <c r="AO1515" s="366"/>
      <c r="AP1515" s="366"/>
      <c r="AQ1515" s="366"/>
      <c r="AR1515" s="366"/>
      <c r="AS1515" s="256">
        <f>SUM(AE1515:AR1515)</f>
        <v>0</v>
      </c>
    </row>
    <row r="1516" spans="1:45" ht="15" hidden="1" customHeight="1" outlineLevel="1">
      <c r="A1516" s="464"/>
      <c r="B1516" s="254" t="s">
        <v>743</v>
      </c>
      <c r="C1516" s="251" t="s">
        <v>163</v>
      </c>
      <c r="D1516" s="255"/>
      <c r="E1516" s="255"/>
      <c r="F1516" s="255"/>
      <c r="G1516" s="255"/>
      <c r="H1516" s="255"/>
      <c r="I1516" s="255"/>
      <c r="J1516" s="255"/>
      <c r="K1516" s="255"/>
      <c r="L1516" s="255"/>
      <c r="M1516" s="255"/>
      <c r="N1516" s="255"/>
      <c r="O1516" s="255"/>
      <c r="P1516" s="255"/>
      <c r="Q1516" s="414"/>
      <c r="R1516" s="255"/>
      <c r="S1516" s="255"/>
      <c r="T1516" s="255"/>
      <c r="U1516" s="255"/>
      <c r="V1516" s="255"/>
      <c r="W1516" s="255"/>
      <c r="X1516" s="255"/>
      <c r="Y1516" s="255"/>
      <c r="Z1516" s="255"/>
      <c r="AA1516" s="255"/>
      <c r="AB1516" s="255"/>
      <c r="AC1516" s="255"/>
      <c r="AD1516" s="255"/>
      <c r="AE1516" s="362">
        <f>AE1515</f>
        <v>0</v>
      </c>
      <c r="AF1516" s="362">
        <f t="shared" ref="AF1516:AR1516" si="3578">AF1515</f>
        <v>0</v>
      </c>
      <c r="AG1516" s="362">
        <f t="shared" si="3578"/>
        <v>0</v>
      </c>
      <c r="AH1516" s="362">
        <f t="shared" si="3578"/>
        <v>0</v>
      </c>
      <c r="AI1516" s="362">
        <f t="shared" si="3578"/>
        <v>0</v>
      </c>
      <c r="AJ1516" s="362">
        <f t="shared" si="3578"/>
        <v>0</v>
      </c>
      <c r="AK1516" s="362">
        <f t="shared" si="3578"/>
        <v>0</v>
      </c>
      <c r="AL1516" s="362">
        <f t="shared" si="3578"/>
        <v>0</v>
      </c>
      <c r="AM1516" s="362">
        <f t="shared" si="3578"/>
        <v>0</v>
      </c>
      <c r="AN1516" s="362">
        <f t="shared" si="3578"/>
        <v>0</v>
      </c>
      <c r="AO1516" s="362">
        <f t="shared" si="3578"/>
        <v>0</v>
      </c>
      <c r="AP1516" s="362">
        <f t="shared" si="3578"/>
        <v>0</v>
      </c>
      <c r="AQ1516" s="362">
        <f t="shared" si="3578"/>
        <v>0</v>
      </c>
      <c r="AR1516" s="362">
        <f t="shared" si="3578"/>
        <v>0</v>
      </c>
      <c r="AS1516" s="266"/>
    </row>
    <row r="1517" spans="1:45" ht="15" hidden="1" customHeight="1" outlineLevel="1">
      <c r="A1517" s="464"/>
      <c r="B1517" s="379"/>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63"/>
      <c r="AF1517" s="376"/>
      <c r="AG1517" s="376"/>
      <c r="AH1517" s="376"/>
      <c r="AI1517" s="376"/>
      <c r="AJ1517" s="376"/>
      <c r="AK1517" s="376"/>
      <c r="AL1517" s="376"/>
      <c r="AM1517" s="376"/>
      <c r="AN1517" s="376"/>
      <c r="AO1517" s="376"/>
      <c r="AP1517" s="376"/>
      <c r="AQ1517" s="376"/>
      <c r="AR1517" s="376"/>
      <c r="AS1517" s="266"/>
    </row>
    <row r="1518" spans="1:45" ht="15" hidden="1" customHeight="1" outlineLevel="1">
      <c r="A1518" s="464">
        <v>43</v>
      </c>
      <c r="B1518" s="379" t="s">
        <v>135</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77"/>
      <c r="AF1518" s="366"/>
      <c r="AG1518" s="366"/>
      <c r="AH1518" s="366"/>
      <c r="AI1518" s="366"/>
      <c r="AJ1518" s="366"/>
      <c r="AK1518" s="366"/>
      <c r="AL1518" s="366"/>
      <c r="AM1518" s="366"/>
      <c r="AN1518" s="366"/>
      <c r="AO1518" s="366"/>
      <c r="AP1518" s="366"/>
      <c r="AQ1518" s="366"/>
      <c r="AR1518" s="366"/>
      <c r="AS1518" s="256">
        <f>SUM(AE1518:AR1518)</f>
        <v>0</v>
      </c>
    </row>
    <row r="1519" spans="1:45" ht="15" hidden="1" customHeight="1" outlineLevel="1">
      <c r="A1519" s="464"/>
      <c r="B1519" s="254" t="s">
        <v>743</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62">
        <f>AE1518</f>
        <v>0</v>
      </c>
      <c r="AF1519" s="362">
        <f t="shared" ref="AF1519:AR1519" si="3579">AF1518</f>
        <v>0</v>
      </c>
      <c r="AG1519" s="362">
        <f t="shared" si="3579"/>
        <v>0</v>
      </c>
      <c r="AH1519" s="362">
        <f t="shared" si="3579"/>
        <v>0</v>
      </c>
      <c r="AI1519" s="362">
        <f t="shared" si="3579"/>
        <v>0</v>
      </c>
      <c r="AJ1519" s="362">
        <f t="shared" si="3579"/>
        <v>0</v>
      </c>
      <c r="AK1519" s="362">
        <f t="shared" si="3579"/>
        <v>0</v>
      </c>
      <c r="AL1519" s="362">
        <f t="shared" si="3579"/>
        <v>0</v>
      </c>
      <c r="AM1519" s="362">
        <f t="shared" si="3579"/>
        <v>0</v>
      </c>
      <c r="AN1519" s="362">
        <f t="shared" si="3579"/>
        <v>0</v>
      </c>
      <c r="AO1519" s="362">
        <f t="shared" si="3579"/>
        <v>0</v>
      </c>
      <c r="AP1519" s="362">
        <f t="shared" si="3579"/>
        <v>0</v>
      </c>
      <c r="AQ1519" s="362">
        <f t="shared" si="3579"/>
        <v>0</v>
      </c>
      <c r="AR1519" s="362">
        <f t="shared" si="3579"/>
        <v>0</v>
      </c>
      <c r="AS1519" s="266"/>
    </row>
    <row r="1520" spans="1:45" ht="15" hidden="1" customHeight="1" outlineLevel="1">
      <c r="A1520" s="464"/>
      <c r="B1520" s="379"/>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63"/>
      <c r="AF1520" s="376"/>
      <c r="AG1520" s="376"/>
      <c r="AH1520" s="376"/>
      <c r="AI1520" s="376"/>
      <c r="AJ1520" s="376"/>
      <c r="AK1520" s="376"/>
      <c r="AL1520" s="376"/>
      <c r="AM1520" s="376"/>
      <c r="AN1520" s="376"/>
      <c r="AO1520" s="376"/>
      <c r="AP1520" s="376"/>
      <c r="AQ1520" s="376"/>
      <c r="AR1520" s="376"/>
      <c r="AS1520" s="266"/>
    </row>
    <row r="1521" spans="1:45" ht="28.5" hidden="1" customHeight="1" outlineLevel="1">
      <c r="A1521" s="464">
        <v>44</v>
      </c>
      <c r="B1521" s="379" t="s">
        <v>136</v>
      </c>
      <c r="C1521" s="251" t="s">
        <v>25</v>
      </c>
      <c r="D1521" s="255"/>
      <c r="E1521" s="255"/>
      <c r="F1521" s="255"/>
      <c r="G1521" s="255"/>
      <c r="H1521" s="255"/>
      <c r="I1521" s="255"/>
      <c r="J1521" s="255"/>
      <c r="K1521" s="255"/>
      <c r="L1521" s="255"/>
      <c r="M1521" s="255"/>
      <c r="N1521" s="255"/>
      <c r="O1521" s="255"/>
      <c r="P1521" s="255"/>
      <c r="Q1521" s="255">
        <v>12</v>
      </c>
      <c r="R1521" s="255"/>
      <c r="S1521" s="255"/>
      <c r="T1521" s="255"/>
      <c r="U1521" s="255"/>
      <c r="V1521" s="255"/>
      <c r="W1521" s="255"/>
      <c r="X1521" s="255"/>
      <c r="Y1521" s="255"/>
      <c r="Z1521" s="255"/>
      <c r="AA1521" s="255"/>
      <c r="AB1521" s="255"/>
      <c r="AC1521" s="255"/>
      <c r="AD1521" s="255"/>
      <c r="AE1521" s="377"/>
      <c r="AF1521" s="366"/>
      <c r="AG1521" s="366"/>
      <c r="AH1521" s="366"/>
      <c r="AI1521" s="366"/>
      <c r="AJ1521" s="366"/>
      <c r="AK1521" s="366"/>
      <c r="AL1521" s="366"/>
      <c r="AM1521" s="366"/>
      <c r="AN1521" s="366"/>
      <c r="AO1521" s="366"/>
      <c r="AP1521" s="366"/>
      <c r="AQ1521" s="366"/>
      <c r="AR1521" s="366"/>
      <c r="AS1521" s="256">
        <f>SUM(AE1521:AR1521)</f>
        <v>0</v>
      </c>
    </row>
    <row r="1522" spans="1:45" ht="15" hidden="1" customHeight="1" outlineLevel="1">
      <c r="A1522" s="464"/>
      <c r="B1522" s="254" t="s">
        <v>743</v>
      </c>
      <c r="C1522" s="251" t="s">
        <v>163</v>
      </c>
      <c r="D1522" s="255"/>
      <c r="E1522" s="255"/>
      <c r="F1522" s="255"/>
      <c r="G1522" s="255"/>
      <c r="H1522" s="255"/>
      <c r="I1522" s="255"/>
      <c r="J1522" s="255"/>
      <c r="K1522" s="255"/>
      <c r="L1522" s="255"/>
      <c r="M1522" s="255"/>
      <c r="N1522" s="255"/>
      <c r="O1522" s="255"/>
      <c r="P1522" s="255"/>
      <c r="Q1522" s="255">
        <f>Q1521</f>
        <v>12</v>
      </c>
      <c r="R1522" s="255"/>
      <c r="S1522" s="255"/>
      <c r="T1522" s="255"/>
      <c r="U1522" s="255"/>
      <c r="V1522" s="255"/>
      <c r="W1522" s="255"/>
      <c r="X1522" s="255"/>
      <c r="Y1522" s="255"/>
      <c r="Z1522" s="255"/>
      <c r="AA1522" s="255"/>
      <c r="AB1522" s="255"/>
      <c r="AC1522" s="255"/>
      <c r="AD1522" s="255"/>
      <c r="AE1522" s="362">
        <f>AE1521</f>
        <v>0</v>
      </c>
      <c r="AF1522" s="362">
        <f t="shared" ref="AF1522:AR1522" si="3580">AF1521</f>
        <v>0</v>
      </c>
      <c r="AG1522" s="362">
        <f t="shared" si="3580"/>
        <v>0</v>
      </c>
      <c r="AH1522" s="362">
        <f t="shared" si="3580"/>
        <v>0</v>
      </c>
      <c r="AI1522" s="362">
        <f t="shared" si="3580"/>
        <v>0</v>
      </c>
      <c r="AJ1522" s="362">
        <f t="shared" si="3580"/>
        <v>0</v>
      </c>
      <c r="AK1522" s="362">
        <f t="shared" si="3580"/>
        <v>0</v>
      </c>
      <c r="AL1522" s="362">
        <f t="shared" si="3580"/>
        <v>0</v>
      </c>
      <c r="AM1522" s="362">
        <f t="shared" si="3580"/>
        <v>0</v>
      </c>
      <c r="AN1522" s="362">
        <f t="shared" si="3580"/>
        <v>0</v>
      </c>
      <c r="AO1522" s="362">
        <f t="shared" si="3580"/>
        <v>0</v>
      </c>
      <c r="AP1522" s="362">
        <f t="shared" si="3580"/>
        <v>0</v>
      </c>
      <c r="AQ1522" s="362">
        <f t="shared" si="3580"/>
        <v>0</v>
      </c>
      <c r="AR1522" s="362">
        <f t="shared" si="3580"/>
        <v>0</v>
      </c>
      <c r="AS1522" s="266"/>
    </row>
    <row r="1523" spans="1:45" ht="15" hidden="1" customHeight="1" outlineLevel="1">
      <c r="A1523" s="464"/>
      <c r="B1523" s="379"/>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63"/>
      <c r="AF1523" s="376"/>
      <c r="AG1523" s="376"/>
      <c r="AH1523" s="376"/>
      <c r="AI1523" s="376"/>
      <c r="AJ1523" s="376"/>
      <c r="AK1523" s="376"/>
      <c r="AL1523" s="376"/>
      <c r="AM1523" s="376"/>
      <c r="AN1523" s="376"/>
      <c r="AO1523" s="376"/>
      <c r="AP1523" s="376"/>
      <c r="AQ1523" s="376"/>
      <c r="AR1523" s="376"/>
      <c r="AS1523" s="266"/>
    </row>
    <row r="1524" spans="1:45" ht="32.450000000000003" hidden="1" customHeight="1" outlineLevel="1">
      <c r="A1524" s="464">
        <v>45</v>
      </c>
      <c r="B1524" s="379" t="s">
        <v>137</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77"/>
      <c r="AF1524" s="366"/>
      <c r="AG1524" s="366"/>
      <c r="AH1524" s="366"/>
      <c r="AI1524" s="366"/>
      <c r="AJ1524" s="366"/>
      <c r="AK1524" s="366"/>
      <c r="AL1524" s="366"/>
      <c r="AM1524" s="366"/>
      <c r="AN1524" s="366"/>
      <c r="AO1524" s="366"/>
      <c r="AP1524" s="366"/>
      <c r="AQ1524" s="366"/>
      <c r="AR1524" s="366"/>
      <c r="AS1524" s="256">
        <f>SUM(AE1524:AR1524)</f>
        <v>0</v>
      </c>
    </row>
    <row r="1525" spans="1:45" ht="15" hidden="1" customHeight="1" outlineLevel="1">
      <c r="A1525" s="464"/>
      <c r="B1525" s="254" t="s">
        <v>743</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62">
        <f>AE1524</f>
        <v>0</v>
      </c>
      <c r="AF1525" s="362">
        <f t="shared" ref="AF1525:AR1525" si="3581">AF1524</f>
        <v>0</v>
      </c>
      <c r="AG1525" s="362">
        <f t="shared" si="3581"/>
        <v>0</v>
      </c>
      <c r="AH1525" s="362">
        <f t="shared" si="3581"/>
        <v>0</v>
      </c>
      <c r="AI1525" s="362">
        <f t="shared" si="3581"/>
        <v>0</v>
      </c>
      <c r="AJ1525" s="362">
        <f t="shared" si="3581"/>
        <v>0</v>
      </c>
      <c r="AK1525" s="362">
        <f t="shared" si="3581"/>
        <v>0</v>
      </c>
      <c r="AL1525" s="362">
        <f t="shared" si="3581"/>
        <v>0</v>
      </c>
      <c r="AM1525" s="362">
        <f t="shared" si="3581"/>
        <v>0</v>
      </c>
      <c r="AN1525" s="362">
        <f t="shared" si="3581"/>
        <v>0</v>
      </c>
      <c r="AO1525" s="362">
        <f t="shared" si="3581"/>
        <v>0</v>
      </c>
      <c r="AP1525" s="362">
        <f t="shared" si="3581"/>
        <v>0</v>
      </c>
      <c r="AQ1525" s="362">
        <f t="shared" si="3581"/>
        <v>0</v>
      </c>
      <c r="AR1525" s="362">
        <f t="shared" si="3581"/>
        <v>0</v>
      </c>
      <c r="AS1525" s="266"/>
    </row>
    <row r="1526" spans="1:45" ht="15" hidden="1" customHeight="1" outlineLevel="1">
      <c r="A1526" s="464"/>
      <c r="B1526" s="379"/>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63"/>
      <c r="AF1526" s="376"/>
      <c r="AG1526" s="376"/>
      <c r="AH1526" s="376"/>
      <c r="AI1526" s="376"/>
      <c r="AJ1526" s="376"/>
      <c r="AK1526" s="376"/>
      <c r="AL1526" s="376"/>
      <c r="AM1526" s="376"/>
      <c r="AN1526" s="376"/>
      <c r="AO1526" s="376"/>
      <c r="AP1526" s="376"/>
      <c r="AQ1526" s="376"/>
      <c r="AR1526" s="376"/>
      <c r="AS1526" s="266"/>
    </row>
    <row r="1527" spans="1:45" ht="32.1" hidden="1" customHeight="1" outlineLevel="1">
      <c r="A1527" s="464">
        <v>46</v>
      </c>
      <c r="B1527" s="379" t="s">
        <v>138</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77"/>
      <c r="AF1527" s="366"/>
      <c r="AG1527" s="366"/>
      <c r="AH1527" s="366"/>
      <c r="AI1527" s="366"/>
      <c r="AJ1527" s="366"/>
      <c r="AK1527" s="366"/>
      <c r="AL1527" s="366"/>
      <c r="AM1527" s="366"/>
      <c r="AN1527" s="366"/>
      <c r="AO1527" s="366"/>
      <c r="AP1527" s="366"/>
      <c r="AQ1527" s="366"/>
      <c r="AR1527" s="366"/>
      <c r="AS1527" s="256">
        <f>SUM(AE1527:AR1527)</f>
        <v>0</v>
      </c>
    </row>
    <row r="1528" spans="1:45" ht="15" hidden="1" customHeight="1" outlineLevel="1">
      <c r="A1528" s="464"/>
      <c r="B1528" s="254" t="s">
        <v>743</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62">
        <f>AE1527</f>
        <v>0</v>
      </c>
      <c r="AF1528" s="362">
        <f t="shared" ref="AF1528:AR1528" si="3582">AF1527</f>
        <v>0</v>
      </c>
      <c r="AG1528" s="362">
        <f t="shared" si="3582"/>
        <v>0</v>
      </c>
      <c r="AH1528" s="362">
        <f t="shared" si="3582"/>
        <v>0</v>
      </c>
      <c r="AI1528" s="362">
        <f t="shared" si="3582"/>
        <v>0</v>
      </c>
      <c r="AJ1528" s="362">
        <f t="shared" si="3582"/>
        <v>0</v>
      </c>
      <c r="AK1528" s="362">
        <f t="shared" si="3582"/>
        <v>0</v>
      </c>
      <c r="AL1528" s="362">
        <f t="shared" si="3582"/>
        <v>0</v>
      </c>
      <c r="AM1528" s="362">
        <f t="shared" si="3582"/>
        <v>0</v>
      </c>
      <c r="AN1528" s="362">
        <f t="shared" si="3582"/>
        <v>0</v>
      </c>
      <c r="AO1528" s="362">
        <f t="shared" si="3582"/>
        <v>0</v>
      </c>
      <c r="AP1528" s="362">
        <f t="shared" si="3582"/>
        <v>0</v>
      </c>
      <c r="AQ1528" s="362">
        <f t="shared" si="3582"/>
        <v>0</v>
      </c>
      <c r="AR1528" s="362">
        <f t="shared" si="3582"/>
        <v>0</v>
      </c>
      <c r="AS1528" s="266"/>
    </row>
    <row r="1529" spans="1:45" ht="15" hidden="1" customHeight="1" outlineLevel="1">
      <c r="A1529" s="464"/>
      <c r="B1529" s="379"/>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63"/>
      <c r="AF1529" s="376"/>
      <c r="AG1529" s="376"/>
      <c r="AH1529" s="376"/>
      <c r="AI1529" s="376"/>
      <c r="AJ1529" s="376"/>
      <c r="AK1529" s="376"/>
      <c r="AL1529" s="376"/>
      <c r="AM1529" s="376"/>
      <c r="AN1529" s="376"/>
      <c r="AO1529" s="376"/>
      <c r="AP1529" s="376"/>
      <c r="AQ1529" s="376"/>
      <c r="AR1529" s="376"/>
      <c r="AS1529" s="266"/>
    </row>
    <row r="1530" spans="1:45" ht="35.450000000000003" hidden="1" customHeight="1" outlineLevel="1">
      <c r="A1530" s="464">
        <v>47</v>
      </c>
      <c r="B1530" s="379" t="s">
        <v>139</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77"/>
      <c r="AF1530" s="366"/>
      <c r="AG1530" s="366"/>
      <c r="AH1530" s="366"/>
      <c r="AI1530" s="366"/>
      <c r="AJ1530" s="366"/>
      <c r="AK1530" s="366"/>
      <c r="AL1530" s="366"/>
      <c r="AM1530" s="366"/>
      <c r="AN1530" s="366"/>
      <c r="AO1530" s="366"/>
      <c r="AP1530" s="366"/>
      <c r="AQ1530" s="366"/>
      <c r="AR1530" s="366"/>
      <c r="AS1530" s="256">
        <f>SUM(AE1530:AR1530)</f>
        <v>0</v>
      </c>
    </row>
    <row r="1531" spans="1:45" ht="15" hidden="1" customHeight="1" outlineLevel="1">
      <c r="A1531" s="464"/>
      <c r="B1531" s="254" t="s">
        <v>743</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62">
        <f>AE1530</f>
        <v>0</v>
      </c>
      <c r="AF1531" s="362">
        <f t="shared" ref="AF1531:AR1531" si="3583">AF1530</f>
        <v>0</v>
      </c>
      <c r="AG1531" s="362">
        <f t="shared" si="3583"/>
        <v>0</v>
      </c>
      <c r="AH1531" s="362">
        <f t="shared" si="3583"/>
        <v>0</v>
      </c>
      <c r="AI1531" s="362">
        <f t="shared" si="3583"/>
        <v>0</v>
      </c>
      <c r="AJ1531" s="362">
        <f t="shared" si="3583"/>
        <v>0</v>
      </c>
      <c r="AK1531" s="362">
        <f t="shared" si="3583"/>
        <v>0</v>
      </c>
      <c r="AL1531" s="362">
        <f t="shared" si="3583"/>
        <v>0</v>
      </c>
      <c r="AM1531" s="362">
        <f t="shared" si="3583"/>
        <v>0</v>
      </c>
      <c r="AN1531" s="362">
        <f t="shared" si="3583"/>
        <v>0</v>
      </c>
      <c r="AO1531" s="362">
        <f t="shared" si="3583"/>
        <v>0</v>
      </c>
      <c r="AP1531" s="362">
        <f t="shared" si="3583"/>
        <v>0</v>
      </c>
      <c r="AQ1531" s="362">
        <f t="shared" si="3583"/>
        <v>0</v>
      </c>
      <c r="AR1531" s="362">
        <f t="shared" si="3583"/>
        <v>0</v>
      </c>
      <c r="AS1531" s="266"/>
    </row>
    <row r="1532" spans="1:45" ht="15" hidden="1" customHeight="1" outlineLevel="1">
      <c r="A1532" s="464"/>
      <c r="B1532" s="379"/>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63"/>
      <c r="AF1532" s="376"/>
      <c r="AG1532" s="376"/>
      <c r="AH1532" s="376"/>
      <c r="AI1532" s="376"/>
      <c r="AJ1532" s="376"/>
      <c r="AK1532" s="376"/>
      <c r="AL1532" s="376"/>
      <c r="AM1532" s="376"/>
      <c r="AN1532" s="376"/>
      <c r="AO1532" s="376"/>
      <c r="AP1532" s="376"/>
      <c r="AQ1532" s="376"/>
      <c r="AR1532" s="376"/>
      <c r="AS1532" s="266"/>
    </row>
    <row r="1533" spans="1:45" ht="39.75" hidden="1" customHeight="1" outlineLevel="1">
      <c r="A1533" s="464">
        <v>48</v>
      </c>
      <c r="B1533" s="379" t="s">
        <v>140</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77"/>
      <c r="AF1533" s="366"/>
      <c r="AG1533" s="366"/>
      <c r="AH1533" s="366"/>
      <c r="AI1533" s="366"/>
      <c r="AJ1533" s="366"/>
      <c r="AK1533" s="366"/>
      <c r="AL1533" s="366"/>
      <c r="AM1533" s="366"/>
      <c r="AN1533" s="366"/>
      <c r="AO1533" s="366"/>
      <c r="AP1533" s="366"/>
      <c r="AQ1533" s="366"/>
      <c r="AR1533" s="366"/>
      <c r="AS1533" s="256">
        <f>SUM(AE1533:AR1533)</f>
        <v>0</v>
      </c>
    </row>
    <row r="1534" spans="1:45" ht="15" hidden="1" customHeight="1" outlineLevel="1">
      <c r="A1534" s="464"/>
      <c r="B1534" s="254" t="s">
        <v>743</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62">
        <f>AE1533</f>
        <v>0</v>
      </c>
      <c r="AF1534" s="362">
        <f t="shared" ref="AF1534:AR1534" si="3584">AF1533</f>
        <v>0</v>
      </c>
      <c r="AG1534" s="362">
        <f t="shared" si="3584"/>
        <v>0</v>
      </c>
      <c r="AH1534" s="362">
        <f t="shared" si="3584"/>
        <v>0</v>
      </c>
      <c r="AI1534" s="362">
        <f t="shared" si="3584"/>
        <v>0</v>
      </c>
      <c r="AJ1534" s="362">
        <f t="shared" si="3584"/>
        <v>0</v>
      </c>
      <c r="AK1534" s="362">
        <f t="shared" si="3584"/>
        <v>0</v>
      </c>
      <c r="AL1534" s="362">
        <f t="shared" si="3584"/>
        <v>0</v>
      </c>
      <c r="AM1534" s="362">
        <f t="shared" si="3584"/>
        <v>0</v>
      </c>
      <c r="AN1534" s="362">
        <f t="shared" si="3584"/>
        <v>0</v>
      </c>
      <c r="AO1534" s="362">
        <f t="shared" si="3584"/>
        <v>0</v>
      </c>
      <c r="AP1534" s="362">
        <f t="shared" si="3584"/>
        <v>0</v>
      </c>
      <c r="AQ1534" s="362">
        <f t="shared" si="3584"/>
        <v>0</v>
      </c>
      <c r="AR1534" s="362">
        <f t="shared" si="3584"/>
        <v>0</v>
      </c>
      <c r="AS1534" s="266"/>
    </row>
    <row r="1535" spans="1:45" ht="15" hidden="1" customHeight="1" outlineLevel="1">
      <c r="A1535" s="464"/>
      <c r="B1535" s="379"/>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63"/>
      <c r="AF1535" s="376"/>
      <c r="AG1535" s="376"/>
      <c r="AH1535" s="376"/>
      <c r="AI1535" s="376"/>
      <c r="AJ1535" s="376"/>
      <c r="AK1535" s="376"/>
      <c r="AL1535" s="376"/>
      <c r="AM1535" s="376"/>
      <c r="AN1535" s="376"/>
      <c r="AO1535" s="376"/>
      <c r="AP1535" s="376"/>
      <c r="AQ1535" s="376"/>
      <c r="AR1535" s="376"/>
      <c r="AS1535" s="266"/>
    </row>
    <row r="1536" spans="1:45" ht="33" hidden="1" customHeight="1" outlineLevel="1">
      <c r="A1536" s="464">
        <v>49</v>
      </c>
      <c r="B1536" s="379" t="s">
        <v>141</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77"/>
      <c r="AF1536" s="366"/>
      <c r="AG1536" s="366"/>
      <c r="AH1536" s="366"/>
      <c r="AI1536" s="366"/>
      <c r="AJ1536" s="366"/>
      <c r="AK1536" s="366"/>
      <c r="AL1536" s="366"/>
      <c r="AM1536" s="366"/>
      <c r="AN1536" s="366"/>
      <c r="AO1536" s="366"/>
      <c r="AP1536" s="366"/>
      <c r="AQ1536" s="366"/>
      <c r="AR1536" s="366"/>
      <c r="AS1536" s="256">
        <f>SUM(AE1536:AR1536)</f>
        <v>0</v>
      </c>
    </row>
    <row r="1537" spans="1:45" ht="15" hidden="1" customHeight="1" outlineLevel="1">
      <c r="A1537" s="464"/>
      <c r="B1537" s="254" t="s">
        <v>743</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62">
        <f>AE1536</f>
        <v>0</v>
      </c>
      <c r="AF1537" s="362">
        <f t="shared" ref="AF1537:AR1537" si="3585">AF1536</f>
        <v>0</v>
      </c>
      <c r="AG1537" s="362">
        <f t="shared" si="3585"/>
        <v>0</v>
      </c>
      <c r="AH1537" s="362">
        <f t="shared" si="3585"/>
        <v>0</v>
      </c>
      <c r="AI1537" s="362">
        <f t="shared" si="3585"/>
        <v>0</v>
      </c>
      <c r="AJ1537" s="362">
        <f t="shared" si="3585"/>
        <v>0</v>
      </c>
      <c r="AK1537" s="362">
        <f t="shared" si="3585"/>
        <v>0</v>
      </c>
      <c r="AL1537" s="362">
        <f t="shared" si="3585"/>
        <v>0</v>
      </c>
      <c r="AM1537" s="362">
        <f t="shared" si="3585"/>
        <v>0</v>
      </c>
      <c r="AN1537" s="362">
        <f t="shared" si="3585"/>
        <v>0</v>
      </c>
      <c r="AO1537" s="362">
        <f t="shared" si="3585"/>
        <v>0</v>
      </c>
      <c r="AP1537" s="362">
        <f t="shared" si="3585"/>
        <v>0</v>
      </c>
      <c r="AQ1537" s="362">
        <f t="shared" si="3585"/>
        <v>0</v>
      </c>
      <c r="AR1537" s="362">
        <f t="shared" si="3585"/>
        <v>0</v>
      </c>
      <c r="AS1537" s="266"/>
    </row>
    <row r="1538" spans="1:45" ht="15" hidden="1" customHeight="1" outlineLevel="1">
      <c r="A1538" s="464"/>
      <c r="B1538" s="254"/>
      <c r="C1538" s="251"/>
      <c r="D1538" s="670"/>
      <c r="E1538" s="670"/>
      <c r="F1538" s="670"/>
      <c r="G1538" s="670"/>
      <c r="H1538" s="670"/>
      <c r="I1538" s="670"/>
      <c r="J1538" s="670"/>
      <c r="K1538" s="670"/>
      <c r="L1538" s="670"/>
      <c r="M1538" s="670"/>
      <c r="N1538" s="670"/>
      <c r="O1538" s="670"/>
      <c r="P1538" s="670"/>
      <c r="Q1538" s="670"/>
      <c r="R1538" s="670"/>
      <c r="S1538" s="670"/>
      <c r="T1538" s="670"/>
      <c r="U1538" s="670"/>
      <c r="V1538" s="670"/>
      <c r="W1538" s="670"/>
      <c r="X1538" s="670"/>
      <c r="Y1538" s="670"/>
      <c r="Z1538" s="670"/>
      <c r="AA1538" s="670"/>
      <c r="AB1538" s="670"/>
      <c r="AC1538" s="670"/>
      <c r="AD1538" s="670"/>
      <c r="AE1538" s="362"/>
      <c r="AF1538" s="362"/>
      <c r="AG1538" s="362"/>
      <c r="AH1538" s="362"/>
      <c r="AI1538" s="362"/>
      <c r="AJ1538" s="362"/>
      <c r="AK1538" s="362"/>
      <c r="AL1538" s="362"/>
      <c r="AM1538" s="362"/>
      <c r="AN1538" s="362"/>
      <c r="AO1538" s="362"/>
      <c r="AP1538" s="362"/>
      <c r="AQ1538" s="362"/>
      <c r="AR1538" s="362"/>
      <c r="AS1538" s="266"/>
    </row>
    <row r="1539" spans="1:45" ht="15.75" hidden="1" outlineLevel="1">
      <c r="A1539" s="464"/>
      <c r="B1539" s="675" t="s">
        <v>921</v>
      </c>
      <c r="AS1539" s="671"/>
    </row>
    <row r="1540" spans="1:45" hidden="1" outlineLevel="1">
      <c r="A1540" s="464">
        <v>50</v>
      </c>
      <c r="B1540" s="254"/>
      <c r="AS1540" s="671"/>
    </row>
    <row r="1541" spans="1:45" ht="15.75" hidden="1" outlineLevel="1">
      <c r="A1541" s="464"/>
      <c r="B1541" s="379" t="s">
        <v>920</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idden="1" outlineLevel="1">
      <c r="A1542" s="464"/>
      <c r="B1542" s="254" t="s">
        <v>743</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586">AF1541</f>
        <v>0</v>
      </c>
      <c r="AG1542" s="362">
        <f t="shared" si="3586"/>
        <v>0</v>
      </c>
      <c r="AH1542" s="362">
        <f t="shared" si="3586"/>
        <v>0</v>
      </c>
      <c r="AI1542" s="362">
        <f t="shared" si="3586"/>
        <v>0</v>
      </c>
      <c r="AJ1542" s="362">
        <f t="shared" si="3586"/>
        <v>0</v>
      </c>
      <c r="AK1542" s="362">
        <f t="shared" si="3586"/>
        <v>0</v>
      </c>
      <c r="AL1542" s="362">
        <f t="shared" si="3586"/>
        <v>0</v>
      </c>
      <c r="AM1542" s="362">
        <f t="shared" si="3586"/>
        <v>0</v>
      </c>
      <c r="AN1542" s="362">
        <f t="shared" si="3586"/>
        <v>0</v>
      </c>
      <c r="AO1542" s="362">
        <f t="shared" si="3586"/>
        <v>0</v>
      </c>
      <c r="AP1542" s="362">
        <f t="shared" si="3586"/>
        <v>0</v>
      </c>
      <c r="AQ1542" s="362">
        <f t="shared" si="3586"/>
        <v>0</v>
      </c>
      <c r="AR1542" s="362">
        <f t="shared" si="3586"/>
        <v>0</v>
      </c>
      <c r="AS1542" s="266"/>
    </row>
    <row r="1543" spans="1:45" ht="15.75" customHeight="1" outlineLevel="1">
      <c r="A1543" s="464"/>
      <c r="B1543" s="254"/>
      <c r="C1543" s="265"/>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261"/>
      <c r="AF1543" s="261"/>
      <c r="AG1543" s="261"/>
      <c r="AH1543" s="261"/>
      <c r="AI1543" s="261"/>
      <c r="AJ1543" s="261"/>
      <c r="AK1543" s="261"/>
      <c r="AL1543" s="261"/>
      <c r="AM1543" s="261"/>
      <c r="AN1543" s="261"/>
      <c r="AO1543" s="261"/>
      <c r="AP1543" s="261"/>
      <c r="AQ1543" s="261"/>
      <c r="AR1543" s="261"/>
      <c r="AS1543" s="266"/>
    </row>
    <row r="1544" spans="1:45" ht="15.75">
      <c r="B1544" s="286" t="s">
        <v>744</v>
      </c>
      <c r="C1544" s="288"/>
      <c r="D1544" s="288">
        <f>SUM(D1382:D1537)</f>
        <v>219266.96176915185</v>
      </c>
      <c r="E1544" s="288"/>
      <c r="F1544" s="288"/>
      <c r="G1544" s="288"/>
      <c r="H1544" s="288"/>
      <c r="I1544" s="288"/>
      <c r="J1544" s="288"/>
      <c r="K1544" s="288"/>
      <c r="L1544" s="288"/>
      <c r="M1544" s="288"/>
      <c r="N1544" s="288"/>
      <c r="O1544" s="288"/>
      <c r="P1544" s="288"/>
      <c r="Q1544" s="288"/>
      <c r="R1544" s="288">
        <f>SUM(R1382:R1537)</f>
        <v>0</v>
      </c>
      <c r="S1544" s="288"/>
      <c r="T1544" s="288"/>
      <c r="U1544" s="288"/>
      <c r="V1544" s="288"/>
      <c r="W1544" s="288"/>
      <c r="X1544" s="288"/>
      <c r="Y1544" s="288"/>
      <c r="Z1544" s="288"/>
      <c r="AA1544" s="288"/>
      <c r="AB1544" s="288"/>
      <c r="AC1544" s="288"/>
      <c r="AD1544" s="288"/>
      <c r="AE1544" s="288">
        <f>IF(AE1380="kWh",SUMPRODUCT(D1382:D1537,AE1382:AE1537))</f>
        <v>0</v>
      </c>
      <c r="AF1544" s="288">
        <f>IF(AF1380="kWh",SUMPRODUCT(D1382:D1537,AF1382:AF1537))</f>
        <v>0</v>
      </c>
      <c r="AG1544" s="288">
        <f>IF(AG1380="kw",SUMPRODUCT(Q1382:Q1537,R1382:R1537,AG1382:AG1537),SUMPRODUCT(D1382:D1537,AG1382:AG1537))</f>
        <v>0</v>
      </c>
      <c r="AH1544" s="288">
        <f>IF(AH1380="kw",SUMPRODUCT(Q1382:Q1537,R1382:R1537,AH1382:AH1537),SUMPRODUCT(D1382:D1537,AH1382:AH1537))</f>
        <v>0</v>
      </c>
      <c r="AI1544" s="288">
        <f>IF(AI1380="kw",SUMPRODUCT(Q1382:Q1537,R1382:R1537,AI1382:AI1537),SUMPRODUCT(D1382:D1537,AI1382:AI1537))</f>
        <v>0</v>
      </c>
      <c r="AJ1544" s="288">
        <f>IF(AJ1380="kw",SUMPRODUCT(Q1382:Q1537,R1382:R1537,AJ1382:AJ1537),SUMPRODUCT(D1382:D1537,AJ1382:AJ1537))</f>
        <v>0</v>
      </c>
      <c r="AK1544" s="288">
        <f>IF(AK1380="kw",SUMPRODUCT(Q1382:Q1537,R1382:R1537,AK1382:AK1537),SUMPRODUCT(D1382:D1537,AK1382:AK1537))</f>
        <v>0</v>
      </c>
      <c r="AL1544" s="288">
        <f>IF(AL1380="kw",SUMPRODUCT(Q1382:Q1537,R1382:R1537,AL1382:AL1537),SUMPRODUCT(D1382:D1537,AL1382:AL1537))</f>
        <v>0</v>
      </c>
      <c r="AM1544" s="288">
        <f>IF(AM1380="kw",SUMPRODUCT(Q1382:Q1537,R1382:R1537,AM1382:AM1537),SUMPRODUCT(D1382:D1537,AM1382:AM1537))</f>
        <v>0</v>
      </c>
      <c r="AN1544" s="288">
        <f>IF(AN1380="kw",SUMPRODUCT(Q1382:Q1537,R1382:R1537,AN1382:AN1537),SUMPRODUCT(D1382:D1537,AN1382:AN1537))</f>
        <v>0</v>
      </c>
      <c r="AO1544" s="288">
        <f>IF(AO1380="kw",SUMPRODUCT(Q1382:Q1537,R1382:R1537,AO1382:AO1537),SUMPRODUCT(D1382:D1537,AO1382:AO1537))</f>
        <v>0</v>
      </c>
      <c r="AP1544" s="288">
        <f>IF(AP1380="kw",SUMPRODUCT(Q1382:Q1537,R1382:R1537,AP1382:AP1537),SUMPRODUCT(D1382:D1537,AP1382:AP1537))</f>
        <v>0</v>
      </c>
      <c r="AQ1544" s="288">
        <f>IF(AQ1380="kw",SUMPRODUCT(Q1382:Q1537,R1382:R1537,AQ1382:AQ1537),SUMPRODUCT(D1382:D1537,AQ1382:AQ1537))</f>
        <v>0</v>
      </c>
      <c r="AR1544" s="288">
        <f>IF(AR1380="kw",SUMPRODUCT(Q1382:Q1537,R1382:R1537,AR1382:AR1537),SUMPRODUCT(D1382:D1537,AR1382:AR1537))</f>
        <v>0</v>
      </c>
      <c r="AS1544" s="289"/>
    </row>
    <row r="1545" spans="1:45" ht="15.75">
      <c r="B1545" s="343" t="s">
        <v>745</v>
      </c>
      <c r="C1545" s="344"/>
      <c r="D1545" s="344"/>
      <c r="E1545" s="344"/>
      <c r="F1545" s="344"/>
      <c r="G1545" s="344"/>
      <c r="H1545" s="344"/>
      <c r="I1545" s="344"/>
      <c r="J1545" s="344"/>
      <c r="K1545" s="344"/>
      <c r="L1545" s="344"/>
      <c r="M1545" s="344"/>
      <c r="N1545" s="344"/>
      <c r="O1545" s="344"/>
      <c r="P1545" s="344"/>
      <c r="Q1545" s="344"/>
      <c r="R1545" s="344"/>
      <c r="S1545" s="344"/>
      <c r="T1545" s="344"/>
      <c r="U1545" s="344"/>
      <c r="V1545" s="344"/>
      <c r="W1545" s="344"/>
      <c r="X1545" s="344"/>
      <c r="Y1545" s="344"/>
      <c r="Z1545" s="344"/>
      <c r="AA1545" s="344"/>
      <c r="AB1545" s="344"/>
      <c r="AC1545" s="344"/>
      <c r="AD1545" s="344"/>
      <c r="AE1545" s="344">
        <f>HLOOKUP(AE1379,'2. LRAMVA Threshold'!$B$42:$Q$60,14,FALSE)</f>
        <v>0</v>
      </c>
      <c r="AF1545" s="344">
        <f>HLOOKUP(AF1379,'2. LRAMVA Threshold'!$B$42:$Q$60,14,FALSE)</f>
        <v>122604</v>
      </c>
      <c r="AG1545" s="344">
        <f>HLOOKUP(AG1379,'2. LRAMVA Threshold'!$B$42:$Q$60,14,FALSE)</f>
        <v>5981</v>
      </c>
      <c r="AH1545" s="344">
        <f>HLOOKUP(AH1379,'2. LRAMVA Threshold'!$B$42:$Q$60,14,FALSE)</f>
        <v>0</v>
      </c>
      <c r="AI1545" s="344">
        <f>HLOOKUP(AI1379,'2. LRAMVA Threshold'!$B$42:$Q$60,14,FALSE)</f>
        <v>0</v>
      </c>
      <c r="AJ1545" s="344">
        <f>HLOOKUP(AJ1379,'2. LRAMVA Threshold'!$B$42:$Q$60,14,FALSE)</f>
        <v>0</v>
      </c>
      <c r="AK1545" s="344">
        <f>HLOOKUP(AK1379,'2. LRAMVA Threshold'!$B$42:$Q$60,14,FALSE)</f>
        <v>0</v>
      </c>
      <c r="AL1545" s="344">
        <f>HLOOKUP(AL1379,'2. LRAMVA Threshold'!$B$42:$Q$60,14,FALSE)</f>
        <v>0</v>
      </c>
      <c r="AM1545" s="344">
        <f>HLOOKUP(AM1379,'2. LRAMVA Threshold'!$B$42:$Q$60,14,FALSE)</f>
        <v>0</v>
      </c>
      <c r="AN1545" s="344">
        <f>HLOOKUP(AN1379,'2. LRAMVA Threshold'!$B$42:$Q$60,14,FALSE)</f>
        <v>0</v>
      </c>
      <c r="AO1545" s="344">
        <f>HLOOKUP(AO1379,'2. LRAMVA Threshold'!$B$42:$Q$60,14,FALSE)</f>
        <v>0</v>
      </c>
      <c r="AP1545" s="344">
        <f>HLOOKUP(AP1379,'2. LRAMVA Threshold'!$B$42:$Q$60,14,FALSE)</f>
        <v>0</v>
      </c>
      <c r="AQ1545" s="344">
        <f>HLOOKUP(AQ1379,'2. LRAMVA Threshold'!$B$42:$Q$60,14,FALSE)</f>
        <v>0</v>
      </c>
      <c r="AR1545" s="344">
        <f>HLOOKUP(AR1379,'2. LRAMVA Threshold'!$B$42:$Q$60,14,FALSE)</f>
        <v>0</v>
      </c>
      <c r="AS1545" s="393"/>
    </row>
    <row r="1546" spans="1:45">
      <c r="B1546" s="346"/>
      <c r="C1546" s="383"/>
      <c r="D1546" s="384"/>
      <c r="E1546" s="384"/>
      <c r="F1546" s="384"/>
      <c r="G1546" s="384"/>
      <c r="H1546" s="384"/>
      <c r="I1546" s="384"/>
      <c r="J1546" s="384"/>
      <c r="K1546" s="384"/>
      <c r="L1546" s="384"/>
      <c r="M1546" s="384"/>
      <c r="N1546" s="348"/>
      <c r="O1546" s="348"/>
      <c r="P1546" s="348"/>
      <c r="Q1546" s="384"/>
      <c r="R1546" s="385"/>
      <c r="S1546" s="384"/>
      <c r="T1546" s="384"/>
      <c r="U1546" s="384"/>
      <c r="V1546" s="386"/>
      <c r="W1546" s="386"/>
      <c r="X1546" s="386"/>
      <c r="Y1546" s="386"/>
      <c r="Z1546" s="384"/>
      <c r="AA1546" s="384"/>
      <c r="AB1546" s="348"/>
      <c r="AC1546" s="348"/>
      <c r="AD1546" s="348"/>
      <c r="AE1546" s="387"/>
      <c r="AF1546" s="387"/>
      <c r="AG1546" s="387"/>
      <c r="AH1546" s="387"/>
      <c r="AI1546" s="387"/>
      <c r="AJ1546" s="387"/>
      <c r="AK1546" s="387"/>
      <c r="AL1546" s="351"/>
      <c r="AM1546" s="351"/>
      <c r="AN1546" s="351"/>
      <c r="AO1546" s="351"/>
      <c r="AP1546" s="351"/>
      <c r="AQ1546" s="351"/>
      <c r="AR1546" s="351"/>
      <c r="AS1546" s="352"/>
    </row>
    <row r="1547" spans="1:45">
      <c r="B1547" s="283" t="s">
        <v>746</v>
      </c>
      <c r="C1547" s="296"/>
      <c r="D1547" s="296"/>
      <c r="E1547" s="329"/>
      <c r="F1547" s="329"/>
      <c r="G1547" s="329"/>
      <c r="H1547" s="329"/>
      <c r="I1547" s="329"/>
      <c r="J1547" s="329"/>
      <c r="K1547" s="329"/>
      <c r="L1547" s="329"/>
      <c r="M1547" s="329"/>
      <c r="N1547" s="329"/>
      <c r="O1547" s="329"/>
      <c r="P1547" s="329"/>
      <c r="Q1547" s="329"/>
      <c r="R1547" s="251"/>
      <c r="S1547" s="298"/>
      <c r="T1547" s="298"/>
      <c r="U1547" s="298"/>
      <c r="V1547" s="297"/>
      <c r="W1547" s="297"/>
      <c r="X1547" s="297"/>
      <c r="Y1547" s="297"/>
      <c r="Z1547" s="298"/>
      <c r="AA1547" s="298"/>
      <c r="AB1547" s="298"/>
      <c r="AC1547" s="298"/>
      <c r="AD1547" s="298"/>
      <c r="AE1547" s="732">
        <f>HLOOKUP(AE35,'3.  Distribution Rates'!$C$122:$P$135,14,FALSE)</f>
        <v>0</v>
      </c>
      <c r="AF1547" s="732">
        <f>HLOOKUP(AF35,'3.  Distribution Rates'!$C$122:$P$135,14,FALSE)</f>
        <v>1.7100000000000001E-2</v>
      </c>
      <c r="AG1547" s="299">
        <f>HLOOKUP(AG35,'3.  Distribution Rates'!$C$122:$P$135,14,FALSE)</f>
        <v>3.4026999999999998</v>
      </c>
      <c r="AH1547" s="299">
        <f>HLOOKUP(AH35,'3.  Distribution Rates'!$C$122:$P$135,14,FALSE)</f>
        <v>1.66E-2</v>
      </c>
      <c r="AI1547" s="299">
        <f>HLOOKUP(AI35,'3.  Distribution Rates'!$C$122:$P$135,14,FALSE)</f>
        <v>4.1238000000000001</v>
      </c>
      <c r="AJ1547" s="299">
        <f>HLOOKUP(AJ35,'3.  Distribution Rates'!$C$122:$P$135,14,FALSE)</f>
        <v>0</v>
      </c>
      <c r="AK1547" s="299">
        <f>HLOOKUP(AK35,'3.  Distribution Rates'!$C$122:$P$135,14,FALSE)</f>
        <v>0</v>
      </c>
      <c r="AL1547" s="299">
        <f>HLOOKUP(AL35,'3.  Distribution Rates'!$C$122:$P$135,14,FALSE)</f>
        <v>0</v>
      </c>
      <c r="AM1547" s="299">
        <f>HLOOKUP(AM35,'3.  Distribution Rates'!$C$122:$P$135,14,FALSE)</f>
        <v>0</v>
      </c>
      <c r="AN1547" s="299">
        <f>HLOOKUP(AN35,'3.  Distribution Rates'!$C$122:$P$135,14,FALSE)</f>
        <v>0</v>
      </c>
      <c r="AO1547" s="299">
        <f>HLOOKUP(AO35,'3.  Distribution Rates'!$C$122:$P$135,14,FALSE)</f>
        <v>0</v>
      </c>
      <c r="AP1547" s="299">
        <f>HLOOKUP(AP35,'3.  Distribution Rates'!$C$122:$P$135,14,FALSE)</f>
        <v>0</v>
      </c>
      <c r="AQ1547" s="299">
        <f>HLOOKUP(AQ35,'3.  Distribution Rates'!$C$122:$P$135,14,FALSE)</f>
        <v>0</v>
      </c>
      <c r="AR1547" s="299">
        <f>HLOOKUP(AR35,'3.  Distribution Rates'!$C$122:$P$135,14,FALSE)</f>
        <v>0</v>
      </c>
      <c r="AS1547" s="395"/>
    </row>
    <row r="1548" spans="1:45">
      <c r="B1548" s="283" t="s">
        <v>747</v>
      </c>
      <c r="C1548" s="301"/>
      <c r="D1548" s="243"/>
      <c r="E1548" s="240"/>
      <c r="F1548" s="240"/>
      <c r="G1548" s="240"/>
      <c r="H1548" s="240"/>
      <c r="I1548" s="240"/>
      <c r="J1548" s="240"/>
      <c r="K1548" s="240"/>
      <c r="L1548" s="240"/>
      <c r="M1548" s="240"/>
      <c r="N1548" s="240"/>
      <c r="O1548" s="240"/>
      <c r="P1548" s="240"/>
      <c r="Q1548" s="240"/>
      <c r="R1548" s="251"/>
      <c r="S1548" s="240"/>
      <c r="T1548" s="240"/>
      <c r="U1548" s="240"/>
      <c r="V1548" s="243"/>
      <c r="W1548" s="243"/>
      <c r="X1548" s="243"/>
      <c r="Y1548" s="243"/>
      <c r="Z1548" s="240"/>
      <c r="AA1548" s="240"/>
      <c r="AB1548" s="240"/>
      <c r="AC1548" s="240"/>
      <c r="AD1548" s="240"/>
      <c r="AE1548" s="331">
        <f>'4.  2011-2014 LRAM'!AM145*AE1547</f>
        <v>0</v>
      </c>
      <c r="AF1548" s="331">
        <f>'4.  2011-2014 LRAM'!AN145*AF1547</f>
        <v>0</v>
      </c>
      <c r="AG1548" s="331">
        <f>'4.  2011-2014 LRAM'!AO145*AG1547</f>
        <v>0</v>
      </c>
      <c r="AH1548" s="331">
        <f>'4.  2011-2014 LRAM'!AP145*AH1547</f>
        <v>0</v>
      </c>
      <c r="AI1548" s="331">
        <f>'4.  2011-2014 LRAM'!AQ145*AI1547</f>
        <v>0</v>
      </c>
      <c r="AJ1548" s="331">
        <f>'4.  2011-2014 LRAM'!AR145*AJ1547</f>
        <v>0</v>
      </c>
      <c r="AK1548" s="331">
        <f>'4.  2011-2014 LRAM'!AS145*AK1547</f>
        <v>0</v>
      </c>
      <c r="AL1548" s="331">
        <f>'4.  2011-2014 LRAM'!AT145*AL1547</f>
        <v>0</v>
      </c>
      <c r="AM1548" s="331">
        <f>'4.  2011-2014 LRAM'!AU145*AM1547</f>
        <v>0</v>
      </c>
      <c r="AN1548" s="331">
        <f>'4.  2011-2014 LRAM'!AV145*AN1547</f>
        <v>0</v>
      </c>
      <c r="AO1548" s="331">
        <f>'4.  2011-2014 LRAM'!AW145*AO1547</f>
        <v>0</v>
      </c>
      <c r="AP1548" s="331">
        <f>'4.  2011-2014 LRAM'!AX145*AP1547</f>
        <v>0</v>
      </c>
      <c r="AQ1548" s="331">
        <f>'4.  2011-2014 LRAM'!AY145*AQ1547</f>
        <v>0</v>
      </c>
      <c r="AR1548" s="331">
        <f>'4.  2011-2014 LRAM'!AZ145*AR1547</f>
        <v>0</v>
      </c>
      <c r="AS1548" s="543">
        <f>SUM(AE1548:AR1548)</f>
        <v>0</v>
      </c>
    </row>
    <row r="1549" spans="1:45">
      <c r="B1549" s="283" t="s">
        <v>748</v>
      </c>
      <c r="C1549" s="301"/>
      <c r="D1549" s="243"/>
      <c r="E1549" s="240"/>
      <c r="F1549" s="240"/>
      <c r="G1549" s="240"/>
      <c r="H1549" s="240"/>
      <c r="I1549" s="240"/>
      <c r="J1549" s="240"/>
      <c r="K1549" s="240"/>
      <c r="L1549" s="240"/>
      <c r="M1549" s="240"/>
      <c r="N1549" s="240"/>
      <c r="O1549" s="240"/>
      <c r="P1549" s="240"/>
      <c r="Q1549" s="240"/>
      <c r="R1549" s="251"/>
      <c r="S1549" s="240"/>
      <c r="T1549" s="240"/>
      <c r="U1549" s="240"/>
      <c r="V1549" s="243"/>
      <c r="W1549" s="243"/>
      <c r="X1549" s="243"/>
      <c r="Y1549" s="243"/>
      <c r="Z1549" s="240"/>
      <c r="AA1549" s="240"/>
      <c r="AB1549" s="240"/>
      <c r="AC1549" s="240"/>
      <c r="AD1549" s="240"/>
      <c r="AE1549" s="331">
        <f>'4.  2011-2014 LRAM'!AM284*AE1547</f>
        <v>0</v>
      </c>
      <c r="AF1549" s="331">
        <f>'4.  2011-2014 LRAM'!AN284*AF1547</f>
        <v>0</v>
      </c>
      <c r="AG1549" s="331">
        <f>'4.  2011-2014 LRAM'!AO284*AG1547</f>
        <v>0</v>
      </c>
      <c r="AH1549" s="331">
        <f>'4.  2011-2014 LRAM'!AP284*AH1547</f>
        <v>0</v>
      </c>
      <c r="AI1549" s="331">
        <f>'4.  2011-2014 LRAM'!AQ284*AI1547</f>
        <v>0</v>
      </c>
      <c r="AJ1549" s="331">
        <f>'4.  2011-2014 LRAM'!AR284*AJ1547</f>
        <v>0</v>
      </c>
      <c r="AK1549" s="331">
        <f>'4.  2011-2014 LRAM'!AS284*AK1547</f>
        <v>0</v>
      </c>
      <c r="AL1549" s="331">
        <f>'4.  2011-2014 LRAM'!AT284*AL1547</f>
        <v>0</v>
      </c>
      <c r="AM1549" s="331">
        <f>'4.  2011-2014 LRAM'!AU284*AM1547</f>
        <v>0</v>
      </c>
      <c r="AN1549" s="331">
        <f>'4.  2011-2014 LRAM'!AV284*AN1547</f>
        <v>0</v>
      </c>
      <c r="AO1549" s="331">
        <f>'4.  2011-2014 LRAM'!AW284*AO1547</f>
        <v>0</v>
      </c>
      <c r="AP1549" s="331">
        <f>'4.  2011-2014 LRAM'!AX284*AP1547</f>
        <v>0</v>
      </c>
      <c r="AQ1549" s="331">
        <f>'4.  2011-2014 LRAM'!AY284*AQ1547</f>
        <v>0</v>
      </c>
      <c r="AR1549" s="331">
        <f>'4.  2011-2014 LRAM'!AZ284*AR1547</f>
        <v>0</v>
      </c>
      <c r="AS1549" s="543">
        <f t="shared" ref="AS1549:AS1558" si="3587">SUM(AE1549:AR1549)</f>
        <v>0</v>
      </c>
    </row>
    <row r="1550" spans="1:45">
      <c r="B1550" s="283" t="s">
        <v>749</v>
      </c>
      <c r="C1550" s="301"/>
      <c r="D1550" s="243"/>
      <c r="E1550" s="240"/>
      <c r="F1550" s="240"/>
      <c r="G1550" s="240"/>
      <c r="H1550" s="240"/>
      <c r="I1550" s="240"/>
      <c r="J1550" s="240"/>
      <c r="K1550" s="240"/>
      <c r="L1550" s="240"/>
      <c r="M1550" s="240"/>
      <c r="N1550" s="240"/>
      <c r="O1550" s="240"/>
      <c r="P1550" s="240"/>
      <c r="Q1550" s="240"/>
      <c r="R1550" s="251"/>
      <c r="S1550" s="240"/>
      <c r="T1550" s="240"/>
      <c r="U1550" s="240"/>
      <c r="V1550" s="243"/>
      <c r="W1550" s="243"/>
      <c r="X1550" s="243"/>
      <c r="Y1550" s="243"/>
      <c r="Z1550" s="240"/>
      <c r="AA1550" s="240"/>
      <c r="AB1550" s="240"/>
      <c r="AC1550" s="240"/>
      <c r="AD1550" s="240"/>
      <c r="AE1550" s="331">
        <f>'4.  2011-2014 LRAM'!AM420*AE1547</f>
        <v>0</v>
      </c>
      <c r="AF1550" s="331">
        <f>'4.  2011-2014 LRAM'!AN420*AF1547</f>
        <v>0</v>
      </c>
      <c r="AG1550" s="331">
        <f>'4.  2011-2014 LRAM'!AO420*AG1547</f>
        <v>0</v>
      </c>
      <c r="AH1550" s="331">
        <f>'4.  2011-2014 LRAM'!AP420*AH1547</f>
        <v>0</v>
      </c>
      <c r="AI1550" s="331">
        <f>'4.  2011-2014 LRAM'!AQ420*AI1547</f>
        <v>0</v>
      </c>
      <c r="AJ1550" s="331">
        <f>'4.  2011-2014 LRAM'!AR420*AJ1547</f>
        <v>0</v>
      </c>
      <c r="AK1550" s="331">
        <f>'4.  2011-2014 LRAM'!AS420*AK1547</f>
        <v>0</v>
      </c>
      <c r="AL1550" s="331">
        <f>'4.  2011-2014 LRAM'!AT420*AL1547</f>
        <v>0</v>
      </c>
      <c r="AM1550" s="331">
        <f>'4.  2011-2014 LRAM'!AU420*AM1547</f>
        <v>0</v>
      </c>
      <c r="AN1550" s="331">
        <f>'4.  2011-2014 LRAM'!AV420*AN1547</f>
        <v>0</v>
      </c>
      <c r="AO1550" s="331">
        <f>'4.  2011-2014 LRAM'!AW420*AO1547</f>
        <v>0</v>
      </c>
      <c r="AP1550" s="331">
        <f>'4.  2011-2014 LRAM'!AX420*AP1547</f>
        <v>0</v>
      </c>
      <c r="AQ1550" s="331">
        <f>'4.  2011-2014 LRAM'!AY420*AQ1547</f>
        <v>0</v>
      </c>
      <c r="AR1550" s="331">
        <f>'4.  2011-2014 LRAM'!AZ420*AR1547</f>
        <v>0</v>
      </c>
      <c r="AS1550" s="543">
        <f>SUM(AE1550:AR1550)</f>
        <v>0</v>
      </c>
    </row>
    <row r="1551" spans="1:45">
      <c r="B1551" s="283" t="s">
        <v>750</v>
      </c>
      <c r="C1551" s="301"/>
      <c r="D1551" s="243"/>
      <c r="E1551" s="240"/>
      <c r="F1551" s="240"/>
      <c r="G1551" s="240"/>
      <c r="H1551" s="240"/>
      <c r="I1551" s="240"/>
      <c r="J1551" s="240"/>
      <c r="K1551" s="240"/>
      <c r="L1551" s="240"/>
      <c r="M1551" s="240"/>
      <c r="N1551" s="240"/>
      <c r="O1551" s="240"/>
      <c r="P1551" s="240"/>
      <c r="Q1551" s="240"/>
      <c r="R1551" s="251"/>
      <c r="S1551" s="240"/>
      <c r="T1551" s="240"/>
      <c r="U1551" s="240"/>
      <c r="V1551" s="243"/>
      <c r="W1551" s="243"/>
      <c r="X1551" s="243"/>
      <c r="Y1551" s="243"/>
      <c r="Z1551" s="240"/>
      <c r="AA1551" s="240"/>
      <c r="AB1551" s="240"/>
      <c r="AC1551" s="240"/>
      <c r="AD1551" s="240"/>
      <c r="AE1551" s="331">
        <f>'4.  2011-2014 LRAM'!AM557*AE1547</f>
        <v>0</v>
      </c>
      <c r="AF1551" s="331">
        <f>'4.  2011-2014 LRAM'!AN557*AF1547</f>
        <v>0</v>
      </c>
      <c r="AG1551" s="331">
        <f>'4.  2011-2014 LRAM'!AO557*AG1547</f>
        <v>0</v>
      </c>
      <c r="AH1551" s="331">
        <f>'4.  2011-2014 LRAM'!AP557*AH1547</f>
        <v>0</v>
      </c>
      <c r="AI1551" s="331">
        <f>'4.  2011-2014 LRAM'!AQ557*AI1547</f>
        <v>0</v>
      </c>
      <c r="AJ1551" s="331">
        <f>'4.  2011-2014 LRAM'!AR557*AJ1547</f>
        <v>0</v>
      </c>
      <c r="AK1551" s="331">
        <f>'4.  2011-2014 LRAM'!AS557*AK1547</f>
        <v>0</v>
      </c>
      <c r="AL1551" s="331">
        <f>'4.  2011-2014 LRAM'!AT557*AL1547</f>
        <v>0</v>
      </c>
      <c r="AM1551" s="331">
        <f>'4.  2011-2014 LRAM'!AU557*AM1547</f>
        <v>0</v>
      </c>
      <c r="AN1551" s="331">
        <f>'4.  2011-2014 LRAM'!AV557*AN1547</f>
        <v>0</v>
      </c>
      <c r="AO1551" s="331">
        <f>'4.  2011-2014 LRAM'!AW557*AO1547</f>
        <v>0</v>
      </c>
      <c r="AP1551" s="331">
        <f>'4.  2011-2014 LRAM'!AX557*AP1547</f>
        <v>0</v>
      </c>
      <c r="AQ1551" s="331">
        <f>'4.  2011-2014 LRAM'!AY557*AQ1547</f>
        <v>0</v>
      </c>
      <c r="AR1551" s="331">
        <f>'4.  2011-2014 LRAM'!AZ557*AR1547</f>
        <v>0</v>
      </c>
      <c r="AS1551" s="543">
        <f>SUM(AE1551:AR1551)</f>
        <v>0</v>
      </c>
    </row>
    <row r="1552" spans="1:45">
      <c r="B1552" s="283" t="s">
        <v>751</v>
      </c>
      <c r="C1552" s="301"/>
      <c r="D1552" s="243"/>
      <c r="E1552" s="240"/>
      <c r="F1552" s="240"/>
      <c r="G1552" s="240"/>
      <c r="H1552" s="240"/>
      <c r="I1552" s="240"/>
      <c r="J1552" s="240"/>
      <c r="K1552" s="240"/>
      <c r="L1552" s="240"/>
      <c r="M1552" s="240"/>
      <c r="N1552" s="240"/>
      <c r="O1552" s="240"/>
      <c r="P1552" s="240"/>
      <c r="Q1552" s="240"/>
      <c r="R1552" s="251"/>
      <c r="S1552" s="240"/>
      <c r="T1552" s="240"/>
      <c r="U1552" s="240"/>
      <c r="V1552" s="243"/>
      <c r="W1552" s="243"/>
      <c r="X1552" s="243"/>
      <c r="Y1552" s="243"/>
      <c r="Z1552" s="240"/>
      <c r="AA1552" s="240"/>
      <c r="AB1552" s="240"/>
      <c r="AC1552" s="240"/>
      <c r="AD1552" s="240"/>
      <c r="AE1552" s="331">
        <f>AE214*AE1547</f>
        <v>0</v>
      </c>
      <c r="AF1552" s="331">
        <f t="shared" ref="AF1552:AR1552" si="3588">AF214*AF1547</f>
        <v>0</v>
      </c>
      <c r="AG1552" s="331">
        <f t="shared" si="3588"/>
        <v>0</v>
      </c>
      <c r="AH1552" s="331">
        <f t="shared" si="3588"/>
        <v>0</v>
      </c>
      <c r="AI1552" s="331">
        <f t="shared" si="3588"/>
        <v>0</v>
      </c>
      <c r="AJ1552" s="331">
        <f t="shared" si="3588"/>
        <v>0</v>
      </c>
      <c r="AK1552" s="331">
        <f t="shared" si="3588"/>
        <v>0</v>
      </c>
      <c r="AL1552" s="331">
        <f t="shared" si="3588"/>
        <v>0</v>
      </c>
      <c r="AM1552" s="331">
        <f t="shared" si="3588"/>
        <v>0</v>
      </c>
      <c r="AN1552" s="331">
        <f t="shared" si="3588"/>
        <v>0</v>
      </c>
      <c r="AO1552" s="331">
        <f t="shared" si="3588"/>
        <v>0</v>
      </c>
      <c r="AP1552" s="331">
        <f t="shared" si="3588"/>
        <v>0</v>
      </c>
      <c r="AQ1552" s="331">
        <f t="shared" si="3588"/>
        <v>0</v>
      </c>
      <c r="AR1552" s="331">
        <f t="shared" si="3588"/>
        <v>0</v>
      </c>
      <c r="AS1552" s="543">
        <f t="shared" ref="AS1552" si="3589">SUM(AE1552:AR1552)</f>
        <v>0</v>
      </c>
    </row>
    <row r="1553" spans="2:45">
      <c r="B1553" s="283" t="s">
        <v>752</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AE404*AE1547</f>
        <v>0</v>
      </c>
      <c r="AF1553" s="331">
        <f t="shared" ref="AF1553:AR1553" si="3590">AF404*AF1547</f>
        <v>0</v>
      </c>
      <c r="AG1553" s="331">
        <f t="shared" si="3590"/>
        <v>0</v>
      </c>
      <c r="AH1553" s="331">
        <f t="shared" si="3590"/>
        <v>0</v>
      </c>
      <c r="AI1553" s="331">
        <f t="shared" si="3590"/>
        <v>0</v>
      </c>
      <c r="AJ1553" s="331">
        <f t="shared" si="3590"/>
        <v>0</v>
      </c>
      <c r="AK1553" s="331">
        <f t="shared" si="3590"/>
        <v>0</v>
      </c>
      <c r="AL1553" s="331">
        <f t="shared" si="3590"/>
        <v>0</v>
      </c>
      <c r="AM1553" s="331">
        <f t="shared" si="3590"/>
        <v>0</v>
      </c>
      <c r="AN1553" s="331">
        <f t="shared" si="3590"/>
        <v>0</v>
      </c>
      <c r="AO1553" s="331">
        <f t="shared" si="3590"/>
        <v>0</v>
      </c>
      <c r="AP1553" s="331">
        <f t="shared" si="3590"/>
        <v>0</v>
      </c>
      <c r="AQ1553" s="331">
        <f t="shared" si="3590"/>
        <v>0</v>
      </c>
      <c r="AR1553" s="331">
        <f t="shared" si="3590"/>
        <v>0</v>
      </c>
      <c r="AS1553" s="543">
        <f t="shared" si="3587"/>
        <v>0</v>
      </c>
    </row>
    <row r="1554" spans="2:45">
      <c r="B1554" s="283" t="s">
        <v>753</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AE594*AE1547</f>
        <v>0</v>
      </c>
      <c r="AF1554" s="331">
        <f t="shared" ref="AF1554:AR1554" si="3591">AF594*AF1547</f>
        <v>0</v>
      </c>
      <c r="AG1554" s="331">
        <f t="shared" si="3591"/>
        <v>0</v>
      </c>
      <c r="AH1554" s="331">
        <f t="shared" si="3591"/>
        <v>0</v>
      </c>
      <c r="AI1554" s="331">
        <f t="shared" si="3591"/>
        <v>0</v>
      </c>
      <c r="AJ1554" s="331">
        <f t="shared" si="3591"/>
        <v>0</v>
      </c>
      <c r="AK1554" s="331">
        <f t="shared" si="3591"/>
        <v>0</v>
      </c>
      <c r="AL1554" s="331">
        <f t="shared" si="3591"/>
        <v>0</v>
      </c>
      <c r="AM1554" s="331">
        <f t="shared" si="3591"/>
        <v>0</v>
      </c>
      <c r="AN1554" s="331">
        <f t="shared" si="3591"/>
        <v>0</v>
      </c>
      <c r="AO1554" s="331">
        <f t="shared" si="3591"/>
        <v>0</v>
      </c>
      <c r="AP1554" s="331">
        <f t="shared" si="3591"/>
        <v>0</v>
      </c>
      <c r="AQ1554" s="331">
        <f t="shared" si="3591"/>
        <v>0</v>
      </c>
      <c r="AR1554" s="331">
        <f t="shared" si="3591"/>
        <v>0</v>
      </c>
      <c r="AS1554" s="543">
        <f t="shared" si="3587"/>
        <v>0</v>
      </c>
    </row>
    <row r="1555" spans="2:45">
      <c r="B1555" s="283" t="s">
        <v>754</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AE784*AE1547</f>
        <v>0</v>
      </c>
      <c r="AF1555" s="331">
        <f t="shared" ref="AF1555:AR1555" si="3592">AF784*AF1547</f>
        <v>0</v>
      </c>
      <c r="AG1555" s="331">
        <f t="shared" si="3592"/>
        <v>0</v>
      </c>
      <c r="AH1555" s="331">
        <f t="shared" si="3592"/>
        <v>0</v>
      </c>
      <c r="AI1555" s="331">
        <f t="shared" si="3592"/>
        <v>0</v>
      </c>
      <c r="AJ1555" s="331">
        <f t="shared" si="3592"/>
        <v>0</v>
      </c>
      <c r="AK1555" s="331">
        <f t="shared" si="3592"/>
        <v>0</v>
      </c>
      <c r="AL1555" s="331">
        <f t="shared" si="3592"/>
        <v>0</v>
      </c>
      <c r="AM1555" s="331">
        <f t="shared" si="3592"/>
        <v>0</v>
      </c>
      <c r="AN1555" s="331">
        <f t="shared" si="3592"/>
        <v>0</v>
      </c>
      <c r="AO1555" s="331">
        <f t="shared" si="3592"/>
        <v>0</v>
      </c>
      <c r="AP1555" s="331">
        <f t="shared" si="3592"/>
        <v>0</v>
      </c>
      <c r="AQ1555" s="331">
        <f t="shared" si="3592"/>
        <v>0</v>
      </c>
      <c r="AR1555" s="331">
        <f t="shared" si="3592"/>
        <v>0</v>
      </c>
      <c r="AS1555" s="543">
        <f>SUM(AE1555:AR1555)</f>
        <v>0</v>
      </c>
    </row>
    <row r="1556" spans="2:45">
      <c r="B1556" s="283" t="s">
        <v>755</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AE979*AE1547</f>
        <v>0</v>
      </c>
      <c r="AF1556" s="331">
        <f t="shared" ref="AF1556:AR1556" si="3593">AF979*AF1547</f>
        <v>0</v>
      </c>
      <c r="AG1556" s="331">
        <f t="shared" si="3593"/>
        <v>0</v>
      </c>
      <c r="AH1556" s="331">
        <f t="shared" si="3593"/>
        <v>0</v>
      </c>
      <c r="AI1556" s="331">
        <f t="shared" si="3593"/>
        <v>0</v>
      </c>
      <c r="AJ1556" s="331">
        <f t="shared" si="3593"/>
        <v>0</v>
      </c>
      <c r="AK1556" s="331">
        <f t="shared" si="3593"/>
        <v>0</v>
      </c>
      <c r="AL1556" s="331">
        <f t="shared" si="3593"/>
        <v>0</v>
      </c>
      <c r="AM1556" s="331">
        <f t="shared" si="3593"/>
        <v>0</v>
      </c>
      <c r="AN1556" s="331">
        <f t="shared" si="3593"/>
        <v>0</v>
      </c>
      <c r="AO1556" s="331">
        <f t="shared" si="3593"/>
        <v>0</v>
      </c>
      <c r="AP1556" s="331">
        <f t="shared" si="3593"/>
        <v>0</v>
      </c>
      <c r="AQ1556" s="331">
        <f t="shared" si="3593"/>
        <v>0</v>
      </c>
      <c r="AR1556" s="331">
        <f t="shared" si="3593"/>
        <v>0</v>
      </c>
      <c r="AS1556" s="543">
        <f t="shared" si="3587"/>
        <v>0</v>
      </c>
    </row>
    <row r="1557" spans="2:45">
      <c r="B1557" s="283" t="s">
        <v>760</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 t="shared" ref="AE1557:AR1557" si="3594">AE1174*AE1547</f>
        <v>0</v>
      </c>
      <c r="AF1557" s="331">
        <f t="shared" si="3594"/>
        <v>4979.5497848868408</v>
      </c>
      <c r="AG1557" s="331">
        <f t="shared" si="3594"/>
        <v>9680.241220789494</v>
      </c>
      <c r="AH1557" s="331">
        <f t="shared" si="3594"/>
        <v>0</v>
      </c>
      <c r="AI1557" s="331">
        <f t="shared" si="3594"/>
        <v>0</v>
      </c>
      <c r="AJ1557" s="331">
        <f t="shared" si="3594"/>
        <v>0</v>
      </c>
      <c r="AK1557" s="331">
        <f t="shared" si="3594"/>
        <v>0</v>
      </c>
      <c r="AL1557" s="331">
        <f t="shared" si="3594"/>
        <v>0</v>
      </c>
      <c r="AM1557" s="331">
        <f t="shared" si="3594"/>
        <v>0</v>
      </c>
      <c r="AN1557" s="331">
        <f t="shared" si="3594"/>
        <v>0</v>
      </c>
      <c r="AO1557" s="331">
        <f t="shared" si="3594"/>
        <v>0</v>
      </c>
      <c r="AP1557" s="331">
        <f t="shared" si="3594"/>
        <v>0</v>
      </c>
      <c r="AQ1557" s="331">
        <f t="shared" si="3594"/>
        <v>0</v>
      </c>
      <c r="AR1557" s="331">
        <f t="shared" si="3594"/>
        <v>0</v>
      </c>
      <c r="AS1557" s="543">
        <f t="shared" si="3587"/>
        <v>14659.791005676336</v>
      </c>
    </row>
    <row r="1558" spans="2:45">
      <c r="B1558" s="283" t="s">
        <v>761</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AE1547*AE1369</f>
        <v>0</v>
      </c>
      <c r="AF1558" s="331">
        <f t="shared" ref="AF1558:AR1558" si="3595">AF1547*AF1369</f>
        <v>0</v>
      </c>
      <c r="AG1558" s="331">
        <f t="shared" si="3595"/>
        <v>999.98683255814308</v>
      </c>
      <c r="AH1558" s="331">
        <f t="shared" si="3595"/>
        <v>0</v>
      </c>
      <c r="AI1558" s="331">
        <f t="shared" si="3595"/>
        <v>0</v>
      </c>
      <c r="AJ1558" s="331">
        <f t="shared" si="3595"/>
        <v>0</v>
      </c>
      <c r="AK1558" s="331">
        <f t="shared" si="3595"/>
        <v>0</v>
      </c>
      <c r="AL1558" s="331">
        <f t="shared" si="3595"/>
        <v>0</v>
      </c>
      <c r="AM1558" s="331">
        <f t="shared" si="3595"/>
        <v>0</v>
      </c>
      <c r="AN1558" s="331">
        <f t="shared" si="3595"/>
        <v>0</v>
      </c>
      <c r="AO1558" s="331">
        <f t="shared" si="3595"/>
        <v>0</v>
      </c>
      <c r="AP1558" s="331">
        <f t="shared" si="3595"/>
        <v>0</v>
      </c>
      <c r="AQ1558" s="331">
        <f t="shared" si="3595"/>
        <v>0</v>
      </c>
      <c r="AR1558" s="331">
        <f t="shared" si="3595"/>
        <v>0</v>
      </c>
      <c r="AS1558" s="543">
        <f t="shared" si="3587"/>
        <v>999.98683255814308</v>
      </c>
    </row>
    <row r="1559" spans="2:45">
      <c r="B1559" s="283" t="s">
        <v>756</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AE1544*AE1547</f>
        <v>0</v>
      </c>
      <c r="AF1559" s="331">
        <f t="shared" ref="AF1559:AR1559" si="3596">AF1544*AF1547</f>
        <v>0</v>
      </c>
      <c r="AG1559" s="331">
        <f t="shared" si="3596"/>
        <v>0</v>
      </c>
      <c r="AH1559" s="331">
        <f t="shared" si="3596"/>
        <v>0</v>
      </c>
      <c r="AI1559" s="331">
        <f t="shared" si="3596"/>
        <v>0</v>
      </c>
      <c r="AJ1559" s="331">
        <f t="shared" si="3596"/>
        <v>0</v>
      </c>
      <c r="AK1559" s="331">
        <f t="shared" si="3596"/>
        <v>0</v>
      </c>
      <c r="AL1559" s="331">
        <f t="shared" si="3596"/>
        <v>0</v>
      </c>
      <c r="AM1559" s="331">
        <f t="shared" si="3596"/>
        <v>0</v>
      </c>
      <c r="AN1559" s="331">
        <f t="shared" si="3596"/>
        <v>0</v>
      </c>
      <c r="AO1559" s="331">
        <f t="shared" si="3596"/>
        <v>0</v>
      </c>
      <c r="AP1559" s="331">
        <f t="shared" si="3596"/>
        <v>0</v>
      </c>
      <c r="AQ1559" s="331">
        <f t="shared" si="3596"/>
        <v>0</v>
      </c>
      <c r="AR1559" s="331">
        <f t="shared" si="3596"/>
        <v>0</v>
      </c>
      <c r="AS1559" s="543">
        <f>SUM(AE1559:AR1559)</f>
        <v>0</v>
      </c>
    </row>
    <row r="1560" spans="2:45" ht="15.75">
      <c r="B1560" s="305" t="s">
        <v>757</v>
      </c>
      <c r="C1560" s="301"/>
      <c r="D1560" s="263"/>
      <c r="E1560" s="293"/>
      <c r="F1560" s="293"/>
      <c r="G1560" s="293"/>
      <c r="H1560" s="293"/>
      <c r="I1560" s="293"/>
      <c r="J1560" s="293"/>
      <c r="K1560" s="293"/>
      <c r="L1560" s="293"/>
      <c r="M1560" s="293"/>
      <c r="N1560" s="293"/>
      <c r="O1560" s="293"/>
      <c r="P1560" s="293"/>
      <c r="Q1560" s="293"/>
      <c r="R1560" s="260"/>
      <c r="S1560" s="293"/>
      <c r="T1560" s="293"/>
      <c r="U1560" s="293"/>
      <c r="V1560" s="263"/>
      <c r="W1560" s="263"/>
      <c r="X1560" s="263"/>
      <c r="Y1560" s="263"/>
      <c r="Z1560" s="293"/>
      <c r="AA1560" s="293"/>
      <c r="AB1560" s="293"/>
      <c r="AC1560" s="293"/>
      <c r="AD1560" s="293"/>
      <c r="AE1560" s="302">
        <f>SUM(AE1548:AE1559)</f>
        <v>0</v>
      </c>
      <c r="AF1560" s="302">
        <f t="shared" ref="AF1560:AR1560" si="3597">SUM(AF1548:AF1559)</f>
        <v>4979.5497848868408</v>
      </c>
      <c r="AG1560" s="302">
        <f t="shared" si="3597"/>
        <v>10680.228053347637</v>
      </c>
      <c r="AH1560" s="302">
        <f t="shared" si="3597"/>
        <v>0</v>
      </c>
      <c r="AI1560" s="302">
        <f t="shared" si="3597"/>
        <v>0</v>
      </c>
      <c r="AJ1560" s="302">
        <f t="shared" si="3597"/>
        <v>0</v>
      </c>
      <c r="AK1560" s="302">
        <f t="shared" si="3597"/>
        <v>0</v>
      </c>
      <c r="AL1560" s="302">
        <f t="shared" si="3597"/>
        <v>0</v>
      </c>
      <c r="AM1560" s="302">
        <f t="shared" si="3597"/>
        <v>0</v>
      </c>
      <c r="AN1560" s="302">
        <f t="shared" si="3597"/>
        <v>0</v>
      </c>
      <c r="AO1560" s="302">
        <f t="shared" si="3597"/>
        <v>0</v>
      </c>
      <c r="AP1560" s="302">
        <f t="shared" si="3597"/>
        <v>0</v>
      </c>
      <c r="AQ1560" s="302">
        <f t="shared" si="3597"/>
        <v>0</v>
      </c>
      <c r="AR1560" s="302">
        <f t="shared" si="3597"/>
        <v>0</v>
      </c>
      <c r="AS1560" s="694">
        <f>SUM(AS1548:AS1559)</f>
        <v>15659.777838234479</v>
      </c>
    </row>
    <row r="1561" spans="2:45" ht="15.75">
      <c r="B1561" s="305" t="s">
        <v>758</v>
      </c>
      <c r="C1561" s="301"/>
      <c r="D1561" s="306"/>
      <c r="E1561" s="293"/>
      <c r="F1561" s="293"/>
      <c r="G1561" s="293"/>
      <c r="H1561" s="293"/>
      <c r="I1561" s="293"/>
      <c r="J1561" s="293"/>
      <c r="K1561" s="293"/>
      <c r="L1561" s="293"/>
      <c r="M1561" s="293"/>
      <c r="N1561" s="293"/>
      <c r="O1561" s="293"/>
      <c r="P1561" s="293"/>
      <c r="Q1561" s="293"/>
      <c r="R1561" s="260"/>
      <c r="S1561" s="293"/>
      <c r="T1561" s="293"/>
      <c r="U1561" s="293"/>
      <c r="V1561" s="263"/>
      <c r="W1561" s="263"/>
      <c r="X1561" s="263"/>
      <c r="Y1561" s="263"/>
      <c r="Z1561" s="293"/>
      <c r="AA1561" s="293"/>
      <c r="AB1561" s="293"/>
      <c r="AC1561" s="293"/>
      <c r="AD1561" s="293"/>
      <c r="AE1561" s="303">
        <f>AE1545*AE1547</f>
        <v>0</v>
      </c>
      <c r="AF1561" s="303">
        <f t="shared" ref="AF1561:AR1561" si="3598">AF1545*AF1547</f>
        <v>2096.5284000000001</v>
      </c>
      <c r="AG1561" s="303">
        <f t="shared" si="3598"/>
        <v>20351.548699999999</v>
      </c>
      <c r="AH1561" s="303">
        <f t="shared" si="3598"/>
        <v>0</v>
      </c>
      <c r="AI1561" s="303">
        <f t="shared" si="3598"/>
        <v>0</v>
      </c>
      <c r="AJ1561" s="303">
        <f t="shared" si="3598"/>
        <v>0</v>
      </c>
      <c r="AK1561" s="303">
        <f t="shared" si="3598"/>
        <v>0</v>
      </c>
      <c r="AL1561" s="303">
        <f t="shared" si="3598"/>
        <v>0</v>
      </c>
      <c r="AM1561" s="303">
        <f t="shared" si="3598"/>
        <v>0</v>
      </c>
      <c r="AN1561" s="303">
        <f t="shared" si="3598"/>
        <v>0</v>
      </c>
      <c r="AO1561" s="303">
        <f t="shared" si="3598"/>
        <v>0</v>
      </c>
      <c r="AP1561" s="303">
        <f t="shared" si="3598"/>
        <v>0</v>
      </c>
      <c r="AQ1561" s="303">
        <f t="shared" si="3598"/>
        <v>0</v>
      </c>
      <c r="AR1561" s="303">
        <f t="shared" si="3598"/>
        <v>0</v>
      </c>
      <c r="AS1561" s="695">
        <f>SUM(AE1561:AR1561)</f>
        <v>22448.077099999999</v>
      </c>
    </row>
    <row r="1562" spans="2:45" ht="15.75">
      <c r="B1562" s="305" t="s">
        <v>759</v>
      </c>
      <c r="C1562" s="301"/>
      <c r="D1562" s="306"/>
      <c r="E1562" s="293"/>
      <c r="F1562" s="293"/>
      <c r="G1562" s="293"/>
      <c r="H1562" s="293"/>
      <c r="I1562" s="293"/>
      <c r="J1562" s="293"/>
      <c r="K1562" s="293"/>
      <c r="L1562" s="293"/>
      <c r="M1562" s="293"/>
      <c r="N1562" s="293"/>
      <c r="O1562" s="293"/>
      <c r="P1562" s="293"/>
      <c r="Q1562" s="293"/>
      <c r="R1562" s="260"/>
      <c r="S1562" s="293"/>
      <c r="T1562" s="293"/>
      <c r="U1562" s="293"/>
      <c r="V1562" s="306"/>
      <c r="W1562" s="306"/>
      <c r="X1562" s="306"/>
      <c r="Y1562" s="306"/>
      <c r="Z1562" s="293"/>
      <c r="AA1562" s="293"/>
      <c r="AB1562" s="293"/>
      <c r="AC1562" s="293"/>
      <c r="AD1562" s="293"/>
      <c r="AE1562" s="307"/>
      <c r="AF1562" s="307"/>
      <c r="AG1562" s="307"/>
      <c r="AH1562" s="307"/>
      <c r="AI1562" s="307"/>
      <c r="AJ1562" s="307"/>
      <c r="AK1562" s="307"/>
      <c r="AL1562" s="307"/>
      <c r="AM1562" s="307"/>
      <c r="AN1562" s="307"/>
      <c r="AO1562" s="307"/>
      <c r="AP1562" s="307"/>
      <c r="AQ1562" s="307"/>
      <c r="AR1562" s="307"/>
      <c r="AS1562" s="359">
        <f>AS1560-AS1561</f>
        <v>-6788.29926176552</v>
      </c>
    </row>
    <row r="1563" spans="2:45" ht="15.75">
      <c r="B1563" s="305"/>
      <c r="C1563" s="301"/>
      <c r="D1563" s="306"/>
      <c r="E1563" s="293"/>
      <c r="F1563" s="293"/>
      <c r="G1563" s="293"/>
      <c r="H1563" s="293"/>
      <c r="I1563" s="293"/>
      <c r="J1563" s="293"/>
      <c r="K1563" s="293"/>
      <c r="L1563" s="293"/>
      <c r="M1563" s="293"/>
      <c r="N1563" s="293"/>
      <c r="O1563" s="293"/>
      <c r="P1563" s="293"/>
      <c r="Q1563" s="293"/>
      <c r="R1563" s="260"/>
      <c r="S1563" s="293"/>
      <c r="T1563" s="293"/>
      <c r="U1563" s="293"/>
      <c r="V1563" s="306"/>
      <c r="W1563" s="306"/>
      <c r="X1563" s="306"/>
      <c r="Y1563" s="306"/>
      <c r="Z1563" s="293"/>
      <c r="AA1563" s="293"/>
      <c r="AB1563" s="293"/>
      <c r="AC1563" s="293"/>
      <c r="AD1563" s="293"/>
      <c r="AE1563" s="307"/>
      <c r="AF1563" s="307"/>
      <c r="AG1563" s="307"/>
      <c r="AH1563" s="307"/>
      <c r="AI1563" s="307"/>
      <c r="AJ1563" s="307"/>
      <c r="AK1563" s="307"/>
      <c r="AL1563" s="307"/>
      <c r="AM1563" s="307"/>
      <c r="AN1563" s="307"/>
      <c r="AO1563" s="307"/>
      <c r="AP1563" s="307"/>
      <c r="AQ1563" s="307"/>
      <c r="AR1563" s="307"/>
      <c r="AS1563" s="359"/>
    </row>
    <row r="1564" spans="2:45">
      <c r="B1564" s="283" t="s">
        <v>891</v>
      </c>
      <c r="C1564" s="306"/>
      <c r="D1564" s="306"/>
      <c r="E1564" s="293"/>
      <c r="F1564" s="293"/>
      <c r="G1564" s="293"/>
      <c r="H1564" s="293"/>
      <c r="I1564" s="293"/>
      <c r="J1564" s="293"/>
      <c r="K1564" s="293"/>
      <c r="L1564" s="293"/>
      <c r="M1564" s="293"/>
      <c r="N1564" s="293"/>
      <c r="O1564" s="293"/>
      <c r="P1564" s="293"/>
      <c r="Q1564" s="293"/>
      <c r="R1564" s="260"/>
      <c r="S1564" s="293"/>
      <c r="T1564" s="293"/>
      <c r="U1564" s="293"/>
      <c r="V1564" s="306"/>
      <c r="W1564" s="301"/>
      <c r="X1564" s="306"/>
      <c r="Y1564" s="306"/>
      <c r="Z1564" s="293"/>
      <c r="AA1564" s="293"/>
      <c r="AB1564" s="293"/>
      <c r="AC1564" s="293"/>
      <c r="AD1564" s="293"/>
      <c r="AE1564" s="682">
        <f>SUMPRODUCT($E$1382:$E$1542,AE1382:AE1542)</f>
        <v>0</v>
      </c>
      <c r="AF1564" s="682">
        <f>SUMPRODUCT($E$1382:$E$1542,AF1382:AF1542)</f>
        <v>0</v>
      </c>
      <c r="AG1564" s="682">
        <f>IF(AG1380="kw",SUMPRODUCT($Q$1382:$Q$1542,$S$1382:$S$1542,AG1382:AG1542),SUMPRODUCT($E$1382:$E$1542,AG1382:AG1542))</f>
        <v>0</v>
      </c>
      <c r="AH1564" s="682">
        <f t="shared" ref="AH1564:AR1564" si="3599">IF(AH1380="kw",SUMPRODUCT($Q$1382:$Q$1542,$S$1382:$S$1542,AH1382:AH1542),SUMPRODUCT($E$1382:$E$1542,AH1382:AH1542))</f>
        <v>0</v>
      </c>
      <c r="AI1564" s="682">
        <f t="shared" si="3599"/>
        <v>0</v>
      </c>
      <c r="AJ1564" s="682">
        <f t="shared" si="3599"/>
        <v>0</v>
      </c>
      <c r="AK1564" s="682">
        <f t="shared" si="3599"/>
        <v>0</v>
      </c>
      <c r="AL1564" s="682">
        <f t="shared" si="3599"/>
        <v>0</v>
      </c>
      <c r="AM1564" s="682">
        <f t="shared" si="3599"/>
        <v>0</v>
      </c>
      <c r="AN1564" s="682">
        <f t="shared" si="3599"/>
        <v>0</v>
      </c>
      <c r="AO1564" s="682">
        <f t="shared" si="3599"/>
        <v>0</v>
      </c>
      <c r="AP1564" s="682">
        <f t="shared" si="3599"/>
        <v>0</v>
      </c>
      <c r="AQ1564" s="682">
        <f t="shared" si="3599"/>
        <v>0</v>
      </c>
      <c r="AR1564" s="682">
        <f t="shared" si="3599"/>
        <v>0</v>
      </c>
      <c r="AS1564" s="295"/>
    </row>
    <row r="1565" spans="2:45">
      <c r="B1565" s="283" t="s">
        <v>892</v>
      </c>
      <c r="C1565" s="306"/>
      <c r="D1565" s="306"/>
      <c r="E1565" s="293"/>
      <c r="F1565" s="293"/>
      <c r="G1565" s="293"/>
      <c r="H1565" s="293"/>
      <c r="I1565" s="293"/>
      <c r="J1565" s="293"/>
      <c r="K1565" s="293"/>
      <c r="L1565" s="293"/>
      <c r="M1565" s="293"/>
      <c r="N1565" s="293"/>
      <c r="O1565" s="293"/>
      <c r="P1565" s="293"/>
      <c r="Q1565" s="293"/>
      <c r="R1565" s="260"/>
      <c r="S1565" s="293"/>
      <c r="T1565" s="293"/>
      <c r="U1565" s="293"/>
      <c r="V1565" s="306"/>
      <c r="W1565" s="301"/>
      <c r="X1565" s="306"/>
      <c r="Y1565" s="306"/>
      <c r="Z1565" s="293"/>
      <c r="AA1565" s="293"/>
      <c r="AB1565" s="293"/>
      <c r="AC1565" s="293"/>
      <c r="AD1565" s="293"/>
      <c r="AE1565" s="682">
        <f>SUMPRODUCT($F$1382:$F$1542,AE1382:AE1542)</f>
        <v>0</v>
      </c>
      <c r="AF1565" s="682">
        <f>SUMPRODUCT($F$1382:$F$1542,AF1382:AF1542)</f>
        <v>0</v>
      </c>
      <c r="AG1565" s="682">
        <f>IF(AG1380="kw",SUMPRODUCT($Q$1382:$Q$1542,$T$1382:$T$1542,AG1382:AG1542),SUMPRODUCT($F$1382:$F$1542,AG1382:AG1542))</f>
        <v>0</v>
      </c>
      <c r="AH1565" s="682">
        <f t="shared" ref="AH1565:AR1565" si="3600">IF(AH1380="kw",SUMPRODUCT($Q$1382:$Q$1542,$T$1382:$T$1542,AH1382:AH1542),SUMPRODUCT($F$1382:$F$1542,AH1382:AH1542))</f>
        <v>0</v>
      </c>
      <c r="AI1565" s="682">
        <f t="shared" si="3600"/>
        <v>0</v>
      </c>
      <c r="AJ1565" s="682">
        <f t="shared" si="3600"/>
        <v>0</v>
      </c>
      <c r="AK1565" s="682">
        <f t="shared" si="3600"/>
        <v>0</v>
      </c>
      <c r="AL1565" s="682">
        <f t="shared" si="3600"/>
        <v>0</v>
      </c>
      <c r="AM1565" s="682">
        <f t="shared" si="3600"/>
        <v>0</v>
      </c>
      <c r="AN1565" s="682">
        <f t="shared" si="3600"/>
        <v>0</v>
      </c>
      <c r="AO1565" s="682">
        <f t="shared" si="3600"/>
        <v>0</v>
      </c>
      <c r="AP1565" s="682">
        <f t="shared" si="3600"/>
        <v>0</v>
      </c>
      <c r="AQ1565" s="682">
        <f t="shared" si="3600"/>
        <v>0</v>
      </c>
      <c r="AR1565" s="682">
        <f t="shared" si="3600"/>
        <v>0</v>
      </c>
      <c r="AS1565" s="295"/>
    </row>
    <row r="1566" spans="2:45">
      <c r="B1566" s="283" t="s">
        <v>893</v>
      </c>
      <c r="C1566" s="306"/>
      <c r="D1566" s="306"/>
      <c r="E1566" s="293"/>
      <c r="F1566" s="293"/>
      <c r="G1566" s="293"/>
      <c r="H1566" s="293"/>
      <c r="I1566" s="293"/>
      <c r="J1566" s="293"/>
      <c r="K1566" s="293"/>
      <c r="L1566" s="293"/>
      <c r="M1566" s="293"/>
      <c r="N1566" s="293"/>
      <c r="O1566" s="293"/>
      <c r="P1566" s="293"/>
      <c r="Q1566" s="293"/>
      <c r="R1566" s="260"/>
      <c r="S1566" s="293"/>
      <c r="T1566" s="293"/>
      <c r="U1566" s="293"/>
      <c r="V1566" s="306"/>
      <c r="W1566" s="301"/>
      <c r="X1566" s="306"/>
      <c r="Y1566" s="306"/>
      <c r="Z1566" s="293"/>
      <c r="AA1566" s="293"/>
      <c r="AB1566" s="293"/>
      <c r="AC1566" s="293"/>
      <c r="AD1566" s="293"/>
      <c r="AE1566" s="682">
        <f>SUMPRODUCT($G$1382:$G$1542,AE1382:AE1542)</f>
        <v>0</v>
      </c>
      <c r="AF1566" s="682">
        <f>SUMPRODUCT($G$1382:$G$1542,AF1382:AF1542)</f>
        <v>0</v>
      </c>
      <c r="AG1566" s="682">
        <f>IF(AG1380="kw",SUMPRODUCT($Q$1382:$Q$1542,$U$1382:$U$1542,AG1382:AG1542),SUMPRODUCT($G$1382:$G$1542,AG1382:AG1542))</f>
        <v>0</v>
      </c>
      <c r="AH1566" s="682">
        <f t="shared" ref="AH1566:AR1566" si="3601">IF(AH1380="kw",SUMPRODUCT($Q$1382:$Q$1542,$U$1382:$U$1542,AH1382:AH1542),SUMPRODUCT($G$1382:$G$1542,AH1382:AH1542))</f>
        <v>0</v>
      </c>
      <c r="AI1566" s="682">
        <f t="shared" si="3601"/>
        <v>0</v>
      </c>
      <c r="AJ1566" s="682">
        <f t="shared" si="3601"/>
        <v>0</v>
      </c>
      <c r="AK1566" s="682">
        <f t="shared" si="3601"/>
        <v>0</v>
      </c>
      <c r="AL1566" s="682">
        <f t="shared" si="3601"/>
        <v>0</v>
      </c>
      <c r="AM1566" s="682">
        <f t="shared" si="3601"/>
        <v>0</v>
      </c>
      <c r="AN1566" s="682">
        <f t="shared" si="3601"/>
        <v>0</v>
      </c>
      <c r="AO1566" s="682">
        <f t="shared" si="3601"/>
        <v>0</v>
      </c>
      <c r="AP1566" s="682">
        <f t="shared" si="3601"/>
        <v>0</v>
      </c>
      <c r="AQ1566" s="682">
        <f t="shared" si="3601"/>
        <v>0</v>
      </c>
      <c r="AR1566" s="682">
        <f t="shared" si="3601"/>
        <v>0</v>
      </c>
      <c r="AS1566" s="295"/>
    </row>
    <row r="1567" spans="2:45">
      <c r="B1567" s="283" t="s">
        <v>894</v>
      </c>
      <c r="C1567" s="306"/>
      <c r="D1567" s="306"/>
      <c r="E1567" s="293"/>
      <c r="F1567" s="293"/>
      <c r="G1567" s="293"/>
      <c r="H1567" s="293"/>
      <c r="I1567" s="293"/>
      <c r="J1567" s="293"/>
      <c r="K1567" s="293"/>
      <c r="L1567" s="293"/>
      <c r="M1567" s="293"/>
      <c r="N1567" s="293"/>
      <c r="O1567" s="293"/>
      <c r="P1567" s="293"/>
      <c r="Q1567" s="293"/>
      <c r="R1567" s="260"/>
      <c r="S1567" s="293"/>
      <c r="T1567" s="293"/>
      <c r="U1567" s="293"/>
      <c r="V1567" s="306"/>
      <c r="W1567" s="301"/>
      <c r="X1567" s="306"/>
      <c r="Y1567" s="306"/>
      <c r="Z1567" s="293"/>
      <c r="AA1567" s="293"/>
      <c r="AB1567" s="293"/>
      <c r="AC1567" s="293"/>
      <c r="AD1567" s="293"/>
      <c r="AE1567" s="682">
        <f>SUMPRODUCT($H$1382:$H$1542,AE1382:AE1542)</f>
        <v>0</v>
      </c>
      <c r="AF1567" s="682">
        <f>SUMPRODUCT($H$1382:$H$1542,AF1382:AF1542)</f>
        <v>0</v>
      </c>
      <c r="AG1567" s="682">
        <f>IF(AG1380="kw",SUMPRODUCT($Q$1382:$Q$1542,$V$1382:$V$1542,AG1382:AG1542),SUMPRODUCT($H$1382:$H$1542,AG1382:AG1542))</f>
        <v>0</v>
      </c>
      <c r="AH1567" s="682">
        <f t="shared" ref="AH1567:AR1567" si="3602">IF(AH1380="kw",SUMPRODUCT($Q$1382:$Q$1542,$V$1382:$V$1542,AH1382:AH1542),SUMPRODUCT($H$1382:$H$1542,AH1382:AH1542))</f>
        <v>0</v>
      </c>
      <c r="AI1567" s="682">
        <f t="shared" si="3602"/>
        <v>0</v>
      </c>
      <c r="AJ1567" s="682">
        <f t="shared" si="3602"/>
        <v>0</v>
      </c>
      <c r="AK1567" s="682">
        <f t="shared" si="3602"/>
        <v>0</v>
      </c>
      <c r="AL1567" s="682">
        <f t="shared" si="3602"/>
        <v>0</v>
      </c>
      <c r="AM1567" s="682">
        <f t="shared" si="3602"/>
        <v>0</v>
      </c>
      <c r="AN1567" s="682">
        <f t="shared" si="3602"/>
        <v>0</v>
      </c>
      <c r="AO1567" s="682">
        <f t="shared" si="3602"/>
        <v>0</v>
      </c>
      <c r="AP1567" s="682">
        <f t="shared" si="3602"/>
        <v>0</v>
      </c>
      <c r="AQ1567" s="682">
        <f t="shared" si="3602"/>
        <v>0</v>
      </c>
      <c r="AR1567" s="682">
        <f t="shared" si="3602"/>
        <v>0</v>
      </c>
      <c r="AS1567" s="295"/>
    </row>
    <row r="1568" spans="2:45">
      <c r="B1568" s="334" t="s">
        <v>895</v>
      </c>
      <c r="C1568" s="396"/>
      <c r="D1568" s="396"/>
      <c r="E1568" s="397"/>
      <c r="F1568" s="397"/>
      <c r="G1568" s="397"/>
      <c r="H1568" s="397"/>
      <c r="I1568" s="397"/>
      <c r="J1568" s="397"/>
      <c r="K1568" s="397"/>
      <c r="L1568" s="397"/>
      <c r="M1568" s="397"/>
      <c r="N1568" s="397"/>
      <c r="O1568" s="397"/>
      <c r="P1568" s="397"/>
      <c r="Q1568" s="397"/>
      <c r="R1568" s="398"/>
      <c r="S1568" s="397"/>
      <c r="T1568" s="397"/>
      <c r="U1568" s="397"/>
      <c r="V1568" s="396"/>
      <c r="W1568" s="399"/>
      <c r="X1568" s="396"/>
      <c r="Y1568" s="396"/>
      <c r="Z1568" s="397"/>
      <c r="AA1568" s="397"/>
      <c r="AB1568" s="397"/>
      <c r="AC1568" s="397"/>
      <c r="AD1568" s="397"/>
      <c r="AE1568" s="683">
        <f>SUMPRODUCT($I$1382:$I$1542,AE1382:AE1542)</f>
        <v>0</v>
      </c>
      <c r="AF1568" s="683">
        <f>SUMPRODUCT($I$1382:$I$1542,AF1382:AF1542)</f>
        <v>0</v>
      </c>
      <c r="AG1568" s="683">
        <f>IF(AG1380="kw",SUMPRODUCT($Q$1382:$Q$1542,$W$1382:$W$1542,AG1382:AG1542),SUMPRODUCT($I$1382:$I$1542,AG1382:AG1542))</f>
        <v>0</v>
      </c>
      <c r="AH1568" s="683">
        <f t="shared" ref="AH1568:AR1568" si="3603">IF(AH1380="kw",SUMPRODUCT($Q$1382:$Q$1542,$W$1382:$W$1542,AH1382:AH1542),SUMPRODUCT($I$1382:$I$1542,AH1382:AH1542))</f>
        <v>0</v>
      </c>
      <c r="AI1568" s="683">
        <f t="shared" si="3603"/>
        <v>0</v>
      </c>
      <c r="AJ1568" s="683">
        <f t="shared" si="3603"/>
        <v>0</v>
      </c>
      <c r="AK1568" s="683">
        <f t="shared" si="3603"/>
        <v>0</v>
      </c>
      <c r="AL1568" s="683">
        <f t="shared" si="3603"/>
        <v>0</v>
      </c>
      <c r="AM1568" s="683">
        <f t="shared" si="3603"/>
        <v>0</v>
      </c>
      <c r="AN1568" s="683">
        <f t="shared" si="3603"/>
        <v>0</v>
      </c>
      <c r="AO1568" s="683">
        <f t="shared" si="3603"/>
        <v>0</v>
      </c>
      <c r="AP1568" s="683">
        <f t="shared" si="3603"/>
        <v>0</v>
      </c>
      <c r="AQ1568" s="683">
        <f t="shared" si="3603"/>
        <v>0</v>
      </c>
      <c r="AR1568" s="683">
        <f t="shared" si="3603"/>
        <v>0</v>
      </c>
      <c r="AS1568" s="339"/>
    </row>
    <row r="1569" spans="1:45">
      <c r="B1569" s="461"/>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2"/>
      <c r="AF1569" s="682"/>
      <c r="AG1569" s="682"/>
      <c r="AH1569" s="682"/>
      <c r="AI1569" s="682"/>
      <c r="AJ1569" s="682"/>
      <c r="AK1569" s="682"/>
      <c r="AL1569" s="682"/>
      <c r="AM1569" s="682"/>
      <c r="AN1569" s="682"/>
      <c r="AO1569" s="682"/>
      <c r="AP1569" s="682"/>
      <c r="AQ1569" s="682"/>
      <c r="AR1569" s="682"/>
      <c r="AS1569" s="260"/>
    </row>
    <row r="1570" spans="1:45">
      <c r="B1570" s="461"/>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2"/>
      <c r="AF1570" s="682"/>
      <c r="AG1570" s="682"/>
      <c r="AH1570" s="682"/>
      <c r="AI1570" s="682"/>
      <c r="AJ1570" s="682"/>
      <c r="AK1570" s="682"/>
      <c r="AL1570" s="682"/>
      <c r="AM1570" s="682"/>
      <c r="AN1570" s="682"/>
      <c r="AO1570" s="682"/>
      <c r="AP1570" s="682"/>
      <c r="AQ1570" s="682"/>
      <c r="AR1570" s="682"/>
      <c r="AS1570" s="260"/>
    </row>
    <row r="1571" spans="1:45" ht="15.75">
      <c r="B1571" s="241" t="s">
        <v>816</v>
      </c>
      <c r="C1571" s="242"/>
      <c r="D1571" s="511" t="s">
        <v>522</v>
      </c>
      <c r="E1571" s="217"/>
      <c r="F1571" s="511"/>
      <c r="G1571" s="217"/>
      <c r="H1571" s="217"/>
      <c r="I1571" s="217"/>
      <c r="J1571" s="217"/>
      <c r="K1571" s="217"/>
      <c r="L1571" s="217"/>
      <c r="M1571" s="217"/>
      <c r="N1571" s="217"/>
      <c r="O1571" s="217"/>
      <c r="P1571" s="217"/>
      <c r="Q1571" s="217"/>
      <c r="R1571" s="242"/>
      <c r="S1571" s="217"/>
      <c r="T1571" s="217"/>
      <c r="U1571" s="217"/>
      <c r="V1571" s="217"/>
      <c r="W1571" s="217"/>
      <c r="X1571" s="217"/>
      <c r="Y1571" s="217"/>
      <c r="Z1571" s="217"/>
      <c r="AA1571" s="217"/>
      <c r="AB1571" s="217"/>
      <c r="AC1571" s="217"/>
      <c r="AD1571" s="217"/>
      <c r="AE1571" s="231"/>
      <c r="AF1571" s="229"/>
      <c r="AG1571" s="229"/>
      <c r="AH1571" s="229"/>
      <c r="AI1571" s="229"/>
      <c r="AJ1571" s="229"/>
      <c r="AK1571" s="229"/>
      <c r="AL1571" s="229"/>
      <c r="AM1571" s="229"/>
      <c r="AN1571" s="229"/>
      <c r="AO1571" s="229"/>
      <c r="AP1571" s="229"/>
      <c r="AQ1571" s="229"/>
      <c r="AR1571" s="229"/>
    </row>
    <row r="1572" spans="1:45" ht="39.75" customHeight="1">
      <c r="B1572" s="884" t="s">
        <v>211</v>
      </c>
      <c r="C1572" s="886" t="s">
        <v>33</v>
      </c>
      <c r="D1572" s="244" t="s">
        <v>420</v>
      </c>
      <c r="E1572" s="895" t="s">
        <v>209</v>
      </c>
      <c r="F1572" s="896"/>
      <c r="G1572" s="896"/>
      <c r="H1572" s="896"/>
      <c r="I1572" s="896"/>
      <c r="J1572" s="896"/>
      <c r="K1572" s="896"/>
      <c r="L1572" s="896"/>
      <c r="M1572" s="896"/>
      <c r="N1572" s="896"/>
      <c r="O1572" s="896"/>
      <c r="P1572" s="897"/>
      <c r="Q1572" s="893" t="s">
        <v>213</v>
      </c>
      <c r="R1572" s="244" t="s">
        <v>421</v>
      </c>
      <c r="S1572" s="890" t="s">
        <v>212</v>
      </c>
      <c r="T1572" s="891"/>
      <c r="U1572" s="891"/>
      <c r="V1572" s="891"/>
      <c r="W1572" s="891"/>
      <c r="X1572" s="891"/>
      <c r="Y1572" s="891"/>
      <c r="Z1572" s="891"/>
      <c r="AA1572" s="891"/>
      <c r="AB1572" s="891"/>
      <c r="AC1572" s="891"/>
      <c r="AD1572" s="898"/>
      <c r="AE1572" s="890" t="s">
        <v>242</v>
      </c>
      <c r="AF1572" s="891"/>
      <c r="AG1572" s="891"/>
      <c r="AH1572" s="891"/>
      <c r="AI1572" s="891"/>
      <c r="AJ1572" s="891"/>
      <c r="AK1572" s="891"/>
      <c r="AL1572" s="891"/>
      <c r="AM1572" s="891"/>
      <c r="AN1572" s="891"/>
      <c r="AO1572" s="891"/>
      <c r="AP1572" s="891"/>
      <c r="AQ1572" s="891"/>
      <c r="AR1572" s="891"/>
      <c r="AS1572" s="892"/>
    </row>
    <row r="1573" spans="1:45" ht="65.25" customHeight="1">
      <c r="B1573" s="885"/>
      <c r="C1573" s="887"/>
      <c r="D1573" s="245">
        <v>2023</v>
      </c>
      <c r="E1573" s="245">
        <v>2024</v>
      </c>
      <c r="F1573" s="245">
        <v>2025</v>
      </c>
      <c r="G1573" s="245">
        <v>2026</v>
      </c>
      <c r="H1573" s="245">
        <v>2027</v>
      </c>
      <c r="I1573" s="245">
        <v>2028</v>
      </c>
      <c r="J1573" s="245">
        <v>2029</v>
      </c>
      <c r="K1573" s="245">
        <v>2030</v>
      </c>
      <c r="L1573" s="245">
        <v>2031</v>
      </c>
      <c r="M1573" s="245">
        <v>2032</v>
      </c>
      <c r="N1573" s="245">
        <v>2033</v>
      </c>
      <c r="O1573" s="245">
        <v>2034</v>
      </c>
      <c r="P1573" s="245">
        <v>2035</v>
      </c>
      <c r="Q1573" s="894"/>
      <c r="R1573" s="245">
        <v>2023</v>
      </c>
      <c r="S1573" s="245">
        <v>2024</v>
      </c>
      <c r="T1573" s="245">
        <v>2025</v>
      </c>
      <c r="U1573" s="245">
        <v>2026</v>
      </c>
      <c r="V1573" s="245">
        <v>2027</v>
      </c>
      <c r="W1573" s="245">
        <v>2028</v>
      </c>
      <c r="X1573" s="245">
        <v>2029</v>
      </c>
      <c r="Y1573" s="245">
        <v>2030</v>
      </c>
      <c r="Z1573" s="245">
        <v>2031</v>
      </c>
      <c r="AA1573" s="245">
        <v>2032</v>
      </c>
      <c r="AB1573" s="245">
        <v>2033</v>
      </c>
      <c r="AC1573" s="245">
        <v>2034</v>
      </c>
      <c r="AD1573" s="245">
        <v>2035</v>
      </c>
      <c r="AE1573" s="245" t="str">
        <f>'1.  LRAMVA Summary'!$D$53</f>
        <v>Residential</v>
      </c>
      <c r="AF1573" s="245" t="str">
        <f>'1.  LRAMVA Summary'!$E$53</f>
        <v>GS&lt;50 kW</v>
      </c>
      <c r="AG1573" s="245" t="str">
        <f>'1.  LRAMVA Summary'!$F$53</f>
        <v>GS&gt;50 kW</v>
      </c>
      <c r="AH1573" s="245" t="str">
        <f>'1.  LRAMVA Summary'!$G$53</f>
        <v>Unmetered Scattered Load</v>
      </c>
      <c r="AI1573" s="245" t="str">
        <f>'1.  LRAMVA Summary'!$H$53</f>
        <v>Streetlighting</v>
      </c>
      <c r="AJ1573" s="245" t="str">
        <f>'1.  LRAMVA Summary'!$I$53</f>
        <v/>
      </c>
      <c r="AK1573" s="245" t="str">
        <f>'1.  LRAMVA Summary'!$J$53</f>
        <v/>
      </c>
      <c r="AL1573" s="245" t="str">
        <f>'1.  LRAMVA Summary'!$K$53</f>
        <v/>
      </c>
      <c r="AM1573" s="245" t="str">
        <f>'1.  LRAMVA Summary'!$L$53</f>
        <v/>
      </c>
      <c r="AN1573" s="245" t="str">
        <f>'1.  LRAMVA Summary'!$M$53</f>
        <v/>
      </c>
      <c r="AO1573" s="245" t="str">
        <f>'1.  LRAMVA Summary'!$N$53</f>
        <v/>
      </c>
      <c r="AP1573" s="245" t="str">
        <f>'1.  LRAMVA Summary'!$O$53</f>
        <v/>
      </c>
      <c r="AQ1573" s="245" t="str">
        <f>'1.  LRAMVA Summary'!$P$53</f>
        <v/>
      </c>
      <c r="AR1573" s="245" t="str">
        <f>'1.  LRAMVA Summary'!$Q$53</f>
        <v/>
      </c>
      <c r="AS1573" s="247" t="str">
        <f>'1.  LRAMVA Summary'!$R$53</f>
        <v>Total</v>
      </c>
    </row>
    <row r="1574" spans="1:45" ht="15" customHeight="1">
      <c r="A1574" s="464"/>
      <c r="B1574" s="454" t="s">
        <v>500</v>
      </c>
      <c r="C1574" s="249"/>
      <c r="D1574" s="249"/>
      <c r="E1574" s="249"/>
      <c r="F1574" s="249"/>
      <c r="G1574" s="249"/>
      <c r="H1574" s="249"/>
      <c r="I1574" s="249"/>
      <c r="J1574" s="249"/>
      <c r="K1574" s="249"/>
      <c r="L1574" s="249"/>
      <c r="M1574" s="249"/>
      <c r="N1574" s="249"/>
      <c r="O1574" s="249"/>
      <c r="P1574" s="249"/>
      <c r="Q1574" s="250"/>
      <c r="R1574" s="249"/>
      <c r="S1574" s="249"/>
      <c r="T1574" s="249"/>
      <c r="U1574" s="249"/>
      <c r="V1574" s="249"/>
      <c r="W1574" s="249"/>
      <c r="X1574" s="249"/>
      <c r="Y1574" s="249"/>
      <c r="Z1574" s="249"/>
      <c r="AA1574" s="249"/>
      <c r="AB1574" s="249"/>
      <c r="AC1574" s="249"/>
      <c r="AD1574" s="249"/>
      <c r="AE1574" s="251" t="str">
        <f>'1.  LRAMVA Summary'!$D$54</f>
        <v>kWh</v>
      </c>
      <c r="AF1574" s="251" t="str">
        <f>'1.  LRAMVA Summary'!$E$54</f>
        <v>kWh</v>
      </c>
      <c r="AG1574" s="251" t="str">
        <f>'1.  LRAMVA Summary'!$F$54</f>
        <v>kW</v>
      </c>
      <c r="AH1574" s="251" t="str">
        <f>'1.  LRAMVA Summary'!$G$54</f>
        <v>kWh</v>
      </c>
      <c r="AI1574" s="251" t="str">
        <f>'1.  LRAMVA Summary'!$H$54</f>
        <v>kW</v>
      </c>
      <c r="AJ1574" s="251">
        <f>'1.  LRAMVA Summary'!$I$54</f>
        <v>0</v>
      </c>
      <c r="AK1574" s="251">
        <f>'1.  LRAMVA Summary'!$J$54</f>
        <v>0</v>
      </c>
      <c r="AL1574" s="251">
        <f>'1.  LRAMVA Summary'!$K$54</f>
        <v>0</v>
      </c>
      <c r="AM1574" s="251">
        <f>'1.  LRAMVA Summary'!$L$54</f>
        <v>0</v>
      </c>
      <c r="AN1574" s="251">
        <f>'1.  LRAMVA Summary'!$M$54</f>
        <v>0</v>
      </c>
      <c r="AO1574" s="251">
        <f>'1.  LRAMVA Summary'!$N$54</f>
        <v>0</v>
      </c>
      <c r="AP1574" s="251">
        <f>'1.  LRAMVA Summary'!$O$54</f>
        <v>0</v>
      </c>
      <c r="AQ1574" s="251">
        <f>'1.  LRAMVA Summary'!$P$54</f>
        <v>0</v>
      </c>
      <c r="AR1574" s="251">
        <f>'1.  LRAMVA Summary'!$Q$54</f>
        <v>0</v>
      </c>
      <c r="AS1574" s="252"/>
    </row>
    <row r="1575" spans="1:45" ht="15" hidden="1" customHeight="1" outlineLevel="1">
      <c r="A1575" s="464"/>
      <c r="B1575" s="443" t="s">
        <v>493</v>
      </c>
      <c r="C1575" s="249"/>
      <c r="D1575" s="249"/>
      <c r="E1575" s="249"/>
      <c r="F1575" s="249"/>
      <c r="G1575" s="249"/>
      <c r="H1575" s="249"/>
      <c r="I1575" s="249"/>
      <c r="J1575" s="249"/>
      <c r="K1575" s="249"/>
      <c r="L1575" s="249"/>
      <c r="M1575" s="249"/>
      <c r="N1575" s="249"/>
      <c r="O1575" s="249"/>
      <c r="P1575" s="249"/>
      <c r="Q1575" s="250"/>
      <c r="R1575" s="249"/>
      <c r="S1575" s="249"/>
      <c r="T1575" s="249"/>
      <c r="U1575" s="249"/>
      <c r="V1575" s="249"/>
      <c r="W1575" s="249"/>
      <c r="X1575" s="249"/>
      <c r="Y1575" s="249"/>
      <c r="Z1575" s="249"/>
      <c r="AA1575" s="249"/>
      <c r="AB1575" s="249"/>
      <c r="AC1575" s="249"/>
      <c r="AD1575" s="249"/>
      <c r="AE1575" s="251"/>
      <c r="AF1575" s="251"/>
      <c r="AG1575" s="251"/>
      <c r="AH1575" s="251"/>
      <c r="AI1575" s="251"/>
      <c r="AJ1575" s="251"/>
      <c r="AK1575" s="251"/>
      <c r="AL1575" s="251"/>
      <c r="AM1575" s="251"/>
      <c r="AN1575" s="251"/>
      <c r="AO1575" s="251"/>
      <c r="AP1575" s="251"/>
      <c r="AQ1575" s="251"/>
      <c r="AR1575" s="251"/>
      <c r="AS1575" s="252"/>
    </row>
    <row r="1576" spans="1:45" ht="15" hidden="1" customHeight="1" outlineLevel="1">
      <c r="A1576" s="464">
        <v>1</v>
      </c>
      <c r="B1576" s="379" t="s">
        <v>95</v>
      </c>
      <c r="C1576" s="251" t="s">
        <v>25</v>
      </c>
      <c r="D1576" s="255"/>
      <c r="E1576" s="255"/>
      <c r="F1576" s="255"/>
      <c r="G1576" s="255"/>
      <c r="H1576" s="255"/>
      <c r="I1576" s="255"/>
      <c r="J1576" s="255"/>
      <c r="K1576" s="255"/>
      <c r="L1576" s="255"/>
      <c r="M1576" s="255"/>
      <c r="N1576" s="255"/>
      <c r="O1576" s="255"/>
      <c r="P1576" s="255"/>
      <c r="Q1576" s="251"/>
      <c r="R1576" s="255"/>
      <c r="S1576" s="255"/>
      <c r="T1576" s="255"/>
      <c r="U1576" s="255"/>
      <c r="V1576" s="255"/>
      <c r="W1576" s="255"/>
      <c r="X1576" s="255"/>
      <c r="Y1576" s="255"/>
      <c r="Z1576" s="255"/>
      <c r="AA1576" s="255"/>
      <c r="AB1576" s="255"/>
      <c r="AC1576" s="255"/>
      <c r="AD1576" s="255"/>
      <c r="AE1576" s="366"/>
      <c r="AF1576" s="366"/>
      <c r="AG1576" s="366"/>
      <c r="AH1576" s="366"/>
      <c r="AI1576" s="366"/>
      <c r="AJ1576" s="366"/>
      <c r="AK1576" s="366"/>
      <c r="AL1576" s="361"/>
      <c r="AM1576" s="361"/>
      <c r="AN1576" s="361"/>
      <c r="AO1576" s="361"/>
      <c r="AP1576" s="361"/>
      <c r="AQ1576" s="361"/>
      <c r="AR1576" s="361"/>
      <c r="AS1576" s="256">
        <f>SUM(AE1576:AR1576)</f>
        <v>0</v>
      </c>
    </row>
    <row r="1577" spans="1:45" ht="15" hidden="1" customHeight="1" outlineLevel="1">
      <c r="A1577" s="464"/>
      <c r="B1577" s="254" t="s">
        <v>960</v>
      </c>
      <c r="C1577" s="251" t="s">
        <v>163</v>
      </c>
      <c r="D1577" s="255"/>
      <c r="E1577" s="255"/>
      <c r="F1577" s="255"/>
      <c r="G1577" s="255"/>
      <c r="H1577" s="255"/>
      <c r="I1577" s="255"/>
      <c r="J1577" s="255"/>
      <c r="K1577" s="255"/>
      <c r="L1577" s="255"/>
      <c r="M1577" s="255"/>
      <c r="N1577" s="255"/>
      <c r="O1577" s="255"/>
      <c r="P1577" s="255"/>
      <c r="Q1577" s="414"/>
      <c r="R1577" s="255"/>
      <c r="S1577" s="255"/>
      <c r="T1577" s="255"/>
      <c r="U1577" s="255"/>
      <c r="V1577" s="255"/>
      <c r="W1577" s="255"/>
      <c r="X1577" s="255"/>
      <c r="Y1577" s="255"/>
      <c r="Z1577" s="255"/>
      <c r="AA1577" s="255"/>
      <c r="AB1577" s="255"/>
      <c r="AC1577" s="255"/>
      <c r="AD1577" s="255"/>
      <c r="AE1577" s="362">
        <f>AE1576</f>
        <v>0</v>
      </c>
      <c r="AF1577" s="362">
        <f t="shared" ref="AF1577:AR1577" si="3604">AF1576</f>
        <v>0</v>
      </c>
      <c r="AG1577" s="362">
        <f t="shared" si="3604"/>
        <v>0</v>
      </c>
      <c r="AH1577" s="362">
        <f t="shared" si="3604"/>
        <v>0</v>
      </c>
      <c r="AI1577" s="362">
        <f t="shared" si="3604"/>
        <v>0</v>
      </c>
      <c r="AJ1577" s="362">
        <f t="shared" si="3604"/>
        <v>0</v>
      </c>
      <c r="AK1577" s="362">
        <f t="shared" si="3604"/>
        <v>0</v>
      </c>
      <c r="AL1577" s="362">
        <f t="shared" si="3604"/>
        <v>0</v>
      </c>
      <c r="AM1577" s="362">
        <f t="shared" si="3604"/>
        <v>0</v>
      </c>
      <c r="AN1577" s="362">
        <f t="shared" si="3604"/>
        <v>0</v>
      </c>
      <c r="AO1577" s="362">
        <f t="shared" si="3604"/>
        <v>0</v>
      </c>
      <c r="AP1577" s="362">
        <f t="shared" si="3604"/>
        <v>0</v>
      </c>
      <c r="AQ1577" s="362">
        <f t="shared" si="3604"/>
        <v>0</v>
      </c>
      <c r="AR1577" s="362">
        <f t="shared" si="3604"/>
        <v>0</v>
      </c>
      <c r="AS1577" s="257"/>
    </row>
    <row r="1578" spans="1:45" ht="15" hidden="1" customHeight="1" outlineLevel="1">
      <c r="A1578" s="464"/>
      <c r="B1578" s="258"/>
      <c r="C1578" s="259"/>
      <c r="D1578" s="259"/>
      <c r="E1578" s="259"/>
      <c r="F1578" s="259"/>
      <c r="G1578" s="259"/>
      <c r="H1578" s="259"/>
      <c r="I1578" s="259"/>
      <c r="J1578" s="659"/>
      <c r="K1578" s="259"/>
      <c r="L1578" s="259"/>
      <c r="M1578" s="259"/>
      <c r="N1578" s="259"/>
      <c r="O1578" s="259"/>
      <c r="P1578" s="259"/>
      <c r="Q1578" s="260"/>
      <c r="R1578" s="259"/>
      <c r="S1578" s="259"/>
      <c r="T1578" s="259"/>
      <c r="U1578" s="259"/>
      <c r="V1578" s="259"/>
      <c r="W1578" s="259"/>
      <c r="X1578" s="259"/>
      <c r="Y1578" s="259"/>
      <c r="Z1578" s="259"/>
      <c r="AA1578" s="259"/>
      <c r="AB1578" s="259"/>
      <c r="AC1578" s="259"/>
      <c r="AD1578" s="259"/>
      <c r="AE1578" s="363"/>
      <c r="AF1578" s="364"/>
      <c r="AG1578" s="364"/>
      <c r="AH1578" s="364"/>
      <c r="AI1578" s="364"/>
      <c r="AJ1578" s="364"/>
      <c r="AK1578" s="364"/>
      <c r="AL1578" s="364"/>
      <c r="AM1578" s="364"/>
      <c r="AN1578" s="364"/>
      <c r="AO1578" s="364"/>
      <c r="AP1578" s="364"/>
      <c r="AQ1578" s="364"/>
      <c r="AR1578" s="364"/>
      <c r="AS1578" s="262"/>
    </row>
    <row r="1579" spans="1:45" ht="15" hidden="1" customHeight="1" outlineLevel="1">
      <c r="A1579" s="464">
        <v>2</v>
      </c>
      <c r="B1579" s="379" t="s">
        <v>96</v>
      </c>
      <c r="C1579" s="251" t="s">
        <v>25</v>
      </c>
      <c r="D1579" s="255"/>
      <c r="E1579" s="255"/>
      <c r="F1579" s="255"/>
      <c r="G1579" s="255"/>
      <c r="H1579" s="255"/>
      <c r="I1579" s="255"/>
      <c r="J1579" s="255"/>
      <c r="K1579" s="255"/>
      <c r="L1579" s="255"/>
      <c r="M1579" s="255"/>
      <c r="N1579" s="255"/>
      <c r="O1579" s="255"/>
      <c r="P1579" s="255"/>
      <c r="Q1579" s="251"/>
      <c r="R1579" s="255"/>
      <c r="S1579" s="255"/>
      <c r="T1579" s="255"/>
      <c r="U1579" s="255"/>
      <c r="V1579" s="255"/>
      <c r="W1579" s="255"/>
      <c r="X1579" s="255"/>
      <c r="Y1579" s="255"/>
      <c r="Z1579" s="255"/>
      <c r="AA1579" s="255"/>
      <c r="AB1579" s="255"/>
      <c r="AC1579" s="255"/>
      <c r="AD1579" s="255"/>
      <c r="AE1579" s="366"/>
      <c r="AF1579" s="366"/>
      <c r="AG1579" s="366"/>
      <c r="AH1579" s="366"/>
      <c r="AI1579" s="366"/>
      <c r="AJ1579" s="366"/>
      <c r="AK1579" s="366"/>
      <c r="AL1579" s="361"/>
      <c r="AM1579" s="361"/>
      <c r="AN1579" s="361"/>
      <c r="AO1579" s="361"/>
      <c r="AP1579" s="361"/>
      <c r="AQ1579" s="361"/>
      <c r="AR1579" s="361"/>
      <c r="AS1579" s="256">
        <f>SUM(AE1579:AR1579)</f>
        <v>0</v>
      </c>
    </row>
    <row r="1580" spans="1:45" ht="15" hidden="1" customHeight="1" outlineLevel="1">
      <c r="A1580" s="464"/>
      <c r="B1580" s="254" t="s">
        <v>960</v>
      </c>
      <c r="C1580" s="251" t="s">
        <v>163</v>
      </c>
      <c r="D1580" s="255"/>
      <c r="E1580" s="255"/>
      <c r="F1580" s="255"/>
      <c r="G1580" s="255"/>
      <c r="H1580" s="255"/>
      <c r="I1580" s="255"/>
      <c r="J1580" s="255"/>
      <c r="K1580" s="255"/>
      <c r="L1580" s="255"/>
      <c r="M1580" s="255"/>
      <c r="N1580" s="255"/>
      <c r="O1580" s="255"/>
      <c r="P1580" s="255"/>
      <c r="Q1580" s="414"/>
      <c r="R1580" s="255"/>
      <c r="S1580" s="255"/>
      <c r="T1580" s="255"/>
      <c r="U1580" s="255"/>
      <c r="V1580" s="255"/>
      <c r="W1580" s="255"/>
      <c r="X1580" s="255"/>
      <c r="Y1580" s="255"/>
      <c r="Z1580" s="255"/>
      <c r="AA1580" s="255"/>
      <c r="AB1580" s="255"/>
      <c r="AC1580" s="255"/>
      <c r="AD1580" s="255"/>
      <c r="AE1580" s="362">
        <f>AE1579</f>
        <v>0</v>
      </c>
      <c r="AF1580" s="362">
        <f t="shared" ref="AF1580:AR1580" si="3605">AF1579</f>
        <v>0</v>
      </c>
      <c r="AG1580" s="362">
        <f t="shared" si="3605"/>
        <v>0</v>
      </c>
      <c r="AH1580" s="362">
        <f t="shared" si="3605"/>
        <v>0</v>
      </c>
      <c r="AI1580" s="362">
        <f t="shared" si="3605"/>
        <v>0</v>
      </c>
      <c r="AJ1580" s="362">
        <f t="shared" si="3605"/>
        <v>0</v>
      </c>
      <c r="AK1580" s="362">
        <f t="shared" si="3605"/>
        <v>0</v>
      </c>
      <c r="AL1580" s="362">
        <f t="shared" si="3605"/>
        <v>0</v>
      </c>
      <c r="AM1580" s="362">
        <f t="shared" si="3605"/>
        <v>0</v>
      </c>
      <c r="AN1580" s="362">
        <f t="shared" si="3605"/>
        <v>0</v>
      </c>
      <c r="AO1580" s="362">
        <f t="shared" si="3605"/>
        <v>0</v>
      </c>
      <c r="AP1580" s="362">
        <f t="shared" si="3605"/>
        <v>0</v>
      </c>
      <c r="AQ1580" s="362">
        <f t="shared" si="3605"/>
        <v>0</v>
      </c>
      <c r="AR1580" s="362">
        <f t="shared" si="3605"/>
        <v>0</v>
      </c>
      <c r="AS1580" s="257"/>
    </row>
    <row r="1581" spans="1:45" ht="15" hidden="1" customHeight="1" outlineLevel="1">
      <c r="A1581" s="464"/>
      <c r="B1581" s="258"/>
      <c r="C1581" s="259"/>
      <c r="D1581" s="264"/>
      <c r="E1581" s="264"/>
      <c r="F1581" s="264"/>
      <c r="G1581" s="264"/>
      <c r="H1581" s="264"/>
      <c r="I1581" s="264"/>
      <c r="J1581" s="264"/>
      <c r="K1581" s="264"/>
      <c r="L1581" s="264"/>
      <c r="M1581" s="264"/>
      <c r="N1581" s="264"/>
      <c r="O1581" s="264"/>
      <c r="P1581" s="264"/>
      <c r="Q1581" s="260"/>
      <c r="R1581" s="264"/>
      <c r="S1581" s="264"/>
      <c r="T1581" s="264"/>
      <c r="U1581" s="264"/>
      <c r="V1581" s="264"/>
      <c r="W1581" s="264"/>
      <c r="X1581" s="264"/>
      <c r="Y1581" s="264"/>
      <c r="Z1581" s="264"/>
      <c r="AA1581" s="264"/>
      <c r="AB1581" s="264"/>
      <c r="AC1581" s="264"/>
      <c r="AD1581" s="264"/>
      <c r="AE1581" s="363"/>
      <c r="AF1581" s="364"/>
      <c r="AG1581" s="364"/>
      <c r="AH1581" s="364"/>
      <c r="AI1581" s="364"/>
      <c r="AJ1581" s="364"/>
      <c r="AK1581" s="364"/>
      <c r="AL1581" s="364"/>
      <c r="AM1581" s="364"/>
      <c r="AN1581" s="364"/>
      <c r="AO1581" s="364"/>
      <c r="AP1581" s="364"/>
      <c r="AQ1581" s="364"/>
      <c r="AR1581" s="364"/>
      <c r="AS1581" s="262"/>
    </row>
    <row r="1582" spans="1:45" ht="15" hidden="1" customHeight="1" outlineLevel="1">
      <c r="A1582" s="464">
        <v>3</v>
      </c>
      <c r="B1582" s="379" t="s">
        <v>97</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66"/>
      <c r="AF1582" s="366"/>
      <c r="AG1582" s="366"/>
      <c r="AH1582" s="366"/>
      <c r="AI1582" s="366"/>
      <c r="AJ1582" s="366"/>
      <c r="AK1582" s="366"/>
      <c r="AL1582" s="361"/>
      <c r="AM1582" s="361"/>
      <c r="AN1582" s="361"/>
      <c r="AO1582" s="361"/>
      <c r="AP1582" s="361"/>
      <c r="AQ1582" s="361"/>
      <c r="AR1582" s="361"/>
      <c r="AS1582" s="256">
        <f>SUM(AE1582:AR1582)</f>
        <v>0</v>
      </c>
    </row>
    <row r="1583" spans="1:45" ht="15" hidden="1" customHeight="1" outlineLevel="1">
      <c r="A1583" s="464"/>
      <c r="B1583" s="254" t="s">
        <v>960</v>
      </c>
      <c r="C1583" s="251" t="s">
        <v>163</v>
      </c>
      <c r="D1583" s="255"/>
      <c r="E1583" s="255"/>
      <c r="F1583" s="255"/>
      <c r="G1583" s="255"/>
      <c r="H1583" s="255"/>
      <c r="I1583" s="255"/>
      <c r="J1583" s="255"/>
      <c r="K1583" s="255"/>
      <c r="L1583" s="255"/>
      <c r="M1583" s="255"/>
      <c r="N1583" s="255"/>
      <c r="O1583" s="255"/>
      <c r="P1583" s="255"/>
      <c r="Q1583" s="414"/>
      <c r="R1583" s="255"/>
      <c r="S1583" s="255"/>
      <c r="T1583" s="255"/>
      <c r="U1583" s="255"/>
      <c r="V1583" s="255"/>
      <c r="W1583" s="255"/>
      <c r="X1583" s="255"/>
      <c r="Y1583" s="255"/>
      <c r="Z1583" s="255"/>
      <c r="AA1583" s="255"/>
      <c r="AB1583" s="255"/>
      <c r="AC1583" s="255"/>
      <c r="AD1583" s="255"/>
      <c r="AE1583" s="362">
        <f>AE1582</f>
        <v>0</v>
      </c>
      <c r="AF1583" s="362">
        <f t="shared" ref="AF1583:AR1583" si="3606">AF1582</f>
        <v>0</v>
      </c>
      <c r="AG1583" s="362">
        <f t="shared" si="3606"/>
        <v>0</v>
      </c>
      <c r="AH1583" s="362">
        <f t="shared" si="3606"/>
        <v>0</v>
      </c>
      <c r="AI1583" s="362">
        <f t="shared" si="3606"/>
        <v>0</v>
      </c>
      <c r="AJ1583" s="362">
        <f t="shared" si="3606"/>
        <v>0</v>
      </c>
      <c r="AK1583" s="362">
        <f t="shared" si="3606"/>
        <v>0</v>
      </c>
      <c r="AL1583" s="362">
        <f t="shared" si="3606"/>
        <v>0</v>
      </c>
      <c r="AM1583" s="362">
        <f t="shared" si="3606"/>
        <v>0</v>
      </c>
      <c r="AN1583" s="362">
        <f t="shared" si="3606"/>
        <v>0</v>
      </c>
      <c r="AO1583" s="362">
        <f t="shared" si="3606"/>
        <v>0</v>
      </c>
      <c r="AP1583" s="362">
        <f t="shared" si="3606"/>
        <v>0</v>
      </c>
      <c r="AQ1583" s="362">
        <f t="shared" si="3606"/>
        <v>0</v>
      </c>
      <c r="AR1583" s="362">
        <f t="shared" si="3606"/>
        <v>0</v>
      </c>
      <c r="AS1583" s="257"/>
    </row>
    <row r="1584" spans="1:45" ht="15" hidden="1" customHeight="1" outlineLevel="1">
      <c r="A1584" s="464"/>
      <c r="B1584" s="254"/>
      <c r="C1584" s="265"/>
      <c r="D1584" s="251"/>
      <c r="E1584" s="251"/>
      <c r="F1584" s="251"/>
      <c r="G1584" s="251"/>
      <c r="H1584" s="251"/>
      <c r="I1584" s="251"/>
      <c r="J1584" s="251"/>
      <c r="K1584" s="251"/>
      <c r="L1584" s="251"/>
      <c r="M1584" s="251"/>
      <c r="N1584" s="251"/>
      <c r="O1584" s="251"/>
      <c r="P1584" s="251"/>
      <c r="Q1584" s="251"/>
      <c r="R1584" s="251"/>
      <c r="S1584" s="251"/>
      <c r="T1584" s="251"/>
      <c r="U1584" s="251"/>
      <c r="V1584" s="251"/>
      <c r="W1584" s="251"/>
      <c r="X1584" s="251"/>
      <c r="Y1584" s="251"/>
      <c r="Z1584" s="251"/>
      <c r="AA1584" s="251"/>
      <c r="AB1584" s="251"/>
      <c r="AC1584" s="251"/>
      <c r="AD1584" s="251"/>
      <c r="AE1584" s="363"/>
      <c r="AF1584" s="363"/>
      <c r="AG1584" s="363"/>
      <c r="AH1584" s="363"/>
      <c r="AI1584" s="363"/>
      <c r="AJ1584" s="363"/>
      <c r="AK1584" s="363"/>
      <c r="AL1584" s="363"/>
      <c r="AM1584" s="363"/>
      <c r="AN1584" s="363"/>
      <c r="AO1584" s="363"/>
      <c r="AP1584" s="363"/>
      <c r="AQ1584" s="363"/>
      <c r="AR1584" s="363"/>
      <c r="AS1584" s="266"/>
    </row>
    <row r="1585" spans="1:45" ht="15" hidden="1" customHeight="1" outlineLevel="1">
      <c r="A1585" s="464">
        <v>4</v>
      </c>
      <c r="B1585" s="273" t="s">
        <v>662</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66"/>
      <c r="AF1585" s="366"/>
      <c r="AG1585" s="366"/>
      <c r="AH1585" s="366"/>
      <c r="AI1585" s="366"/>
      <c r="AJ1585" s="366"/>
      <c r="AK1585" s="366"/>
      <c r="AL1585" s="361"/>
      <c r="AM1585" s="361"/>
      <c r="AN1585" s="361"/>
      <c r="AO1585" s="361"/>
      <c r="AP1585" s="361"/>
      <c r="AQ1585" s="361"/>
      <c r="AR1585" s="361"/>
      <c r="AS1585" s="256">
        <f>SUM(AE1585:AR1585)</f>
        <v>0</v>
      </c>
    </row>
    <row r="1586" spans="1:45" ht="15" hidden="1" customHeight="1" outlineLevel="1">
      <c r="A1586" s="464"/>
      <c r="B1586" s="254" t="s">
        <v>960</v>
      </c>
      <c r="C1586" s="251" t="s">
        <v>163</v>
      </c>
      <c r="D1586" s="255"/>
      <c r="E1586" s="255"/>
      <c r="F1586" s="255"/>
      <c r="G1586" s="255"/>
      <c r="H1586" s="255"/>
      <c r="I1586" s="255"/>
      <c r="J1586" s="255"/>
      <c r="K1586" s="255"/>
      <c r="L1586" s="255"/>
      <c r="M1586" s="255"/>
      <c r="N1586" s="255"/>
      <c r="O1586" s="255"/>
      <c r="P1586" s="255"/>
      <c r="Q1586" s="414"/>
      <c r="R1586" s="255"/>
      <c r="S1586" s="255"/>
      <c r="T1586" s="255"/>
      <c r="U1586" s="255"/>
      <c r="V1586" s="255"/>
      <c r="W1586" s="255"/>
      <c r="X1586" s="255"/>
      <c r="Y1586" s="255"/>
      <c r="Z1586" s="255"/>
      <c r="AA1586" s="255"/>
      <c r="AB1586" s="255"/>
      <c r="AC1586" s="255"/>
      <c r="AD1586" s="255"/>
      <c r="AE1586" s="362">
        <f>AE1585</f>
        <v>0</v>
      </c>
      <c r="AF1586" s="362">
        <f t="shared" ref="AF1586:AR1586" si="3607">AF1585</f>
        <v>0</v>
      </c>
      <c r="AG1586" s="362">
        <f t="shared" si="3607"/>
        <v>0</v>
      </c>
      <c r="AH1586" s="362">
        <f t="shared" si="3607"/>
        <v>0</v>
      </c>
      <c r="AI1586" s="362">
        <f t="shared" si="3607"/>
        <v>0</v>
      </c>
      <c r="AJ1586" s="362">
        <f t="shared" si="3607"/>
        <v>0</v>
      </c>
      <c r="AK1586" s="362">
        <f t="shared" si="3607"/>
        <v>0</v>
      </c>
      <c r="AL1586" s="362">
        <f t="shared" si="3607"/>
        <v>0</v>
      </c>
      <c r="AM1586" s="362">
        <f t="shared" si="3607"/>
        <v>0</v>
      </c>
      <c r="AN1586" s="362">
        <f t="shared" si="3607"/>
        <v>0</v>
      </c>
      <c r="AO1586" s="362">
        <f t="shared" si="3607"/>
        <v>0</v>
      </c>
      <c r="AP1586" s="362">
        <f t="shared" si="3607"/>
        <v>0</v>
      </c>
      <c r="AQ1586" s="362">
        <f t="shared" si="3607"/>
        <v>0</v>
      </c>
      <c r="AR1586" s="362">
        <f t="shared" si="3607"/>
        <v>0</v>
      </c>
      <c r="AS1586" s="257"/>
    </row>
    <row r="1587" spans="1:45" ht="15" hidden="1" customHeight="1" outlineLevel="1">
      <c r="A1587" s="464"/>
      <c r="B1587" s="254"/>
      <c r="C1587" s="265"/>
      <c r="D1587" s="264"/>
      <c r="E1587" s="264"/>
      <c r="F1587" s="264"/>
      <c r="G1587" s="264"/>
      <c r="H1587" s="264"/>
      <c r="I1587" s="264"/>
      <c r="J1587" s="264"/>
      <c r="K1587" s="264"/>
      <c r="L1587" s="264"/>
      <c r="M1587" s="264"/>
      <c r="N1587" s="264"/>
      <c r="O1587" s="264"/>
      <c r="P1587" s="264"/>
      <c r="Q1587" s="251"/>
      <c r="R1587" s="264"/>
      <c r="S1587" s="264"/>
      <c r="T1587" s="264"/>
      <c r="U1587" s="264"/>
      <c r="V1587" s="264"/>
      <c r="W1587" s="264"/>
      <c r="X1587" s="264"/>
      <c r="Y1587" s="264"/>
      <c r="Z1587" s="264"/>
      <c r="AA1587" s="264"/>
      <c r="AB1587" s="264"/>
      <c r="AC1587" s="264"/>
      <c r="AD1587" s="264"/>
      <c r="AE1587" s="363"/>
      <c r="AF1587" s="363"/>
      <c r="AG1587" s="363"/>
      <c r="AH1587" s="363"/>
      <c r="AI1587" s="363"/>
      <c r="AJ1587" s="363"/>
      <c r="AK1587" s="363"/>
      <c r="AL1587" s="363"/>
      <c r="AM1587" s="363"/>
      <c r="AN1587" s="363"/>
      <c r="AO1587" s="363"/>
      <c r="AP1587" s="363"/>
      <c r="AQ1587" s="363"/>
      <c r="AR1587" s="363"/>
      <c r="AS1587" s="266"/>
    </row>
    <row r="1588" spans="1:45" ht="15" hidden="1" customHeight="1" outlineLevel="1">
      <c r="A1588" s="464">
        <v>5</v>
      </c>
      <c r="B1588" s="379" t="s">
        <v>98</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66"/>
      <c r="AF1588" s="366"/>
      <c r="AG1588" s="366"/>
      <c r="AH1588" s="366"/>
      <c r="AI1588" s="366"/>
      <c r="AJ1588" s="366"/>
      <c r="AK1588" s="366"/>
      <c r="AL1588" s="361"/>
      <c r="AM1588" s="361"/>
      <c r="AN1588" s="361"/>
      <c r="AO1588" s="361"/>
      <c r="AP1588" s="361"/>
      <c r="AQ1588" s="361"/>
      <c r="AR1588" s="361"/>
      <c r="AS1588" s="256">
        <f>SUM(AE1588:AR1588)</f>
        <v>0</v>
      </c>
    </row>
    <row r="1589" spans="1:45" ht="15" hidden="1" customHeight="1" outlineLevel="1">
      <c r="A1589" s="464"/>
      <c r="B1589" s="254" t="s">
        <v>960</v>
      </c>
      <c r="C1589" s="251" t="s">
        <v>163</v>
      </c>
      <c r="D1589" s="255"/>
      <c r="E1589" s="255"/>
      <c r="F1589" s="255"/>
      <c r="G1589" s="255"/>
      <c r="H1589" s="255"/>
      <c r="I1589" s="255"/>
      <c r="J1589" s="255"/>
      <c r="K1589" s="255"/>
      <c r="L1589" s="255"/>
      <c r="M1589" s="255"/>
      <c r="N1589" s="255"/>
      <c r="O1589" s="255"/>
      <c r="P1589" s="255"/>
      <c r="Q1589" s="414"/>
      <c r="R1589" s="255"/>
      <c r="S1589" s="255"/>
      <c r="T1589" s="255"/>
      <c r="U1589" s="255"/>
      <c r="V1589" s="255"/>
      <c r="W1589" s="255"/>
      <c r="X1589" s="255"/>
      <c r="Y1589" s="255"/>
      <c r="Z1589" s="255"/>
      <c r="AA1589" s="255"/>
      <c r="AB1589" s="255"/>
      <c r="AC1589" s="255"/>
      <c r="AD1589" s="255"/>
      <c r="AE1589" s="362">
        <f>AE1588</f>
        <v>0</v>
      </c>
      <c r="AF1589" s="362">
        <f t="shared" ref="AF1589:AR1589" si="3608">AF1588</f>
        <v>0</v>
      </c>
      <c r="AG1589" s="362">
        <f t="shared" si="3608"/>
        <v>0</v>
      </c>
      <c r="AH1589" s="362">
        <f t="shared" si="3608"/>
        <v>0</v>
      </c>
      <c r="AI1589" s="362">
        <f t="shared" si="3608"/>
        <v>0</v>
      </c>
      <c r="AJ1589" s="362">
        <f t="shared" si="3608"/>
        <v>0</v>
      </c>
      <c r="AK1589" s="362">
        <f t="shared" si="3608"/>
        <v>0</v>
      </c>
      <c r="AL1589" s="362">
        <f t="shared" si="3608"/>
        <v>0</v>
      </c>
      <c r="AM1589" s="362">
        <f t="shared" si="3608"/>
        <v>0</v>
      </c>
      <c r="AN1589" s="362">
        <f t="shared" si="3608"/>
        <v>0</v>
      </c>
      <c r="AO1589" s="362">
        <f t="shared" si="3608"/>
        <v>0</v>
      </c>
      <c r="AP1589" s="362">
        <f t="shared" si="3608"/>
        <v>0</v>
      </c>
      <c r="AQ1589" s="362">
        <f t="shared" si="3608"/>
        <v>0</v>
      </c>
      <c r="AR1589" s="362">
        <f t="shared" si="3608"/>
        <v>0</v>
      </c>
      <c r="AS1589" s="257"/>
    </row>
    <row r="1590" spans="1:45" ht="15" hidden="1" customHeight="1" outlineLevel="1">
      <c r="A1590" s="464"/>
      <c r="B1590" s="254"/>
      <c r="C1590" s="251"/>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73"/>
      <c r="AF1590" s="374"/>
      <c r="AG1590" s="374"/>
      <c r="AH1590" s="374"/>
      <c r="AI1590" s="374"/>
      <c r="AJ1590" s="374"/>
      <c r="AK1590" s="374"/>
      <c r="AL1590" s="374"/>
      <c r="AM1590" s="374"/>
      <c r="AN1590" s="374"/>
      <c r="AO1590" s="374"/>
      <c r="AP1590" s="374"/>
      <c r="AQ1590" s="374"/>
      <c r="AR1590" s="374"/>
      <c r="AS1590" s="257"/>
    </row>
    <row r="1591" spans="1:45" ht="15.75" hidden="1" outlineLevel="1">
      <c r="A1591" s="464"/>
      <c r="B1591" s="278" t="s">
        <v>494</v>
      </c>
      <c r="C1591" s="249"/>
      <c r="D1591" s="249"/>
      <c r="E1591" s="249"/>
      <c r="F1591" s="249"/>
      <c r="G1591" s="249"/>
      <c r="H1591" s="249"/>
      <c r="I1591" s="249"/>
      <c r="J1591" s="249"/>
      <c r="K1591" s="249"/>
      <c r="L1591" s="249"/>
      <c r="M1591" s="249"/>
      <c r="N1591" s="249"/>
      <c r="O1591" s="249"/>
      <c r="P1591" s="249"/>
      <c r="Q1591" s="250"/>
      <c r="R1591" s="249"/>
      <c r="S1591" s="249"/>
      <c r="T1591" s="249"/>
      <c r="U1591" s="249"/>
      <c r="V1591" s="249"/>
      <c r="W1591" s="249"/>
      <c r="X1591" s="249"/>
      <c r="Y1591" s="249"/>
      <c r="Z1591" s="249"/>
      <c r="AA1591" s="249"/>
      <c r="AB1591" s="249"/>
      <c r="AC1591" s="249"/>
      <c r="AD1591" s="249"/>
      <c r="AE1591" s="365"/>
      <c r="AF1591" s="365"/>
      <c r="AG1591" s="365"/>
      <c r="AH1591" s="365"/>
      <c r="AI1591" s="365"/>
      <c r="AJ1591" s="365"/>
      <c r="AK1591" s="365"/>
      <c r="AL1591" s="365"/>
      <c r="AM1591" s="365"/>
      <c r="AN1591" s="365"/>
      <c r="AO1591" s="365"/>
      <c r="AP1591" s="365"/>
      <c r="AQ1591" s="365"/>
      <c r="AR1591" s="365"/>
      <c r="AS1591" s="252"/>
    </row>
    <row r="1592" spans="1:45" ht="15" hidden="1" customHeight="1" outlineLevel="1">
      <c r="A1592" s="464">
        <v>6</v>
      </c>
      <c r="B1592" s="379" t="s">
        <v>99</v>
      </c>
      <c r="C1592" s="251" t="s">
        <v>25</v>
      </c>
      <c r="D1592" s="255"/>
      <c r="E1592" s="255"/>
      <c r="F1592" s="255"/>
      <c r="G1592" s="255"/>
      <c r="H1592" s="255"/>
      <c r="I1592" s="255"/>
      <c r="J1592" s="255"/>
      <c r="K1592" s="255"/>
      <c r="L1592" s="255"/>
      <c r="M1592" s="255"/>
      <c r="N1592" s="255"/>
      <c r="O1592" s="255"/>
      <c r="P1592" s="255"/>
      <c r="Q1592" s="255">
        <v>12</v>
      </c>
      <c r="R1592" s="255"/>
      <c r="S1592" s="255"/>
      <c r="T1592" s="255"/>
      <c r="U1592" s="255"/>
      <c r="V1592" s="255"/>
      <c r="W1592" s="255"/>
      <c r="X1592" s="255"/>
      <c r="Y1592" s="255"/>
      <c r="Z1592" s="255"/>
      <c r="AA1592" s="255"/>
      <c r="AB1592" s="255"/>
      <c r="AC1592" s="255"/>
      <c r="AD1592" s="255"/>
      <c r="AE1592" s="366"/>
      <c r="AF1592" s="366"/>
      <c r="AG1592" s="366"/>
      <c r="AH1592" s="366"/>
      <c r="AI1592" s="366"/>
      <c r="AJ1592" s="366"/>
      <c r="AK1592" s="366"/>
      <c r="AL1592" s="366"/>
      <c r="AM1592" s="366"/>
      <c r="AN1592" s="366"/>
      <c r="AO1592" s="366"/>
      <c r="AP1592" s="366"/>
      <c r="AQ1592" s="366"/>
      <c r="AR1592" s="366"/>
      <c r="AS1592" s="256">
        <f>SUM(AE1592:AR1592)</f>
        <v>0</v>
      </c>
    </row>
    <row r="1593" spans="1:45" ht="15" hidden="1" customHeight="1" outlineLevel="1">
      <c r="A1593" s="464"/>
      <c r="B1593" s="254" t="s">
        <v>960</v>
      </c>
      <c r="C1593" s="251" t="s">
        <v>163</v>
      </c>
      <c r="D1593" s="255"/>
      <c r="E1593" s="255"/>
      <c r="F1593" s="255"/>
      <c r="G1593" s="255"/>
      <c r="H1593" s="255"/>
      <c r="I1593" s="255"/>
      <c r="J1593" s="255"/>
      <c r="K1593" s="255"/>
      <c r="L1593" s="255"/>
      <c r="M1593" s="255"/>
      <c r="N1593" s="255"/>
      <c r="O1593" s="255"/>
      <c r="P1593" s="255"/>
      <c r="Q1593" s="255">
        <f>Q1592</f>
        <v>12</v>
      </c>
      <c r="R1593" s="255"/>
      <c r="S1593" s="255"/>
      <c r="T1593" s="255"/>
      <c r="U1593" s="255"/>
      <c r="V1593" s="255"/>
      <c r="W1593" s="255"/>
      <c r="X1593" s="255"/>
      <c r="Y1593" s="255"/>
      <c r="Z1593" s="255"/>
      <c r="AA1593" s="255"/>
      <c r="AB1593" s="255"/>
      <c r="AC1593" s="255"/>
      <c r="AD1593" s="255"/>
      <c r="AE1593" s="362">
        <f>AE1592</f>
        <v>0</v>
      </c>
      <c r="AF1593" s="362">
        <f t="shared" ref="AF1593:AR1593" si="3609">AF1592</f>
        <v>0</v>
      </c>
      <c r="AG1593" s="362">
        <f t="shared" si="3609"/>
        <v>0</v>
      </c>
      <c r="AH1593" s="362">
        <f t="shared" si="3609"/>
        <v>0</v>
      </c>
      <c r="AI1593" s="362">
        <f t="shared" si="3609"/>
        <v>0</v>
      </c>
      <c r="AJ1593" s="362">
        <f t="shared" si="3609"/>
        <v>0</v>
      </c>
      <c r="AK1593" s="362">
        <f t="shared" si="3609"/>
        <v>0</v>
      </c>
      <c r="AL1593" s="362">
        <f t="shared" si="3609"/>
        <v>0</v>
      </c>
      <c r="AM1593" s="362">
        <f t="shared" si="3609"/>
        <v>0</v>
      </c>
      <c r="AN1593" s="362">
        <f t="shared" si="3609"/>
        <v>0</v>
      </c>
      <c r="AO1593" s="362">
        <f t="shared" si="3609"/>
        <v>0</v>
      </c>
      <c r="AP1593" s="362">
        <f t="shared" si="3609"/>
        <v>0</v>
      </c>
      <c r="AQ1593" s="362">
        <f t="shared" si="3609"/>
        <v>0</v>
      </c>
      <c r="AR1593" s="362">
        <f t="shared" si="3609"/>
        <v>0</v>
      </c>
      <c r="AS1593" s="270"/>
    </row>
    <row r="1594" spans="1:45" ht="15" hidden="1" customHeight="1" outlineLevel="1">
      <c r="A1594" s="464"/>
      <c r="B1594" s="269"/>
      <c r="C1594" s="271"/>
      <c r="D1594" s="251"/>
      <c r="E1594" s="251"/>
      <c r="F1594" s="251"/>
      <c r="G1594" s="251"/>
      <c r="H1594" s="251"/>
      <c r="I1594" s="251"/>
      <c r="J1594" s="251"/>
      <c r="K1594" s="251"/>
      <c r="L1594" s="251"/>
      <c r="M1594" s="251"/>
      <c r="N1594" s="251"/>
      <c r="O1594" s="251"/>
      <c r="P1594" s="251"/>
      <c r="Q1594" s="251"/>
      <c r="R1594" s="251"/>
      <c r="S1594" s="251"/>
      <c r="T1594" s="251"/>
      <c r="U1594" s="251"/>
      <c r="V1594" s="251"/>
      <c r="W1594" s="251"/>
      <c r="X1594" s="251"/>
      <c r="Y1594" s="251"/>
      <c r="Z1594" s="251"/>
      <c r="AA1594" s="251"/>
      <c r="AB1594" s="251"/>
      <c r="AC1594" s="251"/>
      <c r="AD1594" s="251"/>
      <c r="AE1594" s="367"/>
      <c r="AF1594" s="367"/>
      <c r="AG1594" s="367"/>
      <c r="AH1594" s="367"/>
      <c r="AI1594" s="367"/>
      <c r="AJ1594" s="367"/>
      <c r="AK1594" s="367"/>
      <c r="AL1594" s="367"/>
      <c r="AM1594" s="367"/>
      <c r="AN1594" s="367"/>
      <c r="AO1594" s="367"/>
      <c r="AP1594" s="367"/>
      <c r="AQ1594" s="367"/>
      <c r="AR1594" s="367"/>
      <c r="AS1594" s="272"/>
    </row>
    <row r="1595" spans="1:45" ht="15" hidden="1" customHeight="1" outlineLevel="1">
      <c r="A1595" s="464">
        <v>7</v>
      </c>
      <c r="B1595" s="379" t="s">
        <v>100</v>
      </c>
      <c r="C1595" s="251" t="s">
        <v>25</v>
      </c>
      <c r="D1595" s="255"/>
      <c r="E1595" s="255"/>
      <c r="F1595" s="255"/>
      <c r="G1595" s="255"/>
      <c r="H1595" s="255"/>
      <c r="I1595" s="255"/>
      <c r="J1595" s="255"/>
      <c r="K1595" s="255"/>
      <c r="L1595" s="255"/>
      <c r="M1595" s="255"/>
      <c r="N1595" s="255"/>
      <c r="O1595" s="255"/>
      <c r="P1595" s="255"/>
      <c r="Q1595" s="255">
        <v>12</v>
      </c>
      <c r="R1595" s="255"/>
      <c r="S1595" s="255"/>
      <c r="T1595" s="255"/>
      <c r="U1595" s="255"/>
      <c r="V1595" s="255"/>
      <c r="W1595" s="255"/>
      <c r="X1595" s="255"/>
      <c r="Y1595" s="255"/>
      <c r="Z1595" s="255"/>
      <c r="AA1595" s="255"/>
      <c r="AB1595" s="255"/>
      <c r="AC1595" s="255"/>
      <c r="AD1595" s="255"/>
      <c r="AE1595" s="366"/>
      <c r="AF1595" s="366"/>
      <c r="AG1595" s="366"/>
      <c r="AH1595" s="366"/>
      <c r="AI1595" s="366"/>
      <c r="AJ1595" s="366"/>
      <c r="AK1595" s="366"/>
      <c r="AL1595" s="366"/>
      <c r="AM1595" s="366"/>
      <c r="AN1595" s="366"/>
      <c r="AO1595" s="366"/>
      <c r="AP1595" s="366"/>
      <c r="AQ1595" s="366"/>
      <c r="AR1595" s="366"/>
      <c r="AS1595" s="256">
        <f>SUM(AE1595:AR1595)</f>
        <v>0</v>
      </c>
    </row>
    <row r="1596" spans="1:45" ht="15" hidden="1" customHeight="1" outlineLevel="1">
      <c r="A1596" s="464"/>
      <c r="B1596" s="254" t="s">
        <v>960</v>
      </c>
      <c r="C1596" s="251" t="s">
        <v>163</v>
      </c>
      <c r="D1596" s="255"/>
      <c r="E1596" s="255"/>
      <c r="F1596" s="255"/>
      <c r="G1596" s="255"/>
      <c r="H1596" s="255"/>
      <c r="I1596" s="255"/>
      <c r="J1596" s="255"/>
      <c r="K1596" s="255"/>
      <c r="L1596" s="255"/>
      <c r="M1596" s="255"/>
      <c r="N1596" s="255"/>
      <c r="O1596" s="255"/>
      <c r="P1596" s="255"/>
      <c r="Q1596" s="255">
        <f>Q1595</f>
        <v>12</v>
      </c>
      <c r="R1596" s="255"/>
      <c r="S1596" s="255"/>
      <c r="T1596" s="255"/>
      <c r="U1596" s="255"/>
      <c r="V1596" s="255"/>
      <c r="W1596" s="255"/>
      <c r="X1596" s="255"/>
      <c r="Y1596" s="255"/>
      <c r="Z1596" s="255"/>
      <c r="AA1596" s="255"/>
      <c r="AB1596" s="255"/>
      <c r="AC1596" s="255"/>
      <c r="AD1596" s="255"/>
      <c r="AE1596" s="362">
        <f>AE1595</f>
        <v>0</v>
      </c>
      <c r="AF1596" s="362">
        <f t="shared" ref="AF1596:AR1596" si="3610">AF1595</f>
        <v>0</v>
      </c>
      <c r="AG1596" s="362">
        <f t="shared" si="3610"/>
        <v>0</v>
      </c>
      <c r="AH1596" s="362">
        <f t="shared" si="3610"/>
        <v>0</v>
      </c>
      <c r="AI1596" s="362">
        <f t="shared" si="3610"/>
        <v>0</v>
      </c>
      <c r="AJ1596" s="362">
        <f t="shared" si="3610"/>
        <v>0</v>
      </c>
      <c r="AK1596" s="362">
        <f t="shared" si="3610"/>
        <v>0</v>
      </c>
      <c r="AL1596" s="362">
        <f t="shared" si="3610"/>
        <v>0</v>
      </c>
      <c r="AM1596" s="362">
        <f t="shared" si="3610"/>
        <v>0</v>
      </c>
      <c r="AN1596" s="362">
        <f t="shared" si="3610"/>
        <v>0</v>
      </c>
      <c r="AO1596" s="362">
        <f t="shared" si="3610"/>
        <v>0</v>
      </c>
      <c r="AP1596" s="362">
        <f t="shared" si="3610"/>
        <v>0</v>
      </c>
      <c r="AQ1596" s="362">
        <f t="shared" si="3610"/>
        <v>0</v>
      </c>
      <c r="AR1596" s="362">
        <f t="shared" si="3610"/>
        <v>0</v>
      </c>
      <c r="AS1596" s="270"/>
    </row>
    <row r="1597" spans="1:45" ht="15" hidden="1" customHeight="1" outlineLevel="1">
      <c r="A1597" s="464"/>
      <c r="B1597" s="273"/>
      <c r="C1597" s="271"/>
      <c r="D1597" s="251"/>
      <c r="E1597" s="251"/>
      <c r="F1597" s="251"/>
      <c r="G1597" s="251"/>
      <c r="H1597" s="251"/>
      <c r="I1597" s="251"/>
      <c r="J1597" s="251"/>
      <c r="K1597" s="251"/>
      <c r="L1597" s="251"/>
      <c r="M1597" s="251"/>
      <c r="N1597" s="251"/>
      <c r="O1597" s="251"/>
      <c r="P1597" s="251"/>
      <c r="Q1597" s="251"/>
      <c r="R1597" s="251"/>
      <c r="S1597" s="251"/>
      <c r="T1597" s="251"/>
      <c r="U1597" s="251"/>
      <c r="V1597" s="251"/>
      <c r="W1597" s="251"/>
      <c r="X1597" s="251"/>
      <c r="Y1597" s="251"/>
      <c r="Z1597" s="251"/>
      <c r="AA1597" s="251"/>
      <c r="AB1597" s="251"/>
      <c r="AC1597" s="251"/>
      <c r="AD1597" s="251"/>
      <c r="AE1597" s="367"/>
      <c r="AF1597" s="368"/>
      <c r="AG1597" s="367"/>
      <c r="AH1597" s="367"/>
      <c r="AI1597" s="367"/>
      <c r="AJ1597" s="367"/>
      <c r="AK1597" s="367"/>
      <c r="AL1597" s="367"/>
      <c r="AM1597" s="367"/>
      <c r="AN1597" s="367"/>
      <c r="AO1597" s="367"/>
      <c r="AP1597" s="367"/>
      <c r="AQ1597" s="367"/>
      <c r="AR1597" s="367"/>
      <c r="AS1597" s="272"/>
    </row>
    <row r="1598" spans="1:45" ht="15" hidden="1" customHeight="1" outlineLevel="1">
      <c r="A1598" s="464">
        <v>8</v>
      </c>
      <c r="B1598" s="379" t="s">
        <v>101</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66"/>
      <c r="AF1598" s="366"/>
      <c r="AG1598" s="366"/>
      <c r="AH1598" s="366"/>
      <c r="AI1598" s="366"/>
      <c r="AJ1598" s="366"/>
      <c r="AK1598" s="366"/>
      <c r="AL1598" s="366"/>
      <c r="AM1598" s="366"/>
      <c r="AN1598" s="366"/>
      <c r="AO1598" s="366"/>
      <c r="AP1598" s="366"/>
      <c r="AQ1598" s="366"/>
      <c r="AR1598" s="366"/>
      <c r="AS1598" s="256">
        <f>SUM(AE1598:AR1598)</f>
        <v>0</v>
      </c>
    </row>
    <row r="1599" spans="1:45" ht="15" hidden="1" customHeight="1" outlineLevel="1">
      <c r="A1599" s="464"/>
      <c r="B1599" s="254" t="s">
        <v>960</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62">
        <f>AE1598</f>
        <v>0</v>
      </c>
      <c r="AF1599" s="362">
        <f t="shared" ref="AF1599:AR1599" si="3611">AF1598</f>
        <v>0</v>
      </c>
      <c r="AG1599" s="362">
        <f t="shared" si="3611"/>
        <v>0</v>
      </c>
      <c r="AH1599" s="362">
        <f t="shared" si="3611"/>
        <v>0</v>
      </c>
      <c r="AI1599" s="362">
        <f t="shared" si="3611"/>
        <v>0</v>
      </c>
      <c r="AJ1599" s="362">
        <f t="shared" si="3611"/>
        <v>0</v>
      </c>
      <c r="AK1599" s="362">
        <f t="shared" si="3611"/>
        <v>0</v>
      </c>
      <c r="AL1599" s="362">
        <f t="shared" si="3611"/>
        <v>0</v>
      </c>
      <c r="AM1599" s="362">
        <f t="shared" si="3611"/>
        <v>0</v>
      </c>
      <c r="AN1599" s="362">
        <f t="shared" si="3611"/>
        <v>0</v>
      </c>
      <c r="AO1599" s="362">
        <f t="shared" si="3611"/>
        <v>0</v>
      </c>
      <c r="AP1599" s="362">
        <f t="shared" si="3611"/>
        <v>0</v>
      </c>
      <c r="AQ1599" s="362">
        <f t="shared" si="3611"/>
        <v>0</v>
      </c>
      <c r="AR1599" s="362">
        <f t="shared" si="3611"/>
        <v>0</v>
      </c>
      <c r="AS1599" s="270"/>
    </row>
    <row r="1600" spans="1:45" ht="15" hidden="1" customHeight="1" outlineLevel="1">
      <c r="A1600" s="464"/>
      <c r="B1600" s="273"/>
      <c r="C1600" s="271"/>
      <c r="D1600" s="275"/>
      <c r="E1600" s="275"/>
      <c r="F1600" s="275"/>
      <c r="G1600" s="275"/>
      <c r="H1600" s="275"/>
      <c r="I1600" s="275"/>
      <c r="J1600" s="275"/>
      <c r="K1600" s="275"/>
      <c r="L1600" s="275"/>
      <c r="M1600" s="275"/>
      <c r="N1600" s="275"/>
      <c r="O1600" s="275"/>
      <c r="P1600" s="275"/>
      <c r="Q1600" s="251"/>
      <c r="R1600" s="275"/>
      <c r="S1600" s="275"/>
      <c r="T1600" s="275"/>
      <c r="U1600" s="275"/>
      <c r="V1600" s="275"/>
      <c r="W1600" s="275"/>
      <c r="X1600" s="275"/>
      <c r="Y1600" s="275"/>
      <c r="Z1600" s="275"/>
      <c r="AA1600" s="275"/>
      <c r="AB1600" s="275"/>
      <c r="AC1600" s="275"/>
      <c r="AD1600" s="275"/>
      <c r="AE1600" s="367"/>
      <c r="AF1600" s="368"/>
      <c r="AG1600" s="367"/>
      <c r="AH1600" s="367"/>
      <c r="AI1600" s="367"/>
      <c r="AJ1600" s="367"/>
      <c r="AK1600" s="367"/>
      <c r="AL1600" s="367"/>
      <c r="AM1600" s="367"/>
      <c r="AN1600" s="367"/>
      <c r="AO1600" s="367"/>
      <c r="AP1600" s="367"/>
      <c r="AQ1600" s="367"/>
      <c r="AR1600" s="367"/>
      <c r="AS1600" s="272"/>
    </row>
    <row r="1601" spans="1:45" ht="15" hidden="1" customHeight="1" outlineLevel="1">
      <c r="A1601" s="464">
        <v>9</v>
      </c>
      <c r="B1601" s="379" t="s">
        <v>102</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66"/>
      <c r="AF1601" s="366"/>
      <c r="AG1601" s="366"/>
      <c r="AH1601" s="366"/>
      <c r="AI1601" s="366"/>
      <c r="AJ1601" s="366"/>
      <c r="AK1601" s="366"/>
      <c r="AL1601" s="366"/>
      <c r="AM1601" s="366"/>
      <c r="AN1601" s="366"/>
      <c r="AO1601" s="366"/>
      <c r="AP1601" s="366"/>
      <c r="AQ1601" s="366"/>
      <c r="AR1601" s="366"/>
      <c r="AS1601" s="256">
        <f>SUM(AE1601:AR1601)</f>
        <v>0</v>
      </c>
    </row>
    <row r="1602" spans="1:45" ht="15" hidden="1" customHeight="1" outlineLevel="1">
      <c r="A1602" s="464"/>
      <c r="B1602" s="254" t="s">
        <v>960</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62">
        <f>AE1601</f>
        <v>0</v>
      </c>
      <c r="AF1602" s="362">
        <f t="shared" ref="AF1602:AR1602" si="3612">AF1601</f>
        <v>0</v>
      </c>
      <c r="AG1602" s="362">
        <f t="shared" si="3612"/>
        <v>0</v>
      </c>
      <c r="AH1602" s="362">
        <f t="shared" si="3612"/>
        <v>0</v>
      </c>
      <c r="AI1602" s="362">
        <f t="shared" si="3612"/>
        <v>0</v>
      </c>
      <c r="AJ1602" s="362">
        <f t="shared" si="3612"/>
        <v>0</v>
      </c>
      <c r="AK1602" s="362">
        <f t="shared" si="3612"/>
        <v>0</v>
      </c>
      <c r="AL1602" s="362">
        <f t="shared" si="3612"/>
        <v>0</v>
      </c>
      <c r="AM1602" s="362">
        <f t="shared" si="3612"/>
        <v>0</v>
      </c>
      <c r="AN1602" s="362">
        <f t="shared" si="3612"/>
        <v>0</v>
      </c>
      <c r="AO1602" s="362">
        <f t="shared" si="3612"/>
        <v>0</v>
      </c>
      <c r="AP1602" s="362">
        <f t="shared" si="3612"/>
        <v>0</v>
      </c>
      <c r="AQ1602" s="362">
        <f t="shared" si="3612"/>
        <v>0</v>
      </c>
      <c r="AR1602" s="362">
        <f t="shared" si="3612"/>
        <v>0</v>
      </c>
      <c r="AS1602" s="270"/>
    </row>
    <row r="1603" spans="1:45" ht="15" hidden="1" customHeight="1" outlineLevel="1">
      <c r="A1603" s="464"/>
      <c r="B1603" s="273"/>
      <c r="C1603" s="271"/>
      <c r="D1603" s="275"/>
      <c r="E1603" s="275"/>
      <c r="F1603" s="275"/>
      <c r="G1603" s="275"/>
      <c r="H1603" s="275"/>
      <c r="I1603" s="275"/>
      <c r="J1603" s="275"/>
      <c r="K1603" s="275"/>
      <c r="L1603" s="275"/>
      <c r="M1603" s="275"/>
      <c r="N1603" s="275"/>
      <c r="O1603" s="275"/>
      <c r="P1603" s="275"/>
      <c r="Q1603" s="251"/>
      <c r="R1603" s="275"/>
      <c r="S1603" s="275"/>
      <c r="T1603" s="275"/>
      <c r="U1603" s="275"/>
      <c r="V1603" s="275"/>
      <c r="W1603" s="275"/>
      <c r="X1603" s="275"/>
      <c r="Y1603" s="275"/>
      <c r="Z1603" s="275"/>
      <c r="AA1603" s="275"/>
      <c r="AB1603" s="275"/>
      <c r="AC1603" s="275"/>
      <c r="AD1603" s="275"/>
      <c r="AE1603" s="367"/>
      <c r="AF1603" s="367"/>
      <c r="AG1603" s="367"/>
      <c r="AH1603" s="367"/>
      <c r="AI1603" s="367"/>
      <c r="AJ1603" s="367"/>
      <c r="AK1603" s="367"/>
      <c r="AL1603" s="367"/>
      <c r="AM1603" s="367"/>
      <c r="AN1603" s="367"/>
      <c r="AO1603" s="367"/>
      <c r="AP1603" s="367"/>
      <c r="AQ1603" s="367"/>
      <c r="AR1603" s="367"/>
      <c r="AS1603" s="272"/>
    </row>
    <row r="1604" spans="1:45" ht="15" hidden="1" customHeight="1" outlineLevel="1">
      <c r="A1604" s="464">
        <v>10</v>
      </c>
      <c r="B1604" s="379" t="s">
        <v>103</v>
      </c>
      <c r="C1604" s="251" t="s">
        <v>25</v>
      </c>
      <c r="D1604" s="255"/>
      <c r="E1604" s="255"/>
      <c r="F1604" s="255"/>
      <c r="G1604" s="255"/>
      <c r="H1604" s="255"/>
      <c r="I1604" s="255"/>
      <c r="J1604" s="255"/>
      <c r="K1604" s="255"/>
      <c r="L1604" s="255"/>
      <c r="M1604" s="255"/>
      <c r="N1604" s="255"/>
      <c r="O1604" s="255"/>
      <c r="P1604" s="255"/>
      <c r="Q1604" s="255">
        <v>3</v>
      </c>
      <c r="R1604" s="255"/>
      <c r="S1604" s="255"/>
      <c r="T1604" s="255"/>
      <c r="U1604" s="255"/>
      <c r="V1604" s="255"/>
      <c r="W1604" s="255"/>
      <c r="X1604" s="255"/>
      <c r="Y1604" s="255"/>
      <c r="Z1604" s="255"/>
      <c r="AA1604" s="255"/>
      <c r="AB1604" s="255"/>
      <c r="AC1604" s="255"/>
      <c r="AD1604" s="255"/>
      <c r="AE1604" s="366"/>
      <c r="AF1604" s="366"/>
      <c r="AG1604" s="366"/>
      <c r="AH1604" s="366"/>
      <c r="AI1604" s="366"/>
      <c r="AJ1604" s="366"/>
      <c r="AK1604" s="366"/>
      <c r="AL1604" s="366"/>
      <c r="AM1604" s="366"/>
      <c r="AN1604" s="366"/>
      <c r="AO1604" s="366"/>
      <c r="AP1604" s="366"/>
      <c r="AQ1604" s="366"/>
      <c r="AR1604" s="366"/>
      <c r="AS1604" s="256">
        <f>SUM(AE1604:AR1604)</f>
        <v>0</v>
      </c>
    </row>
    <row r="1605" spans="1:45" ht="15" hidden="1" customHeight="1" outlineLevel="1">
      <c r="A1605" s="464"/>
      <c r="B1605" s="254" t="s">
        <v>960</v>
      </c>
      <c r="C1605" s="251" t="s">
        <v>163</v>
      </c>
      <c r="D1605" s="255"/>
      <c r="E1605" s="255"/>
      <c r="F1605" s="255"/>
      <c r="G1605" s="255"/>
      <c r="H1605" s="255"/>
      <c r="I1605" s="255"/>
      <c r="J1605" s="255"/>
      <c r="K1605" s="255"/>
      <c r="L1605" s="255"/>
      <c r="M1605" s="255"/>
      <c r="N1605" s="255"/>
      <c r="O1605" s="255"/>
      <c r="P1605" s="255"/>
      <c r="Q1605" s="255">
        <f>Q1604</f>
        <v>3</v>
      </c>
      <c r="R1605" s="255"/>
      <c r="S1605" s="255"/>
      <c r="T1605" s="255"/>
      <c r="U1605" s="255"/>
      <c r="V1605" s="255"/>
      <c r="W1605" s="255"/>
      <c r="X1605" s="255"/>
      <c r="Y1605" s="255"/>
      <c r="Z1605" s="255"/>
      <c r="AA1605" s="255"/>
      <c r="AB1605" s="255"/>
      <c r="AC1605" s="255"/>
      <c r="AD1605" s="255"/>
      <c r="AE1605" s="362">
        <f>AE1604</f>
        <v>0</v>
      </c>
      <c r="AF1605" s="362">
        <f t="shared" ref="AF1605:AR1605" si="3613">AF1604</f>
        <v>0</v>
      </c>
      <c r="AG1605" s="362">
        <f t="shared" si="3613"/>
        <v>0</v>
      </c>
      <c r="AH1605" s="362">
        <f t="shared" si="3613"/>
        <v>0</v>
      </c>
      <c r="AI1605" s="362">
        <f t="shared" si="3613"/>
        <v>0</v>
      </c>
      <c r="AJ1605" s="362">
        <f t="shared" si="3613"/>
        <v>0</v>
      </c>
      <c r="AK1605" s="362">
        <f t="shared" si="3613"/>
        <v>0</v>
      </c>
      <c r="AL1605" s="362">
        <f t="shared" si="3613"/>
        <v>0</v>
      </c>
      <c r="AM1605" s="362">
        <f t="shared" si="3613"/>
        <v>0</v>
      </c>
      <c r="AN1605" s="362">
        <f t="shared" si="3613"/>
        <v>0</v>
      </c>
      <c r="AO1605" s="362">
        <f t="shared" si="3613"/>
        <v>0</v>
      </c>
      <c r="AP1605" s="362">
        <f t="shared" si="3613"/>
        <v>0</v>
      </c>
      <c r="AQ1605" s="362">
        <f t="shared" si="3613"/>
        <v>0</v>
      </c>
      <c r="AR1605" s="362">
        <f t="shared" si="3613"/>
        <v>0</v>
      </c>
      <c r="AS1605" s="270"/>
    </row>
    <row r="1606" spans="1:45" ht="15" hidden="1" customHeight="1" outlineLevel="1">
      <c r="A1606" s="46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67"/>
      <c r="AF1606" s="368"/>
      <c r="AG1606" s="367"/>
      <c r="AH1606" s="367"/>
      <c r="AI1606" s="367"/>
      <c r="AJ1606" s="367"/>
      <c r="AK1606" s="367"/>
      <c r="AL1606" s="367"/>
      <c r="AM1606" s="367"/>
      <c r="AN1606" s="367"/>
      <c r="AO1606" s="367"/>
      <c r="AP1606" s="367"/>
      <c r="AQ1606" s="367"/>
      <c r="AR1606" s="367"/>
      <c r="AS1606" s="272"/>
    </row>
    <row r="1607" spans="1:45" ht="15" hidden="1" customHeight="1" outlineLevel="1">
      <c r="A1607" s="464"/>
      <c r="B1607" s="248" t="s">
        <v>10</v>
      </c>
      <c r="C1607" s="249"/>
      <c r="D1607" s="249"/>
      <c r="E1607" s="249"/>
      <c r="F1607" s="249"/>
      <c r="G1607" s="249"/>
      <c r="H1607" s="249"/>
      <c r="I1607" s="249"/>
      <c r="J1607" s="249"/>
      <c r="K1607" s="249"/>
      <c r="L1607" s="249"/>
      <c r="M1607" s="249"/>
      <c r="N1607" s="249"/>
      <c r="O1607" s="249"/>
      <c r="P1607" s="249"/>
      <c r="Q1607" s="250"/>
      <c r="R1607" s="249"/>
      <c r="S1607" s="249"/>
      <c r="T1607" s="249"/>
      <c r="U1607" s="249"/>
      <c r="V1607" s="249"/>
      <c r="W1607" s="249"/>
      <c r="X1607" s="249"/>
      <c r="Y1607" s="249"/>
      <c r="Z1607" s="249"/>
      <c r="AA1607" s="249"/>
      <c r="AB1607" s="249"/>
      <c r="AC1607" s="249"/>
      <c r="AD1607" s="249"/>
      <c r="AE1607" s="365"/>
      <c r="AF1607" s="365"/>
      <c r="AG1607" s="365"/>
      <c r="AH1607" s="365"/>
      <c r="AI1607" s="365"/>
      <c r="AJ1607" s="365"/>
      <c r="AK1607" s="365"/>
      <c r="AL1607" s="365"/>
      <c r="AM1607" s="365"/>
      <c r="AN1607" s="365"/>
      <c r="AO1607" s="365"/>
      <c r="AP1607" s="365"/>
      <c r="AQ1607" s="365"/>
      <c r="AR1607" s="365"/>
      <c r="AS1607" s="252"/>
    </row>
    <row r="1608" spans="1:45" ht="15" hidden="1" customHeight="1" outlineLevel="1">
      <c r="A1608" s="464">
        <v>11</v>
      </c>
      <c r="B1608" s="379" t="s">
        <v>104</v>
      </c>
      <c r="C1608" s="251" t="s">
        <v>25</v>
      </c>
      <c r="D1608" s="255"/>
      <c r="E1608" s="255"/>
      <c r="F1608" s="255"/>
      <c r="G1608" s="255"/>
      <c r="H1608" s="255"/>
      <c r="I1608" s="255"/>
      <c r="J1608" s="255"/>
      <c r="K1608" s="255"/>
      <c r="L1608" s="255"/>
      <c r="M1608" s="255"/>
      <c r="N1608" s="255"/>
      <c r="O1608" s="255"/>
      <c r="P1608" s="255"/>
      <c r="Q1608" s="255">
        <v>12</v>
      </c>
      <c r="R1608" s="255"/>
      <c r="S1608" s="255"/>
      <c r="T1608" s="255"/>
      <c r="U1608" s="255"/>
      <c r="V1608" s="255"/>
      <c r="W1608" s="255"/>
      <c r="X1608" s="255"/>
      <c r="Y1608" s="255"/>
      <c r="Z1608" s="255"/>
      <c r="AA1608" s="255"/>
      <c r="AB1608" s="255"/>
      <c r="AC1608" s="255"/>
      <c r="AD1608" s="255"/>
      <c r="AE1608" s="377"/>
      <c r="AF1608" s="366"/>
      <c r="AG1608" s="366"/>
      <c r="AH1608" s="366"/>
      <c r="AI1608" s="366"/>
      <c r="AJ1608" s="366"/>
      <c r="AK1608" s="366"/>
      <c r="AL1608" s="366"/>
      <c r="AM1608" s="366"/>
      <c r="AN1608" s="366"/>
      <c r="AO1608" s="366"/>
      <c r="AP1608" s="366"/>
      <c r="AQ1608" s="366"/>
      <c r="AR1608" s="366"/>
      <c r="AS1608" s="256">
        <f>SUM(AE1608:AR1608)</f>
        <v>0</v>
      </c>
    </row>
    <row r="1609" spans="1:45" ht="15" hidden="1" customHeight="1" outlineLevel="1">
      <c r="A1609" s="464"/>
      <c r="B1609" s="254" t="s">
        <v>960</v>
      </c>
      <c r="C1609" s="251" t="s">
        <v>163</v>
      </c>
      <c r="D1609" s="255"/>
      <c r="E1609" s="255"/>
      <c r="F1609" s="255"/>
      <c r="G1609" s="255"/>
      <c r="H1609" s="255"/>
      <c r="I1609" s="255"/>
      <c r="J1609" s="255"/>
      <c r="K1609" s="255"/>
      <c r="L1609" s="255"/>
      <c r="M1609" s="255"/>
      <c r="N1609" s="255"/>
      <c r="O1609" s="255"/>
      <c r="P1609" s="255"/>
      <c r="Q1609" s="255">
        <f>Q1608</f>
        <v>12</v>
      </c>
      <c r="R1609" s="255"/>
      <c r="S1609" s="255"/>
      <c r="T1609" s="255"/>
      <c r="U1609" s="255"/>
      <c r="V1609" s="255"/>
      <c r="W1609" s="255"/>
      <c r="X1609" s="255"/>
      <c r="Y1609" s="255"/>
      <c r="Z1609" s="255"/>
      <c r="AA1609" s="255"/>
      <c r="AB1609" s="255"/>
      <c r="AC1609" s="255"/>
      <c r="AD1609" s="255"/>
      <c r="AE1609" s="362">
        <f>AE1608</f>
        <v>0</v>
      </c>
      <c r="AF1609" s="362">
        <f t="shared" ref="AF1609:AR1609" si="3614">AF1608</f>
        <v>0</v>
      </c>
      <c r="AG1609" s="362">
        <f t="shared" si="3614"/>
        <v>0</v>
      </c>
      <c r="AH1609" s="362">
        <f t="shared" si="3614"/>
        <v>0</v>
      </c>
      <c r="AI1609" s="362">
        <f t="shared" si="3614"/>
        <v>0</v>
      </c>
      <c r="AJ1609" s="362">
        <f t="shared" si="3614"/>
        <v>0</v>
      </c>
      <c r="AK1609" s="362">
        <f t="shared" si="3614"/>
        <v>0</v>
      </c>
      <c r="AL1609" s="362">
        <f t="shared" si="3614"/>
        <v>0</v>
      </c>
      <c r="AM1609" s="362">
        <f t="shared" si="3614"/>
        <v>0</v>
      </c>
      <c r="AN1609" s="362">
        <f t="shared" si="3614"/>
        <v>0</v>
      </c>
      <c r="AO1609" s="362">
        <f t="shared" si="3614"/>
        <v>0</v>
      </c>
      <c r="AP1609" s="362">
        <f t="shared" si="3614"/>
        <v>0</v>
      </c>
      <c r="AQ1609" s="362">
        <f t="shared" si="3614"/>
        <v>0</v>
      </c>
      <c r="AR1609" s="362">
        <f t="shared" si="3614"/>
        <v>0</v>
      </c>
      <c r="AS1609" s="257"/>
    </row>
    <row r="1610" spans="1:45" ht="15" hidden="1" customHeight="1" outlineLevel="1">
      <c r="A1610" s="464"/>
      <c r="B1610" s="274"/>
      <c r="C1610" s="265"/>
      <c r="D1610" s="251"/>
      <c r="E1610" s="251"/>
      <c r="F1610" s="251"/>
      <c r="G1610" s="251"/>
      <c r="H1610" s="251"/>
      <c r="I1610" s="251"/>
      <c r="J1610" s="251"/>
      <c r="K1610" s="251"/>
      <c r="L1610" s="251"/>
      <c r="M1610" s="251"/>
      <c r="N1610" s="251"/>
      <c r="O1610" s="251"/>
      <c r="P1610" s="251"/>
      <c r="Q1610" s="251"/>
      <c r="R1610" s="251"/>
      <c r="S1610" s="251"/>
      <c r="T1610" s="251"/>
      <c r="U1610" s="251"/>
      <c r="V1610" s="251"/>
      <c r="W1610" s="251"/>
      <c r="X1610" s="251"/>
      <c r="Y1610" s="251"/>
      <c r="Z1610" s="251"/>
      <c r="AA1610" s="251"/>
      <c r="AB1610" s="251"/>
      <c r="AC1610" s="251"/>
      <c r="AD1610" s="251"/>
      <c r="AE1610" s="363"/>
      <c r="AF1610" s="372"/>
      <c r="AG1610" s="372"/>
      <c r="AH1610" s="372"/>
      <c r="AI1610" s="372"/>
      <c r="AJ1610" s="372"/>
      <c r="AK1610" s="372"/>
      <c r="AL1610" s="372"/>
      <c r="AM1610" s="372"/>
      <c r="AN1610" s="372"/>
      <c r="AO1610" s="372"/>
      <c r="AP1610" s="372"/>
      <c r="AQ1610" s="372"/>
      <c r="AR1610" s="372"/>
      <c r="AS1610" s="266"/>
    </row>
    <row r="1611" spans="1:45" ht="28.5" hidden="1" customHeight="1" outlineLevel="1">
      <c r="A1611" s="464">
        <v>12</v>
      </c>
      <c r="B1611" s="379" t="s">
        <v>105</v>
      </c>
      <c r="C1611" s="251" t="s">
        <v>25</v>
      </c>
      <c r="D1611" s="255"/>
      <c r="E1611" s="255"/>
      <c r="F1611" s="255"/>
      <c r="G1611" s="255"/>
      <c r="H1611" s="255"/>
      <c r="I1611" s="255"/>
      <c r="J1611" s="255"/>
      <c r="K1611" s="255"/>
      <c r="L1611" s="255"/>
      <c r="M1611" s="255"/>
      <c r="N1611" s="255"/>
      <c r="O1611" s="255"/>
      <c r="P1611" s="255"/>
      <c r="Q1611" s="255">
        <v>12</v>
      </c>
      <c r="R1611" s="255"/>
      <c r="S1611" s="255"/>
      <c r="T1611" s="255"/>
      <c r="U1611" s="255"/>
      <c r="V1611" s="255"/>
      <c r="W1611" s="255"/>
      <c r="X1611" s="255"/>
      <c r="Y1611" s="255"/>
      <c r="Z1611" s="255"/>
      <c r="AA1611" s="255"/>
      <c r="AB1611" s="255"/>
      <c r="AC1611" s="255"/>
      <c r="AD1611" s="255"/>
      <c r="AE1611" s="361"/>
      <c r="AF1611" s="366"/>
      <c r="AG1611" s="366"/>
      <c r="AH1611" s="366"/>
      <c r="AI1611" s="366"/>
      <c r="AJ1611" s="366"/>
      <c r="AK1611" s="366"/>
      <c r="AL1611" s="366"/>
      <c r="AM1611" s="366"/>
      <c r="AN1611" s="366"/>
      <c r="AO1611" s="366"/>
      <c r="AP1611" s="366"/>
      <c r="AQ1611" s="366"/>
      <c r="AR1611" s="366"/>
      <c r="AS1611" s="256">
        <f>SUM(AE1611:AR1611)</f>
        <v>0</v>
      </c>
    </row>
    <row r="1612" spans="1:45" ht="15" hidden="1" customHeight="1" outlineLevel="1">
      <c r="A1612" s="464"/>
      <c r="B1612" s="254" t="s">
        <v>960</v>
      </c>
      <c r="C1612" s="251" t="s">
        <v>163</v>
      </c>
      <c r="D1612" s="255"/>
      <c r="E1612" s="255"/>
      <c r="F1612" s="255"/>
      <c r="G1612" s="255"/>
      <c r="H1612" s="255"/>
      <c r="I1612" s="255"/>
      <c r="J1612" s="255"/>
      <c r="K1612" s="255"/>
      <c r="L1612" s="255"/>
      <c r="M1612" s="255"/>
      <c r="N1612" s="255"/>
      <c r="O1612" s="255"/>
      <c r="P1612" s="255"/>
      <c r="Q1612" s="255">
        <f>Q1611</f>
        <v>12</v>
      </c>
      <c r="R1612" s="255"/>
      <c r="S1612" s="255"/>
      <c r="T1612" s="255"/>
      <c r="U1612" s="255"/>
      <c r="V1612" s="255"/>
      <c r="W1612" s="255"/>
      <c r="X1612" s="255"/>
      <c r="Y1612" s="255"/>
      <c r="Z1612" s="255"/>
      <c r="AA1612" s="255"/>
      <c r="AB1612" s="255"/>
      <c r="AC1612" s="255"/>
      <c r="AD1612" s="255"/>
      <c r="AE1612" s="362">
        <f>AE1611</f>
        <v>0</v>
      </c>
      <c r="AF1612" s="362">
        <f t="shared" ref="AF1612:AR1612" si="3615">AF1611</f>
        <v>0</v>
      </c>
      <c r="AG1612" s="362">
        <f t="shared" si="3615"/>
        <v>0</v>
      </c>
      <c r="AH1612" s="362">
        <f t="shared" si="3615"/>
        <v>0</v>
      </c>
      <c r="AI1612" s="362">
        <f t="shared" si="3615"/>
        <v>0</v>
      </c>
      <c r="AJ1612" s="362">
        <f t="shared" si="3615"/>
        <v>0</v>
      </c>
      <c r="AK1612" s="362">
        <f t="shared" si="3615"/>
        <v>0</v>
      </c>
      <c r="AL1612" s="362">
        <f t="shared" si="3615"/>
        <v>0</v>
      </c>
      <c r="AM1612" s="362">
        <f t="shared" si="3615"/>
        <v>0</v>
      </c>
      <c r="AN1612" s="362">
        <f t="shared" si="3615"/>
        <v>0</v>
      </c>
      <c r="AO1612" s="362">
        <f t="shared" si="3615"/>
        <v>0</v>
      </c>
      <c r="AP1612" s="362">
        <f t="shared" si="3615"/>
        <v>0</v>
      </c>
      <c r="AQ1612" s="362">
        <f t="shared" si="3615"/>
        <v>0</v>
      </c>
      <c r="AR1612" s="362">
        <f t="shared" si="3615"/>
        <v>0</v>
      </c>
      <c r="AS1612" s="257"/>
    </row>
    <row r="1613" spans="1:45" ht="15" hidden="1" customHeight="1" outlineLevel="1">
      <c r="A1613" s="464"/>
      <c r="B1613" s="274"/>
      <c r="C1613" s="265"/>
      <c r="D1613" s="251"/>
      <c r="E1613" s="251"/>
      <c r="F1613" s="251"/>
      <c r="G1613" s="251"/>
      <c r="H1613" s="251"/>
      <c r="I1613" s="251"/>
      <c r="J1613" s="251"/>
      <c r="K1613" s="251"/>
      <c r="L1613" s="251"/>
      <c r="M1613" s="251"/>
      <c r="N1613" s="251"/>
      <c r="O1613" s="251"/>
      <c r="P1613" s="251"/>
      <c r="Q1613" s="251"/>
      <c r="R1613" s="251"/>
      <c r="S1613" s="251"/>
      <c r="T1613" s="251"/>
      <c r="U1613" s="251"/>
      <c r="V1613" s="251"/>
      <c r="W1613" s="251"/>
      <c r="X1613" s="251"/>
      <c r="Y1613" s="251"/>
      <c r="Z1613" s="251"/>
      <c r="AA1613" s="251"/>
      <c r="AB1613" s="251"/>
      <c r="AC1613" s="251"/>
      <c r="AD1613" s="251"/>
      <c r="AE1613" s="373"/>
      <c r="AF1613" s="373"/>
      <c r="AG1613" s="363"/>
      <c r="AH1613" s="363"/>
      <c r="AI1613" s="363"/>
      <c r="AJ1613" s="363"/>
      <c r="AK1613" s="363"/>
      <c r="AL1613" s="363"/>
      <c r="AM1613" s="363"/>
      <c r="AN1613" s="363"/>
      <c r="AO1613" s="363"/>
      <c r="AP1613" s="363"/>
      <c r="AQ1613" s="363"/>
      <c r="AR1613" s="363"/>
      <c r="AS1613" s="266"/>
    </row>
    <row r="1614" spans="1:45" ht="15" hidden="1" customHeight="1" outlineLevel="1">
      <c r="A1614" s="464">
        <v>13</v>
      </c>
      <c r="B1614" s="379" t="s">
        <v>106</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1"/>
      <c r="AF1614" s="366"/>
      <c r="AG1614" s="366"/>
      <c r="AH1614" s="366"/>
      <c r="AI1614" s="366"/>
      <c r="AJ1614" s="366"/>
      <c r="AK1614" s="366"/>
      <c r="AL1614" s="366"/>
      <c r="AM1614" s="366"/>
      <c r="AN1614" s="366"/>
      <c r="AO1614" s="366"/>
      <c r="AP1614" s="366"/>
      <c r="AQ1614" s="366"/>
      <c r="AR1614" s="366"/>
      <c r="AS1614" s="256">
        <f>SUM(AE1614:AR1614)</f>
        <v>0</v>
      </c>
    </row>
    <row r="1615" spans="1:45" ht="15" hidden="1" customHeight="1" outlineLevel="1">
      <c r="A1615" s="464"/>
      <c r="B1615" s="254" t="s">
        <v>960</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62">
        <f>AE1614</f>
        <v>0</v>
      </c>
      <c r="AF1615" s="362">
        <f t="shared" ref="AF1615:AR1615" si="3616">AF1614</f>
        <v>0</v>
      </c>
      <c r="AG1615" s="362">
        <f t="shared" si="3616"/>
        <v>0</v>
      </c>
      <c r="AH1615" s="362">
        <f t="shared" si="3616"/>
        <v>0</v>
      </c>
      <c r="AI1615" s="362">
        <f t="shared" si="3616"/>
        <v>0</v>
      </c>
      <c r="AJ1615" s="362">
        <f t="shared" si="3616"/>
        <v>0</v>
      </c>
      <c r="AK1615" s="362">
        <f t="shared" si="3616"/>
        <v>0</v>
      </c>
      <c r="AL1615" s="362">
        <f t="shared" si="3616"/>
        <v>0</v>
      </c>
      <c r="AM1615" s="362">
        <f t="shared" si="3616"/>
        <v>0</v>
      </c>
      <c r="AN1615" s="362">
        <f t="shared" si="3616"/>
        <v>0</v>
      </c>
      <c r="AO1615" s="362">
        <f t="shared" si="3616"/>
        <v>0</v>
      </c>
      <c r="AP1615" s="362">
        <f t="shared" si="3616"/>
        <v>0</v>
      </c>
      <c r="AQ1615" s="362">
        <f t="shared" si="3616"/>
        <v>0</v>
      </c>
      <c r="AR1615" s="362">
        <f t="shared" si="3616"/>
        <v>0</v>
      </c>
      <c r="AS1615" s="266"/>
    </row>
    <row r="1616" spans="1:45" ht="15" hidden="1" customHeight="1" outlineLevel="1">
      <c r="A1616" s="46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63"/>
      <c r="AF1616" s="363"/>
      <c r="AG1616" s="363"/>
      <c r="AH1616" s="363"/>
      <c r="AI1616" s="363"/>
      <c r="AJ1616" s="363"/>
      <c r="AK1616" s="363"/>
      <c r="AL1616" s="363"/>
      <c r="AM1616" s="363"/>
      <c r="AN1616" s="363"/>
      <c r="AO1616" s="363"/>
      <c r="AP1616" s="363"/>
      <c r="AQ1616" s="363"/>
      <c r="AR1616" s="363"/>
      <c r="AS1616" s="266"/>
    </row>
    <row r="1617" spans="1:46" ht="15" hidden="1" customHeight="1" outlineLevel="1">
      <c r="A1617" s="464"/>
      <c r="B1617" s="248" t="s">
        <v>107</v>
      </c>
      <c r="C1617" s="249"/>
      <c r="D1617" s="250"/>
      <c r="E1617" s="250"/>
      <c r="F1617" s="250"/>
      <c r="G1617" s="250"/>
      <c r="H1617" s="250"/>
      <c r="I1617" s="250"/>
      <c r="J1617" s="250"/>
      <c r="K1617" s="250"/>
      <c r="L1617" s="250"/>
      <c r="M1617" s="250"/>
      <c r="N1617" s="250"/>
      <c r="O1617" s="250"/>
      <c r="P1617" s="250"/>
      <c r="Q1617" s="250"/>
      <c r="R1617" s="250"/>
      <c r="S1617" s="249"/>
      <c r="T1617" s="249"/>
      <c r="U1617" s="249"/>
      <c r="V1617" s="249"/>
      <c r="W1617" s="249"/>
      <c r="X1617" s="249"/>
      <c r="Y1617" s="249"/>
      <c r="Z1617" s="249"/>
      <c r="AA1617" s="249"/>
      <c r="AB1617" s="249"/>
      <c r="AC1617" s="249"/>
      <c r="AD1617" s="249"/>
      <c r="AE1617" s="365"/>
      <c r="AF1617" s="365"/>
      <c r="AG1617" s="365"/>
      <c r="AH1617" s="365"/>
      <c r="AI1617" s="365"/>
      <c r="AJ1617" s="365"/>
      <c r="AK1617" s="365"/>
      <c r="AL1617" s="365"/>
      <c r="AM1617" s="365"/>
      <c r="AN1617" s="365"/>
      <c r="AO1617" s="365"/>
      <c r="AP1617" s="365"/>
      <c r="AQ1617" s="365"/>
      <c r="AR1617" s="365"/>
      <c r="AS1617" s="252"/>
    </row>
    <row r="1618" spans="1:46" ht="15" hidden="1" customHeight="1" outlineLevel="1">
      <c r="A1618" s="464">
        <v>14</v>
      </c>
      <c r="B1618" s="274" t="s">
        <v>108</v>
      </c>
      <c r="C1618" s="251" t="s">
        <v>25</v>
      </c>
      <c r="D1618" s="255"/>
      <c r="E1618" s="255"/>
      <c r="F1618" s="255"/>
      <c r="G1618" s="255"/>
      <c r="H1618" s="255"/>
      <c r="I1618" s="255"/>
      <c r="J1618" s="255"/>
      <c r="K1618" s="255"/>
      <c r="L1618" s="255"/>
      <c r="M1618" s="255"/>
      <c r="N1618" s="255"/>
      <c r="O1618" s="255"/>
      <c r="P1618" s="255"/>
      <c r="Q1618" s="255">
        <v>12</v>
      </c>
      <c r="R1618" s="255"/>
      <c r="S1618" s="255"/>
      <c r="T1618" s="255"/>
      <c r="U1618" s="255"/>
      <c r="V1618" s="255"/>
      <c r="W1618" s="255"/>
      <c r="X1618" s="255"/>
      <c r="Y1618" s="255"/>
      <c r="Z1618" s="255"/>
      <c r="AA1618" s="255"/>
      <c r="AB1618" s="255"/>
      <c r="AC1618" s="255"/>
      <c r="AD1618" s="255"/>
      <c r="AE1618" s="361"/>
      <c r="AF1618" s="361"/>
      <c r="AG1618" s="361"/>
      <c r="AH1618" s="361"/>
      <c r="AI1618" s="361"/>
      <c r="AJ1618" s="361"/>
      <c r="AK1618" s="361"/>
      <c r="AL1618" s="361"/>
      <c r="AM1618" s="361"/>
      <c r="AN1618" s="361"/>
      <c r="AO1618" s="361"/>
      <c r="AP1618" s="361"/>
      <c r="AQ1618" s="361"/>
      <c r="AR1618" s="361"/>
      <c r="AS1618" s="256">
        <f>SUM(AE1618:AR1618)</f>
        <v>0</v>
      </c>
    </row>
    <row r="1619" spans="1:46" ht="15" hidden="1" customHeight="1" outlineLevel="1">
      <c r="A1619" s="464"/>
      <c r="B1619" s="254" t="s">
        <v>960</v>
      </c>
      <c r="C1619" s="251" t="s">
        <v>163</v>
      </c>
      <c r="D1619" s="255"/>
      <c r="E1619" s="255"/>
      <c r="F1619" s="255"/>
      <c r="G1619" s="255"/>
      <c r="H1619" s="255"/>
      <c r="I1619" s="255"/>
      <c r="J1619" s="255"/>
      <c r="K1619" s="255"/>
      <c r="L1619" s="255"/>
      <c r="M1619" s="255"/>
      <c r="N1619" s="255"/>
      <c r="O1619" s="255"/>
      <c r="P1619" s="255"/>
      <c r="Q1619" s="255">
        <f>Q1618</f>
        <v>12</v>
      </c>
      <c r="R1619" s="255"/>
      <c r="S1619" s="255"/>
      <c r="T1619" s="255"/>
      <c r="U1619" s="255"/>
      <c r="V1619" s="255"/>
      <c r="W1619" s="255"/>
      <c r="X1619" s="255"/>
      <c r="Y1619" s="255"/>
      <c r="Z1619" s="255"/>
      <c r="AA1619" s="255"/>
      <c r="AB1619" s="255"/>
      <c r="AC1619" s="255"/>
      <c r="AD1619" s="255"/>
      <c r="AE1619" s="362">
        <f>AE1618</f>
        <v>0</v>
      </c>
      <c r="AF1619" s="362">
        <f t="shared" ref="AF1619:AR1619" si="3617">AF1618</f>
        <v>0</v>
      </c>
      <c r="AG1619" s="362">
        <f t="shared" si="3617"/>
        <v>0</v>
      </c>
      <c r="AH1619" s="362">
        <f t="shared" si="3617"/>
        <v>0</v>
      </c>
      <c r="AI1619" s="362">
        <f t="shared" si="3617"/>
        <v>0</v>
      </c>
      <c r="AJ1619" s="362">
        <f t="shared" si="3617"/>
        <v>0</v>
      </c>
      <c r="AK1619" s="362">
        <f t="shared" si="3617"/>
        <v>0</v>
      </c>
      <c r="AL1619" s="362">
        <f t="shared" si="3617"/>
        <v>0</v>
      </c>
      <c r="AM1619" s="362">
        <f t="shared" si="3617"/>
        <v>0</v>
      </c>
      <c r="AN1619" s="362">
        <f t="shared" si="3617"/>
        <v>0</v>
      </c>
      <c r="AO1619" s="362">
        <f t="shared" si="3617"/>
        <v>0</v>
      </c>
      <c r="AP1619" s="362">
        <f t="shared" si="3617"/>
        <v>0</v>
      </c>
      <c r="AQ1619" s="362">
        <f t="shared" si="3617"/>
        <v>0</v>
      </c>
      <c r="AR1619" s="362">
        <f t="shared" si="3617"/>
        <v>0</v>
      </c>
      <c r="AS1619" s="257"/>
    </row>
    <row r="1620" spans="1:46" ht="15" hidden="1" customHeight="1" outlineLevel="1">
      <c r="A1620" s="464"/>
      <c r="B1620" s="274"/>
      <c r="C1620" s="265"/>
      <c r="D1620" s="251"/>
      <c r="E1620" s="251"/>
      <c r="F1620" s="251"/>
      <c r="G1620" s="251"/>
      <c r="H1620" s="251"/>
      <c r="I1620" s="251"/>
      <c r="J1620" s="251"/>
      <c r="K1620" s="251"/>
      <c r="L1620" s="251"/>
      <c r="M1620" s="251"/>
      <c r="N1620" s="251"/>
      <c r="O1620" s="251"/>
      <c r="P1620" s="251"/>
      <c r="Q1620" s="414"/>
      <c r="R1620" s="251"/>
      <c r="S1620" s="251"/>
      <c r="T1620" s="251"/>
      <c r="U1620" s="251"/>
      <c r="V1620" s="251"/>
      <c r="W1620" s="251"/>
      <c r="X1620" s="251"/>
      <c r="Y1620" s="251"/>
      <c r="Z1620" s="251"/>
      <c r="AA1620" s="251"/>
      <c r="AB1620" s="251"/>
      <c r="AC1620" s="251"/>
      <c r="AD1620" s="251"/>
      <c r="AE1620" s="363"/>
      <c r="AF1620" s="363"/>
      <c r="AG1620" s="363"/>
      <c r="AH1620" s="363"/>
      <c r="AI1620" s="363"/>
      <c r="AJ1620" s="363"/>
      <c r="AK1620" s="363"/>
      <c r="AL1620" s="363"/>
      <c r="AM1620" s="363"/>
      <c r="AN1620" s="363"/>
      <c r="AO1620" s="363"/>
      <c r="AP1620" s="363"/>
      <c r="AQ1620" s="363"/>
      <c r="AR1620" s="363"/>
      <c r="AS1620" s="261"/>
      <c r="AT1620" s="544"/>
    </row>
    <row r="1621" spans="1:46" s="243" customFormat="1" ht="15.75" hidden="1" outlineLevel="1">
      <c r="A1621" s="464"/>
      <c r="B1621" s="248" t="s">
        <v>486</v>
      </c>
      <c r="C1621" s="251"/>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7"/>
      <c r="AL1621" s="367"/>
      <c r="AM1621" s="367"/>
      <c r="AN1621" s="367"/>
      <c r="AO1621" s="367"/>
      <c r="AP1621" s="367"/>
      <c r="AQ1621" s="367"/>
      <c r="AR1621" s="367"/>
      <c r="AS1621" s="453"/>
      <c r="AT1621" s="545"/>
    </row>
    <row r="1622" spans="1:46" hidden="1" outlineLevel="1">
      <c r="A1622" s="464">
        <v>15</v>
      </c>
      <c r="B1622" s="254" t="s">
        <v>491</v>
      </c>
      <c r="C1622" s="251" t="s">
        <v>25</v>
      </c>
      <c r="D1622" s="255"/>
      <c r="E1622" s="255"/>
      <c r="F1622" s="255"/>
      <c r="G1622" s="255"/>
      <c r="H1622" s="255"/>
      <c r="I1622" s="255"/>
      <c r="J1622" s="255"/>
      <c r="K1622" s="255"/>
      <c r="L1622" s="255"/>
      <c r="M1622" s="255"/>
      <c r="N1622" s="255"/>
      <c r="O1622" s="255"/>
      <c r="P1622" s="255"/>
      <c r="Q1622" s="255">
        <v>0</v>
      </c>
      <c r="R1622" s="255"/>
      <c r="S1622" s="255"/>
      <c r="T1622" s="255"/>
      <c r="U1622" s="255"/>
      <c r="V1622" s="255"/>
      <c r="W1622" s="255"/>
      <c r="X1622" s="255"/>
      <c r="Y1622" s="255"/>
      <c r="Z1622" s="255"/>
      <c r="AA1622" s="255"/>
      <c r="AB1622" s="255"/>
      <c r="AC1622" s="255"/>
      <c r="AD1622" s="255"/>
      <c r="AE1622" s="361"/>
      <c r="AF1622" s="361"/>
      <c r="AG1622" s="361"/>
      <c r="AH1622" s="361"/>
      <c r="AI1622" s="361"/>
      <c r="AJ1622" s="361"/>
      <c r="AK1622" s="361"/>
      <c r="AL1622" s="361"/>
      <c r="AM1622" s="361"/>
      <c r="AN1622" s="361"/>
      <c r="AO1622" s="361"/>
      <c r="AP1622" s="361"/>
      <c r="AQ1622" s="361"/>
      <c r="AR1622" s="361"/>
      <c r="AS1622" s="546">
        <f>SUM(AE1622:AR1622)</f>
        <v>0</v>
      </c>
      <c r="AT1622" s="544"/>
    </row>
    <row r="1623" spans="1:46" hidden="1" outlineLevel="1">
      <c r="A1623" s="464"/>
      <c r="B1623" s="254" t="s">
        <v>960</v>
      </c>
      <c r="C1623" s="251" t="s">
        <v>163</v>
      </c>
      <c r="D1623" s="255"/>
      <c r="E1623" s="255"/>
      <c r="F1623" s="255"/>
      <c r="G1623" s="255"/>
      <c r="H1623" s="255"/>
      <c r="I1623" s="255"/>
      <c r="J1623" s="255"/>
      <c r="K1623" s="255"/>
      <c r="L1623" s="255"/>
      <c r="M1623" s="255"/>
      <c r="N1623" s="255"/>
      <c r="O1623" s="255"/>
      <c r="P1623" s="255"/>
      <c r="Q1623" s="255">
        <f>Q1622</f>
        <v>0</v>
      </c>
      <c r="R1623" s="255"/>
      <c r="S1623" s="255"/>
      <c r="T1623" s="255"/>
      <c r="U1623" s="255"/>
      <c r="V1623" s="255"/>
      <c r="W1623" s="255"/>
      <c r="X1623" s="255"/>
      <c r="Y1623" s="255"/>
      <c r="Z1623" s="255"/>
      <c r="AA1623" s="255"/>
      <c r="AB1623" s="255"/>
      <c r="AC1623" s="255"/>
      <c r="AD1623" s="255"/>
      <c r="AE1623" s="362">
        <f>AE1622</f>
        <v>0</v>
      </c>
      <c r="AF1623" s="362">
        <f>AF1622</f>
        <v>0</v>
      </c>
      <c r="AG1623" s="362">
        <f t="shared" ref="AG1623:AI1623" si="3618">AG1622</f>
        <v>0</v>
      </c>
      <c r="AH1623" s="362">
        <f t="shared" si="3618"/>
        <v>0</v>
      </c>
      <c r="AI1623" s="362">
        <f t="shared" si="3618"/>
        <v>0</v>
      </c>
      <c r="AJ1623" s="362">
        <f>AJ1622</f>
        <v>0</v>
      </c>
      <c r="AK1623" s="362">
        <f t="shared" ref="AK1623:AR1623" si="3619">AK1622</f>
        <v>0</v>
      </c>
      <c r="AL1623" s="362">
        <f t="shared" si="3619"/>
        <v>0</v>
      </c>
      <c r="AM1623" s="362">
        <f t="shared" si="3619"/>
        <v>0</v>
      </c>
      <c r="AN1623" s="362">
        <f t="shared" si="3619"/>
        <v>0</v>
      </c>
      <c r="AO1623" s="362">
        <f t="shared" si="3619"/>
        <v>0</v>
      </c>
      <c r="AP1623" s="362">
        <f t="shared" si="3619"/>
        <v>0</v>
      </c>
      <c r="AQ1623" s="362">
        <f t="shared" si="3619"/>
        <v>0</v>
      </c>
      <c r="AR1623" s="362">
        <f t="shared" si="3619"/>
        <v>0</v>
      </c>
      <c r="AS1623" s="257"/>
    </row>
    <row r="1624" spans="1:46" hidden="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s="243" customFormat="1" hidden="1" outlineLevel="1">
      <c r="A1625" s="464">
        <v>16</v>
      </c>
      <c r="B1625" s="283" t="s">
        <v>487</v>
      </c>
      <c r="C1625" s="251" t="s">
        <v>25</v>
      </c>
      <c r="D1625" s="255"/>
      <c r="E1625" s="255"/>
      <c r="F1625" s="255"/>
      <c r="G1625" s="255"/>
      <c r="H1625" s="255"/>
      <c r="I1625" s="255"/>
      <c r="J1625" s="255"/>
      <c r="K1625" s="255"/>
      <c r="L1625" s="255"/>
      <c r="M1625" s="255"/>
      <c r="N1625" s="255"/>
      <c r="O1625" s="255"/>
      <c r="P1625" s="255"/>
      <c r="Q1625" s="255">
        <v>0</v>
      </c>
      <c r="R1625" s="255"/>
      <c r="S1625" s="255"/>
      <c r="T1625" s="255"/>
      <c r="U1625" s="255"/>
      <c r="V1625" s="255"/>
      <c r="W1625" s="255"/>
      <c r="X1625" s="255"/>
      <c r="Y1625" s="255"/>
      <c r="Z1625" s="255"/>
      <c r="AA1625" s="255"/>
      <c r="AB1625" s="255"/>
      <c r="AC1625" s="255"/>
      <c r="AD1625" s="255"/>
      <c r="AE1625" s="361"/>
      <c r="AF1625" s="361"/>
      <c r="AG1625" s="361"/>
      <c r="AH1625" s="361"/>
      <c r="AI1625" s="361"/>
      <c r="AJ1625" s="361"/>
      <c r="AK1625" s="361"/>
      <c r="AL1625" s="361"/>
      <c r="AM1625" s="361"/>
      <c r="AN1625" s="361"/>
      <c r="AO1625" s="361"/>
      <c r="AP1625" s="361"/>
      <c r="AQ1625" s="361"/>
      <c r="AR1625" s="361"/>
      <c r="AS1625" s="256">
        <f>SUM(AE1625:AR1625)</f>
        <v>0</v>
      </c>
    </row>
    <row r="1626" spans="1:46" s="243" customFormat="1" hidden="1" outlineLevel="1">
      <c r="A1626" s="464"/>
      <c r="B1626" s="254" t="s">
        <v>960</v>
      </c>
      <c r="C1626" s="251" t="s">
        <v>163</v>
      </c>
      <c r="D1626" s="255"/>
      <c r="E1626" s="255"/>
      <c r="F1626" s="255"/>
      <c r="G1626" s="255"/>
      <c r="H1626" s="255"/>
      <c r="I1626" s="255"/>
      <c r="J1626" s="255"/>
      <c r="K1626" s="255"/>
      <c r="L1626" s="255"/>
      <c r="M1626" s="255"/>
      <c r="N1626" s="255"/>
      <c r="O1626" s="255"/>
      <c r="P1626" s="255"/>
      <c r="Q1626" s="255">
        <f>Q1625</f>
        <v>0</v>
      </c>
      <c r="R1626" s="255"/>
      <c r="S1626" s="255"/>
      <c r="T1626" s="255"/>
      <c r="U1626" s="255"/>
      <c r="V1626" s="255"/>
      <c r="W1626" s="255"/>
      <c r="X1626" s="255"/>
      <c r="Y1626" s="255"/>
      <c r="Z1626" s="255"/>
      <c r="AA1626" s="255"/>
      <c r="AB1626" s="255"/>
      <c r="AC1626" s="255"/>
      <c r="AD1626" s="255"/>
      <c r="AE1626" s="362">
        <f>AE1625</f>
        <v>0</v>
      </c>
      <c r="AF1626" s="362">
        <f t="shared" ref="AF1626:AQ1626" si="3620">AF1625</f>
        <v>0</v>
      </c>
      <c r="AG1626" s="362">
        <f t="shared" si="3620"/>
        <v>0</v>
      </c>
      <c r="AH1626" s="362">
        <f t="shared" si="3620"/>
        <v>0</v>
      </c>
      <c r="AI1626" s="362">
        <f t="shared" si="3620"/>
        <v>0</v>
      </c>
      <c r="AJ1626" s="362">
        <f t="shared" si="3620"/>
        <v>0</v>
      </c>
      <c r="AK1626" s="362">
        <f t="shared" si="3620"/>
        <v>0</v>
      </c>
      <c r="AL1626" s="362">
        <f t="shared" si="3620"/>
        <v>0</v>
      </c>
      <c r="AM1626" s="362">
        <f t="shared" si="3620"/>
        <v>0</v>
      </c>
      <c r="AN1626" s="362">
        <f t="shared" si="3620"/>
        <v>0</v>
      </c>
      <c r="AO1626" s="362">
        <f t="shared" si="3620"/>
        <v>0</v>
      </c>
      <c r="AP1626" s="362">
        <f t="shared" si="3620"/>
        <v>0</v>
      </c>
      <c r="AQ1626" s="362">
        <f t="shared" si="3620"/>
        <v>0</v>
      </c>
      <c r="AR1626" s="362">
        <f>AR1625</f>
        <v>0</v>
      </c>
      <c r="AS1626" s="257"/>
    </row>
    <row r="1627" spans="1:46" s="243" customFormat="1" hidden="1" outlineLevel="1">
      <c r="A1627" s="464"/>
      <c r="B1627" s="283"/>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7"/>
      <c r="AL1627" s="367"/>
      <c r="AM1627" s="367"/>
      <c r="AN1627" s="367"/>
      <c r="AO1627" s="367"/>
      <c r="AP1627" s="367"/>
      <c r="AQ1627" s="367"/>
      <c r="AR1627" s="367"/>
      <c r="AS1627" s="272"/>
    </row>
    <row r="1628" spans="1:46" ht="15.75" hidden="1" outlineLevel="1">
      <c r="A1628" s="464"/>
      <c r="B1628" s="455" t="s">
        <v>492</v>
      </c>
      <c r="C1628" s="279"/>
      <c r="D1628" s="250"/>
      <c r="E1628" s="249"/>
      <c r="F1628" s="249"/>
      <c r="G1628" s="249"/>
      <c r="H1628" s="249"/>
      <c r="I1628" s="249"/>
      <c r="J1628" s="249"/>
      <c r="K1628" s="249"/>
      <c r="L1628" s="249"/>
      <c r="M1628" s="249"/>
      <c r="N1628" s="249"/>
      <c r="O1628" s="249"/>
      <c r="P1628" s="249"/>
      <c r="Q1628" s="250"/>
      <c r="R1628" s="249"/>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idden="1" outlineLevel="1">
      <c r="A1629" s="464">
        <v>17</v>
      </c>
      <c r="B1629" s="379" t="s">
        <v>112</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77"/>
      <c r="AF1629" s="361"/>
      <c r="AG1629" s="361"/>
      <c r="AH1629" s="361"/>
      <c r="AI1629" s="361"/>
      <c r="AJ1629" s="361"/>
      <c r="AK1629" s="361"/>
      <c r="AL1629" s="366"/>
      <c r="AM1629" s="366"/>
      <c r="AN1629" s="366"/>
      <c r="AO1629" s="366"/>
      <c r="AP1629" s="366"/>
      <c r="AQ1629" s="366"/>
      <c r="AR1629" s="366"/>
      <c r="AS1629" s="256">
        <f>SUM(AE1629:AR1629)</f>
        <v>0</v>
      </c>
    </row>
    <row r="1630" spans="1:46" hidden="1" outlineLevel="1">
      <c r="A1630" s="464"/>
      <c r="B1630" s="254" t="s">
        <v>960</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621">AF1629</f>
        <v>0</v>
      </c>
      <c r="AG1630" s="362">
        <f t="shared" si="3621"/>
        <v>0</v>
      </c>
      <c r="AH1630" s="362">
        <f t="shared" si="3621"/>
        <v>0</v>
      </c>
      <c r="AI1630" s="362">
        <f t="shared" si="3621"/>
        <v>0</v>
      </c>
      <c r="AJ1630" s="362">
        <f t="shared" si="3621"/>
        <v>0</v>
      </c>
      <c r="AK1630" s="362">
        <f t="shared" si="3621"/>
        <v>0</v>
      </c>
      <c r="AL1630" s="362">
        <f t="shared" si="3621"/>
        <v>0</v>
      </c>
      <c r="AM1630" s="362">
        <f t="shared" si="3621"/>
        <v>0</v>
      </c>
      <c r="AN1630" s="362">
        <f t="shared" si="3621"/>
        <v>0</v>
      </c>
      <c r="AO1630" s="362">
        <f t="shared" si="3621"/>
        <v>0</v>
      </c>
      <c r="AP1630" s="362">
        <f t="shared" si="3621"/>
        <v>0</v>
      </c>
      <c r="AQ1630" s="362">
        <f t="shared" si="3621"/>
        <v>0</v>
      </c>
      <c r="AR1630" s="362">
        <f t="shared" si="3621"/>
        <v>0</v>
      </c>
      <c r="AS1630" s="266"/>
    </row>
    <row r="1631" spans="1:46" hidden="1" outlineLevel="1">
      <c r="A1631" s="464"/>
      <c r="B1631" s="254"/>
      <c r="C1631" s="251"/>
      <c r="D1631" s="251"/>
      <c r="E1631" s="251"/>
      <c r="F1631" s="251"/>
      <c r="G1631" s="251"/>
      <c r="H1631" s="251"/>
      <c r="I1631" s="251"/>
      <c r="J1631" s="251"/>
      <c r="K1631" s="251"/>
      <c r="L1631" s="251"/>
      <c r="M1631" s="251"/>
      <c r="N1631" s="251"/>
      <c r="O1631" s="251"/>
      <c r="P1631" s="251"/>
      <c r="Q1631" s="251"/>
      <c r="R1631" s="251"/>
      <c r="S1631" s="251"/>
      <c r="T1631" s="251"/>
      <c r="U1631" s="251"/>
      <c r="V1631" s="251"/>
      <c r="W1631" s="251"/>
      <c r="X1631" s="251"/>
      <c r="Y1631" s="251"/>
      <c r="Z1631" s="251"/>
      <c r="AA1631" s="251"/>
      <c r="AB1631" s="251"/>
      <c r="AC1631" s="251"/>
      <c r="AD1631" s="251"/>
      <c r="AE1631" s="373"/>
      <c r="AF1631" s="376"/>
      <c r="AG1631" s="376"/>
      <c r="AH1631" s="376"/>
      <c r="AI1631" s="376"/>
      <c r="AJ1631" s="376"/>
      <c r="AK1631" s="376"/>
      <c r="AL1631" s="376"/>
      <c r="AM1631" s="376"/>
      <c r="AN1631" s="376"/>
      <c r="AO1631" s="376"/>
      <c r="AP1631" s="376"/>
      <c r="AQ1631" s="376"/>
      <c r="AR1631" s="376"/>
      <c r="AS1631" s="266"/>
    </row>
    <row r="1632" spans="1:46" hidden="1" outlineLevel="1">
      <c r="A1632" s="464">
        <v>18</v>
      </c>
      <c r="B1632" s="379" t="s">
        <v>109</v>
      </c>
      <c r="C1632" s="251" t="s">
        <v>25</v>
      </c>
      <c r="D1632" s="255"/>
      <c r="E1632" s="255"/>
      <c r="F1632" s="255"/>
      <c r="G1632" s="255"/>
      <c r="H1632" s="255"/>
      <c r="I1632" s="255"/>
      <c r="J1632" s="255"/>
      <c r="K1632" s="255"/>
      <c r="L1632" s="255"/>
      <c r="M1632" s="255"/>
      <c r="N1632" s="255"/>
      <c r="O1632" s="255"/>
      <c r="P1632" s="255"/>
      <c r="Q1632" s="255">
        <v>12</v>
      </c>
      <c r="R1632" s="255"/>
      <c r="S1632" s="255"/>
      <c r="T1632" s="255"/>
      <c r="U1632" s="255"/>
      <c r="V1632" s="255"/>
      <c r="W1632" s="255"/>
      <c r="X1632" s="255"/>
      <c r="Y1632" s="255"/>
      <c r="Z1632" s="255"/>
      <c r="AA1632" s="255"/>
      <c r="AB1632" s="255"/>
      <c r="AC1632" s="255"/>
      <c r="AD1632" s="255"/>
      <c r="AE1632" s="377"/>
      <c r="AF1632" s="361"/>
      <c r="AG1632" s="361"/>
      <c r="AH1632" s="361"/>
      <c r="AI1632" s="361"/>
      <c r="AJ1632" s="361"/>
      <c r="AK1632" s="361"/>
      <c r="AL1632" s="366"/>
      <c r="AM1632" s="366"/>
      <c r="AN1632" s="366"/>
      <c r="AO1632" s="366"/>
      <c r="AP1632" s="366"/>
      <c r="AQ1632" s="366"/>
      <c r="AR1632" s="366"/>
      <c r="AS1632" s="256">
        <f>SUM(AE1632:AR1632)</f>
        <v>0</v>
      </c>
    </row>
    <row r="1633" spans="1:45" hidden="1" outlineLevel="1">
      <c r="A1633" s="464"/>
      <c r="B1633" s="254" t="s">
        <v>960</v>
      </c>
      <c r="C1633" s="251" t="s">
        <v>163</v>
      </c>
      <c r="D1633" s="255"/>
      <c r="E1633" s="255"/>
      <c r="F1633" s="255"/>
      <c r="G1633" s="255"/>
      <c r="H1633" s="255"/>
      <c r="I1633" s="255"/>
      <c r="J1633" s="255"/>
      <c r="K1633" s="255"/>
      <c r="L1633" s="255"/>
      <c r="M1633" s="255"/>
      <c r="N1633" s="255"/>
      <c r="O1633" s="255"/>
      <c r="P1633" s="255"/>
      <c r="Q1633" s="255">
        <f>Q1632</f>
        <v>12</v>
      </c>
      <c r="R1633" s="255"/>
      <c r="S1633" s="255"/>
      <c r="T1633" s="255"/>
      <c r="U1633" s="255"/>
      <c r="V1633" s="255"/>
      <c r="W1633" s="255"/>
      <c r="X1633" s="255"/>
      <c r="Y1633" s="255"/>
      <c r="Z1633" s="255"/>
      <c r="AA1633" s="255"/>
      <c r="AB1633" s="255"/>
      <c r="AC1633" s="255"/>
      <c r="AD1633" s="255"/>
      <c r="AE1633" s="362">
        <f>AE1632</f>
        <v>0</v>
      </c>
      <c r="AF1633" s="362">
        <f t="shared" ref="AF1633:AR1633" si="3622">AF1632</f>
        <v>0</v>
      </c>
      <c r="AG1633" s="362">
        <f t="shared" si="3622"/>
        <v>0</v>
      </c>
      <c r="AH1633" s="362">
        <f t="shared" si="3622"/>
        <v>0</v>
      </c>
      <c r="AI1633" s="362">
        <f t="shared" si="3622"/>
        <v>0</v>
      </c>
      <c r="AJ1633" s="362">
        <f t="shared" si="3622"/>
        <v>0</v>
      </c>
      <c r="AK1633" s="362">
        <f t="shared" si="3622"/>
        <v>0</v>
      </c>
      <c r="AL1633" s="362">
        <f t="shared" si="3622"/>
        <v>0</v>
      </c>
      <c r="AM1633" s="362">
        <f t="shared" si="3622"/>
        <v>0</v>
      </c>
      <c r="AN1633" s="362">
        <f t="shared" si="3622"/>
        <v>0</v>
      </c>
      <c r="AO1633" s="362">
        <f t="shared" si="3622"/>
        <v>0</v>
      </c>
      <c r="AP1633" s="362">
        <f t="shared" si="3622"/>
        <v>0</v>
      </c>
      <c r="AQ1633" s="362">
        <f t="shared" si="3622"/>
        <v>0</v>
      </c>
      <c r="AR1633" s="362">
        <f t="shared" si="3622"/>
        <v>0</v>
      </c>
      <c r="AS1633" s="266"/>
    </row>
    <row r="1634" spans="1:45" hidden="1" outlineLevel="1">
      <c r="A1634" s="464"/>
      <c r="B1634" s="281"/>
      <c r="C1634" s="251"/>
      <c r="D1634" s="251"/>
      <c r="E1634" s="251"/>
      <c r="F1634" s="251"/>
      <c r="G1634" s="251"/>
      <c r="H1634" s="251"/>
      <c r="I1634" s="251"/>
      <c r="J1634" s="251"/>
      <c r="K1634" s="251"/>
      <c r="L1634" s="251"/>
      <c r="M1634" s="251"/>
      <c r="N1634" s="251"/>
      <c r="O1634" s="251"/>
      <c r="P1634" s="251"/>
      <c r="Q1634" s="251"/>
      <c r="R1634" s="251"/>
      <c r="S1634" s="251"/>
      <c r="T1634" s="251"/>
      <c r="U1634" s="251"/>
      <c r="V1634" s="251"/>
      <c r="W1634" s="251"/>
      <c r="X1634" s="251"/>
      <c r="Y1634" s="251"/>
      <c r="Z1634" s="251"/>
      <c r="AA1634" s="251"/>
      <c r="AB1634" s="251"/>
      <c r="AC1634" s="251"/>
      <c r="AD1634" s="251"/>
      <c r="AE1634" s="374"/>
      <c r="AF1634" s="375"/>
      <c r="AG1634" s="375"/>
      <c r="AH1634" s="375"/>
      <c r="AI1634" s="375"/>
      <c r="AJ1634" s="375"/>
      <c r="AK1634" s="375"/>
      <c r="AL1634" s="375"/>
      <c r="AM1634" s="375"/>
      <c r="AN1634" s="375"/>
      <c r="AO1634" s="375"/>
      <c r="AP1634" s="375"/>
      <c r="AQ1634" s="375"/>
      <c r="AR1634" s="375"/>
      <c r="AS1634" s="257"/>
    </row>
    <row r="1635" spans="1:45" hidden="1" outlineLevel="1">
      <c r="A1635" s="464">
        <v>19</v>
      </c>
      <c r="B1635" s="379" t="s">
        <v>111</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77"/>
      <c r="AF1635" s="361"/>
      <c r="AG1635" s="361"/>
      <c r="AH1635" s="361"/>
      <c r="AI1635" s="361"/>
      <c r="AJ1635" s="361"/>
      <c r="AK1635" s="361"/>
      <c r="AL1635" s="366"/>
      <c r="AM1635" s="366"/>
      <c r="AN1635" s="366"/>
      <c r="AO1635" s="366"/>
      <c r="AP1635" s="366"/>
      <c r="AQ1635" s="366"/>
      <c r="AR1635" s="366"/>
      <c r="AS1635" s="256">
        <f>SUM(AE1635:AR1635)</f>
        <v>0</v>
      </c>
    </row>
    <row r="1636" spans="1:45" hidden="1" outlineLevel="1">
      <c r="A1636" s="464"/>
      <c r="B1636" s="254" t="s">
        <v>960</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62">
        <f>AE1635</f>
        <v>0</v>
      </c>
      <c r="AF1636" s="362">
        <f t="shared" ref="AF1636:AR1636" si="3623">AF1635</f>
        <v>0</v>
      </c>
      <c r="AG1636" s="362">
        <f t="shared" si="3623"/>
        <v>0</v>
      </c>
      <c r="AH1636" s="362">
        <f t="shared" si="3623"/>
        <v>0</v>
      </c>
      <c r="AI1636" s="362">
        <f t="shared" si="3623"/>
        <v>0</v>
      </c>
      <c r="AJ1636" s="362">
        <f t="shared" si="3623"/>
        <v>0</v>
      </c>
      <c r="AK1636" s="362">
        <f t="shared" si="3623"/>
        <v>0</v>
      </c>
      <c r="AL1636" s="362">
        <f t="shared" si="3623"/>
        <v>0</v>
      </c>
      <c r="AM1636" s="362">
        <f t="shared" si="3623"/>
        <v>0</v>
      </c>
      <c r="AN1636" s="362">
        <f t="shared" si="3623"/>
        <v>0</v>
      </c>
      <c r="AO1636" s="362">
        <f t="shared" si="3623"/>
        <v>0</v>
      </c>
      <c r="AP1636" s="362">
        <f t="shared" si="3623"/>
        <v>0</v>
      </c>
      <c r="AQ1636" s="362">
        <f t="shared" si="3623"/>
        <v>0</v>
      </c>
      <c r="AR1636" s="362">
        <f t="shared" si="3623"/>
        <v>0</v>
      </c>
      <c r="AS1636" s="257"/>
    </row>
    <row r="1637" spans="1:45" hidden="1" outlineLevel="1">
      <c r="A1637" s="464"/>
      <c r="B1637" s="281"/>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3"/>
      <c r="AF1637" s="363"/>
      <c r="AG1637" s="363"/>
      <c r="AH1637" s="363"/>
      <c r="AI1637" s="363"/>
      <c r="AJ1637" s="363"/>
      <c r="AK1637" s="363"/>
      <c r="AL1637" s="363"/>
      <c r="AM1637" s="363"/>
      <c r="AN1637" s="363"/>
      <c r="AO1637" s="363"/>
      <c r="AP1637" s="363"/>
      <c r="AQ1637" s="363"/>
      <c r="AR1637" s="363"/>
      <c r="AS1637" s="266"/>
    </row>
    <row r="1638" spans="1:45" hidden="1" outlineLevel="1">
      <c r="A1638" s="464">
        <v>20</v>
      </c>
      <c r="B1638" s="379" t="s">
        <v>110</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77"/>
      <c r="AF1638" s="361"/>
      <c r="AG1638" s="361"/>
      <c r="AH1638" s="361"/>
      <c r="AI1638" s="361"/>
      <c r="AJ1638" s="361"/>
      <c r="AK1638" s="361"/>
      <c r="AL1638" s="366"/>
      <c r="AM1638" s="366"/>
      <c r="AN1638" s="366"/>
      <c r="AO1638" s="366"/>
      <c r="AP1638" s="366"/>
      <c r="AQ1638" s="366"/>
      <c r="AR1638" s="366"/>
      <c r="AS1638" s="256">
        <f>SUM(AE1638:AR1638)</f>
        <v>0</v>
      </c>
    </row>
    <row r="1639" spans="1:45" hidden="1" outlineLevel="1">
      <c r="A1639" s="464"/>
      <c r="B1639" s="254" t="s">
        <v>960</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62">
        <f t="shared" ref="AE1639:AR1639" si="3624">AE1638</f>
        <v>0</v>
      </c>
      <c r="AF1639" s="362">
        <f t="shared" si="3624"/>
        <v>0</v>
      </c>
      <c r="AG1639" s="362">
        <f t="shared" si="3624"/>
        <v>0</v>
      </c>
      <c r="AH1639" s="362">
        <f t="shared" si="3624"/>
        <v>0</v>
      </c>
      <c r="AI1639" s="362">
        <f t="shared" si="3624"/>
        <v>0</v>
      </c>
      <c r="AJ1639" s="362">
        <f t="shared" si="3624"/>
        <v>0</v>
      </c>
      <c r="AK1639" s="362">
        <f t="shared" si="3624"/>
        <v>0</v>
      </c>
      <c r="AL1639" s="362">
        <f t="shared" si="3624"/>
        <v>0</v>
      </c>
      <c r="AM1639" s="362">
        <f t="shared" si="3624"/>
        <v>0</v>
      </c>
      <c r="AN1639" s="362">
        <f t="shared" si="3624"/>
        <v>0</v>
      </c>
      <c r="AO1639" s="362">
        <f t="shared" si="3624"/>
        <v>0</v>
      </c>
      <c r="AP1639" s="362">
        <f t="shared" si="3624"/>
        <v>0</v>
      </c>
      <c r="AQ1639" s="362">
        <f t="shared" si="3624"/>
        <v>0</v>
      </c>
      <c r="AR1639" s="362">
        <f t="shared" si="3624"/>
        <v>0</v>
      </c>
      <c r="AS1639" s="266"/>
    </row>
    <row r="1640" spans="1:45" ht="15.75" hidden="1" outlineLevel="1">
      <c r="A1640" s="464"/>
      <c r="B1640" s="282"/>
      <c r="C1640" s="260"/>
      <c r="D1640" s="251"/>
      <c r="E1640" s="251"/>
      <c r="F1640" s="251"/>
      <c r="G1640" s="251"/>
      <c r="H1640" s="251"/>
      <c r="I1640" s="251"/>
      <c r="J1640" s="251"/>
      <c r="K1640" s="251"/>
      <c r="L1640" s="251"/>
      <c r="M1640" s="251"/>
      <c r="N1640" s="251"/>
      <c r="O1640" s="251"/>
      <c r="P1640" s="251"/>
      <c r="Q1640" s="260"/>
      <c r="R1640" s="251"/>
      <c r="S1640" s="251"/>
      <c r="T1640" s="251"/>
      <c r="U1640" s="251"/>
      <c r="V1640" s="251"/>
      <c r="W1640" s="251"/>
      <c r="X1640" s="251"/>
      <c r="Y1640" s="251"/>
      <c r="Z1640" s="251"/>
      <c r="AA1640" s="251"/>
      <c r="AB1640" s="251"/>
      <c r="AC1640" s="251"/>
      <c r="AD1640" s="251"/>
      <c r="AE1640" s="363"/>
      <c r="AF1640" s="363"/>
      <c r="AG1640" s="363"/>
      <c r="AH1640" s="363"/>
      <c r="AI1640" s="363"/>
      <c r="AJ1640" s="363"/>
      <c r="AK1640" s="363"/>
      <c r="AL1640" s="363"/>
      <c r="AM1640" s="363"/>
      <c r="AN1640" s="363"/>
      <c r="AO1640" s="363"/>
      <c r="AP1640" s="363"/>
      <c r="AQ1640" s="363"/>
      <c r="AR1640" s="363"/>
      <c r="AS1640" s="266"/>
    </row>
    <row r="1641" spans="1:45" ht="15.75" hidden="1" outlineLevel="1">
      <c r="A1641" s="464"/>
      <c r="B1641" s="454" t="s">
        <v>499</v>
      </c>
      <c r="C1641" s="251"/>
      <c r="D1641" s="251"/>
      <c r="E1641" s="251"/>
      <c r="F1641" s="251"/>
      <c r="G1641" s="251"/>
      <c r="H1641" s="251"/>
      <c r="I1641" s="251"/>
      <c r="J1641" s="251"/>
      <c r="K1641" s="251"/>
      <c r="L1641" s="251"/>
      <c r="M1641" s="251"/>
      <c r="N1641" s="251"/>
      <c r="O1641" s="251"/>
      <c r="P1641" s="251"/>
      <c r="Q1641" s="251"/>
      <c r="R1641" s="251"/>
      <c r="S1641" s="251"/>
      <c r="T1641" s="251"/>
      <c r="U1641" s="251"/>
      <c r="V1641" s="251"/>
      <c r="W1641" s="251"/>
      <c r="X1641" s="251"/>
      <c r="Y1641" s="251"/>
      <c r="Z1641" s="251"/>
      <c r="AA1641" s="251"/>
      <c r="AB1641" s="251"/>
      <c r="AC1641" s="251"/>
      <c r="AD1641" s="251"/>
      <c r="AE1641" s="373"/>
      <c r="AF1641" s="376"/>
      <c r="AG1641" s="376"/>
      <c r="AH1641" s="376"/>
      <c r="AI1641" s="376"/>
      <c r="AJ1641" s="376"/>
      <c r="AK1641" s="376"/>
      <c r="AL1641" s="376"/>
      <c r="AM1641" s="376"/>
      <c r="AN1641" s="376"/>
      <c r="AO1641" s="376"/>
      <c r="AP1641" s="376"/>
      <c r="AQ1641" s="376"/>
      <c r="AR1641" s="376"/>
      <c r="AS1641" s="266"/>
    </row>
    <row r="1642" spans="1:45" ht="15.75" hidden="1" outlineLevel="1">
      <c r="A1642" s="464"/>
      <c r="B1642" s="443" t="s">
        <v>495</v>
      </c>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5" ht="15" hidden="1" customHeight="1" outlineLevel="1">
      <c r="A1643" s="464">
        <v>21</v>
      </c>
      <c r="B1643" s="379" t="s">
        <v>113</v>
      </c>
      <c r="C1643" s="251" t="s">
        <v>25</v>
      </c>
      <c r="D1643" s="255"/>
      <c r="E1643" s="255"/>
      <c r="F1643" s="255"/>
      <c r="G1643" s="255"/>
      <c r="H1643" s="255"/>
      <c r="I1643" s="255"/>
      <c r="J1643" s="255"/>
      <c r="K1643" s="255"/>
      <c r="L1643" s="255"/>
      <c r="M1643" s="255"/>
      <c r="N1643" s="255"/>
      <c r="O1643" s="255"/>
      <c r="P1643" s="255"/>
      <c r="Q1643" s="251"/>
      <c r="R1643" s="255"/>
      <c r="S1643" s="255"/>
      <c r="T1643" s="255"/>
      <c r="U1643" s="255"/>
      <c r="V1643" s="255"/>
      <c r="W1643" s="255"/>
      <c r="X1643" s="255"/>
      <c r="Y1643" s="255"/>
      <c r="Z1643" s="255"/>
      <c r="AA1643" s="255"/>
      <c r="AB1643" s="255"/>
      <c r="AC1643" s="255"/>
      <c r="AD1643" s="255"/>
      <c r="AE1643" s="361"/>
      <c r="AF1643" s="361"/>
      <c r="AG1643" s="361"/>
      <c r="AH1643" s="361"/>
      <c r="AI1643" s="361"/>
      <c r="AJ1643" s="361"/>
      <c r="AK1643" s="361"/>
      <c r="AL1643" s="361"/>
      <c r="AM1643" s="361"/>
      <c r="AN1643" s="361"/>
      <c r="AO1643" s="361"/>
      <c r="AP1643" s="361"/>
      <c r="AQ1643" s="361"/>
      <c r="AR1643" s="361"/>
      <c r="AS1643" s="256">
        <f>SUM(AE1643:AR1643)</f>
        <v>0</v>
      </c>
    </row>
    <row r="1644" spans="1:45" ht="15" hidden="1" customHeight="1" outlineLevel="1">
      <c r="A1644" s="464"/>
      <c r="B1644" s="254" t="s">
        <v>960</v>
      </c>
      <c r="C1644" s="251" t="s">
        <v>163</v>
      </c>
      <c r="D1644" s="255"/>
      <c r="E1644" s="255"/>
      <c r="F1644" s="255"/>
      <c r="G1644" s="255"/>
      <c r="H1644" s="255"/>
      <c r="I1644" s="255"/>
      <c r="J1644" s="255"/>
      <c r="K1644" s="255"/>
      <c r="L1644" s="255"/>
      <c r="M1644" s="255"/>
      <c r="N1644" s="255"/>
      <c r="O1644" s="255"/>
      <c r="P1644" s="255"/>
      <c r="Q1644" s="251"/>
      <c r="R1644" s="255"/>
      <c r="S1644" s="255"/>
      <c r="T1644" s="255"/>
      <c r="U1644" s="255"/>
      <c r="V1644" s="255"/>
      <c r="W1644" s="255"/>
      <c r="X1644" s="255"/>
      <c r="Y1644" s="255"/>
      <c r="Z1644" s="255"/>
      <c r="AA1644" s="255"/>
      <c r="AB1644" s="255"/>
      <c r="AC1644" s="255"/>
      <c r="AD1644" s="255"/>
      <c r="AE1644" s="362">
        <f>AE1643</f>
        <v>0</v>
      </c>
      <c r="AF1644" s="362">
        <f t="shared" ref="AF1644:AR1644" si="3625">AF1643</f>
        <v>0</v>
      </c>
      <c r="AG1644" s="362">
        <f t="shared" si="3625"/>
        <v>0</v>
      </c>
      <c r="AH1644" s="362">
        <f t="shared" si="3625"/>
        <v>0</v>
      </c>
      <c r="AI1644" s="362">
        <f t="shared" si="3625"/>
        <v>0</v>
      </c>
      <c r="AJ1644" s="362">
        <f t="shared" si="3625"/>
        <v>0</v>
      </c>
      <c r="AK1644" s="362">
        <f t="shared" si="3625"/>
        <v>0</v>
      </c>
      <c r="AL1644" s="362">
        <f t="shared" si="3625"/>
        <v>0</v>
      </c>
      <c r="AM1644" s="362">
        <f t="shared" si="3625"/>
        <v>0</v>
      </c>
      <c r="AN1644" s="362">
        <f t="shared" si="3625"/>
        <v>0</v>
      </c>
      <c r="AO1644" s="362">
        <f t="shared" si="3625"/>
        <v>0</v>
      </c>
      <c r="AP1644" s="362">
        <f t="shared" si="3625"/>
        <v>0</v>
      </c>
      <c r="AQ1644" s="362">
        <f t="shared" si="3625"/>
        <v>0</v>
      </c>
      <c r="AR1644" s="362">
        <f t="shared" si="3625"/>
        <v>0</v>
      </c>
      <c r="AS1644" s="266"/>
    </row>
    <row r="1645" spans="1:45" ht="15" hidden="1" customHeight="1" outlineLevel="1">
      <c r="A1645" s="464"/>
      <c r="B1645" s="254"/>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3"/>
      <c r="AF1645" s="376"/>
      <c r="AG1645" s="376"/>
      <c r="AH1645" s="376"/>
      <c r="AI1645" s="376"/>
      <c r="AJ1645" s="376"/>
      <c r="AK1645" s="376"/>
      <c r="AL1645" s="376"/>
      <c r="AM1645" s="376"/>
      <c r="AN1645" s="376"/>
      <c r="AO1645" s="376"/>
      <c r="AP1645" s="376"/>
      <c r="AQ1645" s="376"/>
      <c r="AR1645" s="376"/>
      <c r="AS1645" s="266"/>
    </row>
    <row r="1646" spans="1:45" ht="15" hidden="1" customHeight="1" outlineLevel="1">
      <c r="A1646" s="464">
        <v>22</v>
      </c>
      <c r="B1646" s="379" t="s">
        <v>114</v>
      </c>
      <c r="C1646" s="251" t="s">
        <v>25</v>
      </c>
      <c r="D1646" s="255"/>
      <c r="E1646" s="255"/>
      <c r="F1646" s="255"/>
      <c r="G1646" s="255"/>
      <c r="H1646" s="255"/>
      <c r="I1646" s="255"/>
      <c r="J1646" s="255"/>
      <c r="K1646" s="255"/>
      <c r="L1646" s="255"/>
      <c r="M1646" s="255"/>
      <c r="N1646" s="255"/>
      <c r="O1646" s="255"/>
      <c r="P1646" s="255"/>
      <c r="Q1646" s="251"/>
      <c r="R1646" s="255"/>
      <c r="S1646" s="255"/>
      <c r="T1646" s="255"/>
      <c r="U1646" s="255"/>
      <c r="V1646" s="255"/>
      <c r="W1646" s="255"/>
      <c r="X1646" s="255"/>
      <c r="Y1646" s="255"/>
      <c r="Z1646" s="255"/>
      <c r="AA1646" s="255"/>
      <c r="AB1646" s="255"/>
      <c r="AC1646" s="255"/>
      <c r="AD1646" s="255"/>
      <c r="AE1646" s="361"/>
      <c r="AF1646" s="361"/>
      <c r="AG1646" s="361"/>
      <c r="AH1646" s="361"/>
      <c r="AI1646" s="361"/>
      <c r="AJ1646" s="361"/>
      <c r="AK1646" s="361"/>
      <c r="AL1646" s="361"/>
      <c r="AM1646" s="361"/>
      <c r="AN1646" s="361"/>
      <c r="AO1646" s="361"/>
      <c r="AP1646" s="361"/>
      <c r="AQ1646" s="361"/>
      <c r="AR1646" s="361"/>
      <c r="AS1646" s="256">
        <f>SUM(AE1646:AR1646)</f>
        <v>0</v>
      </c>
    </row>
    <row r="1647" spans="1:45" ht="15" hidden="1" customHeight="1" outlineLevel="1">
      <c r="A1647" s="464"/>
      <c r="B1647" s="254" t="s">
        <v>960</v>
      </c>
      <c r="C1647" s="251" t="s">
        <v>163</v>
      </c>
      <c r="D1647" s="255"/>
      <c r="E1647" s="255"/>
      <c r="F1647" s="255"/>
      <c r="G1647" s="255"/>
      <c r="H1647" s="255"/>
      <c r="I1647" s="255"/>
      <c r="J1647" s="255"/>
      <c r="K1647" s="255"/>
      <c r="L1647" s="255"/>
      <c r="M1647" s="255"/>
      <c r="N1647" s="255"/>
      <c r="O1647" s="255"/>
      <c r="P1647" s="255"/>
      <c r="Q1647" s="251"/>
      <c r="R1647" s="255"/>
      <c r="S1647" s="255"/>
      <c r="T1647" s="255"/>
      <c r="U1647" s="255"/>
      <c r="V1647" s="255"/>
      <c r="W1647" s="255"/>
      <c r="X1647" s="255"/>
      <c r="Y1647" s="255"/>
      <c r="Z1647" s="255"/>
      <c r="AA1647" s="255"/>
      <c r="AB1647" s="255"/>
      <c r="AC1647" s="255"/>
      <c r="AD1647" s="255"/>
      <c r="AE1647" s="362">
        <f>AE1646</f>
        <v>0</v>
      </c>
      <c r="AF1647" s="362">
        <f t="shared" ref="AF1647:AR1647" si="3626">AF1646</f>
        <v>0</v>
      </c>
      <c r="AG1647" s="362">
        <f t="shared" si="3626"/>
        <v>0</v>
      </c>
      <c r="AH1647" s="362">
        <f t="shared" si="3626"/>
        <v>0</v>
      </c>
      <c r="AI1647" s="362">
        <f t="shared" si="3626"/>
        <v>0</v>
      </c>
      <c r="AJ1647" s="362">
        <f t="shared" si="3626"/>
        <v>0</v>
      </c>
      <c r="AK1647" s="362">
        <f t="shared" si="3626"/>
        <v>0</v>
      </c>
      <c r="AL1647" s="362">
        <f t="shared" si="3626"/>
        <v>0</v>
      </c>
      <c r="AM1647" s="362">
        <f t="shared" si="3626"/>
        <v>0</v>
      </c>
      <c r="AN1647" s="362">
        <f t="shared" si="3626"/>
        <v>0</v>
      </c>
      <c r="AO1647" s="362">
        <f t="shared" si="3626"/>
        <v>0</v>
      </c>
      <c r="AP1647" s="362">
        <f t="shared" si="3626"/>
        <v>0</v>
      </c>
      <c r="AQ1647" s="362">
        <f t="shared" si="3626"/>
        <v>0</v>
      </c>
      <c r="AR1647" s="362">
        <f t="shared" si="3626"/>
        <v>0</v>
      </c>
      <c r="AS1647" s="266"/>
    </row>
    <row r="1648" spans="1:45" ht="15" hidden="1" customHeight="1" outlineLevel="1">
      <c r="A1648" s="464"/>
      <c r="B1648" s="254"/>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73"/>
      <c r="AF1648" s="376"/>
      <c r="AG1648" s="376"/>
      <c r="AH1648" s="376"/>
      <c r="AI1648" s="376"/>
      <c r="AJ1648" s="376"/>
      <c r="AK1648" s="376"/>
      <c r="AL1648" s="376"/>
      <c r="AM1648" s="376"/>
      <c r="AN1648" s="376"/>
      <c r="AO1648" s="376"/>
      <c r="AP1648" s="376"/>
      <c r="AQ1648" s="376"/>
      <c r="AR1648" s="376"/>
      <c r="AS1648" s="266"/>
    </row>
    <row r="1649" spans="1:45" ht="15" hidden="1" customHeight="1" outlineLevel="1">
      <c r="A1649" s="464">
        <v>23</v>
      </c>
      <c r="B1649" s="379" t="s">
        <v>115</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1"/>
      <c r="AF1649" s="361"/>
      <c r="AG1649" s="361"/>
      <c r="AH1649" s="361"/>
      <c r="AI1649" s="361"/>
      <c r="AJ1649" s="361"/>
      <c r="AK1649" s="361"/>
      <c r="AL1649" s="361"/>
      <c r="AM1649" s="361"/>
      <c r="AN1649" s="361"/>
      <c r="AO1649" s="361"/>
      <c r="AP1649" s="361"/>
      <c r="AQ1649" s="361"/>
      <c r="AR1649" s="361"/>
      <c r="AS1649" s="256">
        <f>SUM(AE1649:AR1649)</f>
        <v>0</v>
      </c>
    </row>
    <row r="1650" spans="1:45" ht="15" hidden="1" customHeight="1" outlineLevel="1">
      <c r="A1650" s="464"/>
      <c r="B1650" s="254" t="s">
        <v>960</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62">
        <f>AE1649</f>
        <v>0</v>
      </c>
      <c r="AF1650" s="362">
        <f t="shared" ref="AF1650:AR1650" si="3627">AF1649</f>
        <v>0</v>
      </c>
      <c r="AG1650" s="362">
        <f t="shared" si="3627"/>
        <v>0</v>
      </c>
      <c r="AH1650" s="362">
        <f t="shared" si="3627"/>
        <v>0</v>
      </c>
      <c r="AI1650" s="362">
        <f t="shared" si="3627"/>
        <v>0</v>
      </c>
      <c r="AJ1650" s="362">
        <f t="shared" si="3627"/>
        <v>0</v>
      </c>
      <c r="AK1650" s="362">
        <f t="shared" si="3627"/>
        <v>0</v>
      </c>
      <c r="AL1650" s="362">
        <f t="shared" si="3627"/>
        <v>0</v>
      </c>
      <c r="AM1650" s="362">
        <f t="shared" si="3627"/>
        <v>0</v>
      </c>
      <c r="AN1650" s="362">
        <f t="shared" si="3627"/>
        <v>0</v>
      </c>
      <c r="AO1650" s="362">
        <f t="shared" si="3627"/>
        <v>0</v>
      </c>
      <c r="AP1650" s="362">
        <f t="shared" si="3627"/>
        <v>0</v>
      </c>
      <c r="AQ1650" s="362">
        <f t="shared" si="3627"/>
        <v>0</v>
      </c>
      <c r="AR1650" s="362">
        <f t="shared" si="3627"/>
        <v>0</v>
      </c>
      <c r="AS1650" s="266"/>
    </row>
    <row r="1651" spans="1:45" ht="15" hidden="1" customHeight="1" outlineLevel="1">
      <c r="A1651" s="464"/>
      <c r="B1651" s="381"/>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73"/>
      <c r="AF1651" s="376"/>
      <c r="AG1651" s="376"/>
      <c r="AH1651" s="376"/>
      <c r="AI1651" s="376"/>
      <c r="AJ1651" s="376"/>
      <c r="AK1651" s="376"/>
      <c r="AL1651" s="376"/>
      <c r="AM1651" s="376"/>
      <c r="AN1651" s="376"/>
      <c r="AO1651" s="376"/>
      <c r="AP1651" s="376"/>
      <c r="AQ1651" s="376"/>
      <c r="AR1651" s="376"/>
      <c r="AS1651" s="266"/>
    </row>
    <row r="1652" spans="1:45" ht="15" hidden="1" customHeight="1" outlineLevel="1">
      <c r="A1652" s="464">
        <v>24</v>
      </c>
      <c r="B1652" s="379" t="s">
        <v>116</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1"/>
      <c r="AF1652" s="361"/>
      <c r="AG1652" s="361"/>
      <c r="AH1652" s="361"/>
      <c r="AI1652" s="361"/>
      <c r="AJ1652" s="361"/>
      <c r="AK1652" s="361"/>
      <c r="AL1652" s="361"/>
      <c r="AM1652" s="361"/>
      <c r="AN1652" s="361"/>
      <c r="AO1652" s="361"/>
      <c r="AP1652" s="361"/>
      <c r="AQ1652" s="361"/>
      <c r="AR1652" s="361"/>
      <c r="AS1652" s="256">
        <f>SUM(AE1652:AR1652)</f>
        <v>0</v>
      </c>
    </row>
    <row r="1653" spans="1:45" ht="15" hidden="1" customHeight="1" outlineLevel="1">
      <c r="A1653" s="464"/>
      <c r="B1653" s="254" t="s">
        <v>960</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62">
        <f>AE1652</f>
        <v>0</v>
      </c>
      <c r="AF1653" s="362">
        <f t="shared" ref="AF1653:AR1653" si="3628">AF1652</f>
        <v>0</v>
      </c>
      <c r="AG1653" s="362">
        <f t="shared" si="3628"/>
        <v>0</v>
      </c>
      <c r="AH1653" s="362">
        <f t="shared" si="3628"/>
        <v>0</v>
      </c>
      <c r="AI1653" s="362">
        <f t="shared" si="3628"/>
        <v>0</v>
      </c>
      <c r="AJ1653" s="362">
        <f t="shared" si="3628"/>
        <v>0</v>
      </c>
      <c r="AK1653" s="362">
        <f t="shared" si="3628"/>
        <v>0</v>
      </c>
      <c r="AL1653" s="362">
        <f t="shared" si="3628"/>
        <v>0</v>
      </c>
      <c r="AM1653" s="362">
        <f t="shared" si="3628"/>
        <v>0</v>
      </c>
      <c r="AN1653" s="362">
        <f t="shared" si="3628"/>
        <v>0</v>
      </c>
      <c r="AO1653" s="362">
        <f t="shared" si="3628"/>
        <v>0</v>
      </c>
      <c r="AP1653" s="362">
        <f t="shared" si="3628"/>
        <v>0</v>
      </c>
      <c r="AQ1653" s="362">
        <f t="shared" si="3628"/>
        <v>0</v>
      </c>
      <c r="AR1653" s="362">
        <f t="shared" si="3628"/>
        <v>0</v>
      </c>
      <c r="AS1653" s="266"/>
    </row>
    <row r="1654" spans="1:45" ht="15" hidden="1" customHeight="1" outlineLevel="1">
      <c r="A1654" s="46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3"/>
      <c r="AF1654" s="376"/>
      <c r="AG1654" s="376"/>
      <c r="AH1654" s="376"/>
      <c r="AI1654" s="376"/>
      <c r="AJ1654" s="376"/>
      <c r="AK1654" s="376"/>
      <c r="AL1654" s="376"/>
      <c r="AM1654" s="376"/>
      <c r="AN1654" s="376"/>
      <c r="AO1654" s="376"/>
      <c r="AP1654" s="376"/>
      <c r="AQ1654" s="376"/>
      <c r="AR1654" s="376"/>
      <c r="AS1654" s="266"/>
    </row>
    <row r="1655" spans="1:45" ht="15" hidden="1" customHeight="1" outlineLevel="1">
      <c r="A1655" s="464"/>
      <c r="B1655" s="248" t="s">
        <v>496</v>
      </c>
      <c r="C1655" s="251"/>
      <c r="D1655" s="251"/>
      <c r="E1655" s="251"/>
      <c r="F1655" s="251"/>
      <c r="G1655" s="251"/>
      <c r="H1655" s="251"/>
      <c r="I1655" s="251"/>
      <c r="J1655" s="251"/>
      <c r="K1655" s="251"/>
      <c r="L1655" s="251"/>
      <c r="M1655" s="251"/>
      <c r="N1655" s="251"/>
      <c r="O1655" s="251"/>
      <c r="P1655" s="251"/>
      <c r="Q1655" s="251"/>
      <c r="R1655" s="251"/>
      <c r="S1655" s="251"/>
      <c r="T1655" s="251"/>
      <c r="U1655" s="251"/>
      <c r="V1655" s="251"/>
      <c r="W1655" s="251"/>
      <c r="X1655" s="251"/>
      <c r="Y1655" s="251"/>
      <c r="Z1655" s="251"/>
      <c r="AA1655" s="251"/>
      <c r="AB1655" s="251"/>
      <c r="AC1655" s="251"/>
      <c r="AD1655" s="251"/>
      <c r="AE1655" s="363"/>
      <c r="AF1655" s="376"/>
      <c r="AG1655" s="376"/>
      <c r="AH1655" s="376"/>
      <c r="AI1655" s="376"/>
      <c r="AJ1655" s="376"/>
      <c r="AK1655" s="376"/>
      <c r="AL1655" s="376"/>
      <c r="AM1655" s="376"/>
      <c r="AN1655" s="376"/>
      <c r="AO1655" s="376"/>
      <c r="AP1655" s="376"/>
      <c r="AQ1655" s="376"/>
      <c r="AR1655" s="376"/>
      <c r="AS1655" s="266"/>
    </row>
    <row r="1656" spans="1:45" ht="15" hidden="1" customHeight="1" outlineLevel="1">
      <c r="A1656" s="464">
        <v>25</v>
      </c>
      <c r="B1656" s="379" t="s">
        <v>117</v>
      </c>
      <c r="C1656" s="251" t="s">
        <v>25</v>
      </c>
      <c r="D1656" s="255"/>
      <c r="E1656" s="255"/>
      <c r="F1656" s="255"/>
      <c r="G1656" s="255"/>
      <c r="H1656" s="255"/>
      <c r="I1656" s="255"/>
      <c r="J1656" s="255"/>
      <c r="K1656" s="255"/>
      <c r="L1656" s="255"/>
      <c r="M1656" s="255"/>
      <c r="N1656" s="255"/>
      <c r="O1656" s="255"/>
      <c r="P1656" s="255"/>
      <c r="Q1656" s="255">
        <v>12</v>
      </c>
      <c r="R1656" s="255"/>
      <c r="S1656" s="255"/>
      <c r="T1656" s="255"/>
      <c r="U1656" s="255"/>
      <c r="V1656" s="255"/>
      <c r="W1656" s="255"/>
      <c r="X1656" s="255"/>
      <c r="Y1656" s="255"/>
      <c r="Z1656" s="255"/>
      <c r="AA1656" s="255"/>
      <c r="AB1656" s="255"/>
      <c r="AC1656" s="255"/>
      <c r="AD1656" s="255"/>
      <c r="AE1656" s="377"/>
      <c r="AF1656" s="366"/>
      <c r="AG1656" s="366"/>
      <c r="AH1656" s="366"/>
      <c r="AI1656" s="366"/>
      <c r="AJ1656" s="366"/>
      <c r="AK1656" s="366"/>
      <c r="AL1656" s="366"/>
      <c r="AM1656" s="366"/>
      <c r="AN1656" s="366"/>
      <c r="AO1656" s="366"/>
      <c r="AP1656" s="366"/>
      <c r="AQ1656" s="366"/>
      <c r="AR1656" s="366"/>
      <c r="AS1656" s="256">
        <f>SUM(AE1656:AR1656)</f>
        <v>0</v>
      </c>
    </row>
    <row r="1657" spans="1:45" ht="15" hidden="1" customHeight="1" outlineLevel="1">
      <c r="A1657" s="464"/>
      <c r="B1657" s="254" t="s">
        <v>960</v>
      </c>
      <c r="C1657" s="251" t="s">
        <v>163</v>
      </c>
      <c r="D1657" s="255"/>
      <c r="E1657" s="255"/>
      <c r="F1657" s="255"/>
      <c r="G1657" s="255"/>
      <c r="H1657" s="255"/>
      <c r="I1657" s="255"/>
      <c r="J1657" s="255"/>
      <c r="K1657" s="255"/>
      <c r="L1657" s="255"/>
      <c r="M1657" s="255"/>
      <c r="N1657" s="255"/>
      <c r="O1657" s="255"/>
      <c r="P1657" s="255"/>
      <c r="Q1657" s="255">
        <f>Q1656</f>
        <v>12</v>
      </c>
      <c r="R1657" s="255"/>
      <c r="S1657" s="255"/>
      <c r="T1657" s="255"/>
      <c r="U1657" s="255"/>
      <c r="V1657" s="255"/>
      <c r="W1657" s="255"/>
      <c r="X1657" s="255"/>
      <c r="Y1657" s="255"/>
      <c r="Z1657" s="255"/>
      <c r="AA1657" s="255"/>
      <c r="AB1657" s="255"/>
      <c r="AC1657" s="255"/>
      <c r="AD1657" s="255"/>
      <c r="AE1657" s="362">
        <f>AE1656</f>
        <v>0</v>
      </c>
      <c r="AF1657" s="362">
        <f t="shared" ref="AF1657:AR1657" si="3629">AF1656</f>
        <v>0</v>
      </c>
      <c r="AG1657" s="362">
        <f t="shared" si="3629"/>
        <v>0</v>
      </c>
      <c r="AH1657" s="362">
        <f t="shared" si="3629"/>
        <v>0</v>
      </c>
      <c r="AI1657" s="362">
        <f t="shared" si="3629"/>
        <v>0</v>
      </c>
      <c r="AJ1657" s="362">
        <f t="shared" si="3629"/>
        <v>0</v>
      </c>
      <c r="AK1657" s="362">
        <f t="shared" si="3629"/>
        <v>0</v>
      </c>
      <c r="AL1657" s="362">
        <f t="shared" si="3629"/>
        <v>0</v>
      </c>
      <c r="AM1657" s="362">
        <f t="shared" si="3629"/>
        <v>0</v>
      </c>
      <c r="AN1657" s="362">
        <f t="shared" si="3629"/>
        <v>0</v>
      </c>
      <c r="AO1657" s="362">
        <f t="shared" si="3629"/>
        <v>0</v>
      </c>
      <c r="AP1657" s="362">
        <f t="shared" si="3629"/>
        <v>0</v>
      </c>
      <c r="AQ1657" s="362">
        <f t="shared" si="3629"/>
        <v>0</v>
      </c>
      <c r="AR1657" s="362">
        <f t="shared" si="3629"/>
        <v>0</v>
      </c>
      <c r="AS1657" s="266"/>
    </row>
    <row r="1658" spans="1:45" ht="15" hidden="1" customHeight="1" outlineLevel="1">
      <c r="A1658" s="464"/>
      <c r="B1658" s="254"/>
      <c r="C1658" s="251"/>
      <c r="D1658" s="251"/>
      <c r="E1658" s="251"/>
      <c r="F1658" s="251"/>
      <c r="G1658" s="251"/>
      <c r="H1658" s="251"/>
      <c r="I1658" s="251"/>
      <c r="J1658" s="251"/>
      <c r="K1658" s="251"/>
      <c r="L1658" s="251"/>
      <c r="M1658" s="251"/>
      <c r="N1658" s="251"/>
      <c r="O1658" s="251"/>
      <c r="P1658" s="251"/>
      <c r="Q1658" s="251"/>
      <c r="R1658" s="251"/>
      <c r="S1658" s="251"/>
      <c r="T1658" s="251"/>
      <c r="U1658" s="251"/>
      <c r="V1658" s="251"/>
      <c r="W1658" s="251"/>
      <c r="X1658" s="251"/>
      <c r="Y1658" s="251"/>
      <c r="Z1658" s="251"/>
      <c r="AA1658" s="251"/>
      <c r="AB1658" s="251"/>
      <c r="AC1658" s="251"/>
      <c r="AD1658" s="251"/>
      <c r="AE1658" s="363"/>
      <c r="AF1658" s="376"/>
      <c r="AG1658" s="376"/>
      <c r="AH1658" s="376"/>
      <c r="AI1658" s="376"/>
      <c r="AJ1658" s="376"/>
      <c r="AK1658" s="376"/>
      <c r="AL1658" s="376"/>
      <c r="AM1658" s="376"/>
      <c r="AN1658" s="376"/>
      <c r="AO1658" s="376"/>
      <c r="AP1658" s="376"/>
      <c r="AQ1658" s="376"/>
      <c r="AR1658" s="376"/>
      <c r="AS1658" s="266"/>
    </row>
    <row r="1659" spans="1:45" ht="15" hidden="1" customHeight="1" outlineLevel="1">
      <c r="A1659" s="464">
        <v>26</v>
      </c>
      <c r="B1659" s="379" t="s">
        <v>118</v>
      </c>
      <c r="C1659" s="251" t="s">
        <v>25</v>
      </c>
      <c r="D1659" s="255"/>
      <c r="E1659" s="255"/>
      <c r="F1659" s="255"/>
      <c r="G1659" s="255"/>
      <c r="H1659" s="255"/>
      <c r="I1659" s="255"/>
      <c r="J1659" s="255"/>
      <c r="K1659" s="255"/>
      <c r="L1659" s="255"/>
      <c r="M1659" s="255"/>
      <c r="N1659" s="255"/>
      <c r="O1659" s="255"/>
      <c r="P1659" s="255"/>
      <c r="Q1659" s="255">
        <v>12</v>
      </c>
      <c r="R1659" s="255"/>
      <c r="S1659" s="255"/>
      <c r="T1659" s="255"/>
      <c r="U1659" s="255"/>
      <c r="V1659" s="255"/>
      <c r="W1659" s="255"/>
      <c r="X1659" s="255"/>
      <c r="Y1659" s="255"/>
      <c r="Z1659" s="255"/>
      <c r="AA1659" s="255"/>
      <c r="AB1659" s="255"/>
      <c r="AC1659" s="255"/>
      <c r="AD1659" s="255"/>
      <c r="AE1659" s="377"/>
      <c r="AF1659" s="366"/>
      <c r="AG1659" s="366"/>
      <c r="AH1659" s="366"/>
      <c r="AI1659" s="366"/>
      <c r="AJ1659" s="366"/>
      <c r="AK1659" s="366"/>
      <c r="AL1659" s="366"/>
      <c r="AM1659" s="366"/>
      <c r="AN1659" s="366"/>
      <c r="AO1659" s="366"/>
      <c r="AP1659" s="366"/>
      <c r="AQ1659" s="366"/>
      <c r="AR1659" s="366"/>
      <c r="AS1659" s="256">
        <f>SUM(AE1659:AR1659)</f>
        <v>0</v>
      </c>
    </row>
    <row r="1660" spans="1:45" ht="15" hidden="1" customHeight="1" outlineLevel="1">
      <c r="A1660" s="464"/>
      <c r="B1660" s="254" t="s">
        <v>960</v>
      </c>
      <c r="C1660" s="251" t="s">
        <v>163</v>
      </c>
      <c r="D1660" s="255"/>
      <c r="E1660" s="255"/>
      <c r="F1660" s="255"/>
      <c r="G1660" s="255"/>
      <c r="H1660" s="255"/>
      <c r="I1660" s="255"/>
      <c r="J1660" s="255"/>
      <c r="K1660" s="255"/>
      <c r="L1660" s="255"/>
      <c r="M1660" s="255"/>
      <c r="N1660" s="255"/>
      <c r="O1660" s="255"/>
      <c r="P1660" s="255"/>
      <c r="Q1660" s="255">
        <f>Q1659</f>
        <v>12</v>
      </c>
      <c r="R1660" s="255"/>
      <c r="S1660" s="255"/>
      <c r="T1660" s="255"/>
      <c r="U1660" s="255"/>
      <c r="V1660" s="255"/>
      <c r="W1660" s="255"/>
      <c r="X1660" s="255"/>
      <c r="Y1660" s="255"/>
      <c r="Z1660" s="255"/>
      <c r="AA1660" s="255"/>
      <c r="AB1660" s="255"/>
      <c r="AC1660" s="255"/>
      <c r="AD1660" s="255"/>
      <c r="AE1660" s="362">
        <f>AE1659</f>
        <v>0</v>
      </c>
      <c r="AF1660" s="362">
        <f t="shared" ref="AF1660:AR1660" si="3630">AF1659</f>
        <v>0</v>
      </c>
      <c r="AG1660" s="362">
        <f t="shared" si="3630"/>
        <v>0</v>
      </c>
      <c r="AH1660" s="362">
        <f t="shared" si="3630"/>
        <v>0</v>
      </c>
      <c r="AI1660" s="362">
        <f t="shared" si="3630"/>
        <v>0</v>
      </c>
      <c r="AJ1660" s="362">
        <f t="shared" si="3630"/>
        <v>0</v>
      </c>
      <c r="AK1660" s="362">
        <f t="shared" si="3630"/>
        <v>0</v>
      </c>
      <c r="AL1660" s="362">
        <f t="shared" si="3630"/>
        <v>0</v>
      </c>
      <c r="AM1660" s="362">
        <f t="shared" si="3630"/>
        <v>0</v>
      </c>
      <c r="AN1660" s="362">
        <f t="shared" si="3630"/>
        <v>0</v>
      </c>
      <c r="AO1660" s="362">
        <f t="shared" si="3630"/>
        <v>0</v>
      </c>
      <c r="AP1660" s="362">
        <f t="shared" si="3630"/>
        <v>0</v>
      </c>
      <c r="AQ1660" s="362">
        <f t="shared" si="3630"/>
        <v>0</v>
      </c>
      <c r="AR1660" s="362">
        <f t="shared" si="3630"/>
        <v>0</v>
      </c>
      <c r="AS1660" s="266"/>
    </row>
    <row r="1661" spans="1:45" ht="15" hidden="1" customHeight="1" outlineLevel="1">
      <c r="A1661" s="464"/>
      <c r="B1661" s="254"/>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63"/>
      <c r="AF1661" s="376"/>
      <c r="AG1661" s="376"/>
      <c r="AH1661" s="376"/>
      <c r="AI1661" s="376"/>
      <c r="AJ1661" s="376"/>
      <c r="AK1661" s="376"/>
      <c r="AL1661" s="376"/>
      <c r="AM1661" s="376"/>
      <c r="AN1661" s="376"/>
      <c r="AO1661" s="376"/>
      <c r="AP1661" s="376"/>
      <c r="AQ1661" s="376"/>
      <c r="AR1661" s="376"/>
      <c r="AS1661" s="266"/>
    </row>
    <row r="1662" spans="1:45" ht="15" hidden="1" customHeight="1" outlineLevel="1">
      <c r="A1662" s="464">
        <v>27</v>
      </c>
      <c r="B1662" s="379" t="s">
        <v>119</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77"/>
      <c r="AF1662" s="366"/>
      <c r="AG1662" s="366"/>
      <c r="AH1662" s="366"/>
      <c r="AI1662" s="366"/>
      <c r="AJ1662" s="366"/>
      <c r="AK1662" s="366"/>
      <c r="AL1662" s="366"/>
      <c r="AM1662" s="366"/>
      <c r="AN1662" s="366"/>
      <c r="AO1662" s="366"/>
      <c r="AP1662" s="366"/>
      <c r="AQ1662" s="366"/>
      <c r="AR1662" s="366"/>
      <c r="AS1662" s="256">
        <f>SUM(AE1662:AR1662)</f>
        <v>0</v>
      </c>
    </row>
    <row r="1663" spans="1:45" ht="15" hidden="1" customHeight="1" outlineLevel="1">
      <c r="A1663" s="464"/>
      <c r="B1663" s="254" t="s">
        <v>960</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62">
        <f>AE1662</f>
        <v>0</v>
      </c>
      <c r="AF1663" s="362">
        <f t="shared" ref="AF1663:AR1663" si="3631">AF1662</f>
        <v>0</v>
      </c>
      <c r="AG1663" s="362">
        <f t="shared" si="3631"/>
        <v>0</v>
      </c>
      <c r="AH1663" s="362">
        <f t="shared" si="3631"/>
        <v>0</v>
      </c>
      <c r="AI1663" s="362">
        <f t="shared" si="3631"/>
        <v>0</v>
      </c>
      <c r="AJ1663" s="362">
        <f t="shared" si="3631"/>
        <v>0</v>
      </c>
      <c r="AK1663" s="362">
        <f t="shared" si="3631"/>
        <v>0</v>
      </c>
      <c r="AL1663" s="362">
        <f t="shared" si="3631"/>
        <v>0</v>
      </c>
      <c r="AM1663" s="362">
        <f t="shared" si="3631"/>
        <v>0</v>
      </c>
      <c r="AN1663" s="362">
        <f t="shared" si="3631"/>
        <v>0</v>
      </c>
      <c r="AO1663" s="362">
        <f t="shared" si="3631"/>
        <v>0</v>
      </c>
      <c r="AP1663" s="362">
        <f t="shared" si="3631"/>
        <v>0</v>
      </c>
      <c r="AQ1663" s="362">
        <f t="shared" si="3631"/>
        <v>0</v>
      </c>
      <c r="AR1663" s="362">
        <f t="shared" si="3631"/>
        <v>0</v>
      </c>
      <c r="AS1663" s="266"/>
    </row>
    <row r="1664" spans="1:45" ht="15" hidden="1" customHeight="1" outlineLevel="1">
      <c r="A1664" s="46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63"/>
      <c r="AF1664" s="376"/>
      <c r="AG1664" s="376"/>
      <c r="AH1664" s="376"/>
      <c r="AI1664" s="376"/>
      <c r="AJ1664" s="376"/>
      <c r="AK1664" s="376"/>
      <c r="AL1664" s="376"/>
      <c r="AM1664" s="376"/>
      <c r="AN1664" s="376"/>
      <c r="AO1664" s="376"/>
      <c r="AP1664" s="376"/>
      <c r="AQ1664" s="376"/>
      <c r="AR1664" s="376"/>
      <c r="AS1664" s="266"/>
    </row>
    <row r="1665" spans="1:45" ht="15" hidden="1" customHeight="1" outlineLevel="1">
      <c r="A1665" s="464">
        <v>28</v>
      </c>
      <c r="B1665" s="379" t="s">
        <v>120</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77"/>
      <c r="AF1665" s="366"/>
      <c r="AG1665" s="366"/>
      <c r="AH1665" s="366"/>
      <c r="AI1665" s="366"/>
      <c r="AJ1665" s="366"/>
      <c r="AK1665" s="366"/>
      <c r="AL1665" s="366"/>
      <c r="AM1665" s="366"/>
      <c r="AN1665" s="366"/>
      <c r="AO1665" s="366"/>
      <c r="AP1665" s="366"/>
      <c r="AQ1665" s="366"/>
      <c r="AR1665" s="366"/>
      <c r="AS1665" s="256">
        <f>SUM(AE1665:AR1665)</f>
        <v>0</v>
      </c>
    </row>
    <row r="1666" spans="1:45" ht="15" hidden="1" customHeight="1" outlineLevel="1">
      <c r="A1666" s="464"/>
      <c r="B1666" s="254" t="s">
        <v>960</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62">
        <f>AE1665</f>
        <v>0</v>
      </c>
      <c r="AF1666" s="362">
        <f>AF1665</f>
        <v>0</v>
      </c>
      <c r="AG1666" s="362">
        <f t="shared" ref="AG1666:AJ1666" si="3632">AG1665</f>
        <v>0</v>
      </c>
      <c r="AH1666" s="362">
        <f t="shared" si="3632"/>
        <v>0</v>
      </c>
      <c r="AI1666" s="362">
        <f t="shared" si="3632"/>
        <v>0</v>
      </c>
      <c r="AJ1666" s="362">
        <f t="shared" si="3632"/>
        <v>0</v>
      </c>
      <c r="AK1666" s="362">
        <f>AK1665</f>
        <v>0</v>
      </c>
      <c r="AL1666" s="362">
        <f t="shared" ref="AL1666:AR1666" si="3633">AL1665</f>
        <v>0</v>
      </c>
      <c r="AM1666" s="362">
        <f t="shared" si="3633"/>
        <v>0</v>
      </c>
      <c r="AN1666" s="362">
        <f t="shared" si="3633"/>
        <v>0</v>
      </c>
      <c r="AO1666" s="362">
        <f t="shared" si="3633"/>
        <v>0</v>
      </c>
      <c r="AP1666" s="362">
        <f t="shared" si="3633"/>
        <v>0</v>
      </c>
      <c r="AQ1666" s="362">
        <f t="shared" si="3633"/>
        <v>0</v>
      </c>
      <c r="AR1666" s="362">
        <f t="shared" si="3633"/>
        <v>0</v>
      </c>
      <c r="AS1666" s="266"/>
    </row>
    <row r="1667" spans="1:45" ht="15" hidden="1" customHeight="1" outlineLevel="1">
      <c r="A1667" s="46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63"/>
      <c r="AF1667" s="376"/>
      <c r="AG1667" s="376"/>
      <c r="AH1667" s="376"/>
      <c r="AI1667" s="376"/>
      <c r="AJ1667" s="376"/>
      <c r="AK1667" s="376"/>
      <c r="AL1667" s="376"/>
      <c r="AM1667" s="376"/>
      <c r="AN1667" s="376"/>
      <c r="AO1667" s="376"/>
      <c r="AP1667" s="376"/>
      <c r="AQ1667" s="376"/>
      <c r="AR1667" s="376"/>
      <c r="AS1667" s="266"/>
    </row>
    <row r="1668" spans="1:45" ht="15" hidden="1" customHeight="1" outlineLevel="1">
      <c r="A1668" s="464">
        <v>29</v>
      </c>
      <c r="B1668" s="379" t="s">
        <v>121</v>
      </c>
      <c r="C1668" s="251" t="s">
        <v>25</v>
      </c>
      <c r="D1668" s="255"/>
      <c r="E1668" s="255"/>
      <c r="F1668" s="255"/>
      <c r="G1668" s="255"/>
      <c r="H1668" s="255"/>
      <c r="I1668" s="255"/>
      <c r="J1668" s="255"/>
      <c r="K1668" s="255"/>
      <c r="L1668" s="255"/>
      <c r="M1668" s="255"/>
      <c r="N1668" s="255"/>
      <c r="O1668" s="255"/>
      <c r="P1668" s="255"/>
      <c r="Q1668" s="255">
        <v>3</v>
      </c>
      <c r="R1668" s="255"/>
      <c r="S1668" s="255"/>
      <c r="T1668" s="255"/>
      <c r="U1668" s="255"/>
      <c r="V1668" s="255"/>
      <c r="W1668" s="255"/>
      <c r="X1668" s="255"/>
      <c r="Y1668" s="255"/>
      <c r="Z1668" s="255"/>
      <c r="AA1668" s="255"/>
      <c r="AB1668" s="255"/>
      <c r="AC1668" s="255"/>
      <c r="AD1668" s="255"/>
      <c r="AE1668" s="377"/>
      <c r="AF1668" s="366"/>
      <c r="AG1668" s="366"/>
      <c r="AH1668" s="366"/>
      <c r="AI1668" s="366"/>
      <c r="AJ1668" s="366"/>
      <c r="AK1668" s="366"/>
      <c r="AL1668" s="366"/>
      <c r="AM1668" s="366"/>
      <c r="AN1668" s="366"/>
      <c r="AO1668" s="366"/>
      <c r="AP1668" s="366"/>
      <c r="AQ1668" s="366"/>
      <c r="AR1668" s="366"/>
      <c r="AS1668" s="256">
        <f>SUM(AE1668:AR1668)</f>
        <v>0</v>
      </c>
    </row>
    <row r="1669" spans="1:45" ht="15" hidden="1" customHeight="1" outlineLevel="1">
      <c r="A1669" s="464"/>
      <c r="B1669" s="254" t="s">
        <v>960</v>
      </c>
      <c r="C1669" s="251" t="s">
        <v>163</v>
      </c>
      <c r="D1669" s="255"/>
      <c r="E1669" s="255"/>
      <c r="F1669" s="255"/>
      <c r="G1669" s="255"/>
      <c r="H1669" s="255"/>
      <c r="I1669" s="255"/>
      <c r="J1669" s="255"/>
      <c r="K1669" s="255"/>
      <c r="L1669" s="255"/>
      <c r="M1669" s="255"/>
      <c r="N1669" s="255"/>
      <c r="O1669" s="255"/>
      <c r="P1669" s="255"/>
      <c r="Q1669" s="255">
        <f>Q1668</f>
        <v>3</v>
      </c>
      <c r="R1669" s="255"/>
      <c r="S1669" s="255"/>
      <c r="T1669" s="255"/>
      <c r="U1669" s="255"/>
      <c r="V1669" s="255"/>
      <c r="W1669" s="255"/>
      <c r="X1669" s="255"/>
      <c r="Y1669" s="255"/>
      <c r="Z1669" s="255"/>
      <c r="AA1669" s="255"/>
      <c r="AB1669" s="255"/>
      <c r="AC1669" s="255"/>
      <c r="AD1669" s="255"/>
      <c r="AE1669" s="362">
        <f>AE1668</f>
        <v>0</v>
      </c>
      <c r="AF1669" s="362">
        <f t="shared" ref="AF1669:AR1669" si="3634">AF1668</f>
        <v>0</v>
      </c>
      <c r="AG1669" s="362">
        <f t="shared" si="3634"/>
        <v>0</v>
      </c>
      <c r="AH1669" s="362">
        <f t="shared" si="3634"/>
        <v>0</v>
      </c>
      <c r="AI1669" s="362">
        <f t="shared" si="3634"/>
        <v>0</v>
      </c>
      <c r="AJ1669" s="362">
        <f t="shared" si="3634"/>
        <v>0</v>
      </c>
      <c r="AK1669" s="362">
        <f t="shared" si="3634"/>
        <v>0</v>
      </c>
      <c r="AL1669" s="362">
        <f t="shared" si="3634"/>
        <v>0</v>
      </c>
      <c r="AM1669" s="362">
        <f t="shared" si="3634"/>
        <v>0</v>
      </c>
      <c r="AN1669" s="362">
        <f t="shared" si="3634"/>
        <v>0</v>
      </c>
      <c r="AO1669" s="362">
        <f t="shared" si="3634"/>
        <v>0</v>
      </c>
      <c r="AP1669" s="362">
        <f t="shared" si="3634"/>
        <v>0</v>
      </c>
      <c r="AQ1669" s="362">
        <f t="shared" si="3634"/>
        <v>0</v>
      </c>
      <c r="AR1669" s="362">
        <f t="shared" si="3634"/>
        <v>0</v>
      </c>
      <c r="AS1669" s="266"/>
    </row>
    <row r="1670" spans="1:45" ht="15" hidden="1" customHeight="1" outlineLevel="1">
      <c r="A1670" s="46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63"/>
      <c r="AF1670" s="376"/>
      <c r="AG1670" s="376"/>
      <c r="AH1670" s="376"/>
      <c r="AI1670" s="376"/>
      <c r="AJ1670" s="376"/>
      <c r="AK1670" s="376"/>
      <c r="AL1670" s="376"/>
      <c r="AM1670" s="376"/>
      <c r="AN1670" s="376"/>
      <c r="AO1670" s="376"/>
      <c r="AP1670" s="376"/>
      <c r="AQ1670" s="376"/>
      <c r="AR1670" s="376"/>
      <c r="AS1670" s="266"/>
    </row>
    <row r="1671" spans="1:45" ht="15" hidden="1" customHeight="1" outlineLevel="1">
      <c r="A1671" s="464">
        <v>30</v>
      </c>
      <c r="B1671" s="379" t="s">
        <v>122</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77"/>
      <c r="AF1671" s="366"/>
      <c r="AG1671" s="366"/>
      <c r="AH1671" s="366"/>
      <c r="AI1671" s="366"/>
      <c r="AJ1671" s="366"/>
      <c r="AK1671" s="366"/>
      <c r="AL1671" s="366"/>
      <c r="AM1671" s="366"/>
      <c r="AN1671" s="366"/>
      <c r="AO1671" s="366"/>
      <c r="AP1671" s="366"/>
      <c r="AQ1671" s="366"/>
      <c r="AR1671" s="366"/>
      <c r="AS1671" s="256">
        <f>SUM(AE1671:AR1671)</f>
        <v>0</v>
      </c>
    </row>
    <row r="1672" spans="1:45" ht="15" hidden="1" customHeight="1" outlineLevel="1">
      <c r="A1672" s="464"/>
      <c r="B1672" s="254" t="s">
        <v>960</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62">
        <f>AE1671</f>
        <v>0</v>
      </c>
      <c r="AF1672" s="362">
        <f t="shared" ref="AF1672:AR1672" si="3635">AF1671</f>
        <v>0</v>
      </c>
      <c r="AG1672" s="362">
        <f t="shared" si="3635"/>
        <v>0</v>
      </c>
      <c r="AH1672" s="362">
        <f t="shared" si="3635"/>
        <v>0</v>
      </c>
      <c r="AI1672" s="362">
        <f t="shared" si="3635"/>
        <v>0</v>
      </c>
      <c r="AJ1672" s="362">
        <f t="shared" si="3635"/>
        <v>0</v>
      </c>
      <c r="AK1672" s="362">
        <f t="shared" si="3635"/>
        <v>0</v>
      </c>
      <c r="AL1672" s="362">
        <f t="shared" si="3635"/>
        <v>0</v>
      </c>
      <c r="AM1672" s="362">
        <f t="shared" si="3635"/>
        <v>0</v>
      </c>
      <c r="AN1672" s="362">
        <f t="shared" si="3635"/>
        <v>0</v>
      </c>
      <c r="AO1672" s="362">
        <f t="shared" si="3635"/>
        <v>0</v>
      </c>
      <c r="AP1672" s="362">
        <f t="shared" si="3635"/>
        <v>0</v>
      </c>
      <c r="AQ1672" s="362">
        <f t="shared" si="3635"/>
        <v>0</v>
      </c>
      <c r="AR1672" s="362">
        <f t="shared" si="3635"/>
        <v>0</v>
      </c>
      <c r="AS1672" s="266"/>
    </row>
    <row r="1673" spans="1:45" ht="15" hidden="1" customHeight="1" outlineLevel="1">
      <c r="A1673" s="46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63"/>
      <c r="AF1673" s="376"/>
      <c r="AG1673" s="376"/>
      <c r="AH1673" s="376"/>
      <c r="AI1673" s="376"/>
      <c r="AJ1673" s="376"/>
      <c r="AK1673" s="376"/>
      <c r="AL1673" s="376"/>
      <c r="AM1673" s="376"/>
      <c r="AN1673" s="376"/>
      <c r="AO1673" s="376"/>
      <c r="AP1673" s="376"/>
      <c r="AQ1673" s="376"/>
      <c r="AR1673" s="376"/>
      <c r="AS1673" s="266"/>
    </row>
    <row r="1674" spans="1:45" ht="15" hidden="1" customHeight="1" outlineLevel="1">
      <c r="A1674" s="464">
        <v>31</v>
      </c>
      <c r="B1674" s="379" t="s">
        <v>123</v>
      </c>
      <c r="C1674" s="251" t="s">
        <v>25</v>
      </c>
      <c r="D1674" s="255"/>
      <c r="E1674" s="255"/>
      <c r="F1674" s="255"/>
      <c r="G1674" s="255"/>
      <c r="H1674" s="255"/>
      <c r="I1674" s="255"/>
      <c r="J1674" s="255"/>
      <c r="K1674" s="255"/>
      <c r="L1674" s="255"/>
      <c r="M1674" s="255"/>
      <c r="N1674" s="255"/>
      <c r="O1674" s="255"/>
      <c r="P1674" s="255"/>
      <c r="Q1674" s="255">
        <v>12</v>
      </c>
      <c r="R1674" s="255"/>
      <c r="S1674" s="255"/>
      <c r="T1674" s="255"/>
      <c r="U1674" s="255"/>
      <c r="V1674" s="255"/>
      <c r="W1674" s="255"/>
      <c r="X1674" s="255"/>
      <c r="Y1674" s="255"/>
      <c r="Z1674" s="255"/>
      <c r="AA1674" s="255"/>
      <c r="AB1674" s="255"/>
      <c r="AC1674" s="255"/>
      <c r="AD1674" s="255"/>
      <c r="AE1674" s="377"/>
      <c r="AF1674" s="366"/>
      <c r="AG1674" s="366"/>
      <c r="AH1674" s="366"/>
      <c r="AI1674" s="366"/>
      <c r="AJ1674" s="366"/>
      <c r="AK1674" s="366"/>
      <c r="AL1674" s="366"/>
      <c r="AM1674" s="366"/>
      <c r="AN1674" s="366"/>
      <c r="AO1674" s="366"/>
      <c r="AP1674" s="366"/>
      <c r="AQ1674" s="366"/>
      <c r="AR1674" s="366"/>
      <c r="AS1674" s="256">
        <f>SUM(AE1674:AR1674)</f>
        <v>0</v>
      </c>
    </row>
    <row r="1675" spans="1:45" ht="15" hidden="1" customHeight="1" outlineLevel="1">
      <c r="A1675" s="464"/>
      <c r="B1675" s="254" t="s">
        <v>960</v>
      </c>
      <c r="C1675" s="251" t="s">
        <v>163</v>
      </c>
      <c r="D1675" s="255"/>
      <c r="E1675" s="255"/>
      <c r="F1675" s="255"/>
      <c r="G1675" s="255"/>
      <c r="H1675" s="255"/>
      <c r="I1675" s="255"/>
      <c r="J1675" s="255"/>
      <c r="K1675" s="255"/>
      <c r="L1675" s="255"/>
      <c r="M1675" s="255"/>
      <c r="N1675" s="255"/>
      <c r="O1675" s="255"/>
      <c r="P1675" s="255"/>
      <c r="Q1675" s="255">
        <f>Q1674</f>
        <v>12</v>
      </c>
      <c r="R1675" s="255"/>
      <c r="S1675" s="255"/>
      <c r="T1675" s="255"/>
      <c r="U1675" s="255"/>
      <c r="V1675" s="255"/>
      <c r="W1675" s="255"/>
      <c r="X1675" s="255"/>
      <c r="Y1675" s="255"/>
      <c r="Z1675" s="255"/>
      <c r="AA1675" s="255"/>
      <c r="AB1675" s="255"/>
      <c r="AC1675" s="255"/>
      <c r="AD1675" s="255"/>
      <c r="AE1675" s="362">
        <f>AE1674</f>
        <v>0</v>
      </c>
      <c r="AF1675" s="362">
        <f t="shared" ref="AF1675:AR1675" si="3636">AF1674</f>
        <v>0</v>
      </c>
      <c r="AG1675" s="362">
        <f t="shared" si="3636"/>
        <v>0</v>
      </c>
      <c r="AH1675" s="362">
        <f t="shared" si="3636"/>
        <v>0</v>
      </c>
      <c r="AI1675" s="362">
        <f t="shared" si="3636"/>
        <v>0</v>
      </c>
      <c r="AJ1675" s="362">
        <f t="shared" si="3636"/>
        <v>0</v>
      </c>
      <c r="AK1675" s="362">
        <f t="shared" si="3636"/>
        <v>0</v>
      </c>
      <c r="AL1675" s="362">
        <f t="shared" si="3636"/>
        <v>0</v>
      </c>
      <c r="AM1675" s="362">
        <f t="shared" si="3636"/>
        <v>0</v>
      </c>
      <c r="AN1675" s="362">
        <f t="shared" si="3636"/>
        <v>0</v>
      </c>
      <c r="AO1675" s="362">
        <f t="shared" si="3636"/>
        <v>0</v>
      </c>
      <c r="AP1675" s="362">
        <f t="shared" si="3636"/>
        <v>0</v>
      </c>
      <c r="AQ1675" s="362">
        <f t="shared" si="3636"/>
        <v>0</v>
      </c>
      <c r="AR1675" s="362">
        <f t="shared" si="3636"/>
        <v>0</v>
      </c>
      <c r="AS1675" s="266"/>
    </row>
    <row r="1676" spans="1:45" ht="15" hidden="1" customHeight="1" outlineLevel="1">
      <c r="A1676" s="464"/>
      <c r="B1676" s="379"/>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63"/>
      <c r="AF1676" s="376"/>
      <c r="AG1676" s="376"/>
      <c r="AH1676" s="376"/>
      <c r="AI1676" s="376"/>
      <c r="AJ1676" s="376"/>
      <c r="AK1676" s="376"/>
      <c r="AL1676" s="376"/>
      <c r="AM1676" s="376"/>
      <c r="AN1676" s="376"/>
      <c r="AO1676" s="376"/>
      <c r="AP1676" s="376"/>
      <c r="AQ1676" s="376"/>
      <c r="AR1676" s="376"/>
      <c r="AS1676" s="266"/>
    </row>
    <row r="1677" spans="1:45" ht="15" hidden="1" customHeight="1" outlineLevel="1">
      <c r="A1677" s="464">
        <v>32</v>
      </c>
      <c r="B1677" s="379" t="s">
        <v>124</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77"/>
      <c r="AF1677" s="366"/>
      <c r="AG1677" s="366"/>
      <c r="AH1677" s="366"/>
      <c r="AI1677" s="366"/>
      <c r="AJ1677" s="366"/>
      <c r="AK1677" s="366"/>
      <c r="AL1677" s="366"/>
      <c r="AM1677" s="366"/>
      <c r="AN1677" s="366"/>
      <c r="AO1677" s="366"/>
      <c r="AP1677" s="366"/>
      <c r="AQ1677" s="366"/>
      <c r="AR1677" s="366"/>
      <c r="AS1677" s="256">
        <f>SUM(AE1677:AR1677)</f>
        <v>0</v>
      </c>
    </row>
    <row r="1678" spans="1:45" ht="15" hidden="1" customHeight="1" outlineLevel="1">
      <c r="A1678" s="464"/>
      <c r="B1678" s="254" t="s">
        <v>960</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62">
        <f>AE1677</f>
        <v>0</v>
      </c>
      <c r="AF1678" s="362">
        <f t="shared" ref="AF1678:AR1678" si="3637">AF1677</f>
        <v>0</v>
      </c>
      <c r="AG1678" s="362">
        <f t="shared" si="3637"/>
        <v>0</v>
      </c>
      <c r="AH1678" s="362">
        <f t="shared" si="3637"/>
        <v>0</v>
      </c>
      <c r="AI1678" s="362">
        <f t="shared" si="3637"/>
        <v>0</v>
      </c>
      <c r="AJ1678" s="362">
        <f t="shared" si="3637"/>
        <v>0</v>
      </c>
      <c r="AK1678" s="362">
        <f t="shared" si="3637"/>
        <v>0</v>
      </c>
      <c r="AL1678" s="362">
        <f t="shared" si="3637"/>
        <v>0</v>
      </c>
      <c r="AM1678" s="362">
        <f t="shared" si="3637"/>
        <v>0</v>
      </c>
      <c r="AN1678" s="362">
        <f t="shared" si="3637"/>
        <v>0</v>
      </c>
      <c r="AO1678" s="362">
        <f t="shared" si="3637"/>
        <v>0</v>
      </c>
      <c r="AP1678" s="362">
        <f t="shared" si="3637"/>
        <v>0</v>
      </c>
      <c r="AQ1678" s="362">
        <f t="shared" si="3637"/>
        <v>0</v>
      </c>
      <c r="AR1678" s="362">
        <f t="shared" si="3637"/>
        <v>0</v>
      </c>
      <c r="AS1678" s="266"/>
    </row>
    <row r="1679" spans="1:45" ht="15" hidden="1" customHeight="1" outlineLevel="1">
      <c r="A1679" s="464"/>
      <c r="B1679" s="379"/>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63"/>
      <c r="AF1679" s="376"/>
      <c r="AG1679" s="376"/>
      <c r="AH1679" s="376"/>
      <c r="AI1679" s="376"/>
      <c r="AJ1679" s="376"/>
      <c r="AK1679" s="376"/>
      <c r="AL1679" s="376"/>
      <c r="AM1679" s="376"/>
      <c r="AN1679" s="376"/>
      <c r="AO1679" s="376"/>
      <c r="AP1679" s="376"/>
      <c r="AQ1679" s="376"/>
      <c r="AR1679" s="376"/>
      <c r="AS1679" s="266"/>
    </row>
    <row r="1680" spans="1:45" ht="15" hidden="1" customHeight="1" outlineLevel="1">
      <c r="A1680" s="464"/>
      <c r="B1680" s="248" t="s">
        <v>497</v>
      </c>
      <c r="C1680" s="251"/>
      <c r="D1680" s="251"/>
      <c r="E1680" s="251"/>
      <c r="F1680" s="251"/>
      <c r="G1680" s="251"/>
      <c r="H1680" s="251"/>
      <c r="I1680" s="251"/>
      <c r="J1680" s="251"/>
      <c r="K1680" s="251"/>
      <c r="L1680" s="251"/>
      <c r="M1680" s="251"/>
      <c r="N1680" s="251"/>
      <c r="O1680" s="251"/>
      <c r="P1680" s="251"/>
      <c r="Q1680" s="251"/>
      <c r="R1680" s="251"/>
      <c r="S1680" s="251"/>
      <c r="T1680" s="251"/>
      <c r="U1680" s="251"/>
      <c r="V1680" s="251"/>
      <c r="W1680" s="251"/>
      <c r="X1680" s="251"/>
      <c r="Y1680" s="251"/>
      <c r="Z1680" s="251"/>
      <c r="AA1680" s="251"/>
      <c r="AB1680" s="251"/>
      <c r="AC1680" s="251"/>
      <c r="AD1680" s="251"/>
      <c r="AE1680" s="363"/>
      <c r="AF1680" s="376"/>
      <c r="AG1680" s="376"/>
      <c r="AH1680" s="376"/>
      <c r="AI1680" s="376"/>
      <c r="AJ1680" s="376"/>
      <c r="AK1680" s="376"/>
      <c r="AL1680" s="376"/>
      <c r="AM1680" s="376"/>
      <c r="AN1680" s="376"/>
      <c r="AO1680" s="376"/>
      <c r="AP1680" s="376"/>
      <c r="AQ1680" s="376"/>
      <c r="AR1680" s="376"/>
      <c r="AS1680" s="266"/>
    </row>
    <row r="1681" spans="1:45" ht="15" hidden="1" customHeight="1" outlineLevel="1">
      <c r="A1681" s="464">
        <v>33</v>
      </c>
      <c r="B1681" s="379" t="s">
        <v>125</v>
      </c>
      <c r="C1681" s="251" t="s">
        <v>25</v>
      </c>
      <c r="D1681" s="255"/>
      <c r="E1681" s="255"/>
      <c r="F1681" s="255"/>
      <c r="G1681" s="255"/>
      <c r="H1681" s="255"/>
      <c r="I1681" s="255"/>
      <c r="J1681" s="255"/>
      <c r="K1681" s="255"/>
      <c r="L1681" s="255"/>
      <c r="M1681" s="255"/>
      <c r="N1681" s="255"/>
      <c r="O1681" s="255"/>
      <c r="P1681" s="255"/>
      <c r="Q1681" s="255">
        <v>0</v>
      </c>
      <c r="R1681" s="255"/>
      <c r="S1681" s="255"/>
      <c r="T1681" s="255"/>
      <c r="U1681" s="255"/>
      <c r="V1681" s="255"/>
      <c r="W1681" s="255"/>
      <c r="X1681" s="255"/>
      <c r="Y1681" s="255"/>
      <c r="Z1681" s="255"/>
      <c r="AA1681" s="255"/>
      <c r="AB1681" s="255"/>
      <c r="AC1681" s="255"/>
      <c r="AD1681" s="255"/>
      <c r="AE1681" s="377"/>
      <c r="AF1681" s="366"/>
      <c r="AG1681" s="366"/>
      <c r="AH1681" s="366"/>
      <c r="AI1681" s="366"/>
      <c r="AJ1681" s="366"/>
      <c r="AK1681" s="366"/>
      <c r="AL1681" s="366"/>
      <c r="AM1681" s="366"/>
      <c r="AN1681" s="366"/>
      <c r="AO1681" s="366"/>
      <c r="AP1681" s="366"/>
      <c r="AQ1681" s="366"/>
      <c r="AR1681" s="366"/>
      <c r="AS1681" s="256">
        <f>SUM(AE1681:AR1681)</f>
        <v>0</v>
      </c>
    </row>
    <row r="1682" spans="1:45" ht="15" hidden="1" customHeight="1" outlineLevel="1">
      <c r="A1682" s="464"/>
      <c r="B1682" s="254" t="s">
        <v>960</v>
      </c>
      <c r="C1682" s="251" t="s">
        <v>163</v>
      </c>
      <c r="D1682" s="255"/>
      <c r="E1682" s="255"/>
      <c r="F1682" s="255"/>
      <c r="G1682" s="255"/>
      <c r="H1682" s="255"/>
      <c r="I1682" s="255"/>
      <c r="J1682" s="255"/>
      <c r="K1682" s="255"/>
      <c r="L1682" s="255"/>
      <c r="M1682" s="255"/>
      <c r="N1682" s="255"/>
      <c r="O1682" s="255"/>
      <c r="P1682" s="255"/>
      <c r="Q1682" s="255">
        <f>Q1681</f>
        <v>0</v>
      </c>
      <c r="R1682" s="255"/>
      <c r="S1682" s="255"/>
      <c r="T1682" s="255"/>
      <c r="U1682" s="255"/>
      <c r="V1682" s="255"/>
      <c r="W1682" s="255"/>
      <c r="X1682" s="255"/>
      <c r="Y1682" s="255"/>
      <c r="Z1682" s="255"/>
      <c r="AA1682" s="255"/>
      <c r="AB1682" s="255"/>
      <c r="AC1682" s="255"/>
      <c r="AD1682" s="255"/>
      <c r="AE1682" s="362">
        <f>AE1681</f>
        <v>0</v>
      </c>
      <c r="AF1682" s="362">
        <f t="shared" ref="AF1682:AR1682" si="3638">AF1681</f>
        <v>0</v>
      </c>
      <c r="AG1682" s="362">
        <f t="shared" si="3638"/>
        <v>0</v>
      </c>
      <c r="AH1682" s="362">
        <f t="shared" si="3638"/>
        <v>0</v>
      </c>
      <c r="AI1682" s="362">
        <f t="shared" si="3638"/>
        <v>0</v>
      </c>
      <c r="AJ1682" s="362">
        <f t="shared" si="3638"/>
        <v>0</v>
      </c>
      <c r="AK1682" s="362">
        <f t="shared" si="3638"/>
        <v>0</v>
      </c>
      <c r="AL1682" s="362">
        <f t="shared" si="3638"/>
        <v>0</v>
      </c>
      <c r="AM1682" s="362">
        <f t="shared" si="3638"/>
        <v>0</v>
      </c>
      <c r="AN1682" s="362">
        <f t="shared" si="3638"/>
        <v>0</v>
      </c>
      <c r="AO1682" s="362">
        <f t="shared" si="3638"/>
        <v>0</v>
      </c>
      <c r="AP1682" s="362">
        <f t="shared" si="3638"/>
        <v>0</v>
      </c>
      <c r="AQ1682" s="362">
        <f t="shared" si="3638"/>
        <v>0</v>
      </c>
      <c r="AR1682" s="362">
        <f t="shared" si="3638"/>
        <v>0</v>
      </c>
      <c r="AS1682" s="266"/>
    </row>
    <row r="1683" spans="1:45" ht="15" hidden="1" customHeight="1" outlineLevel="1">
      <c r="A1683" s="464"/>
      <c r="B1683" s="379"/>
      <c r="C1683" s="251"/>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363"/>
      <c r="AF1683" s="376"/>
      <c r="AG1683" s="376"/>
      <c r="AH1683" s="376"/>
      <c r="AI1683" s="376"/>
      <c r="AJ1683" s="376"/>
      <c r="AK1683" s="376"/>
      <c r="AL1683" s="376"/>
      <c r="AM1683" s="376"/>
      <c r="AN1683" s="376"/>
      <c r="AO1683" s="376"/>
      <c r="AP1683" s="376"/>
      <c r="AQ1683" s="376"/>
      <c r="AR1683" s="376"/>
      <c r="AS1683" s="266"/>
    </row>
    <row r="1684" spans="1:45" ht="15" hidden="1" customHeight="1" outlineLevel="1">
      <c r="A1684" s="464">
        <v>34</v>
      </c>
      <c r="B1684" s="379" t="s">
        <v>126</v>
      </c>
      <c r="C1684" s="251" t="s">
        <v>25</v>
      </c>
      <c r="D1684" s="255"/>
      <c r="E1684" s="255"/>
      <c r="F1684" s="255"/>
      <c r="G1684" s="255"/>
      <c r="H1684" s="255"/>
      <c r="I1684" s="255"/>
      <c r="J1684" s="255"/>
      <c r="K1684" s="255"/>
      <c r="L1684" s="255"/>
      <c r="M1684" s="255"/>
      <c r="N1684" s="255"/>
      <c r="O1684" s="255"/>
      <c r="P1684" s="255"/>
      <c r="Q1684" s="255">
        <v>0</v>
      </c>
      <c r="R1684" s="255"/>
      <c r="S1684" s="255"/>
      <c r="T1684" s="255"/>
      <c r="U1684" s="255"/>
      <c r="V1684" s="255"/>
      <c r="W1684" s="255"/>
      <c r="X1684" s="255"/>
      <c r="Y1684" s="255"/>
      <c r="Z1684" s="255"/>
      <c r="AA1684" s="255"/>
      <c r="AB1684" s="255"/>
      <c r="AC1684" s="255"/>
      <c r="AD1684" s="255"/>
      <c r="AE1684" s="377"/>
      <c r="AF1684" s="366"/>
      <c r="AG1684" s="366"/>
      <c r="AH1684" s="366"/>
      <c r="AI1684" s="366"/>
      <c r="AJ1684" s="366"/>
      <c r="AK1684" s="366"/>
      <c r="AL1684" s="366"/>
      <c r="AM1684" s="366"/>
      <c r="AN1684" s="366"/>
      <c r="AO1684" s="366"/>
      <c r="AP1684" s="366"/>
      <c r="AQ1684" s="366"/>
      <c r="AR1684" s="366"/>
      <c r="AS1684" s="256">
        <f>SUM(AE1684:AR1684)</f>
        <v>0</v>
      </c>
    </row>
    <row r="1685" spans="1:45" ht="15" hidden="1" customHeight="1" outlineLevel="1">
      <c r="A1685" s="464"/>
      <c r="B1685" s="254" t="s">
        <v>960</v>
      </c>
      <c r="C1685" s="251" t="s">
        <v>163</v>
      </c>
      <c r="D1685" s="255"/>
      <c r="E1685" s="255"/>
      <c r="F1685" s="255"/>
      <c r="G1685" s="255"/>
      <c r="H1685" s="255"/>
      <c r="I1685" s="255"/>
      <c r="J1685" s="255"/>
      <c r="K1685" s="255"/>
      <c r="L1685" s="255"/>
      <c r="M1685" s="255"/>
      <c r="N1685" s="255"/>
      <c r="O1685" s="255"/>
      <c r="P1685" s="255"/>
      <c r="Q1685" s="255">
        <f>Q1684</f>
        <v>0</v>
      </c>
      <c r="R1685" s="255"/>
      <c r="S1685" s="255"/>
      <c r="T1685" s="255"/>
      <c r="U1685" s="255"/>
      <c r="V1685" s="255"/>
      <c r="W1685" s="255"/>
      <c r="X1685" s="255"/>
      <c r="Y1685" s="255"/>
      <c r="Z1685" s="255"/>
      <c r="AA1685" s="255"/>
      <c r="AB1685" s="255"/>
      <c r="AC1685" s="255"/>
      <c r="AD1685" s="255"/>
      <c r="AE1685" s="362">
        <f>AE1684</f>
        <v>0</v>
      </c>
      <c r="AF1685" s="362">
        <f t="shared" ref="AF1685:AR1685" si="3639">AF1684</f>
        <v>0</v>
      </c>
      <c r="AG1685" s="362">
        <f t="shared" si="3639"/>
        <v>0</v>
      </c>
      <c r="AH1685" s="362">
        <f t="shared" si="3639"/>
        <v>0</v>
      </c>
      <c r="AI1685" s="362">
        <f t="shared" si="3639"/>
        <v>0</v>
      </c>
      <c r="AJ1685" s="362">
        <f t="shared" si="3639"/>
        <v>0</v>
      </c>
      <c r="AK1685" s="362">
        <f t="shared" si="3639"/>
        <v>0</v>
      </c>
      <c r="AL1685" s="362">
        <f t="shared" si="3639"/>
        <v>0</v>
      </c>
      <c r="AM1685" s="362">
        <f t="shared" si="3639"/>
        <v>0</v>
      </c>
      <c r="AN1685" s="362">
        <f t="shared" si="3639"/>
        <v>0</v>
      </c>
      <c r="AO1685" s="362">
        <f t="shared" si="3639"/>
        <v>0</v>
      </c>
      <c r="AP1685" s="362">
        <f t="shared" si="3639"/>
        <v>0</v>
      </c>
      <c r="AQ1685" s="362">
        <f t="shared" si="3639"/>
        <v>0</v>
      </c>
      <c r="AR1685" s="362">
        <f t="shared" si="3639"/>
        <v>0</v>
      </c>
      <c r="AS1685" s="266"/>
    </row>
    <row r="1686" spans="1:45" ht="15" hidden="1" customHeight="1" outlineLevel="1">
      <c r="A1686" s="464"/>
      <c r="B1686" s="379"/>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63"/>
      <c r="AF1686" s="376"/>
      <c r="AG1686" s="376"/>
      <c r="AH1686" s="376"/>
      <c r="AI1686" s="376"/>
      <c r="AJ1686" s="376"/>
      <c r="AK1686" s="376"/>
      <c r="AL1686" s="376"/>
      <c r="AM1686" s="376"/>
      <c r="AN1686" s="376"/>
      <c r="AO1686" s="376"/>
      <c r="AP1686" s="376"/>
      <c r="AQ1686" s="376"/>
      <c r="AR1686" s="376"/>
      <c r="AS1686" s="266"/>
    </row>
    <row r="1687" spans="1:45" ht="15" hidden="1" customHeight="1" outlineLevel="1">
      <c r="A1687" s="464">
        <v>35</v>
      </c>
      <c r="B1687" s="379" t="s">
        <v>127</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77"/>
      <c r="AF1687" s="366"/>
      <c r="AG1687" s="366"/>
      <c r="AH1687" s="366"/>
      <c r="AI1687" s="366"/>
      <c r="AJ1687" s="366"/>
      <c r="AK1687" s="366"/>
      <c r="AL1687" s="366"/>
      <c r="AM1687" s="366"/>
      <c r="AN1687" s="366"/>
      <c r="AO1687" s="366"/>
      <c r="AP1687" s="366"/>
      <c r="AQ1687" s="366"/>
      <c r="AR1687" s="366"/>
      <c r="AS1687" s="256">
        <f>SUM(AE1687:AR1687)</f>
        <v>0</v>
      </c>
    </row>
    <row r="1688" spans="1:45" ht="15" hidden="1" customHeight="1" outlineLevel="1">
      <c r="A1688" s="464"/>
      <c r="B1688" s="254" t="s">
        <v>960</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62">
        <f>AE1687</f>
        <v>0</v>
      </c>
      <c r="AF1688" s="362">
        <f t="shared" ref="AF1688:AR1688" si="3640">AF1687</f>
        <v>0</v>
      </c>
      <c r="AG1688" s="362">
        <f t="shared" si="3640"/>
        <v>0</v>
      </c>
      <c r="AH1688" s="362">
        <f t="shared" si="3640"/>
        <v>0</v>
      </c>
      <c r="AI1688" s="362">
        <f t="shared" si="3640"/>
        <v>0</v>
      </c>
      <c r="AJ1688" s="362">
        <f t="shared" si="3640"/>
        <v>0</v>
      </c>
      <c r="AK1688" s="362">
        <f t="shared" si="3640"/>
        <v>0</v>
      </c>
      <c r="AL1688" s="362">
        <f t="shared" si="3640"/>
        <v>0</v>
      </c>
      <c r="AM1688" s="362">
        <f t="shared" si="3640"/>
        <v>0</v>
      </c>
      <c r="AN1688" s="362">
        <f t="shared" si="3640"/>
        <v>0</v>
      </c>
      <c r="AO1688" s="362">
        <f t="shared" si="3640"/>
        <v>0</v>
      </c>
      <c r="AP1688" s="362">
        <f t="shared" si="3640"/>
        <v>0</v>
      </c>
      <c r="AQ1688" s="362">
        <f t="shared" si="3640"/>
        <v>0</v>
      </c>
      <c r="AR1688" s="362">
        <f t="shared" si="3640"/>
        <v>0</v>
      </c>
      <c r="AS1688" s="266"/>
    </row>
    <row r="1689" spans="1:45" ht="15" hidden="1" customHeight="1" outlineLevel="1">
      <c r="A1689" s="464"/>
      <c r="B1689" s="382"/>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63"/>
      <c r="AF1689" s="376"/>
      <c r="AG1689" s="376"/>
      <c r="AH1689" s="376"/>
      <c r="AI1689" s="376"/>
      <c r="AJ1689" s="376"/>
      <c r="AK1689" s="376"/>
      <c r="AL1689" s="376"/>
      <c r="AM1689" s="376"/>
      <c r="AN1689" s="376"/>
      <c r="AO1689" s="376"/>
      <c r="AP1689" s="376"/>
      <c r="AQ1689" s="376"/>
      <c r="AR1689" s="376"/>
      <c r="AS1689" s="266"/>
    </row>
    <row r="1690" spans="1:45" ht="15" hidden="1" customHeight="1" outlineLevel="1">
      <c r="A1690" s="464"/>
      <c r="B1690" s="248" t="s">
        <v>498</v>
      </c>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28.5" hidden="1" customHeight="1" outlineLevel="1">
      <c r="A1691" s="464">
        <v>36</v>
      </c>
      <c r="B1691" s="379" t="s">
        <v>128</v>
      </c>
      <c r="C1691" s="251" t="s">
        <v>25</v>
      </c>
      <c r="D1691" s="255"/>
      <c r="E1691" s="255"/>
      <c r="F1691" s="255"/>
      <c r="G1691" s="255"/>
      <c r="H1691" s="255"/>
      <c r="I1691" s="255"/>
      <c r="J1691" s="255"/>
      <c r="K1691" s="255"/>
      <c r="L1691" s="255"/>
      <c r="M1691" s="255"/>
      <c r="N1691" s="255"/>
      <c r="O1691" s="255"/>
      <c r="P1691" s="255"/>
      <c r="Q1691" s="255">
        <v>12</v>
      </c>
      <c r="R1691" s="255"/>
      <c r="S1691" s="255"/>
      <c r="T1691" s="255"/>
      <c r="U1691" s="255"/>
      <c r="V1691" s="255"/>
      <c r="W1691" s="255"/>
      <c r="X1691" s="255"/>
      <c r="Y1691" s="255"/>
      <c r="Z1691" s="255"/>
      <c r="AA1691" s="255"/>
      <c r="AB1691" s="255"/>
      <c r="AC1691" s="255"/>
      <c r="AD1691" s="255"/>
      <c r="AE1691" s="377"/>
      <c r="AF1691" s="366"/>
      <c r="AG1691" s="366"/>
      <c r="AH1691" s="366"/>
      <c r="AI1691" s="366"/>
      <c r="AJ1691" s="366"/>
      <c r="AK1691" s="366"/>
      <c r="AL1691" s="366"/>
      <c r="AM1691" s="366"/>
      <c r="AN1691" s="366"/>
      <c r="AO1691" s="366"/>
      <c r="AP1691" s="366"/>
      <c r="AQ1691" s="366"/>
      <c r="AR1691" s="366"/>
      <c r="AS1691" s="256">
        <f>SUM(AE1691:AR1691)</f>
        <v>0</v>
      </c>
    </row>
    <row r="1692" spans="1:45" ht="15" hidden="1" customHeight="1" outlineLevel="1">
      <c r="A1692" s="464"/>
      <c r="B1692" s="254" t="s">
        <v>960</v>
      </c>
      <c r="C1692" s="251" t="s">
        <v>163</v>
      </c>
      <c r="D1692" s="255"/>
      <c r="E1692" s="255"/>
      <c r="F1692" s="255"/>
      <c r="G1692" s="255"/>
      <c r="H1692" s="255"/>
      <c r="I1692" s="255"/>
      <c r="J1692" s="255"/>
      <c r="K1692" s="255"/>
      <c r="L1692" s="255"/>
      <c r="M1692" s="255"/>
      <c r="N1692" s="255"/>
      <c r="O1692" s="255"/>
      <c r="P1692" s="255"/>
      <c r="Q1692" s="255">
        <f>Q1691</f>
        <v>12</v>
      </c>
      <c r="R1692" s="255"/>
      <c r="S1692" s="255"/>
      <c r="T1692" s="255"/>
      <c r="U1692" s="255"/>
      <c r="V1692" s="255"/>
      <c r="W1692" s="255"/>
      <c r="X1692" s="255"/>
      <c r="Y1692" s="255"/>
      <c r="Z1692" s="255"/>
      <c r="AA1692" s="255"/>
      <c r="AB1692" s="255"/>
      <c r="AC1692" s="255"/>
      <c r="AD1692" s="255"/>
      <c r="AE1692" s="362">
        <f>AE1691</f>
        <v>0</v>
      </c>
      <c r="AF1692" s="362">
        <f t="shared" ref="AF1692:AR1692" si="3641">AF1691</f>
        <v>0</v>
      </c>
      <c r="AG1692" s="362">
        <f t="shared" si="3641"/>
        <v>0</v>
      </c>
      <c r="AH1692" s="362">
        <f t="shared" si="3641"/>
        <v>0</v>
      </c>
      <c r="AI1692" s="362">
        <f t="shared" si="3641"/>
        <v>0</v>
      </c>
      <c r="AJ1692" s="362">
        <f t="shared" si="3641"/>
        <v>0</v>
      </c>
      <c r="AK1692" s="362">
        <f t="shared" si="3641"/>
        <v>0</v>
      </c>
      <c r="AL1692" s="362">
        <f t="shared" si="3641"/>
        <v>0</v>
      </c>
      <c r="AM1692" s="362">
        <f t="shared" si="3641"/>
        <v>0</v>
      </c>
      <c r="AN1692" s="362">
        <f t="shared" si="3641"/>
        <v>0</v>
      </c>
      <c r="AO1692" s="362">
        <f t="shared" si="3641"/>
        <v>0</v>
      </c>
      <c r="AP1692" s="362">
        <f t="shared" si="3641"/>
        <v>0</v>
      </c>
      <c r="AQ1692" s="362">
        <f t="shared" si="3641"/>
        <v>0</v>
      </c>
      <c r="AR1692" s="362">
        <f t="shared" si="3641"/>
        <v>0</v>
      </c>
      <c r="AS1692" s="266"/>
    </row>
    <row r="1693" spans="1:45" ht="15" hidden="1" customHeight="1" outlineLevel="1">
      <c r="A1693" s="464"/>
      <c r="B1693" s="379"/>
      <c r="C1693" s="251"/>
      <c r="D1693" s="251"/>
      <c r="E1693" s="251"/>
      <c r="F1693" s="251"/>
      <c r="G1693" s="251"/>
      <c r="H1693" s="251"/>
      <c r="I1693" s="251"/>
      <c r="J1693" s="251"/>
      <c r="K1693" s="251"/>
      <c r="L1693" s="251"/>
      <c r="M1693" s="251"/>
      <c r="N1693" s="251"/>
      <c r="O1693" s="251"/>
      <c r="P1693" s="251"/>
      <c r="Q1693" s="251"/>
      <c r="R1693" s="251"/>
      <c r="S1693" s="251"/>
      <c r="T1693" s="251"/>
      <c r="U1693" s="251"/>
      <c r="V1693" s="251"/>
      <c r="W1693" s="251"/>
      <c r="X1693" s="251"/>
      <c r="Y1693" s="251"/>
      <c r="Z1693" s="251"/>
      <c r="AA1693" s="251"/>
      <c r="AB1693" s="251"/>
      <c r="AC1693" s="251"/>
      <c r="AD1693" s="251"/>
      <c r="AE1693" s="363"/>
      <c r="AF1693" s="376"/>
      <c r="AG1693" s="376"/>
      <c r="AH1693" s="376"/>
      <c r="AI1693" s="376"/>
      <c r="AJ1693" s="376"/>
      <c r="AK1693" s="376"/>
      <c r="AL1693" s="376"/>
      <c r="AM1693" s="376"/>
      <c r="AN1693" s="376"/>
      <c r="AO1693" s="376"/>
      <c r="AP1693" s="376"/>
      <c r="AQ1693" s="376"/>
      <c r="AR1693" s="376"/>
      <c r="AS1693" s="266"/>
    </row>
    <row r="1694" spans="1:45" ht="15" hidden="1" customHeight="1" outlineLevel="1">
      <c r="A1694" s="464">
        <v>37</v>
      </c>
      <c r="B1694" s="379" t="s">
        <v>129</v>
      </c>
      <c r="C1694" s="251" t="s">
        <v>25</v>
      </c>
      <c r="D1694" s="255"/>
      <c r="E1694" s="255"/>
      <c r="F1694" s="255"/>
      <c r="G1694" s="255"/>
      <c r="H1694" s="255"/>
      <c r="I1694" s="255"/>
      <c r="J1694" s="255"/>
      <c r="K1694" s="255"/>
      <c r="L1694" s="255"/>
      <c r="M1694" s="255"/>
      <c r="N1694" s="255"/>
      <c r="O1694" s="255"/>
      <c r="P1694" s="255"/>
      <c r="Q1694" s="255">
        <v>12</v>
      </c>
      <c r="R1694" s="255"/>
      <c r="S1694" s="255"/>
      <c r="T1694" s="255"/>
      <c r="U1694" s="255"/>
      <c r="V1694" s="255"/>
      <c r="W1694" s="255"/>
      <c r="X1694" s="255"/>
      <c r="Y1694" s="255"/>
      <c r="Z1694" s="255"/>
      <c r="AA1694" s="255"/>
      <c r="AB1694" s="255"/>
      <c r="AC1694" s="255"/>
      <c r="AD1694" s="255"/>
      <c r="AE1694" s="377"/>
      <c r="AF1694" s="366"/>
      <c r="AG1694" s="366"/>
      <c r="AH1694" s="366"/>
      <c r="AI1694" s="366"/>
      <c r="AJ1694" s="366"/>
      <c r="AK1694" s="366"/>
      <c r="AL1694" s="366"/>
      <c r="AM1694" s="366"/>
      <c r="AN1694" s="366"/>
      <c r="AO1694" s="366"/>
      <c r="AP1694" s="366"/>
      <c r="AQ1694" s="366"/>
      <c r="AR1694" s="366"/>
      <c r="AS1694" s="256">
        <f>SUM(AE1694:AR1694)</f>
        <v>0</v>
      </c>
    </row>
    <row r="1695" spans="1:45" ht="15" hidden="1" customHeight="1" outlineLevel="1">
      <c r="A1695" s="464"/>
      <c r="B1695" s="254" t="s">
        <v>960</v>
      </c>
      <c r="C1695" s="251" t="s">
        <v>163</v>
      </c>
      <c r="D1695" s="255"/>
      <c r="E1695" s="255"/>
      <c r="F1695" s="255"/>
      <c r="G1695" s="255"/>
      <c r="H1695" s="255"/>
      <c r="I1695" s="255"/>
      <c r="J1695" s="255"/>
      <c r="K1695" s="255"/>
      <c r="L1695" s="255"/>
      <c r="M1695" s="255"/>
      <c r="N1695" s="255"/>
      <c r="O1695" s="255"/>
      <c r="P1695" s="255"/>
      <c r="Q1695" s="255">
        <f>Q1694</f>
        <v>12</v>
      </c>
      <c r="R1695" s="255"/>
      <c r="S1695" s="255"/>
      <c r="T1695" s="255"/>
      <c r="U1695" s="255"/>
      <c r="V1695" s="255"/>
      <c r="W1695" s="255"/>
      <c r="X1695" s="255"/>
      <c r="Y1695" s="255"/>
      <c r="Z1695" s="255"/>
      <c r="AA1695" s="255"/>
      <c r="AB1695" s="255"/>
      <c r="AC1695" s="255"/>
      <c r="AD1695" s="255"/>
      <c r="AE1695" s="362">
        <f>AE1694</f>
        <v>0</v>
      </c>
      <c r="AF1695" s="362">
        <f t="shared" ref="AF1695:AR1695" si="3642">AF1694</f>
        <v>0</v>
      </c>
      <c r="AG1695" s="362">
        <f t="shared" si="3642"/>
        <v>0</v>
      </c>
      <c r="AH1695" s="362">
        <f t="shared" si="3642"/>
        <v>0</v>
      </c>
      <c r="AI1695" s="362">
        <f t="shared" si="3642"/>
        <v>0</v>
      </c>
      <c r="AJ1695" s="362">
        <f t="shared" si="3642"/>
        <v>0</v>
      </c>
      <c r="AK1695" s="362">
        <f t="shared" si="3642"/>
        <v>0</v>
      </c>
      <c r="AL1695" s="362">
        <f t="shared" si="3642"/>
        <v>0</v>
      </c>
      <c r="AM1695" s="362">
        <f t="shared" si="3642"/>
        <v>0</v>
      </c>
      <c r="AN1695" s="362">
        <f t="shared" si="3642"/>
        <v>0</v>
      </c>
      <c r="AO1695" s="362">
        <f t="shared" si="3642"/>
        <v>0</v>
      </c>
      <c r="AP1695" s="362">
        <f t="shared" si="3642"/>
        <v>0</v>
      </c>
      <c r="AQ1695" s="362">
        <f t="shared" si="3642"/>
        <v>0</v>
      </c>
      <c r="AR1695" s="362">
        <f t="shared" si="3642"/>
        <v>0</v>
      </c>
      <c r="AS1695" s="266"/>
    </row>
    <row r="1696" spans="1:45" ht="15" hidden="1" customHeight="1" outlineLevel="1">
      <c r="A1696" s="464"/>
      <c r="B1696" s="379"/>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63"/>
      <c r="AF1696" s="376"/>
      <c r="AG1696" s="376"/>
      <c r="AH1696" s="376"/>
      <c r="AI1696" s="376"/>
      <c r="AJ1696" s="376"/>
      <c r="AK1696" s="376"/>
      <c r="AL1696" s="376"/>
      <c r="AM1696" s="376"/>
      <c r="AN1696" s="376"/>
      <c r="AO1696" s="376"/>
      <c r="AP1696" s="376"/>
      <c r="AQ1696" s="376"/>
      <c r="AR1696" s="376"/>
      <c r="AS1696" s="266"/>
    </row>
    <row r="1697" spans="1:45" ht="15" hidden="1" customHeight="1" outlineLevel="1">
      <c r="A1697" s="464">
        <v>38</v>
      </c>
      <c r="B1697" s="379" t="s">
        <v>130</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77"/>
      <c r="AF1697" s="366"/>
      <c r="AG1697" s="366"/>
      <c r="AH1697" s="366"/>
      <c r="AI1697" s="366"/>
      <c r="AJ1697" s="366"/>
      <c r="AK1697" s="366"/>
      <c r="AL1697" s="366"/>
      <c r="AM1697" s="366"/>
      <c r="AN1697" s="366"/>
      <c r="AO1697" s="366"/>
      <c r="AP1697" s="366"/>
      <c r="AQ1697" s="366"/>
      <c r="AR1697" s="366"/>
      <c r="AS1697" s="256">
        <f>SUM(AE1697:AR1697)</f>
        <v>0</v>
      </c>
    </row>
    <row r="1698" spans="1:45" ht="15" hidden="1" customHeight="1" outlineLevel="1">
      <c r="A1698" s="464"/>
      <c r="B1698" s="254" t="s">
        <v>960</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62">
        <f>AE1697</f>
        <v>0</v>
      </c>
      <c r="AF1698" s="362">
        <f t="shared" ref="AF1698:AR1698" si="3643">AF1697</f>
        <v>0</v>
      </c>
      <c r="AG1698" s="362">
        <f t="shared" si="3643"/>
        <v>0</v>
      </c>
      <c r="AH1698" s="362">
        <f t="shared" si="3643"/>
        <v>0</v>
      </c>
      <c r="AI1698" s="362">
        <f t="shared" si="3643"/>
        <v>0</v>
      </c>
      <c r="AJ1698" s="362">
        <f t="shared" si="3643"/>
        <v>0</v>
      </c>
      <c r="AK1698" s="362">
        <f t="shared" si="3643"/>
        <v>0</v>
      </c>
      <c r="AL1698" s="362">
        <f t="shared" si="3643"/>
        <v>0</v>
      </c>
      <c r="AM1698" s="362">
        <f t="shared" si="3643"/>
        <v>0</v>
      </c>
      <c r="AN1698" s="362">
        <f t="shared" si="3643"/>
        <v>0</v>
      </c>
      <c r="AO1698" s="362">
        <f t="shared" si="3643"/>
        <v>0</v>
      </c>
      <c r="AP1698" s="362">
        <f t="shared" si="3643"/>
        <v>0</v>
      </c>
      <c r="AQ1698" s="362">
        <f t="shared" si="3643"/>
        <v>0</v>
      </c>
      <c r="AR1698" s="362">
        <f t="shared" si="3643"/>
        <v>0</v>
      </c>
      <c r="AS1698" s="266"/>
    </row>
    <row r="1699" spans="1:45" ht="15" hidden="1" customHeight="1" outlineLevel="1">
      <c r="A1699" s="464"/>
      <c r="B1699" s="379"/>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63"/>
      <c r="AF1699" s="376"/>
      <c r="AG1699" s="376"/>
      <c r="AH1699" s="376"/>
      <c r="AI1699" s="376"/>
      <c r="AJ1699" s="376"/>
      <c r="AK1699" s="376"/>
      <c r="AL1699" s="376"/>
      <c r="AM1699" s="376"/>
      <c r="AN1699" s="376"/>
      <c r="AO1699" s="376"/>
      <c r="AP1699" s="376"/>
      <c r="AQ1699" s="376"/>
      <c r="AR1699" s="376"/>
      <c r="AS1699" s="266"/>
    </row>
    <row r="1700" spans="1:45" ht="15" hidden="1" customHeight="1" outlineLevel="1">
      <c r="A1700" s="464">
        <v>39</v>
      </c>
      <c r="B1700" s="379" t="s">
        <v>131</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77"/>
      <c r="AF1700" s="366"/>
      <c r="AG1700" s="366"/>
      <c r="AH1700" s="366"/>
      <c r="AI1700" s="366"/>
      <c r="AJ1700" s="366"/>
      <c r="AK1700" s="366"/>
      <c r="AL1700" s="366"/>
      <c r="AM1700" s="366"/>
      <c r="AN1700" s="366"/>
      <c r="AO1700" s="366"/>
      <c r="AP1700" s="366"/>
      <c r="AQ1700" s="366"/>
      <c r="AR1700" s="366"/>
      <c r="AS1700" s="256">
        <f>SUM(AE1700:AR1700)</f>
        <v>0</v>
      </c>
    </row>
    <row r="1701" spans="1:45" ht="15" hidden="1" customHeight="1" outlineLevel="1">
      <c r="A1701" s="464"/>
      <c r="B1701" s="254" t="s">
        <v>960</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62">
        <f>AE1700</f>
        <v>0</v>
      </c>
      <c r="AF1701" s="362">
        <f t="shared" ref="AF1701:AR1701" si="3644">AF1700</f>
        <v>0</v>
      </c>
      <c r="AG1701" s="362">
        <f t="shared" si="3644"/>
        <v>0</v>
      </c>
      <c r="AH1701" s="362">
        <f t="shared" si="3644"/>
        <v>0</v>
      </c>
      <c r="AI1701" s="362">
        <f t="shared" si="3644"/>
        <v>0</v>
      </c>
      <c r="AJ1701" s="362">
        <f t="shared" si="3644"/>
        <v>0</v>
      </c>
      <c r="AK1701" s="362">
        <f t="shared" si="3644"/>
        <v>0</v>
      </c>
      <c r="AL1701" s="362">
        <f t="shared" si="3644"/>
        <v>0</v>
      </c>
      <c r="AM1701" s="362">
        <f t="shared" si="3644"/>
        <v>0</v>
      </c>
      <c r="AN1701" s="362">
        <f t="shared" si="3644"/>
        <v>0</v>
      </c>
      <c r="AO1701" s="362">
        <f t="shared" si="3644"/>
        <v>0</v>
      </c>
      <c r="AP1701" s="362">
        <f t="shared" si="3644"/>
        <v>0</v>
      </c>
      <c r="AQ1701" s="362">
        <f t="shared" si="3644"/>
        <v>0</v>
      </c>
      <c r="AR1701" s="362">
        <f t="shared" si="3644"/>
        <v>0</v>
      </c>
      <c r="AS1701" s="266"/>
    </row>
    <row r="1702" spans="1:45" ht="15" hidden="1" customHeight="1" outlineLevel="1">
      <c r="A1702" s="464"/>
      <c r="B1702" s="379"/>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63"/>
      <c r="AF1702" s="376"/>
      <c r="AG1702" s="376"/>
      <c r="AH1702" s="376"/>
      <c r="AI1702" s="376"/>
      <c r="AJ1702" s="376"/>
      <c r="AK1702" s="376"/>
      <c r="AL1702" s="376"/>
      <c r="AM1702" s="376"/>
      <c r="AN1702" s="376"/>
      <c r="AO1702" s="376"/>
      <c r="AP1702" s="376"/>
      <c r="AQ1702" s="376"/>
      <c r="AR1702" s="376"/>
      <c r="AS1702" s="266"/>
    </row>
    <row r="1703" spans="1:45" ht="15" hidden="1" customHeight="1" outlineLevel="1">
      <c r="A1703" s="464">
        <v>40</v>
      </c>
      <c r="B1703" s="379" t="s">
        <v>132</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77"/>
      <c r="AF1703" s="366"/>
      <c r="AG1703" s="366"/>
      <c r="AH1703" s="366"/>
      <c r="AI1703" s="366"/>
      <c r="AJ1703" s="366"/>
      <c r="AK1703" s="366"/>
      <c r="AL1703" s="366"/>
      <c r="AM1703" s="366"/>
      <c r="AN1703" s="366"/>
      <c r="AO1703" s="366"/>
      <c r="AP1703" s="366"/>
      <c r="AQ1703" s="366"/>
      <c r="AR1703" s="366"/>
      <c r="AS1703" s="256">
        <f>SUM(AE1703:AR1703)</f>
        <v>0</v>
      </c>
    </row>
    <row r="1704" spans="1:45" ht="15" hidden="1" customHeight="1" outlineLevel="1">
      <c r="A1704" s="464"/>
      <c r="B1704" s="254" t="s">
        <v>960</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62">
        <f>AE1703</f>
        <v>0</v>
      </c>
      <c r="AF1704" s="362">
        <f t="shared" ref="AF1704:AR1704" si="3645">AF1703</f>
        <v>0</v>
      </c>
      <c r="AG1704" s="362">
        <f t="shared" si="3645"/>
        <v>0</v>
      </c>
      <c r="AH1704" s="362">
        <f t="shared" si="3645"/>
        <v>0</v>
      </c>
      <c r="AI1704" s="362">
        <f t="shared" si="3645"/>
        <v>0</v>
      </c>
      <c r="AJ1704" s="362">
        <f t="shared" si="3645"/>
        <v>0</v>
      </c>
      <c r="AK1704" s="362">
        <f t="shared" si="3645"/>
        <v>0</v>
      </c>
      <c r="AL1704" s="362">
        <f t="shared" si="3645"/>
        <v>0</v>
      </c>
      <c r="AM1704" s="362">
        <f t="shared" si="3645"/>
        <v>0</v>
      </c>
      <c r="AN1704" s="362">
        <f t="shared" si="3645"/>
        <v>0</v>
      </c>
      <c r="AO1704" s="362">
        <f t="shared" si="3645"/>
        <v>0</v>
      </c>
      <c r="AP1704" s="362">
        <f t="shared" si="3645"/>
        <v>0</v>
      </c>
      <c r="AQ1704" s="362">
        <f t="shared" si="3645"/>
        <v>0</v>
      </c>
      <c r="AR1704" s="362">
        <f t="shared" si="3645"/>
        <v>0</v>
      </c>
      <c r="AS1704" s="266"/>
    </row>
    <row r="1705" spans="1:45" ht="15" hidden="1" customHeight="1" outlineLevel="1">
      <c r="A1705" s="464"/>
      <c r="B1705" s="379"/>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63"/>
      <c r="AF1705" s="376"/>
      <c r="AG1705" s="376"/>
      <c r="AH1705" s="376"/>
      <c r="AI1705" s="376"/>
      <c r="AJ1705" s="376"/>
      <c r="AK1705" s="376"/>
      <c r="AL1705" s="376"/>
      <c r="AM1705" s="376"/>
      <c r="AN1705" s="376"/>
      <c r="AO1705" s="376"/>
      <c r="AP1705" s="376"/>
      <c r="AQ1705" s="376"/>
      <c r="AR1705" s="376"/>
      <c r="AS1705" s="266"/>
    </row>
    <row r="1706" spans="1:45" ht="28.5" hidden="1" customHeight="1" outlineLevel="1">
      <c r="A1706" s="464">
        <v>41</v>
      </c>
      <c r="B1706" s="379" t="s">
        <v>133</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77"/>
      <c r="AF1706" s="366"/>
      <c r="AG1706" s="366"/>
      <c r="AH1706" s="366"/>
      <c r="AI1706" s="366"/>
      <c r="AJ1706" s="366"/>
      <c r="AK1706" s="366"/>
      <c r="AL1706" s="366"/>
      <c r="AM1706" s="366"/>
      <c r="AN1706" s="366"/>
      <c r="AO1706" s="366"/>
      <c r="AP1706" s="366"/>
      <c r="AQ1706" s="366"/>
      <c r="AR1706" s="366"/>
      <c r="AS1706" s="256">
        <f>SUM(AE1706:AR1706)</f>
        <v>0</v>
      </c>
    </row>
    <row r="1707" spans="1:45" ht="15" hidden="1" customHeight="1" outlineLevel="1">
      <c r="A1707" s="464"/>
      <c r="B1707" s="254" t="s">
        <v>960</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62">
        <f>AE1706</f>
        <v>0</v>
      </c>
      <c r="AF1707" s="362">
        <f t="shared" ref="AF1707:AR1707" si="3646">AF1706</f>
        <v>0</v>
      </c>
      <c r="AG1707" s="362">
        <f t="shared" si="3646"/>
        <v>0</v>
      </c>
      <c r="AH1707" s="362">
        <f t="shared" si="3646"/>
        <v>0</v>
      </c>
      <c r="AI1707" s="362">
        <f t="shared" si="3646"/>
        <v>0</v>
      </c>
      <c r="AJ1707" s="362">
        <f t="shared" si="3646"/>
        <v>0</v>
      </c>
      <c r="AK1707" s="362">
        <f t="shared" si="3646"/>
        <v>0</v>
      </c>
      <c r="AL1707" s="362">
        <f t="shared" si="3646"/>
        <v>0</v>
      </c>
      <c r="AM1707" s="362">
        <f t="shared" si="3646"/>
        <v>0</v>
      </c>
      <c r="AN1707" s="362">
        <f t="shared" si="3646"/>
        <v>0</v>
      </c>
      <c r="AO1707" s="362">
        <f t="shared" si="3646"/>
        <v>0</v>
      </c>
      <c r="AP1707" s="362">
        <f t="shared" si="3646"/>
        <v>0</v>
      </c>
      <c r="AQ1707" s="362">
        <f t="shared" si="3646"/>
        <v>0</v>
      </c>
      <c r="AR1707" s="362">
        <f t="shared" si="3646"/>
        <v>0</v>
      </c>
      <c r="AS1707" s="266"/>
    </row>
    <row r="1708" spans="1:45" ht="15" hidden="1" customHeight="1" outlineLevel="1">
      <c r="A1708" s="464"/>
      <c r="B1708" s="379"/>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63"/>
      <c r="AF1708" s="376"/>
      <c r="AG1708" s="376"/>
      <c r="AH1708" s="376"/>
      <c r="AI1708" s="376"/>
      <c r="AJ1708" s="376"/>
      <c r="AK1708" s="376"/>
      <c r="AL1708" s="376"/>
      <c r="AM1708" s="376"/>
      <c r="AN1708" s="376"/>
      <c r="AO1708" s="376"/>
      <c r="AP1708" s="376"/>
      <c r="AQ1708" s="376"/>
      <c r="AR1708" s="376"/>
      <c r="AS1708" s="266"/>
    </row>
    <row r="1709" spans="1:45" ht="28.5" hidden="1" customHeight="1" outlineLevel="1">
      <c r="A1709" s="464">
        <v>42</v>
      </c>
      <c r="B1709" s="379" t="s">
        <v>134</v>
      </c>
      <c r="C1709" s="251" t="s">
        <v>25</v>
      </c>
      <c r="D1709" s="255"/>
      <c r="E1709" s="255"/>
      <c r="F1709" s="255"/>
      <c r="G1709" s="255"/>
      <c r="H1709" s="255"/>
      <c r="I1709" s="255"/>
      <c r="J1709" s="255"/>
      <c r="K1709" s="255"/>
      <c r="L1709" s="255"/>
      <c r="M1709" s="255"/>
      <c r="N1709" s="255"/>
      <c r="O1709" s="255"/>
      <c r="P1709" s="255"/>
      <c r="Q1709" s="251"/>
      <c r="R1709" s="255"/>
      <c r="S1709" s="255"/>
      <c r="T1709" s="255"/>
      <c r="U1709" s="255"/>
      <c r="V1709" s="255"/>
      <c r="W1709" s="255"/>
      <c r="X1709" s="255"/>
      <c r="Y1709" s="255"/>
      <c r="Z1709" s="255"/>
      <c r="AA1709" s="255"/>
      <c r="AB1709" s="255"/>
      <c r="AC1709" s="255"/>
      <c r="AD1709" s="255"/>
      <c r="AE1709" s="377"/>
      <c r="AF1709" s="366"/>
      <c r="AG1709" s="366"/>
      <c r="AH1709" s="366"/>
      <c r="AI1709" s="366"/>
      <c r="AJ1709" s="366"/>
      <c r="AK1709" s="366"/>
      <c r="AL1709" s="366"/>
      <c r="AM1709" s="366"/>
      <c r="AN1709" s="366"/>
      <c r="AO1709" s="366"/>
      <c r="AP1709" s="366"/>
      <c r="AQ1709" s="366"/>
      <c r="AR1709" s="366"/>
      <c r="AS1709" s="256">
        <f>SUM(AE1709:AR1709)</f>
        <v>0</v>
      </c>
    </row>
    <row r="1710" spans="1:45" ht="15" hidden="1" customHeight="1" outlineLevel="1">
      <c r="A1710" s="464"/>
      <c r="B1710" s="254" t="s">
        <v>960</v>
      </c>
      <c r="C1710" s="251" t="s">
        <v>163</v>
      </c>
      <c r="D1710" s="255"/>
      <c r="E1710" s="255"/>
      <c r="F1710" s="255"/>
      <c r="G1710" s="255"/>
      <c r="H1710" s="255"/>
      <c r="I1710" s="255"/>
      <c r="J1710" s="255"/>
      <c r="K1710" s="255"/>
      <c r="L1710" s="255"/>
      <c r="M1710" s="255"/>
      <c r="N1710" s="255"/>
      <c r="O1710" s="255"/>
      <c r="P1710" s="255"/>
      <c r="Q1710" s="414"/>
      <c r="R1710" s="255"/>
      <c r="S1710" s="255"/>
      <c r="T1710" s="255"/>
      <c r="U1710" s="255"/>
      <c r="V1710" s="255"/>
      <c r="W1710" s="255"/>
      <c r="X1710" s="255"/>
      <c r="Y1710" s="255"/>
      <c r="Z1710" s="255"/>
      <c r="AA1710" s="255"/>
      <c r="AB1710" s="255"/>
      <c r="AC1710" s="255"/>
      <c r="AD1710" s="255"/>
      <c r="AE1710" s="362">
        <f>AE1709</f>
        <v>0</v>
      </c>
      <c r="AF1710" s="362">
        <f t="shared" ref="AF1710:AR1710" si="3647">AF1709</f>
        <v>0</v>
      </c>
      <c r="AG1710" s="362">
        <f t="shared" si="3647"/>
        <v>0</v>
      </c>
      <c r="AH1710" s="362">
        <f t="shared" si="3647"/>
        <v>0</v>
      </c>
      <c r="AI1710" s="362">
        <f t="shared" si="3647"/>
        <v>0</v>
      </c>
      <c r="AJ1710" s="362">
        <f t="shared" si="3647"/>
        <v>0</v>
      </c>
      <c r="AK1710" s="362">
        <f t="shared" si="3647"/>
        <v>0</v>
      </c>
      <c r="AL1710" s="362">
        <f t="shared" si="3647"/>
        <v>0</v>
      </c>
      <c r="AM1710" s="362">
        <f t="shared" si="3647"/>
        <v>0</v>
      </c>
      <c r="AN1710" s="362">
        <f t="shared" si="3647"/>
        <v>0</v>
      </c>
      <c r="AO1710" s="362">
        <f t="shared" si="3647"/>
        <v>0</v>
      </c>
      <c r="AP1710" s="362">
        <f t="shared" si="3647"/>
        <v>0</v>
      </c>
      <c r="AQ1710" s="362">
        <f t="shared" si="3647"/>
        <v>0</v>
      </c>
      <c r="AR1710" s="362">
        <f t="shared" si="3647"/>
        <v>0</v>
      </c>
      <c r="AS1710" s="266"/>
    </row>
    <row r="1711" spans="1:45" ht="15" hidden="1" customHeight="1" outlineLevel="1">
      <c r="A1711" s="464"/>
      <c r="B1711" s="379"/>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63"/>
      <c r="AF1711" s="376"/>
      <c r="AG1711" s="376"/>
      <c r="AH1711" s="376"/>
      <c r="AI1711" s="376"/>
      <c r="AJ1711" s="376"/>
      <c r="AK1711" s="376"/>
      <c r="AL1711" s="376"/>
      <c r="AM1711" s="376"/>
      <c r="AN1711" s="376"/>
      <c r="AO1711" s="376"/>
      <c r="AP1711" s="376"/>
      <c r="AQ1711" s="376"/>
      <c r="AR1711" s="376"/>
      <c r="AS1711" s="266"/>
    </row>
    <row r="1712" spans="1:45" ht="15" hidden="1" customHeight="1" outlineLevel="1">
      <c r="A1712" s="464">
        <v>43</v>
      </c>
      <c r="B1712" s="379" t="s">
        <v>135</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77"/>
      <c r="AF1712" s="366"/>
      <c r="AG1712" s="366"/>
      <c r="AH1712" s="366"/>
      <c r="AI1712" s="366"/>
      <c r="AJ1712" s="366"/>
      <c r="AK1712" s="366"/>
      <c r="AL1712" s="366"/>
      <c r="AM1712" s="366"/>
      <c r="AN1712" s="366"/>
      <c r="AO1712" s="366"/>
      <c r="AP1712" s="366"/>
      <c r="AQ1712" s="366"/>
      <c r="AR1712" s="366"/>
      <c r="AS1712" s="256">
        <f>SUM(AE1712:AR1712)</f>
        <v>0</v>
      </c>
    </row>
    <row r="1713" spans="1:45" ht="15" hidden="1" customHeight="1" outlineLevel="1">
      <c r="A1713" s="464"/>
      <c r="B1713" s="254" t="s">
        <v>960</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62">
        <f>AE1712</f>
        <v>0</v>
      </c>
      <c r="AF1713" s="362">
        <f t="shared" ref="AF1713:AR1713" si="3648">AF1712</f>
        <v>0</v>
      </c>
      <c r="AG1713" s="362">
        <f t="shared" si="3648"/>
        <v>0</v>
      </c>
      <c r="AH1713" s="362">
        <f t="shared" si="3648"/>
        <v>0</v>
      </c>
      <c r="AI1713" s="362">
        <f t="shared" si="3648"/>
        <v>0</v>
      </c>
      <c r="AJ1713" s="362">
        <f t="shared" si="3648"/>
        <v>0</v>
      </c>
      <c r="AK1713" s="362">
        <f t="shared" si="3648"/>
        <v>0</v>
      </c>
      <c r="AL1713" s="362">
        <f t="shared" si="3648"/>
        <v>0</v>
      </c>
      <c r="AM1713" s="362">
        <f t="shared" si="3648"/>
        <v>0</v>
      </c>
      <c r="AN1713" s="362">
        <f t="shared" si="3648"/>
        <v>0</v>
      </c>
      <c r="AO1713" s="362">
        <f t="shared" si="3648"/>
        <v>0</v>
      </c>
      <c r="AP1713" s="362">
        <f t="shared" si="3648"/>
        <v>0</v>
      </c>
      <c r="AQ1713" s="362">
        <f t="shared" si="3648"/>
        <v>0</v>
      </c>
      <c r="AR1713" s="362">
        <f t="shared" si="3648"/>
        <v>0</v>
      </c>
      <c r="AS1713" s="266"/>
    </row>
    <row r="1714" spans="1:45" ht="15" hidden="1" customHeight="1" outlineLevel="1">
      <c r="A1714" s="464"/>
      <c r="B1714" s="379"/>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63"/>
      <c r="AF1714" s="376"/>
      <c r="AG1714" s="376"/>
      <c r="AH1714" s="376"/>
      <c r="AI1714" s="376"/>
      <c r="AJ1714" s="376"/>
      <c r="AK1714" s="376"/>
      <c r="AL1714" s="376"/>
      <c r="AM1714" s="376"/>
      <c r="AN1714" s="376"/>
      <c r="AO1714" s="376"/>
      <c r="AP1714" s="376"/>
      <c r="AQ1714" s="376"/>
      <c r="AR1714" s="376"/>
      <c r="AS1714" s="266"/>
    </row>
    <row r="1715" spans="1:45" ht="28.5" hidden="1" customHeight="1" outlineLevel="1">
      <c r="A1715" s="464">
        <v>44</v>
      </c>
      <c r="B1715" s="379" t="s">
        <v>136</v>
      </c>
      <c r="C1715" s="251" t="s">
        <v>25</v>
      </c>
      <c r="D1715" s="255"/>
      <c r="E1715" s="255"/>
      <c r="F1715" s="255"/>
      <c r="G1715" s="255"/>
      <c r="H1715" s="255"/>
      <c r="I1715" s="255"/>
      <c r="J1715" s="255"/>
      <c r="K1715" s="255"/>
      <c r="L1715" s="255"/>
      <c r="M1715" s="255"/>
      <c r="N1715" s="255"/>
      <c r="O1715" s="255"/>
      <c r="P1715" s="255"/>
      <c r="Q1715" s="255">
        <v>12</v>
      </c>
      <c r="R1715" s="255"/>
      <c r="S1715" s="255"/>
      <c r="T1715" s="255"/>
      <c r="U1715" s="255"/>
      <c r="V1715" s="255"/>
      <c r="W1715" s="255"/>
      <c r="X1715" s="255"/>
      <c r="Y1715" s="255"/>
      <c r="Z1715" s="255"/>
      <c r="AA1715" s="255"/>
      <c r="AB1715" s="255"/>
      <c r="AC1715" s="255"/>
      <c r="AD1715" s="255"/>
      <c r="AE1715" s="377"/>
      <c r="AF1715" s="366"/>
      <c r="AG1715" s="366"/>
      <c r="AH1715" s="366"/>
      <c r="AI1715" s="366"/>
      <c r="AJ1715" s="366"/>
      <c r="AK1715" s="366"/>
      <c r="AL1715" s="366"/>
      <c r="AM1715" s="366"/>
      <c r="AN1715" s="366"/>
      <c r="AO1715" s="366"/>
      <c r="AP1715" s="366"/>
      <c r="AQ1715" s="366"/>
      <c r="AR1715" s="366"/>
      <c r="AS1715" s="256">
        <f>SUM(AE1715:AR1715)</f>
        <v>0</v>
      </c>
    </row>
    <row r="1716" spans="1:45" ht="15" hidden="1" customHeight="1" outlineLevel="1">
      <c r="A1716" s="464"/>
      <c r="B1716" s="254" t="s">
        <v>960</v>
      </c>
      <c r="C1716" s="251" t="s">
        <v>163</v>
      </c>
      <c r="D1716" s="255"/>
      <c r="E1716" s="255"/>
      <c r="F1716" s="255"/>
      <c r="G1716" s="255"/>
      <c r="H1716" s="255"/>
      <c r="I1716" s="255"/>
      <c r="J1716" s="255"/>
      <c r="K1716" s="255"/>
      <c r="L1716" s="255"/>
      <c r="M1716" s="255"/>
      <c r="N1716" s="255"/>
      <c r="O1716" s="255"/>
      <c r="P1716" s="255"/>
      <c r="Q1716" s="255">
        <f>Q1715</f>
        <v>12</v>
      </c>
      <c r="R1716" s="255"/>
      <c r="S1716" s="255"/>
      <c r="T1716" s="255"/>
      <c r="U1716" s="255"/>
      <c r="V1716" s="255"/>
      <c r="W1716" s="255"/>
      <c r="X1716" s="255"/>
      <c r="Y1716" s="255"/>
      <c r="Z1716" s="255"/>
      <c r="AA1716" s="255"/>
      <c r="AB1716" s="255"/>
      <c r="AC1716" s="255"/>
      <c r="AD1716" s="255"/>
      <c r="AE1716" s="362">
        <f>AE1715</f>
        <v>0</v>
      </c>
      <c r="AF1716" s="362">
        <f t="shared" ref="AF1716:AR1716" si="3649">AF1715</f>
        <v>0</v>
      </c>
      <c r="AG1716" s="362">
        <f t="shared" si="3649"/>
        <v>0</v>
      </c>
      <c r="AH1716" s="362">
        <f t="shared" si="3649"/>
        <v>0</v>
      </c>
      <c r="AI1716" s="362">
        <f t="shared" si="3649"/>
        <v>0</v>
      </c>
      <c r="AJ1716" s="362">
        <f t="shared" si="3649"/>
        <v>0</v>
      </c>
      <c r="AK1716" s="362">
        <f t="shared" si="3649"/>
        <v>0</v>
      </c>
      <c r="AL1716" s="362">
        <f t="shared" si="3649"/>
        <v>0</v>
      </c>
      <c r="AM1716" s="362">
        <f t="shared" si="3649"/>
        <v>0</v>
      </c>
      <c r="AN1716" s="362">
        <f t="shared" si="3649"/>
        <v>0</v>
      </c>
      <c r="AO1716" s="362">
        <f t="shared" si="3649"/>
        <v>0</v>
      </c>
      <c r="AP1716" s="362">
        <f t="shared" si="3649"/>
        <v>0</v>
      </c>
      <c r="AQ1716" s="362">
        <f t="shared" si="3649"/>
        <v>0</v>
      </c>
      <c r="AR1716" s="362">
        <f t="shared" si="3649"/>
        <v>0</v>
      </c>
      <c r="AS1716" s="266"/>
    </row>
    <row r="1717" spans="1:45" ht="15" hidden="1" customHeight="1" outlineLevel="1">
      <c r="A1717" s="464"/>
      <c r="B1717" s="379"/>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63"/>
      <c r="AF1717" s="376"/>
      <c r="AG1717" s="376"/>
      <c r="AH1717" s="376"/>
      <c r="AI1717" s="376"/>
      <c r="AJ1717" s="376"/>
      <c r="AK1717" s="376"/>
      <c r="AL1717" s="376"/>
      <c r="AM1717" s="376"/>
      <c r="AN1717" s="376"/>
      <c r="AO1717" s="376"/>
      <c r="AP1717" s="376"/>
      <c r="AQ1717" s="376"/>
      <c r="AR1717" s="376"/>
      <c r="AS1717" s="266"/>
    </row>
    <row r="1718" spans="1:45" ht="32.450000000000003" hidden="1" customHeight="1" outlineLevel="1">
      <c r="A1718" s="464">
        <v>45</v>
      </c>
      <c r="B1718" s="379" t="s">
        <v>137</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77"/>
      <c r="AF1718" s="366"/>
      <c r="AG1718" s="366"/>
      <c r="AH1718" s="366"/>
      <c r="AI1718" s="366"/>
      <c r="AJ1718" s="366"/>
      <c r="AK1718" s="366"/>
      <c r="AL1718" s="366"/>
      <c r="AM1718" s="366"/>
      <c r="AN1718" s="366"/>
      <c r="AO1718" s="366"/>
      <c r="AP1718" s="366"/>
      <c r="AQ1718" s="366"/>
      <c r="AR1718" s="366"/>
      <c r="AS1718" s="256">
        <f>SUM(AE1718:AR1718)</f>
        <v>0</v>
      </c>
    </row>
    <row r="1719" spans="1:45" ht="15" hidden="1" customHeight="1" outlineLevel="1">
      <c r="A1719" s="464"/>
      <c r="B1719" s="254" t="s">
        <v>960</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62">
        <f>AE1718</f>
        <v>0</v>
      </c>
      <c r="AF1719" s="362">
        <f t="shared" ref="AF1719:AR1719" si="3650">AF1718</f>
        <v>0</v>
      </c>
      <c r="AG1719" s="362">
        <f t="shared" si="3650"/>
        <v>0</v>
      </c>
      <c r="AH1719" s="362">
        <f t="shared" si="3650"/>
        <v>0</v>
      </c>
      <c r="AI1719" s="362">
        <f t="shared" si="3650"/>
        <v>0</v>
      </c>
      <c r="AJ1719" s="362">
        <f t="shared" si="3650"/>
        <v>0</v>
      </c>
      <c r="AK1719" s="362">
        <f t="shared" si="3650"/>
        <v>0</v>
      </c>
      <c r="AL1719" s="362">
        <f t="shared" si="3650"/>
        <v>0</v>
      </c>
      <c r="AM1719" s="362">
        <f t="shared" si="3650"/>
        <v>0</v>
      </c>
      <c r="AN1719" s="362">
        <f t="shared" si="3650"/>
        <v>0</v>
      </c>
      <c r="AO1719" s="362">
        <f t="shared" si="3650"/>
        <v>0</v>
      </c>
      <c r="AP1719" s="362">
        <f t="shared" si="3650"/>
        <v>0</v>
      </c>
      <c r="AQ1719" s="362">
        <f t="shared" si="3650"/>
        <v>0</v>
      </c>
      <c r="AR1719" s="362">
        <f t="shared" si="3650"/>
        <v>0</v>
      </c>
      <c r="AS1719" s="266"/>
    </row>
    <row r="1720" spans="1:45" ht="15" hidden="1" customHeight="1" outlineLevel="1">
      <c r="A1720" s="464"/>
      <c r="B1720" s="379"/>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63"/>
      <c r="AF1720" s="376"/>
      <c r="AG1720" s="376"/>
      <c r="AH1720" s="376"/>
      <c r="AI1720" s="376"/>
      <c r="AJ1720" s="376"/>
      <c r="AK1720" s="376"/>
      <c r="AL1720" s="376"/>
      <c r="AM1720" s="376"/>
      <c r="AN1720" s="376"/>
      <c r="AO1720" s="376"/>
      <c r="AP1720" s="376"/>
      <c r="AQ1720" s="376"/>
      <c r="AR1720" s="376"/>
      <c r="AS1720" s="266"/>
    </row>
    <row r="1721" spans="1:45" ht="32.1" hidden="1" customHeight="1" outlineLevel="1">
      <c r="A1721" s="464">
        <v>46</v>
      </c>
      <c r="B1721" s="379" t="s">
        <v>138</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77"/>
      <c r="AF1721" s="366"/>
      <c r="AG1721" s="366"/>
      <c r="AH1721" s="366"/>
      <c r="AI1721" s="366"/>
      <c r="AJ1721" s="366"/>
      <c r="AK1721" s="366"/>
      <c r="AL1721" s="366"/>
      <c r="AM1721" s="366"/>
      <c r="AN1721" s="366"/>
      <c r="AO1721" s="366"/>
      <c r="AP1721" s="366"/>
      <c r="AQ1721" s="366"/>
      <c r="AR1721" s="366"/>
      <c r="AS1721" s="256">
        <f>SUM(AE1721:AR1721)</f>
        <v>0</v>
      </c>
    </row>
    <row r="1722" spans="1:45" ht="15" hidden="1" customHeight="1" outlineLevel="1">
      <c r="A1722" s="464"/>
      <c r="B1722" s="254" t="s">
        <v>960</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62">
        <f>AE1721</f>
        <v>0</v>
      </c>
      <c r="AF1722" s="362">
        <f t="shared" ref="AF1722:AR1722" si="3651">AF1721</f>
        <v>0</v>
      </c>
      <c r="AG1722" s="362">
        <f t="shared" si="3651"/>
        <v>0</v>
      </c>
      <c r="AH1722" s="362">
        <f t="shared" si="3651"/>
        <v>0</v>
      </c>
      <c r="AI1722" s="362">
        <f t="shared" si="3651"/>
        <v>0</v>
      </c>
      <c r="AJ1722" s="362">
        <f t="shared" si="3651"/>
        <v>0</v>
      </c>
      <c r="AK1722" s="362">
        <f t="shared" si="3651"/>
        <v>0</v>
      </c>
      <c r="AL1722" s="362">
        <f t="shared" si="3651"/>
        <v>0</v>
      </c>
      <c r="AM1722" s="362">
        <f t="shared" si="3651"/>
        <v>0</v>
      </c>
      <c r="AN1722" s="362">
        <f t="shared" si="3651"/>
        <v>0</v>
      </c>
      <c r="AO1722" s="362">
        <f t="shared" si="3651"/>
        <v>0</v>
      </c>
      <c r="AP1722" s="362">
        <f t="shared" si="3651"/>
        <v>0</v>
      </c>
      <c r="AQ1722" s="362">
        <f t="shared" si="3651"/>
        <v>0</v>
      </c>
      <c r="AR1722" s="362">
        <f t="shared" si="3651"/>
        <v>0</v>
      </c>
      <c r="AS1722" s="266"/>
    </row>
    <row r="1723" spans="1:45" ht="15" hidden="1" customHeight="1" outlineLevel="1">
      <c r="A1723" s="464"/>
      <c r="B1723" s="379"/>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63"/>
      <c r="AF1723" s="376"/>
      <c r="AG1723" s="376"/>
      <c r="AH1723" s="376"/>
      <c r="AI1723" s="376"/>
      <c r="AJ1723" s="376"/>
      <c r="AK1723" s="376"/>
      <c r="AL1723" s="376"/>
      <c r="AM1723" s="376"/>
      <c r="AN1723" s="376"/>
      <c r="AO1723" s="376"/>
      <c r="AP1723" s="376"/>
      <c r="AQ1723" s="376"/>
      <c r="AR1723" s="376"/>
      <c r="AS1723" s="266"/>
    </row>
    <row r="1724" spans="1:45" ht="35.450000000000003" hidden="1" customHeight="1" outlineLevel="1">
      <c r="A1724" s="464">
        <v>47</v>
      </c>
      <c r="B1724" s="379" t="s">
        <v>139</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77"/>
      <c r="AF1724" s="366"/>
      <c r="AG1724" s="366"/>
      <c r="AH1724" s="366"/>
      <c r="AI1724" s="366"/>
      <c r="AJ1724" s="366"/>
      <c r="AK1724" s="366"/>
      <c r="AL1724" s="366"/>
      <c r="AM1724" s="366"/>
      <c r="AN1724" s="366"/>
      <c r="AO1724" s="366"/>
      <c r="AP1724" s="366"/>
      <c r="AQ1724" s="366"/>
      <c r="AR1724" s="366"/>
      <c r="AS1724" s="256">
        <f>SUM(AE1724:AR1724)</f>
        <v>0</v>
      </c>
    </row>
    <row r="1725" spans="1:45" ht="15" hidden="1" customHeight="1" outlineLevel="1">
      <c r="A1725" s="464"/>
      <c r="B1725" s="254" t="s">
        <v>960</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62">
        <f>AE1724</f>
        <v>0</v>
      </c>
      <c r="AF1725" s="362">
        <f t="shared" ref="AF1725:AR1725" si="3652">AF1724</f>
        <v>0</v>
      </c>
      <c r="AG1725" s="362">
        <f t="shared" si="3652"/>
        <v>0</v>
      </c>
      <c r="AH1725" s="362">
        <f t="shared" si="3652"/>
        <v>0</v>
      </c>
      <c r="AI1725" s="362">
        <f t="shared" si="3652"/>
        <v>0</v>
      </c>
      <c r="AJ1725" s="362">
        <f t="shared" si="3652"/>
        <v>0</v>
      </c>
      <c r="AK1725" s="362">
        <f t="shared" si="3652"/>
        <v>0</v>
      </c>
      <c r="AL1725" s="362">
        <f t="shared" si="3652"/>
        <v>0</v>
      </c>
      <c r="AM1725" s="362">
        <f t="shared" si="3652"/>
        <v>0</v>
      </c>
      <c r="AN1725" s="362">
        <f t="shared" si="3652"/>
        <v>0</v>
      </c>
      <c r="AO1725" s="362">
        <f t="shared" si="3652"/>
        <v>0</v>
      </c>
      <c r="AP1725" s="362">
        <f t="shared" si="3652"/>
        <v>0</v>
      </c>
      <c r="AQ1725" s="362">
        <f t="shared" si="3652"/>
        <v>0</v>
      </c>
      <c r="AR1725" s="362">
        <f t="shared" si="3652"/>
        <v>0</v>
      </c>
      <c r="AS1725" s="266"/>
    </row>
    <row r="1726" spans="1:45" ht="15" hidden="1" customHeight="1" outlineLevel="1">
      <c r="A1726" s="464"/>
      <c r="B1726" s="379"/>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63"/>
      <c r="AF1726" s="376"/>
      <c r="AG1726" s="376"/>
      <c r="AH1726" s="376"/>
      <c r="AI1726" s="376"/>
      <c r="AJ1726" s="376"/>
      <c r="AK1726" s="376"/>
      <c r="AL1726" s="376"/>
      <c r="AM1726" s="376"/>
      <c r="AN1726" s="376"/>
      <c r="AO1726" s="376"/>
      <c r="AP1726" s="376"/>
      <c r="AQ1726" s="376"/>
      <c r="AR1726" s="376"/>
      <c r="AS1726" s="266"/>
    </row>
    <row r="1727" spans="1:45" ht="39.75" hidden="1" customHeight="1" outlineLevel="1">
      <c r="A1727" s="464">
        <v>48</v>
      </c>
      <c r="B1727" s="379" t="s">
        <v>140</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77"/>
      <c r="AF1727" s="366"/>
      <c r="AG1727" s="366"/>
      <c r="AH1727" s="366"/>
      <c r="AI1727" s="366"/>
      <c r="AJ1727" s="366"/>
      <c r="AK1727" s="366"/>
      <c r="AL1727" s="366"/>
      <c r="AM1727" s="366"/>
      <c r="AN1727" s="366"/>
      <c r="AO1727" s="366"/>
      <c r="AP1727" s="366"/>
      <c r="AQ1727" s="366"/>
      <c r="AR1727" s="366"/>
      <c r="AS1727" s="256">
        <f>SUM(AE1727:AR1727)</f>
        <v>0</v>
      </c>
    </row>
    <row r="1728" spans="1:45" ht="15" hidden="1" customHeight="1" outlineLevel="1">
      <c r="A1728" s="464"/>
      <c r="B1728" s="254" t="s">
        <v>960</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62">
        <f>AE1727</f>
        <v>0</v>
      </c>
      <c r="AF1728" s="362">
        <f t="shared" ref="AF1728:AR1728" si="3653">AF1727</f>
        <v>0</v>
      </c>
      <c r="AG1728" s="362">
        <f t="shared" si="3653"/>
        <v>0</v>
      </c>
      <c r="AH1728" s="362">
        <f t="shared" si="3653"/>
        <v>0</v>
      </c>
      <c r="AI1728" s="362">
        <f t="shared" si="3653"/>
        <v>0</v>
      </c>
      <c r="AJ1728" s="362">
        <f t="shared" si="3653"/>
        <v>0</v>
      </c>
      <c r="AK1728" s="362">
        <f t="shared" si="3653"/>
        <v>0</v>
      </c>
      <c r="AL1728" s="362">
        <f t="shared" si="3653"/>
        <v>0</v>
      </c>
      <c r="AM1728" s="362">
        <f t="shared" si="3653"/>
        <v>0</v>
      </c>
      <c r="AN1728" s="362">
        <f t="shared" si="3653"/>
        <v>0</v>
      </c>
      <c r="AO1728" s="362">
        <f t="shared" si="3653"/>
        <v>0</v>
      </c>
      <c r="AP1728" s="362">
        <f t="shared" si="3653"/>
        <v>0</v>
      </c>
      <c r="AQ1728" s="362">
        <f t="shared" si="3653"/>
        <v>0</v>
      </c>
      <c r="AR1728" s="362">
        <f t="shared" si="3653"/>
        <v>0</v>
      </c>
      <c r="AS1728" s="266"/>
    </row>
    <row r="1729" spans="1:45" ht="15" hidden="1" customHeight="1" outlineLevel="1">
      <c r="A1729" s="464"/>
      <c r="B1729" s="379"/>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63"/>
      <c r="AF1729" s="376"/>
      <c r="AG1729" s="376"/>
      <c r="AH1729" s="376"/>
      <c r="AI1729" s="376"/>
      <c r="AJ1729" s="376"/>
      <c r="AK1729" s="376"/>
      <c r="AL1729" s="376"/>
      <c r="AM1729" s="376"/>
      <c r="AN1729" s="376"/>
      <c r="AO1729" s="376"/>
      <c r="AP1729" s="376"/>
      <c r="AQ1729" s="376"/>
      <c r="AR1729" s="376"/>
      <c r="AS1729" s="266"/>
    </row>
    <row r="1730" spans="1:45" ht="33" hidden="1" customHeight="1" outlineLevel="1">
      <c r="A1730" s="464">
        <v>49</v>
      </c>
      <c r="B1730" s="379" t="s">
        <v>141</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77"/>
      <c r="AF1730" s="366"/>
      <c r="AG1730" s="366"/>
      <c r="AH1730" s="366"/>
      <c r="AI1730" s="366"/>
      <c r="AJ1730" s="366"/>
      <c r="AK1730" s="366"/>
      <c r="AL1730" s="366"/>
      <c r="AM1730" s="366"/>
      <c r="AN1730" s="366"/>
      <c r="AO1730" s="366"/>
      <c r="AP1730" s="366"/>
      <c r="AQ1730" s="366"/>
      <c r="AR1730" s="366"/>
      <c r="AS1730" s="256">
        <f>SUM(AE1730:AR1730)</f>
        <v>0</v>
      </c>
    </row>
    <row r="1731" spans="1:45" ht="15" hidden="1" customHeight="1" outlineLevel="1">
      <c r="A1731" s="464"/>
      <c r="B1731" s="254" t="s">
        <v>960</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62">
        <f>AE1730</f>
        <v>0</v>
      </c>
      <c r="AF1731" s="362">
        <f t="shared" ref="AF1731:AR1731" si="3654">AF1730</f>
        <v>0</v>
      </c>
      <c r="AG1731" s="362">
        <f t="shared" si="3654"/>
        <v>0</v>
      </c>
      <c r="AH1731" s="362">
        <f t="shared" si="3654"/>
        <v>0</v>
      </c>
      <c r="AI1731" s="362">
        <f t="shared" si="3654"/>
        <v>0</v>
      </c>
      <c r="AJ1731" s="362">
        <f t="shared" si="3654"/>
        <v>0</v>
      </c>
      <c r="AK1731" s="362">
        <f t="shared" si="3654"/>
        <v>0</v>
      </c>
      <c r="AL1731" s="362">
        <f t="shared" si="3654"/>
        <v>0</v>
      </c>
      <c r="AM1731" s="362">
        <f t="shared" si="3654"/>
        <v>0</v>
      </c>
      <c r="AN1731" s="362">
        <f t="shared" si="3654"/>
        <v>0</v>
      </c>
      <c r="AO1731" s="362">
        <f t="shared" si="3654"/>
        <v>0</v>
      </c>
      <c r="AP1731" s="362">
        <f t="shared" si="3654"/>
        <v>0</v>
      </c>
      <c r="AQ1731" s="362">
        <f t="shared" si="3654"/>
        <v>0</v>
      </c>
      <c r="AR1731" s="362">
        <f t="shared" si="3654"/>
        <v>0</v>
      </c>
      <c r="AS1731" s="266"/>
    </row>
    <row r="1732" spans="1:45" ht="15" hidden="1" customHeight="1" outlineLevel="1">
      <c r="A1732" s="464"/>
      <c r="B1732" s="254"/>
      <c r="C1732" s="251"/>
      <c r="D1732" s="670"/>
      <c r="E1732" s="670"/>
      <c r="F1732" s="670"/>
      <c r="G1732" s="670"/>
      <c r="H1732" s="670"/>
      <c r="I1732" s="670"/>
      <c r="J1732" s="670"/>
      <c r="K1732" s="670"/>
      <c r="L1732" s="670"/>
      <c r="M1732" s="670"/>
      <c r="N1732" s="670"/>
      <c r="O1732" s="670"/>
      <c r="P1732" s="670"/>
      <c r="Q1732" s="670"/>
      <c r="R1732" s="670"/>
      <c r="S1732" s="670"/>
      <c r="T1732" s="670"/>
      <c r="U1732" s="670"/>
      <c r="V1732" s="670"/>
      <c r="W1732" s="670"/>
      <c r="X1732" s="670"/>
      <c r="Y1732" s="670"/>
      <c r="Z1732" s="670"/>
      <c r="AA1732" s="670"/>
      <c r="AB1732" s="670"/>
      <c r="AC1732" s="670"/>
      <c r="AD1732" s="670"/>
      <c r="AE1732" s="362"/>
      <c r="AF1732" s="362"/>
      <c r="AG1732" s="362"/>
      <c r="AH1732" s="362"/>
      <c r="AI1732" s="362"/>
      <c r="AJ1732" s="362"/>
      <c r="AK1732" s="362"/>
      <c r="AL1732" s="362"/>
      <c r="AM1732" s="362"/>
      <c r="AN1732" s="362"/>
      <c r="AO1732" s="362"/>
      <c r="AP1732" s="362"/>
      <c r="AQ1732" s="362"/>
      <c r="AR1732" s="362"/>
      <c r="AS1732" s="266"/>
    </row>
    <row r="1733" spans="1:45" ht="15.75" hidden="1" outlineLevel="1">
      <c r="A1733" s="464"/>
      <c r="B1733" s="675" t="s">
        <v>921</v>
      </c>
      <c r="AS1733" s="671"/>
    </row>
    <row r="1734" spans="1:45" hidden="1" outlineLevel="1">
      <c r="A1734" s="464">
        <v>50</v>
      </c>
      <c r="B1734" s="254"/>
      <c r="AS1734" s="671"/>
    </row>
    <row r="1735" spans="1:45" ht="15.75" hidden="1" outlineLevel="1">
      <c r="A1735" s="464"/>
      <c r="B1735" s="379" t="s">
        <v>920</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idden="1" outlineLevel="1">
      <c r="A1736" s="464"/>
      <c r="B1736" s="254" t="s">
        <v>960</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655">AF1735</f>
        <v>0</v>
      </c>
      <c r="AG1736" s="362">
        <f t="shared" si="3655"/>
        <v>0</v>
      </c>
      <c r="AH1736" s="362">
        <f t="shared" si="3655"/>
        <v>0</v>
      </c>
      <c r="AI1736" s="362">
        <f t="shared" si="3655"/>
        <v>0</v>
      </c>
      <c r="AJ1736" s="362">
        <f t="shared" si="3655"/>
        <v>0</v>
      </c>
      <c r="AK1736" s="362">
        <f t="shared" si="3655"/>
        <v>0</v>
      </c>
      <c r="AL1736" s="362">
        <f t="shared" si="3655"/>
        <v>0</v>
      </c>
      <c r="AM1736" s="362">
        <f t="shared" si="3655"/>
        <v>0</v>
      </c>
      <c r="AN1736" s="362">
        <f t="shared" si="3655"/>
        <v>0</v>
      </c>
      <c r="AO1736" s="362">
        <f t="shared" si="3655"/>
        <v>0</v>
      </c>
      <c r="AP1736" s="362">
        <f t="shared" si="3655"/>
        <v>0</v>
      </c>
      <c r="AQ1736" s="362">
        <f t="shared" si="3655"/>
        <v>0</v>
      </c>
      <c r="AR1736" s="362">
        <f t="shared" si="3655"/>
        <v>0</v>
      </c>
      <c r="AS1736" s="266"/>
    </row>
    <row r="1737" spans="1:45" ht="15.75" hidden="1" customHeight="1" outlineLevel="1">
      <c r="A1737" s="464"/>
      <c r="B1737" s="254"/>
      <c r="C1737" s="265"/>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261"/>
      <c r="AF1737" s="261"/>
      <c r="AG1737" s="261"/>
      <c r="AH1737" s="261"/>
      <c r="AI1737" s="261"/>
      <c r="AJ1737" s="261"/>
      <c r="AK1737" s="261"/>
      <c r="AL1737" s="261"/>
      <c r="AM1737" s="261"/>
      <c r="AN1737" s="261"/>
      <c r="AO1737" s="261"/>
      <c r="AP1737" s="261"/>
      <c r="AQ1737" s="261"/>
      <c r="AR1737" s="261"/>
      <c r="AS1737" s="266"/>
    </row>
    <row r="1738" spans="1:45" ht="15.75" collapsed="1">
      <c r="B1738" s="286" t="s">
        <v>961</v>
      </c>
      <c r="C1738" s="288"/>
      <c r="D1738" s="288">
        <f>SUM(D1576:D1731)</f>
        <v>0</v>
      </c>
      <c r="E1738" s="288"/>
      <c r="F1738" s="288"/>
      <c r="G1738" s="288"/>
      <c r="H1738" s="288"/>
      <c r="I1738" s="288"/>
      <c r="J1738" s="288"/>
      <c r="K1738" s="288"/>
      <c r="L1738" s="288"/>
      <c r="M1738" s="288"/>
      <c r="N1738" s="288"/>
      <c r="O1738" s="288"/>
      <c r="P1738" s="288"/>
      <c r="Q1738" s="288"/>
      <c r="R1738" s="288">
        <f>SUM(R1576:R1731)</f>
        <v>0</v>
      </c>
      <c r="S1738" s="288"/>
      <c r="T1738" s="288"/>
      <c r="U1738" s="288"/>
      <c r="V1738" s="288"/>
      <c r="W1738" s="288"/>
      <c r="X1738" s="288"/>
      <c r="Y1738" s="288"/>
      <c r="Z1738" s="288"/>
      <c r="AA1738" s="288"/>
      <c r="AB1738" s="288"/>
      <c r="AC1738" s="288"/>
      <c r="AD1738" s="288"/>
      <c r="AE1738" s="288">
        <f>IF(AE1574="kWh",SUMPRODUCT(D1576:D1731,AE1576:AE1731))</f>
        <v>0</v>
      </c>
      <c r="AF1738" s="288">
        <f>IF(AF1574="kWh",SUMPRODUCT(D1576:D1731,AF1576:AF1731))</f>
        <v>0</v>
      </c>
      <c r="AG1738" s="288">
        <f>IF(AG1574="kw",SUMPRODUCT(Q1576:Q1731,R1576:R1731,AG1576:AG1731),SUMPRODUCT(D1576:D1731,AG1576:AG1731))</f>
        <v>0</v>
      </c>
      <c r="AH1738" s="288">
        <f>IF(AH1574="kw",SUMPRODUCT(Q1576:Q1731,R1576:R1731,AH1576:AH1731),SUMPRODUCT(D1576:D1731,AH1576:AH1731))</f>
        <v>0</v>
      </c>
      <c r="AI1738" s="288">
        <f>IF(AI1574="kw",SUMPRODUCT(Q1576:Q1731,R1576:R1731,AI1576:AI1731),SUMPRODUCT(D1576:D1731,AI1576:AI1731))</f>
        <v>0</v>
      </c>
      <c r="AJ1738" s="288">
        <f>IF(AJ1574="kw",SUMPRODUCT(Q1576:Q1731,R1576:R1731,AJ1576:AJ1731),SUMPRODUCT(D1576:D1731,AJ1576:AJ1731))</f>
        <v>0</v>
      </c>
      <c r="AK1738" s="288">
        <f>IF(AK1574="kw",SUMPRODUCT(Q1576:Q1731,R1576:R1731,AK1576:AK1731),SUMPRODUCT(D1576:D1731,AK1576:AK1731))</f>
        <v>0</v>
      </c>
      <c r="AL1738" s="288">
        <f>IF(AL1574="kw",SUMPRODUCT(Q1576:Q1731,R1576:R1731,AL1576:AL1731),SUMPRODUCT(D1576:D1731,AL1576:AL1731))</f>
        <v>0</v>
      </c>
      <c r="AM1738" s="288">
        <f>IF(AM1574="kw",SUMPRODUCT(Q1576:Q1731,R1576:R1731,AM1576:AM1731),SUMPRODUCT(D1576:D1731,AM1576:AM1731))</f>
        <v>0</v>
      </c>
      <c r="AN1738" s="288">
        <f>IF(AN1574="kw",SUMPRODUCT(Q1576:Q1731,R1576:R1731,AN1576:AN1731),SUMPRODUCT(D1576:D1731,AN1576:AN1731))</f>
        <v>0</v>
      </c>
      <c r="AO1738" s="288">
        <f>IF(AO1574="kw",SUMPRODUCT(Q1576:Q1731,R1576:R1731,AO1576:AO1731),SUMPRODUCT(D1576:D1731,AO1576:AO1731))</f>
        <v>0</v>
      </c>
      <c r="AP1738" s="288">
        <f>IF(AP1574="kw",SUMPRODUCT(Q1576:Q1731,R1576:R1731,AP1576:AP1731),SUMPRODUCT(D1576:D1731,AP1576:AP1731))</f>
        <v>0</v>
      </c>
      <c r="AQ1738" s="288">
        <f>IF(AQ1574="kw",SUMPRODUCT(Q1576:Q1731,R1576:R1731,AQ1576:AQ1731),SUMPRODUCT(D1576:D1731,AQ1576:AQ1731))</f>
        <v>0</v>
      </c>
      <c r="AR1738" s="288">
        <f>IF(AR1574="kw",SUMPRODUCT(Q1576:Q1731,R1576:R1731,AR1576:AR1731),SUMPRODUCT(D1576:D1731,AR1576:AR1731))</f>
        <v>0</v>
      </c>
      <c r="AS1738" s="289"/>
    </row>
    <row r="1739" spans="1:45" ht="15.75">
      <c r="B1739" s="343" t="s">
        <v>762</v>
      </c>
      <c r="C1739" s="344"/>
      <c r="D1739" s="344"/>
      <c r="E1739" s="344"/>
      <c r="F1739" s="344"/>
      <c r="G1739" s="344"/>
      <c r="H1739" s="344"/>
      <c r="I1739" s="344"/>
      <c r="J1739" s="344"/>
      <c r="K1739" s="344"/>
      <c r="L1739" s="344"/>
      <c r="M1739" s="344"/>
      <c r="N1739" s="344"/>
      <c r="O1739" s="344"/>
      <c r="P1739" s="344"/>
      <c r="Q1739" s="344"/>
      <c r="R1739" s="344"/>
      <c r="S1739" s="344"/>
      <c r="T1739" s="344"/>
      <c r="U1739" s="344"/>
      <c r="V1739" s="344"/>
      <c r="W1739" s="344"/>
      <c r="X1739" s="344"/>
      <c r="Y1739" s="344"/>
      <c r="Z1739" s="344"/>
      <c r="AA1739" s="344"/>
      <c r="AB1739" s="344"/>
      <c r="AC1739" s="344"/>
      <c r="AD1739" s="344"/>
      <c r="AE1739" s="344">
        <f>HLOOKUP(AE1573,'2. LRAMVA Threshold'!$B$42:$Q$60,14,FALSE)</f>
        <v>0</v>
      </c>
      <c r="AF1739" s="344">
        <f>HLOOKUP(AF1573,'2. LRAMVA Threshold'!$B$42:$Q$60,14,FALSE)</f>
        <v>122604</v>
      </c>
      <c r="AG1739" s="344">
        <f>HLOOKUP(AG1573,'2. LRAMVA Threshold'!$B$42:$Q$60,14,FALSE)</f>
        <v>5981</v>
      </c>
      <c r="AH1739" s="344">
        <f>HLOOKUP(AH1573,'2. LRAMVA Threshold'!$B$42:$Q$60,14,FALSE)</f>
        <v>0</v>
      </c>
      <c r="AI1739" s="344">
        <f>HLOOKUP(AI1573,'2. LRAMVA Threshold'!$B$42:$Q$60,14,FALSE)</f>
        <v>0</v>
      </c>
      <c r="AJ1739" s="344">
        <f>HLOOKUP(AJ1573,'2. LRAMVA Threshold'!$B$42:$Q$60,14,FALSE)</f>
        <v>0</v>
      </c>
      <c r="AK1739" s="344">
        <f>HLOOKUP(AK1573,'2. LRAMVA Threshold'!$B$42:$Q$60,14,FALSE)</f>
        <v>0</v>
      </c>
      <c r="AL1739" s="344">
        <f>HLOOKUP(AL1573,'2. LRAMVA Threshold'!$B$42:$Q$60,14,FALSE)</f>
        <v>0</v>
      </c>
      <c r="AM1739" s="344">
        <f>HLOOKUP(AM1573,'2. LRAMVA Threshold'!$B$42:$Q$60,14,FALSE)</f>
        <v>0</v>
      </c>
      <c r="AN1739" s="344">
        <f>HLOOKUP(AN1573,'2. LRAMVA Threshold'!$B$42:$Q$60,14,FALSE)</f>
        <v>0</v>
      </c>
      <c r="AO1739" s="344">
        <f>HLOOKUP(AO1573,'2. LRAMVA Threshold'!$B$42:$Q$60,14,FALSE)</f>
        <v>0</v>
      </c>
      <c r="AP1739" s="344">
        <f>HLOOKUP(AP1573,'2. LRAMVA Threshold'!$B$42:$Q$60,14,FALSE)</f>
        <v>0</v>
      </c>
      <c r="AQ1739" s="344">
        <f>HLOOKUP(AQ1573,'2. LRAMVA Threshold'!$B$42:$Q$60,14,FALSE)</f>
        <v>0</v>
      </c>
      <c r="AR1739" s="344">
        <f>HLOOKUP(AR1573,'2. LRAMVA Threshold'!$B$42:$Q$60,14,FALSE)</f>
        <v>0</v>
      </c>
      <c r="AS1739" s="393"/>
    </row>
    <row r="1740" spans="1:45">
      <c r="B1740" s="346"/>
      <c r="C1740" s="383"/>
      <c r="D1740" s="384"/>
      <c r="E1740" s="384"/>
      <c r="F1740" s="384"/>
      <c r="G1740" s="384"/>
      <c r="H1740" s="384"/>
      <c r="I1740" s="384"/>
      <c r="J1740" s="384"/>
      <c r="K1740" s="384"/>
      <c r="L1740" s="384"/>
      <c r="M1740" s="384"/>
      <c r="N1740" s="348"/>
      <c r="O1740" s="348"/>
      <c r="P1740" s="348"/>
      <c r="Q1740" s="384"/>
      <c r="R1740" s="385"/>
      <c r="S1740" s="384"/>
      <c r="T1740" s="384"/>
      <c r="U1740" s="384"/>
      <c r="V1740" s="386"/>
      <c r="W1740" s="386"/>
      <c r="X1740" s="386"/>
      <c r="Y1740" s="386"/>
      <c r="Z1740" s="384"/>
      <c r="AA1740" s="384"/>
      <c r="AB1740" s="348"/>
      <c r="AC1740" s="348"/>
      <c r="AD1740" s="348"/>
      <c r="AE1740" s="387"/>
      <c r="AF1740" s="387"/>
      <c r="AG1740" s="387"/>
      <c r="AH1740" s="387"/>
      <c r="AI1740" s="387"/>
      <c r="AJ1740" s="387"/>
      <c r="AK1740" s="387"/>
      <c r="AL1740" s="351"/>
      <c r="AM1740" s="351"/>
      <c r="AN1740" s="351"/>
      <c r="AO1740" s="351"/>
      <c r="AP1740" s="351"/>
      <c r="AQ1740" s="351"/>
      <c r="AR1740" s="351"/>
      <c r="AS1740" s="352"/>
    </row>
    <row r="1741" spans="1:45">
      <c r="B1741" s="283" t="s">
        <v>962</v>
      </c>
      <c r="C1741" s="296"/>
      <c r="D1741" s="296"/>
      <c r="E1741" s="329"/>
      <c r="F1741" s="329"/>
      <c r="G1741" s="329"/>
      <c r="H1741" s="329"/>
      <c r="I1741" s="329"/>
      <c r="J1741" s="329"/>
      <c r="K1741" s="329"/>
      <c r="L1741" s="329"/>
      <c r="M1741" s="329"/>
      <c r="N1741" s="329"/>
      <c r="O1741" s="329"/>
      <c r="P1741" s="329"/>
      <c r="Q1741" s="329"/>
      <c r="R1741" s="251"/>
      <c r="S1741" s="298"/>
      <c r="T1741" s="298"/>
      <c r="U1741" s="298"/>
      <c r="V1741" s="297"/>
      <c r="W1741" s="297"/>
      <c r="X1741" s="297"/>
      <c r="Y1741" s="297"/>
      <c r="Z1741" s="298"/>
      <c r="AA1741" s="298"/>
      <c r="AB1741" s="298"/>
      <c r="AC1741" s="298"/>
      <c r="AD1741" s="298"/>
      <c r="AE1741" s="732">
        <f>HLOOKUP(AE35,'3.  Distribution Rates'!$C$122:$P$136,15,FALSE)</f>
        <v>0</v>
      </c>
      <c r="AF1741" s="732">
        <f>HLOOKUP(AF35,'3.  Distribution Rates'!$C$122:$P$136,15,FALSE)</f>
        <v>1.7899999999999999E-2</v>
      </c>
      <c r="AG1741" s="732">
        <f>HLOOKUP(AG35,'3.  Distribution Rates'!$C$122:$P$136,15,FALSE)</f>
        <v>3.5596999999999999</v>
      </c>
      <c r="AH1741" s="732">
        <f>HLOOKUP(AH35,'3.  Distribution Rates'!$C$122:$P$136,15,FALSE)</f>
        <v>1.7399999999999999E-2</v>
      </c>
      <c r="AI1741" s="732">
        <f>HLOOKUP(AI35,'3.  Distribution Rates'!$C$122:$P$136,15,FALSE)</f>
        <v>4.3140999999999998</v>
      </c>
      <c r="AJ1741" s="732">
        <f>HLOOKUP(AJ35,'3.  Distribution Rates'!$C$122:$P$136,15,FALSE)</f>
        <v>0</v>
      </c>
      <c r="AK1741" s="732">
        <f>HLOOKUP(AK35,'3.  Distribution Rates'!$C$122:$P$136,15,FALSE)</f>
        <v>0</v>
      </c>
      <c r="AL1741" s="732">
        <f>HLOOKUP(AL35,'3.  Distribution Rates'!$C$122:$P$136,15,FALSE)</f>
        <v>0</v>
      </c>
      <c r="AM1741" s="732">
        <f>HLOOKUP(AM35,'3.  Distribution Rates'!$C$122:$P$136,15,FALSE)</f>
        <v>0</v>
      </c>
      <c r="AN1741" s="732">
        <f>HLOOKUP(AN35,'3.  Distribution Rates'!$C$122:$P$136,15,FALSE)</f>
        <v>0</v>
      </c>
      <c r="AO1741" s="732">
        <f>HLOOKUP(AO35,'3.  Distribution Rates'!$C$122:$P$136,15,FALSE)</f>
        <v>0</v>
      </c>
      <c r="AP1741" s="732">
        <f>HLOOKUP(AP35,'3.  Distribution Rates'!$C$122:$P$136,15,FALSE)</f>
        <v>0</v>
      </c>
      <c r="AQ1741" s="732">
        <f>HLOOKUP(AQ35,'3.  Distribution Rates'!$C$122:$P$136,15,FALSE)</f>
        <v>0</v>
      </c>
      <c r="AR1741" s="732">
        <f>HLOOKUP(AR35,'3.  Distribution Rates'!$C$122:$P$136,15,FALSE)</f>
        <v>0</v>
      </c>
      <c r="AS1741" s="395"/>
    </row>
    <row r="1742" spans="1:45">
      <c r="B1742" s="283" t="s">
        <v>763</v>
      </c>
      <c r="C1742" s="301"/>
      <c r="D1742" s="243"/>
      <c r="E1742" s="240"/>
      <c r="F1742" s="240"/>
      <c r="G1742" s="240"/>
      <c r="H1742" s="240"/>
      <c r="I1742" s="240"/>
      <c r="J1742" s="240"/>
      <c r="K1742" s="240"/>
      <c r="L1742" s="240"/>
      <c r="M1742" s="240"/>
      <c r="N1742" s="240"/>
      <c r="O1742" s="240"/>
      <c r="P1742" s="240"/>
      <c r="Q1742" s="240"/>
      <c r="R1742" s="251"/>
      <c r="S1742" s="240"/>
      <c r="T1742" s="240"/>
      <c r="U1742" s="240"/>
      <c r="V1742" s="243"/>
      <c r="W1742" s="243"/>
      <c r="X1742" s="243"/>
      <c r="Y1742" s="243"/>
      <c r="Z1742" s="240"/>
      <c r="AA1742" s="240"/>
      <c r="AB1742" s="240"/>
      <c r="AC1742" s="240"/>
      <c r="AD1742" s="240"/>
      <c r="AE1742" s="331">
        <f>'4.  2011-2014 LRAM'!AM146*AE1741</f>
        <v>0</v>
      </c>
      <c r="AF1742" s="331">
        <f>'4.  2011-2014 LRAM'!AN339*AF1741</f>
        <v>0</v>
      </c>
      <c r="AG1742" s="331">
        <f>'4.  2011-2014 LRAM'!AO339*AG1741</f>
        <v>0</v>
      </c>
      <c r="AH1742" s="331">
        <f>'4.  2011-2014 LRAM'!AP339*AH1741</f>
        <v>0</v>
      </c>
      <c r="AI1742" s="331">
        <f>'4.  2011-2014 LRAM'!AQ339*AI1741</f>
        <v>0</v>
      </c>
      <c r="AJ1742" s="331">
        <f>'4.  2011-2014 LRAM'!AR339*AJ1741</f>
        <v>0</v>
      </c>
      <c r="AK1742" s="331">
        <f>'4.  2011-2014 LRAM'!AS339*AK1741</f>
        <v>0</v>
      </c>
      <c r="AL1742" s="331">
        <f>'4.  2011-2014 LRAM'!AT339*AL1741</f>
        <v>0</v>
      </c>
      <c r="AM1742" s="331">
        <f>'4.  2011-2014 LRAM'!AU339*AM1741</f>
        <v>0</v>
      </c>
      <c r="AN1742" s="331">
        <f>'4.  2011-2014 LRAM'!AV339*AN1741</f>
        <v>0</v>
      </c>
      <c r="AO1742" s="331">
        <f>'4.  2011-2014 LRAM'!AW339*AO1741</f>
        <v>0</v>
      </c>
      <c r="AP1742" s="331">
        <f>'4.  2011-2014 LRAM'!AX339*AP1741</f>
        <v>0</v>
      </c>
      <c r="AQ1742" s="331">
        <f>'4.  2011-2014 LRAM'!AY339*AQ1741</f>
        <v>0</v>
      </c>
      <c r="AR1742" s="331">
        <f>'4.  2011-2014 LRAM'!AZ339*AR1741</f>
        <v>0</v>
      </c>
      <c r="AS1742" s="543">
        <f>SUM(AE1742:AR1742)</f>
        <v>0</v>
      </c>
    </row>
    <row r="1743" spans="1:45">
      <c r="B1743" s="283" t="s">
        <v>764</v>
      </c>
      <c r="C1743" s="301"/>
      <c r="D1743" s="243"/>
      <c r="E1743" s="240"/>
      <c r="F1743" s="240"/>
      <c r="G1743" s="240"/>
      <c r="H1743" s="240"/>
      <c r="I1743" s="240"/>
      <c r="J1743" s="240"/>
      <c r="K1743" s="240"/>
      <c r="L1743" s="240"/>
      <c r="M1743" s="240"/>
      <c r="N1743" s="240"/>
      <c r="O1743" s="240"/>
      <c r="P1743" s="240"/>
      <c r="Q1743" s="240"/>
      <c r="R1743" s="251"/>
      <c r="S1743" s="240"/>
      <c r="T1743" s="240"/>
      <c r="U1743" s="240"/>
      <c r="V1743" s="243"/>
      <c r="W1743" s="243"/>
      <c r="X1743" s="243"/>
      <c r="Y1743" s="243"/>
      <c r="Z1743" s="240"/>
      <c r="AA1743" s="240"/>
      <c r="AB1743" s="240"/>
      <c r="AC1743" s="240"/>
      <c r="AD1743" s="240"/>
      <c r="AE1743" s="331">
        <f>'4.  2011-2014 LRAM'!AM285*AE1741</f>
        <v>0</v>
      </c>
      <c r="AF1743" s="331">
        <f>'4.  2011-2014 LRAM'!AN478*AF1741</f>
        <v>0</v>
      </c>
      <c r="AG1743" s="331">
        <f>'4.  2011-2014 LRAM'!AO478*AG1741</f>
        <v>0</v>
      </c>
      <c r="AH1743" s="331">
        <f>'4.  2011-2014 LRAM'!AP478*AH1741</f>
        <v>0</v>
      </c>
      <c r="AI1743" s="331">
        <f>'4.  2011-2014 LRAM'!AQ478*AI1741</f>
        <v>0</v>
      </c>
      <c r="AJ1743" s="331">
        <f>'4.  2011-2014 LRAM'!AR478*AJ1741</f>
        <v>0</v>
      </c>
      <c r="AK1743" s="331">
        <f>'4.  2011-2014 LRAM'!AS478*AK1741</f>
        <v>0</v>
      </c>
      <c r="AL1743" s="331">
        <f>'4.  2011-2014 LRAM'!AT478*AL1741</f>
        <v>0</v>
      </c>
      <c r="AM1743" s="331">
        <f>'4.  2011-2014 LRAM'!AU478*AM1741</f>
        <v>0</v>
      </c>
      <c r="AN1743" s="331">
        <f>'4.  2011-2014 LRAM'!AV478*AN1741</f>
        <v>0</v>
      </c>
      <c r="AO1743" s="331">
        <f>'4.  2011-2014 LRAM'!AW478*AO1741</f>
        <v>0</v>
      </c>
      <c r="AP1743" s="331">
        <f>'4.  2011-2014 LRAM'!AX478*AP1741</f>
        <v>0</v>
      </c>
      <c r="AQ1743" s="331">
        <f>'4.  2011-2014 LRAM'!AY478*AQ1741</f>
        <v>0</v>
      </c>
      <c r="AR1743" s="331">
        <f>'4.  2011-2014 LRAM'!AZ478*AR1741</f>
        <v>0</v>
      </c>
      <c r="AS1743" s="543">
        <f t="shared" ref="AS1743" si="3656">SUM(AE1743:AR1743)</f>
        <v>0</v>
      </c>
    </row>
    <row r="1744" spans="1:45">
      <c r="B1744" s="283" t="s">
        <v>765</v>
      </c>
      <c r="C1744" s="301"/>
      <c r="D1744" s="243"/>
      <c r="E1744" s="240"/>
      <c r="F1744" s="240"/>
      <c r="G1744" s="240"/>
      <c r="H1744" s="240"/>
      <c r="I1744" s="240"/>
      <c r="J1744" s="240"/>
      <c r="K1744" s="240"/>
      <c r="L1744" s="240"/>
      <c r="M1744" s="240"/>
      <c r="N1744" s="240"/>
      <c r="O1744" s="240"/>
      <c r="P1744" s="240"/>
      <c r="Q1744" s="240"/>
      <c r="R1744" s="251"/>
      <c r="S1744" s="240"/>
      <c r="T1744" s="240"/>
      <c r="U1744" s="240"/>
      <c r="V1744" s="243"/>
      <c r="W1744" s="243"/>
      <c r="X1744" s="243"/>
      <c r="Y1744" s="243"/>
      <c r="Z1744" s="240"/>
      <c r="AA1744" s="240"/>
      <c r="AB1744" s="240"/>
      <c r="AC1744" s="240"/>
      <c r="AD1744" s="240"/>
      <c r="AE1744" s="331">
        <f>'4.  2011-2014 LRAM'!AM421*AE1741</f>
        <v>0</v>
      </c>
      <c r="AF1744" s="331">
        <f>'4.  2011-2014 LRAM'!AN614*AF1741</f>
        <v>0</v>
      </c>
      <c r="AG1744" s="331">
        <f>'4.  2011-2014 LRAM'!AO614*AG1741</f>
        <v>0</v>
      </c>
      <c r="AH1744" s="331">
        <f>'4.  2011-2014 LRAM'!AP614*AH1741</f>
        <v>0</v>
      </c>
      <c r="AI1744" s="331">
        <f>'4.  2011-2014 LRAM'!AQ614*AI1741</f>
        <v>0</v>
      </c>
      <c r="AJ1744" s="331">
        <f>'4.  2011-2014 LRAM'!AR614*AJ1741</f>
        <v>0</v>
      </c>
      <c r="AK1744" s="331">
        <f>'4.  2011-2014 LRAM'!AS614*AK1741</f>
        <v>0</v>
      </c>
      <c r="AL1744" s="331">
        <f>'4.  2011-2014 LRAM'!AT614*AL1741</f>
        <v>0</v>
      </c>
      <c r="AM1744" s="331">
        <f>'4.  2011-2014 LRAM'!AU614*AM1741</f>
        <v>0</v>
      </c>
      <c r="AN1744" s="331">
        <f>'4.  2011-2014 LRAM'!AV614*AN1741</f>
        <v>0</v>
      </c>
      <c r="AO1744" s="331">
        <f>'4.  2011-2014 LRAM'!AW614*AO1741</f>
        <v>0</v>
      </c>
      <c r="AP1744" s="331">
        <f>'4.  2011-2014 LRAM'!AX614*AP1741</f>
        <v>0</v>
      </c>
      <c r="AQ1744" s="331">
        <f>'4.  2011-2014 LRAM'!AY614*AQ1741</f>
        <v>0</v>
      </c>
      <c r="AR1744" s="331">
        <f>'4.  2011-2014 LRAM'!AZ614*AR1741</f>
        <v>0</v>
      </c>
      <c r="AS1744" s="543">
        <f>SUM(AE1744:AR1744)</f>
        <v>0</v>
      </c>
    </row>
    <row r="1745" spans="2:47">
      <c r="B1745" s="283" t="s">
        <v>766</v>
      </c>
      <c r="C1745" s="301"/>
      <c r="D1745" s="243"/>
      <c r="E1745" s="240"/>
      <c r="F1745" s="240"/>
      <c r="G1745" s="240"/>
      <c r="H1745" s="240"/>
      <c r="I1745" s="240"/>
      <c r="J1745" s="240"/>
      <c r="K1745" s="240"/>
      <c r="L1745" s="240"/>
      <c r="M1745" s="240"/>
      <c r="N1745" s="240"/>
      <c r="O1745" s="240"/>
      <c r="P1745" s="240"/>
      <c r="Q1745" s="240"/>
      <c r="R1745" s="251"/>
      <c r="S1745" s="240"/>
      <c r="T1745" s="240"/>
      <c r="U1745" s="240"/>
      <c r="V1745" s="243"/>
      <c r="W1745" s="243"/>
      <c r="X1745" s="243"/>
      <c r="Y1745" s="243"/>
      <c r="Z1745" s="240"/>
      <c r="AA1745" s="240"/>
      <c r="AB1745" s="240"/>
      <c r="AC1745" s="240"/>
      <c r="AD1745" s="240"/>
      <c r="AE1745" s="331">
        <f>'4.  2011-2014 LRAM'!AM558*AE1741</f>
        <v>0</v>
      </c>
      <c r="AF1745" s="331">
        <f>'4.  2011-2014 LRAM'!AN751*AF1741</f>
        <v>0</v>
      </c>
      <c r="AG1745" s="331">
        <f>'4.  2011-2014 LRAM'!AO751*AG1741</f>
        <v>0</v>
      </c>
      <c r="AH1745" s="331">
        <f>'4.  2011-2014 LRAM'!AP751*AH1741</f>
        <v>0</v>
      </c>
      <c r="AI1745" s="331">
        <f>'4.  2011-2014 LRAM'!AQ751*AI1741</f>
        <v>0</v>
      </c>
      <c r="AJ1745" s="331">
        <f>'4.  2011-2014 LRAM'!AR751*AJ1741</f>
        <v>0</v>
      </c>
      <c r="AK1745" s="331">
        <f>'4.  2011-2014 LRAM'!AS751*AK1741</f>
        <v>0</v>
      </c>
      <c r="AL1745" s="331">
        <f>'4.  2011-2014 LRAM'!AT751*AL1741</f>
        <v>0</v>
      </c>
      <c r="AM1745" s="331">
        <f>'4.  2011-2014 LRAM'!AU751*AM1741</f>
        <v>0</v>
      </c>
      <c r="AN1745" s="331">
        <f>'4.  2011-2014 LRAM'!AV751*AN1741</f>
        <v>0</v>
      </c>
      <c r="AO1745" s="331">
        <f>'4.  2011-2014 LRAM'!AW751*AO1741</f>
        <v>0</v>
      </c>
      <c r="AP1745" s="331">
        <f>'4.  2011-2014 LRAM'!AX751*AP1741</f>
        <v>0</v>
      </c>
      <c r="AQ1745" s="331">
        <f>'4.  2011-2014 LRAM'!AY751*AQ1741</f>
        <v>0</v>
      </c>
      <c r="AR1745" s="331">
        <f>'4.  2011-2014 LRAM'!AZ751*AR1741</f>
        <v>0</v>
      </c>
      <c r="AS1745" s="543">
        <f>SUM(AE1745:AR1745)</f>
        <v>0</v>
      </c>
    </row>
    <row r="1746" spans="2:47">
      <c r="B1746" s="283" t="s">
        <v>767</v>
      </c>
      <c r="C1746" s="301"/>
      <c r="D1746" s="243"/>
      <c r="E1746" s="240"/>
      <c r="F1746" s="240"/>
      <c r="G1746" s="240"/>
      <c r="H1746" s="240"/>
      <c r="I1746" s="240"/>
      <c r="J1746" s="240"/>
      <c r="K1746" s="240"/>
      <c r="L1746" s="240"/>
      <c r="M1746" s="240"/>
      <c r="N1746" s="240"/>
      <c r="O1746" s="240"/>
      <c r="P1746" s="240"/>
      <c r="Q1746" s="240"/>
      <c r="R1746" s="251"/>
      <c r="S1746" s="240"/>
      <c r="T1746" s="240"/>
      <c r="U1746" s="240"/>
      <c r="V1746" s="243"/>
      <c r="W1746" s="243"/>
      <c r="X1746" s="243"/>
      <c r="Y1746" s="243"/>
      <c r="Z1746" s="240"/>
      <c r="AA1746" s="240"/>
      <c r="AB1746" s="240"/>
      <c r="AC1746" s="240"/>
      <c r="AD1746" s="240"/>
      <c r="AE1746" s="331">
        <f>AE215*AE1741</f>
        <v>0</v>
      </c>
      <c r="AF1746" s="331">
        <f t="shared" ref="AF1746:AR1746" si="3657">AF408*AF1741</f>
        <v>0</v>
      </c>
      <c r="AG1746" s="331">
        <f t="shared" si="3657"/>
        <v>0</v>
      </c>
      <c r="AH1746" s="331">
        <f t="shared" si="3657"/>
        <v>0</v>
      </c>
      <c r="AI1746" s="331">
        <f t="shared" si="3657"/>
        <v>0</v>
      </c>
      <c r="AJ1746" s="331">
        <f t="shared" si="3657"/>
        <v>0</v>
      </c>
      <c r="AK1746" s="331">
        <f t="shared" si="3657"/>
        <v>0</v>
      </c>
      <c r="AL1746" s="331">
        <f t="shared" si="3657"/>
        <v>0</v>
      </c>
      <c r="AM1746" s="331">
        <f t="shared" si="3657"/>
        <v>0</v>
      </c>
      <c r="AN1746" s="331">
        <f t="shared" si="3657"/>
        <v>0</v>
      </c>
      <c r="AO1746" s="331">
        <f t="shared" si="3657"/>
        <v>0</v>
      </c>
      <c r="AP1746" s="331">
        <f t="shared" si="3657"/>
        <v>0</v>
      </c>
      <c r="AQ1746" s="331">
        <f t="shared" si="3657"/>
        <v>0</v>
      </c>
      <c r="AR1746" s="331">
        <f t="shared" si="3657"/>
        <v>0</v>
      </c>
      <c r="AS1746" s="543">
        <f t="shared" ref="AS1746" si="3658">SUM(AE1746:AR1746)</f>
        <v>0</v>
      </c>
    </row>
    <row r="1747" spans="2:47">
      <c r="B1747" s="283" t="s">
        <v>768</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AE405*AE1741</f>
        <v>0</v>
      </c>
      <c r="AF1747" s="331">
        <f t="shared" ref="AF1747:AR1747" si="3659">AF598*AF1741</f>
        <v>0</v>
      </c>
      <c r="AG1747" s="331">
        <f t="shared" si="3659"/>
        <v>0</v>
      </c>
      <c r="AH1747" s="331">
        <f t="shared" si="3659"/>
        <v>0</v>
      </c>
      <c r="AI1747" s="331">
        <f t="shared" si="3659"/>
        <v>0</v>
      </c>
      <c r="AJ1747" s="331">
        <f t="shared" si="3659"/>
        <v>0</v>
      </c>
      <c r="AK1747" s="331">
        <f t="shared" si="3659"/>
        <v>0</v>
      </c>
      <c r="AL1747" s="331">
        <f t="shared" si="3659"/>
        <v>0</v>
      </c>
      <c r="AM1747" s="331">
        <f t="shared" si="3659"/>
        <v>0</v>
      </c>
      <c r="AN1747" s="331">
        <f t="shared" si="3659"/>
        <v>0</v>
      </c>
      <c r="AO1747" s="331">
        <f t="shared" si="3659"/>
        <v>0</v>
      </c>
      <c r="AP1747" s="331">
        <f t="shared" si="3659"/>
        <v>0</v>
      </c>
      <c r="AQ1747" s="331">
        <f t="shared" si="3659"/>
        <v>0</v>
      </c>
      <c r="AR1747" s="331">
        <f t="shared" si="3659"/>
        <v>0</v>
      </c>
      <c r="AS1747" s="543">
        <f t="shared" ref="AS1747:AS1748" si="3660">SUM(AE1747:AR1747)</f>
        <v>0</v>
      </c>
    </row>
    <row r="1748" spans="2:47">
      <c r="B1748" s="283" t="s">
        <v>769</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AE595*AE1741</f>
        <v>0</v>
      </c>
      <c r="AF1748" s="331">
        <f t="shared" ref="AF1748:AR1748" si="3661">AF788*AF1741</f>
        <v>0</v>
      </c>
      <c r="AG1748" s="331">
        <f t="shared" si="3661"/>
        <v>0</v>
      </c>
      <c r="AH1748" s="331">
        <f t="shared" si="3661"/>
        <v>0</v>
      </c>
      <c r="AI1748" s="331">
        <f t="shared" si="3661"/>
        <v>0</v>
      </c>
      <c r="AJ1748" s="331">
        <f t="shared" si="3661"/>
        <v>0</v>
      </c>
      <c r="AK1748" s="331">
        <f t="shared" si="3661"/>
        <v>0</v>
      </c>
      <c r="AL1748" s="331">
        <f t="shared" si="3661"/>
        <v>0</v>
      </c>
      <c r="AM1748" s="331">
        <f t="shared" si="3661"/>
        <v>0</v>
      </c>
      <c r="AN1748" s="331">
        <f t="shared" si="3661"/>
        <v>0</v>
      </c>
      <c r="AO1748" s="331">
        <f t="shared" si="3661"/>
        <v>0</v>
      </c>
      <c r="AP1748" s="331">
        <f t="shared" si="3661"/>
        <v>0</v>
      </c>
      <c r="AQ1748" s="331">
        <f t="shared" si="3661"/>
        <v>0</v>
      </c>
      <c r="AR1748" s="331">
        <f t="shared" si="3661"/>
        <v>0</v>
      </c>
      <c r="AS1748" s="543">
        <f t="shared" si="3660"/>
        <v>0</v>
      </c>
    </row>
    <row r="1749" spans="2:47">
      <c r="B1749" s="283" t="s">
        <v>770</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AE785*AE1741</f>
        <v>0</v>
      </c>
      <c r="AF1749" s="331">
        <f t="shared" ref="AF1749:AR1749" si="3662">AF978*AF1741</f>
        <v>0</v>
      </c>
      <c r="AG1749" s="331">
        <f t="shared" si="3662"/>
        <v>0</v>
      </c>
      <c r="AH1749" s="331">
        <f t="shared" si="3662"/>
        <v>0</v>
      </c>
      <c r="AI1749" s="331">
        <f t="shared" si="3662"/>
        <v>0</v>
      </c>
      <c r="AJ1749" s="331">
        <f t="shared" si="3662"/>
        <v>0</v>
      </c>
      <c r="AK1749" s="331">
        <f t="shared" si="3662"/>
        <v>0</v>
      </c>
      <c r="AL1749" s="331">
        <f t="shared" si="3662"/>
        <v>0</v>
      </c>
      <c r="AM1749" s="331">
        <f t="shared" si="3662"/>
        <v>0</v>
      </c>
      <c r="AN1749" s="331">
        <f t="shared" si="3662"/>
        <v>0</v>
      </c>
      <c r="AO1749" s="331">
        <f t="shared" si="3662"/>
        <v>0</v>
      </c>
      <c r="AP1749" s="331">
        <f t="shared" si="3662"/>
        <v>0</v>
      </c>
      <c r="AQ1749" s="331">
        <f t="shared" si="3662"/>
        <v>0</v>
      </c>
      <c r="AR1749" s="331">
        <f t="shared" si="3662"/>
        <v>0</v>
      </c>
      <c r="AS1749" s="543">
        <f>SUM(AE1749:AR1749)</f>
        <v>0</v>
      </c>
    </row>
    <row r="1750" spans="2:47">
      <c r="B1750" s="283" t="s">
        <v>771</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AE980*AE1741</f>
        <v>0</v>
      </c>
      <c r="AF1750" s="770">
        <f t="shared" ref="AF1750:AR1750" si="3663">AF980*AF1741</f>
        <v>0</v>
      </c>
      <c r="AG1750" s="770">
        <f t="shared" si="3663"/>
        <v>0</v>
      </c>
      <c r="AH1750" s="770">
        <f t="shared" si="3663"/>
        <v>0</v>
      </c>
      <c r="AI1750" s="770">
        <f t="shared" si="3663"/>
        <v>0</v>
      </c>
      <c r="AJ1750" s="770">
        <f t="shared" si="3663"/>
        <v>0</v>
      </c>
      <c r="AK1750" s="770">
        <f t="shared" si="3663"/>
        <v>0</v>
      </c>
      <c r="AL1750" s="770">
        <f t="shared" si="3663"/>
        <v>0</v>
      </c>
      <c r="AM1750" s="770">
        <f t="shared" si="3663"/>
        <v>0</v>
      </c>
      <c r="AN1750" s="770">
        <f t="shared" si="3663"/>
        <v>0</v>
      </c>
      <c r="AO1750" s="770">
        <f t="shared" si="3663"/>
        <v>0</v>
      </c>
      <c r="AP1750" s="770">
        <f t="shared" si="3663"/>
        <v>0</v>
      </c>
      <c r="AQ1750" s="770">
        <f t="shared" si="3663"/>
        <v>0</v>
      </c>
      <c r="AR1750" s="770">
        <f t="shared" si="3663"/>
        <v>0</v>
      </c>
      <c r="AS1750" s="543">
        <f t="shared" ref="AS1750:AS1752" si="3664">SUM(AE1750:AR1750)</f>
        <v>0</v>
      </c>
    </row>
    <row r="1751" spans="2:47">
      <c r="B1751" s="283" t="s">
        <v>772</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AE1175*AE1741</f>
        <v>0</v>
      </c>
      <c r="AF1751" s="770">
        <f t="shared" ref="AF1751:AR1751" si="3665">AF1175*AF1741</f>
        <v>5212.5111783318389</v>
      </c>
      <c r="AG1751" s="770">
        <f t="shared" si="3665"/>
        <v>10126.885906381509</v>
      </c>
      <c r="AH1751" s="770">
        <f t="shared" si="3665"/>
        <v>0</v>
      </c>
      <c r="AI1751" s="770">
        <f t="shared" si="3665"/>
        <v>0</v>
      </c>
      <c r="AJ1751" s="770">
        <f t="shared" si="3665"/>
        <v>0</v>
      </c>
      <c r="AK1751" s="770">
        <f t="shared" si="3665"/>
        <v>0</v>
      </c>
      <c r="AL1751" s="770">
        <f t="shared" si="3665"/>
        <v>0</v>
      </c>
      <c r="AM1751" s="770">
        <f t="shared" si="3665"/>
        <v>0</v>
      </c>
      <c r="AN1751" s="770">
        <f t="shared" si="3665"/>
        <v>0</v>
      </c>
      <c r="AO1751" s="770">
        <f t="shared" si="3665"/>
        <v>0</v>
      </c>
      <c r="AP1751" s="770">
        <f t="shared" si="3665"/>
        <v>0</v>
      </c>
      <c r="AQ1751" s="770">
        <f t="shared" si="3665"/>
        <v>0</v>
      </c>
      <c r="AR1751" s="770">
        <f t="shared" si="3665"/>
        <v>0</v>
      </c>
      <c r="AS1751" s="543">
        <f t="shared" si="3664"/>
        <v>15339.397084713348</v>
      </c>
    </row>
    <row r="1752" spans="2:47">
      <c r="B1752" s="283" t="s">
        <v>773</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AE1370*AE1741</f>
        <v>0</v>
      </c>
      <c r="AF1752" s="770">
        <f t="shared" ref="AF1752:AR1752" si="3666">AF1370*AF1741</f>
        <v>0</v>
      </c>
      <c r="AG1752" s="770">
        <f t="shared" si="3666"/>
        <v>1046.1260551495054</v>
      </c>
      <c r="AH1752" s="770">
        <f t="shared" si="3666"/>
        <v>0</v>
      </c>
      <c r="AI1752" s="770">
        <f t="shared" si="3666"/>
        <v>0</v>
      </c>
      <c r="AJ1752" s="770">
        <f t="shared" si="3666"/>
        <v>0</v>
      </c>
      <c r="AK1752" s="770">
        <f t="shared" si="3666"/>
        <v>0</v>
      </c>
      <c r="AL1752" s="770">
        <f t="shared" si="3666"/>
        <v>0</v>
      </c>
      <c r="AM1752" s="770">
        <f t="shared" si="3666"/>
        <v>0</v>
      </c>
      <c r="AN1752" s="770">
        <f t="shared" si="3666"/>
        <v>0</v>
      </c>
      <c r="AO1752" s="770">
        <f t="shared" si="3666"/>
        <v>0</v>
      </c>
      <c r="AP1752" s="770">
        <f t="shared" si="3666"/>
        <v>0</v>
      </c>
      <c r="AQ1752" s="770">
        <f t="shared" si="3666"/>
        <v>0</v>
      </c>
      <c r="AR1752" s="770">
        <f t="shared" si="3666"/>
        <v>0</v>
      </c>
      <c r="AS1752" s="543">
        <f t="shared" si="3664"/>
        <v>1046.1260551495054</v>
      </c>
    </row>
    <row r="1753" spans="2:47">
      <c r="B1753" s="283" t="s">
        <v>774</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770">
        <f>AE1741*AE1564</f>
        <v>0</v>
      </c>
      <c r="AF1753" s="770">
        <f t="shared" ref="AF1753:AS1753" si="3667">AF1741*AF1564</f>
        <v>0</v>
      </c>
      <c r="AG1753" s="770">
        <f t="shared" si="3667"/>
        <v>0</v>
      </c>
      <c r="AH1753" s="770">
        <f t="shared" si="3667"/>
        <v>0</v>
      </c>
      <c r="AI1753" s="770">
        <f t="shared" si="3667"/>
        <v>0</v>
      </c>
      <c r="AJ1753" s="770">
        <f t="shared" si="3667"/>
        <v>0</v>
      </c>
      <c r="AK1753" s="770">
        <f t="shared" si="3667"/>
        <v>0</v>
      </c>
      <c r="AL1753" s="770">
        <f t="shared" si="3667"/>
        <v>0</v>
      </c>
      <c r="AM1753" s="770">
        <f t="shared" si="3667"/>
        <v>0</v>
      </c>
      <c r="AN1753" s="770">
        <f t="shared" si="3667"/>
        <v>0</v>
      </c>
      <c r="AO1753" s="770">
        <f t="shared" si="3667"/>
        <v>0</v>
      </c>
      <c r="AP1753" s="770">
        <f t="shared" si="3667"/>
        <v>0</v>
      </c>
      <c r="AQ1753" s="770">
        <f t="shared" si="3667"/>
        <v>0</v>
      </c>
      <c r="AR1753" s="770">
        <f t="shared" si="3667"/>
        <v>0</v>
      </c>
      <c r="AS1753" s="771">
        <f t="shared" si="3667"/>
        <v>0</v>
      </c>
      <c r="AU1753" s="769" t="s">
        <v>1009</v>
      </c>
    </row>
    <row r="1754" spans="2:47">
      <c r="B1754" s="283" t="s">
        <v>963</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AE1738*AE1741</f>
        <v>0</v>
      </c>
      <c r="AF1754" s="331">
        <f t="shared" ref="AF1754:AR1754" si="3668">AF1738*AF1741</f>
        <v>0</v>
      </c>
      <c r="AG1754" s="331">
        <f t="shared" si="3668"/>
        <v>0</v>
      </c>
      <c r="AH1754" s="331">
        <f t="shared" si="3668"/>
        <v>0</v>
      </c>
      <c r="AI1754" s="331">
        <f t="shared" si="3668"/>
        <v>0</v>
      </c>
      <c r="AJ1754" s="331">
        <f t="shared" si="3668"/>
        <v>0</v>
      </c>
      <c r="AK1754" s="331">
        <f t="shared" si="3668"/>
        <v>0</v>
      </c>
      <c r="AL1754" s="331">
        <f t="shared" si="3668"/>
        <v>0</v>
      </c>
      <c r="AM1754" s="331">
        <f t="shared" si="3668"/>
        <v>0</v>
      </c>
      <c r="AN1754" s="331">
        <f t="shared" si="3668"/>
        <v>0</v>
      </c>
      <c r="AO1754" s="331">
        <f t="shared" si="3668"/>
        <v>0</v>
      </c>
      <c r="AP1754" s="331">
        <f t="shared" si="3668"/>
        <v>0</v>
      </c>
      <c r="AQ1754" s="331">
        <f t="shared" si="3668"/>
        <v>0</v>
      </c>
      <c r="AR1754" s="331">
        <f t="shared" si="3668"/>
        <v>0</v>
      </c>
      <c r="AS1754" s="543">
        <f>SUM(AE1754:AR1754)</f>
        <v>0</v>
      </c>
    </row>
    <row r="1755" spans="2:47" ht="15.75">
      <c r="B1755" s="305" t="s">
        <v>964</v>
      </c>
      <c r="C1755" s="301"/>
      <c r="D1755" s="263"/>
      <c r="E1755" s="293"/>
      <c r="F1755" s="293"/>
      <c r="G1755" s="293"/>
      <c r="H1755" s="293"/>
      <c r="I1755" s="293"/>
      <c r="J1755" s="293"/>
      <c r="K1755" s="293"/>
      <c r="L1755" s="293"/>
      <c r="M1755" s="293"/>
      <c r="N1755" s="293"/>
      <c r="O1755" s="293"/>
      <c r="P1755" s="293"/>
      <c r="Q1755" s="293"/>
      <c r="R1755" s="260"/>
      <c r="S1755" s="293"/>
      <c r="T1755" s="293"/>
      <c r="U1755" s="293"/>
      <c r="V1755" s="263"/>
      <c r="W1755" s="263"/>
      <c r="X1755" s="263"/>
      <c r="Y1755" s="263"/>
      <c r="Z1755" s="293"/>
      <c r="AA1755" s="293"/>
      <c r="AB1755" s="293"/>
      <c r="AC1755" s="293"/>
      <c r="AD1755" s="293"/>
      <c r="AE1755" s="302">
        <f>SUM(AE1742:AE1754)</f>
        <v>0</v>
      </c>
      <c r="AF1755" s="302">
        <f t="shared" ref="AF1755:AR1755" si="3669">SUM(AF1742:AF1754)</f>
        <v>5212.5111783318389</v>
      </c>
      <c r="AG1755" s="302">
        <f t="shared" si="3669"/>
        <v>11173.011961531014</v>
      </c>
      <c r="AH1755" s="302">
        <f t="shared" si="3669"/>
        <v>0</v>
      </c>
      <c r="AI1755" s="302">
        <f t="shared" si="3669"/>
        <v>0</v>
      </c>
      <c r="AJ1755" s="302">
        <f t="shared" si="3669"/>
        <v>0</v>
      </c>
      <c r="AK1755" s="302">
        <f t="shared" si="3669"/>
        <v>0</v>
      </c>
      <c r="AL1755" s="302">
        <f t="shared" si="3669"/>
        <v>0</v>
      </c>
      <c r="AM1755" s="302">
        <f t="shared" si="3669"/>
        <v>0</v>
      </c>
      <c r="AN1755" s="302">
        <f t="shared" si="3669"/>
        <v>0</v>
      </c>
      <c r="AO1755" s="302">
        <f t="shared" si="3669"/>
        <v>0</v>
      </c>
      <c r="AP1755" s="302">
        <f t="shared" si="3669"/>
        <v>0</v>
      </c>
      <c r="AQ1755" s="302">
        <f t="shared" si="3669"/>
        <v>0</v>
      </c>
      <c r="AR1755" s="302">
        <f t="shared" si="3669"/>
        <v>0</v>
      </c>
      <c r="AS1755" s="694">
        <f>SUM(AS1742:AS1754)</f>
        <v>16385.523139862853</v>
      </c>
    </row>
    <row r="1756" spans="2:47" ht="15.75">
      <c r="B1756" s="305" t="s">
        <v>965</v>
      </c>
      <c r="C1756" s="301"/>
      <c r="D1756" s="306"/>
      <c r="E1756" s="293"/>
      <c r="F1756" s="293"/>
      <c r="G1756" s="293"/>
      <c r="H1756" s="293"/>
      <c r="I1756" s="293"/>
      <c r="J1756" s="293"/>
      <c r="K1756" s="293"/>
      <c r="L1756" s="293"/>
      <c r="M1756" s="293"/>
      <c r="N1756" s="293"/>
      <c r="O1756" s="293"/>
      <c r="P1756" s="293"/>
      <c r="Q1756" s="293"/>
      <c r="R1756" s="260"/>
      <c r="S1756" s="293"/>
      <c r="T1756" s="293"/>
      <c r="U1756" s="293"/>
      <c r="V1756" s="263"/>
      <c r="W1756" s="263"/>
      <c r="X1756" s="263"/>
      <c r="Y1756" s="263"/>
      <c r="Z1756" s="293"/>
      <c r="AA1756" s="293"/>
      <c r="AB1756" s="293"/>
      <c r="AC1756" s="293"/>
      <c r="AD1756" s="293"/>
      <c r="AE1756" s="303">
        <f>AE1739*AE1741</f>
        <v>0</v>
      </c>
      <c r="AF1756" s="303">
        <f t="shared" ref="AF1756:AR1756" si="3670">AF1739*AF1741</f>
        <v>2194.6115999999997</v>
      </c>
      <c r="AG1756" s="303">
        <f t="shared" si="3670"/>
        <v>21290.565699999999</v>
      </c>
      <c r="AH1756" s="303">
        <f t="shared" si="3670"/>
        <v>0</v>
      </c>
      <c r="AI1756" s="303">
        <f t="shared" si="3670"/>
        <v>0</v>
      </c>
      <c r="AJ1756" s="303">
        <f t="shared" si="3670"/>
        <v>0</v>
      </c>
      <c r="AK1756" s="303">
        <f t="shared" si="3670"/>
        <v>0</v>
      </c>
      <c r="AL1756" s="303">
        <f t="shared" si="3670"/>
        <v>0</v>
      </c>
      <c r="AM1756" s="303">
        <f t="shared" si="3670"/>
        <v>0</v>
      </c>
      <c r="AN1756" s="303">
        <f t="shared" si="3670"/>
        <v>0</v>
      </c>
      <c r="AO1756" s="303">
        <f t="shared" si="3670"/>
        <v>0</v>
      </c>
      <c r="AP1756" s="303">
        <f t="shared" si="3670"/>
        <v>0</v>
      </c>
      <c r="AQ1756" s="303">
        <f t="shared" si="3670"/>
        <v>0</v>
      </c>
      <c r="AR1756" s="303">
        <f t="shared" si="3670"/>
        <v>0</v>
      </c>
      <c r="AS1756" s="695">
        <f>SUM(AE1756:AR1756)</f>
        <v>23485.177299999999</v>
      </c>
    </row>
    <row r="1757" spans="2:47" ht="15.75">
      <c r="B1757" s="305" t="s">
        <v>966</v>
      </c>
      <c r="C1757" s="301"/>
      <c r="D1757" s="306"/>
      <c r="E1757" s="293"/>
      <c r="F1757" s="293"/>
      <c r="G1757" s="293"/>
      <c r="H1757" s="293"/>
      <c r="I1757" s="293"/>
      <c r="J1757" s="293"/>
      <c r="K1757" s="293"/>
      <c r="L1757" s="293"/>
      <c r="M1757" s="293"/>
      <c r="N1757" s="293"/>
      <c r="O1757" s="293"/>
      <c r="P1757" s="293"/>
      <c r="Q1757" s="293"/>
      <c r="R1757" s="260"/>
      <c r="S1757" s="293"/>
      <c r="T1757" s="293"/>
      <c r="U1757" s="293"/>
      <c r="V1757" s="306"/>
      <c r="W1757" s="306"/>
      <c r="X1757" s="306"/>
      <c r="Y1757" s="306"/>
      <c r="Z1757" s="293"/>
      <c r="AA1757" s="293"/>
      <c r="AB1757" s="293"/>
      <c r="AC1757" s="293"/>
      <c r="AD1757" s="293"/>
      <c r="AE1757" s="307"/>
      <c r="AF1757" s="307"/>
      <c r="AG1757" s="307"/>
      <c r="AH1757" s="307"/>
      <c r="AI1757" s="307"/>
      <c r="AJ1757" s="307"/>
      <c r="AK1757" s="307"/>
      <c r="AL1757" s="307"/>
      <c r="AM1757" s="307"/>
      <c r="AN1757" s="307"/>
      <c r="AO1757" s="307"/>
      <c r="AP1757" s="307"/>
      <c r="AQ1757" s="307"/>
      <c r="AR1757" s="307"/>
      <c r="AS1757" s="359">
        <f>AS1755-AS1756</f>
        <v>-7099.6541601371464</v>
      </c>
    </row>
    <row r="1758" spans="2:47" ht="15.75">
      <c r="B1758" s="305"/>
      <c r="C1758" s="301"/>
      <c r="D1758" s="306"/>
      <c r="E1758" s="293"/>
      <c r="F1758" s="293"/>
      <c r="G1758" s="293"/>
      <c r="H1758" s="293"/>
      <c r="I1758" s="293"/>
      <c r="J1758" s="293"/>
      <c r="K1758" s="293"/>
      <c r="L1758" s="293"/>
      <c r="M1758" s="293"/>
      <c r="N1758" s="293"/>
      <c r="O1758" s="293"/>
      <c r="P1758" s="293"/>
      <c r="Q1758" s="293"/>
      <c r="R1758" s="260"/>
      <c r="S1758" s="293"/>
      <c r="T1758" s="293"/>
      <c r="U1758" s="293"/>
      <c r="V1758" s="306"/>
      <c r="W1758" s="306"/>
      <c r="X1758" s="306"/>
      <c r="Y1758" s="306"/>
      <c r="Z1758" s="293"/>
      <c r="AA1758" s="293"/>
      <c r="AB1758" s="293"/>
      <c r="AC1758" s="293"/>
      <c r="AD1758" s="293"/>
      <c r="AE1758" s="307"/>
      <c r="AF1758" s="307"/>
      <c r="AG1758" s="307"/>
      <c r="AH1758" s="307"/>
      <c r="AI1758" s="307"/>
      <c r="AJ1758" s="307"/>
      <c r="AK1758" s="307"/>
      <c r="AL1758" s="307"/>
      <c r="AM1758" s="307"/>
      <c r="AN1758" s="307"/>
      <c r="AO1758" s="307"/>
      <c r="AP1758" s="307"/>
      <c r="AQ1758" s="307"/>
      <c r="AR1758" s="307"/>
      <c r="AS1758" s="359"/>
    </row>
    <row r="1759" spans="2:47">
      <c r="B1759" s="283" t="s">
        <v>967</v>
      </c>
      <c r="C1759" s="306"/>
      <c r="D1759" s="306"/>
      <c r="E1759" s="293"/>
      <c r="F1759" s="293"/>
      <c r="G1759" s="293"/>
      <c r="H1759" s="293"/>
      <c r="I1759" s="293"/>
      <c r="J1759" s="293"/>
      <c r="K1759" s="293"/>
      <c r="L1759" s="293"/>
      <c r="M1759" s="293"/>
      <c r="N1759" s="293"/>
      <c r="O1759" s="293"/>
      <c r="P1759" s="293"/>
      <c r="Q1759" s="293"/>
      <c r="R1759" s="260"/>
      <c r="S1759" s="293"/>
      <c r="T1759" s="293"/>
      <c r="U1759" s="293"/>
      <c r="V1759" s="306"/>
      <c r="W1759" s="301"/>
      <c r="X1759" s="306"/>
      <c r="Y1759" s="306"/>
      <c r="Z1759" s="293"/>
      <c r="AA1759" s="293"/>
      <c r="AB1759" s="293"/>
      <c r="AC1759" s="293"/>
      <c r="AD1759" s="293"/>
      <c r="AE1759" s="682">
        <f>SUMPRODUCT($E$1576:$E$1736,AE1576:AE1736)</f>
        <v>0</v>
      </c>
      <c r="AF1759" s="682">
        <f t="shared" ref="AF1759:AR1759" si="3671">SUMPRODUCT($E$1576:$E$1736,AF1576:AF1736)</f>
        <v>0</v>
      </c>
      <c r="AG1759" s="682">
        <f t="shared" si="3671"/>
        <v>0</v>
      </c>
      <c r="AH1759" s="682">
        <f t="shared" si="3671"/>
        <v>0</v>
      </c>
      <c r="AI1759" s="682">
        <f t="shared" si="3671"/>
        <v>0</v>
      </c>
      <c r="AJ1759" s="682">
        <f t="shared" si="3671"/>
        <v>0</v>
      </c>
      <c r="AK1759" s="682">
        <f t="shared" si="3671"/>
        <v>0</v>
      </c>
      <c r="AL1759" s="682">
        <f t="shared" si="3671"/>
        <v>0</v>
      </c>
      <c r="AM1759" s="682">
        <f t="shared" si="3671"/>
        <v>0</v>
      </c>
      <c r="AN1759" s="682">
        <f t="shared" si="3671"/>
        <v>0</v>
      </c>
      <c r="AO1759" s="682">
        <f t="shared" si="3671"/>
        <v>0</v>
      </c>
      <c r="AP1759" s="682">
        <f t="shared" si="3671"/>
        <v>0</v>
      </c>
      <c r="AQ1759" s="682">
        <f t="shared" si="3671"/>
        <v>0</v>
      </c>
      <c r="AR1759" s="682">
        <f t="shared" si="3671"/>
        <v>0</v>
      </c>
      <c r="AS1759" s="295"/>
    </row>
    <row r="1760" spans="2:47">
      <c r="B1760" s="283" t="s">
        <v>968</v>
      </c>
      <c r="C1760" s="306"/>
      <c r="D1760" s="306"/>
      <c r="E1760" s="293"/>
      <c r="F1760" s="293"/>
      <c r="G1760" s="293"/>
      <c r="H1760" s="293"/>
      <c r="I1760" s="293"/>
      <c r="J1760" s="293"/>
      <c r="K1760" s="293"/>
      <c r="L1760" s="293"/>
      <c r="M1760" s="293"/>
      <c r="N1760" s="293"/>
      <c r="O1760" s="293"/>
      <c r="P1760" s="293"/>
      <c r="Q1760" s="293"/>
      <c r="R1760" s="260"/>
      <c r="S1760" s="293"/>
      <c r="T1760" s="293"/>
      <c r="U1760" s="293"/>
      <c r="V1760" s="306"/>
      <c r="W1760" s="301"/>
      <c r="X1760" s="306"/>
      <c r="Y1760" s="306"/>
      <c r="Z1760" s="293"/>
      <c r="AA1760" s="293"/>
      <c r="AB1760" s="293"/>
      <c r="AC1760" s="293"/>
      <c r="AD1760" s="293"/>
      <c r="AE1760" s="682">
        <f>SUMPRODUCT($F$1576:$F$1736,AE1577:AE1737)</f>
        <v>0</v>
      </c>
      <c r="AF1760" s="682">
        <f t="shared" ref="AF1760:AR1760" si="3672">SUMPRODUCT($F$1576:$F$1736,AF1577:AF1737)</f>
        <v>0</v>
      </c>
      <c r="AG1760" s="682">
        <f t="shared" si="3672"/>
        <v>0</v>
      </c>
      <c r="AH1760" s="682">
        <f t="shared" si="3672"/>
        <v>0</v>
      </c>
      <c r="AI1760" s="682">
        <f t="shared" si="3672"/>
        <v>0</v>
      </c>
      <c r="AJ1760" s="682">
        <f t="shared" si="3672"/>
        <v>0</v>
      </c>
      <c r="AK1760" s="682">
        <f t="shared" si="3672"/>
        <v>0</v>
      </c>
      <c r="AL1760" s="682">
        <f t="shared" si="3672"/>
        <v>0</v>
      </c>
      <c r="AM1760" s="682">
        <f t="shared" si="3672"/>
        <v>0</v>
      </c>
      <c r="AN1760" s="682">
        <f t="shared" si="3672"/>
        <v>0</v>
      </c>
      <c r="AO1760" s="682">
        <f t="shared" si="3672"/>
        <v>0</v>
      </c>
      <c r="AP1760" s="682">
        <f t="shared" si="3672"/>
        <v>0</v>
      </c>
      <c r="AQ1760" s="682">
        <f t="shared" si="3672"/>
        <v>0</v>
      </c>
      <c r="AR1760" s="682">
        <f t="shared" si="3672"/>
        <v>0</v>
      </c>
      <c r="AS1760" s="295"/>
    </row>
    <row r="1761" spans="2:45">
      <c r="B1761" s="283" t="s">
        <v>969</v>
      </c>
      <c r="C1761" s="306"/>
      <c r="D1761" s="306"/>
      <c r="E1761" s="293"/>
      <c r="F1761" s="293"/>
      <c r="G1761" s="293"/>
      <c r="H1761" s="293"/>
      <c r="I1761" s="293"/>
      <c r="J1761" s="293"/>
      <c r="K1761" s="293"/>
      <c r="L1761" s="293"/>
      <c r="M1761" s="293"/>
      <c r="N1761" s="293"/>
      <c r="O1761" s="293"/>
      <c r="P1761" s="293"/>
      <c r="Q1761" s="293"/>
      <c r="R1761" s="260"/>
      <c r="S1761" s="293"/>
      <c r="T1761" s="293"/>
      <c r="U1761" s="293"/>
      <c r="V1761" s="306"/>
      <c r="W1761" s="301"/>
      <c r="X1761" s="306"/>
      <c r="Y1761" s="306"/>
      <c r="Z1761" s="293"/>
      <c r="AA1761" s="293"/>
      <c r="AB1761" s="293"/>
      <c r="AC1761" s="293"/>
      <c r="AD1761" s="293"/>
      <c r="AE1761" s="682">
        <f>SUMPRODUCT($G$1576:$G$1736,AE1578:AE1738)</f>
        <v>0</v>
      </c>
      <c r="AF1761" s="682">
        <f t="shared" ref="AF1761:AR1761" si="3673">SUMPRODUCT($G$1576:$G$1736,AF1578:AF1738)</f>
        <v>0</v>
      </c>
      <c r="AG1761" s="682">
        <f t="shared" si="3673"/>
        <v>0</v>
      </c>
      <c r="AH1761" s="682">
        <f t="shared" si="3673"/>
        <v>0</v>
      </c>
      <c r="AI1761" s="682">
        <f t="shared" si="3673"/>
        <v>0</v>
      </c>
      <c r="AJ1761" s="682">
        <f t="shared" si="3673"/>
        <v>0</v>
      </c>
      <c r="AK1761" s="682">
        <f t="shared" si="3673"/>
        <v>0</v>
      </c>
      <c r="AL1761" s="682">
        <f t="shared" si="3673"/>
        <v>0</v>
      </c>
      <c r="AM1761" s="682">
        <f t="shared" si="3673"/>
        <v>0</v>
      </c>
      <c r="AN1761" s="682">
        <f t="shared" si="3673"/>
        <v>0</v>
      </c>
      <c r="AO1761" s="682">
        <f t="shared" si="3673"/>
        <v>0</v>
      </c>
      <c r="AP1761" s="682">
        <f t="shared" si="3673"/>
        <v>0</v>
      </c>
      <c r="AQ1761" s="682">
        <f t="shared" si="3673"/>
        <v>0</v>
      </c>
      <c r="AR1761" s="682">
        <f t="shared" si="3673"/>
        <v>0</v>
      </c>
      <c r="AS1761" s="295"/>
    </row>
    <row r="1762" spans="2:45">
      <c r="B1762" s="334" t="s">
        <v>970</v>
      </c>
      <c r="C1762" s="396"/>
      <c r="D1762" s="396"/>
      <c r="E1762" s="397"/>
      <c r="F1762" s="397"/>
      <c r="G1762" s="397"/>
      <c r="H1762" s="397"/>
      <c r="I1762" s="397"/>
      <c r="J1762" s="397"/>
      <c r="K1762" s="397"/>
      <c r="L1762" s="397"/>
      <c r="M1762" s="397"/>
      <c r="N1762" s="397"/>
      <c r="O1762" s="397"/>
      <c r="P1762" s="397"/>
      <c r="Q1762" s="397"/>
      <c r="R1762" s="398"/>
      <c r="S1762" s="397"/>
      <c r="T1762" s="397"/>
      <c r="U1762" s="397"/>
      <c r="V1762" s="396"/>
      <c r="W1762" s="399"/>
      <c r="X1762" s="396"/>
      <c r="Y1762" s="396"/>
      <c r="Z1762" s="397"/>
      <c r="AA1762" s="397"/>
      <c r="AB1762" s="397"/>
      <c r="AC1762" s="397"/>
      <c r="AD1762" s="397"/>
      <c r="AE1762" s="766">
        <f>SUMPRODUCT($H$1576:$H$1736,AE1579:AE1739)</f>
        <v>0</v>
      </c>
      <c r="AF1762" s="766">
        <f t="shared" ref="AF1762:AR1762" si="3674">SUMPRODUCT($H$1576:$H$1736,AF1579:AF1739)</f>
        <v>0</v>
      </c>
      <c r="AG1762" s="766">
        <f t="shared" si="3674"/>
        <v>0</v>
      </c>
      <c r="AH1762" s="766">
        <f t="shared" si="3674"/>
        <v>0</v>
      </c>
      <c r="AI1762" s="766">
        <f t="shared" si="3674"/>
        <v>0</v>
      </c>
      <c r="AJ1762" s="766">
        <f t="shared" si="3674"/>
        <v>0</v>
      </c>
      <c r="AK1762" s="766">
        <f t="shared" si="3674"/>
        <v>0</v>
      </c>
      <c r="AL1762" s="766">
        <f t="shared" si="3674"/>
        <v>0</v>
      </c>
      <c r="AM1762" s="766">
        <f t="shared" si="3674"/>
        <v>0</v>
      </c>
      <c r="AN1762" s="766">
        <f t="shared" si="3674"/>
        <v>0</v>
      </c>
      <c r="AO1762" s="766">
        <f t="shared" si="3674"/>
        <v>0</v>
      </c>
      <c r="AP1762" s="766">
        <f t="shared" si="3674"/>
        <v>0</v>
      </c>
      <c r="AQ1762" s="766">
        <f t="shared" si="3674"/>
        <v>0</v>
      </c>
      <c r="AR1762" s="766">
        <f t="shared" si="3674"/>
        <v>0</v>
      </c>
      <c r="AS1762" s="339"/>
    </row>
    <row r="1763" spans="2:45">
      <c r="B1763" s="461"/>
      <c r="C1763" s="306"/>
      <c r="D1763" s="306"/>
      <c r="E1763" s="293"/>
      <c r="F1763" s="293"/>
      <c r="G1763" s="293"/>
      <c r="H1763" s="293"/>
      <c r="I1763" s="293"/>
      <c r="J1763" s="293"/>
      <c r="K1763" s="293"/>
      <c r="L1763" s="293"/>
      <c r="M1763" s="293"/>
      <c r="N1763" s="293"/>
      <c r="O1763" s="293"/>
      <c r="P1763" s="293"/>
      <c r="Q1763" s="293"/>
      <c r="R1763" s="260"/>
      <c r="S1763" s="293"/>
      <c r="T1763" s="293"/>
      <c r="U1763" s="293"/>
      <c r="V1763" s="306"/>
      <c r="W1763" s="301"/>
      <c r="X1763" s="306"/>
      <c r="Y1763" s="306"/>
      <c r="Z1763" s="293"/>
      <c r="AA1763" s="293"/>
      <c r="AB1763" s="293"/>
      <c r="AC1763" s="293"/>
      <c r="AD1763" s="293"/>
      <c r="AE1763" s="682"/>
      <c r="AF1763" s="682"/>
      <c r="AG1763" s="682"/>
      <c r="AH1763" s="682"/>
      <c r="AI1763" s="682"/>
      <c r="AJ1763" s="682"/>
      <c r="AK1763" s="682"/>
      <c r="AL1763" s="682"/>
      <c r="AM1763" s="682"/>
      <c r="AN1763" s="682"/>
      <c r="AO1763" s="682"/>
      <c r="AP1763" s="682"/>
      <c r="AQ1763" s="682"/>
      <c r="AR1763" s="682"/>
      <c r="AS1763" s="260"/>
    </row>
    <row r="1764" spans="2:45">
      <c r="B1764" s="461"/>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2"/>
      <c r="AF1764" s="682"/>
      <c r="AG1764" s="682"/>
      <c r="AH1764" s="682"/>
      <c r="AI1764" s="682"/>
      <c r="AJ1764" s="682"/>
      <c r="AK1764" s="682"/>
      <c r="AL1764" s="682"/>
      <c r="AM1764" s="682"/>
      <c r="AN1764" s="682"/>
      <c r="AO1764" s="682"/>
      <c r="AP1764" s="682"/>
      <c r="AQ1764" s="682"/>
      <c r="AR1764" s="682"/>
      <c r="AS1764" s="260"/>
    </row>
    <row r="1765" spans="2:45" ht="19.5" customHeight="1">
      <c r="B1765" s="322" t="s">
        <v>588</v>
      </c>
      <c r="C1765" s="340"/>
      <c r="D1765" s="341"/>
      <c r="E1765" s="341"/>
      <c r="F1765" s="341"/>
      <c r="G1765" s="341"/>
      <c r="H1765" s="341"/>
      <c r="I1765" s="341"/>
      <c r="J1765" s="341"/>
      <c r="K1765" s="341"/>
      <c r="L1765" s="341"/>
      <c r="M1765" s="341"/>
      <c r="N1765" s="341"/>
      <c r="O1765" s="341"/>
      <c r="P1765" s="341"/>
      <c r="Q1765" s="341"/>
      <c r="R1765" s="341"/>
      <c r="S1765" s="341"/>
      <c r="T1765" s="341"/>
      <c r="U1765" s="341"/>
      <c r="V1765" s="325"/>
      <c r="W1765" s="326"/>
      <c r="X1765" s="341"/>
      <c r="Y1765" s="341"/>
      <c r="Z1765" s="341"/>
      <c r="AA1765" s="341"/>
      <c r="AB1765" s="341"/>
      <c r="AC1765" s="341"/>
      <c r="AD1765" s="341"/>
      <c r="AE1765" s="342"/>
      <c r="AF1765" s="342"/>
      <c r="AG1765" s="342"/>
      <c r="AH1765" s="342"/>
      <c r="AI1765" s="342"/>
      <c r="AJ1765" s="342"/>
      <c r="AK1765" s="342"/>
      <c r="AL1765" s="342"/>
      <c r="AM1765" s="342"/>
      <c r="AN1765" s="342"/>
      <c r="AO1765" s="342"/>
      <c r="AP1765" s="342"/>
      <c r="AQ1765" s="342"/>
      <c r="AR1765" s="342"/>
      <c r="AS1765" s="342"/>
    </row>
    <row r="1766" spans="2:45" ht="19.5" customHeight="1" thickBot="1">
      <c r="B1766" s="672"/>
      <c r="C1766" s="673"/>
      <c r="D1766" s="654"/>
      <c r="E1766" s="654"/>
      <c r="F1766" s="654"/>
      <c r="G1766" s="654"/>
      <c r="H1766" s="654"/>
      <c r="I1766" s="654"/>
      <c r="J1766" s="654"/>
      <c r="K1766" s="654"/>
      <c r="L1766" s="654"/>
      <c r="M1766" s="654"/>
      <c r="N1766" s="654"/>
      <c r="O1766" s="654"/>
      <c r="P1766" s="654"/>
      <c r="Q1766" s="654"/>
      <c r="R1766" s="654"/>
      <c r="S1766" s="654"/>
      <c r="T1766" s="654"/>
      <c r="U1766" s="654"/>
      <c r="V1766" s="264"/>
      <c r="W1766" s="674"/>
      <c r="X1766" s="654"/>
      <c r="Y1766" s="654"/>
      <c r="Z1766" s="654"/>
      <c r="AA1766" s="654"/>
      <c r="AB1766" s="654"/>
      <c r="AC1766" s="654"/>
      <c r="AD1766" s="654"/>
      <c r="AE1766" s="219"/>
      <c r="AF1766" s="219"/>
      <c r="AG1766" s="219"/>
      <c r="AH1766" s="219"/>
      <c r="AI1766" s="219"/>
      <c r="AJ1766" s="219"/>
      <c r="AK1766" s="219"/>
      <c r="AL1766" s="219"/>
      <c r="AM1766" s="219"/>
      <c r="AN1766" s="219"/>
      <c r="AO1766" s="219"/>
      <c r="AP1766" s="219"/>
      <c r="AQ1766" s="219"/>
      <c r="AR1766" s="219"/>
      <c r="AS1766" s="219"/>
    </row>
    <row r="1767" spans="2:45" ht="48" customHeight="1" thickBot="1">
      <c r="B1767" s="697" t="s">
        <v>922</v>
      </c>
      <c r="C1767" s="698"/>
      <c r="D1767" s="699"/>
      <c r="E1767" s="699"/>
      <c r="F1767" s="699"/>
      <c r="G1767" s="699"/>
      <c r="H1767" s="699"/>
      <c r="I1767" s="699"/>
      <c r="J1767" s="699"/>
      <c r="K1767" s="699"/>
      <c r="L1767" s="699"/>
      <c r="M1767" s="699"/>
      <c r="N1767" s="699"/>
      <c r="O1767" s="699"/>
      <c r="P1767" s="699"/>
      <c r="Q1767" s="699"/>
      <c r="R1767" s="699"/>
      <c r="S1767" s="699"/>
      <c r="T1767" s="699"/>
      <c r="U1767" s="699"/>
      <c r="V1767" s="700"/>
      <c r="W1767" s="701"/>
      <c r="X1767" s="699"/>
      <c r="Y1767" s="699"/>
      <c r="Z1767" s="699"/>
      <c r="AA1767" s="699"/>
      <c r="AB1767" s="699"/>
      <c r="AC1767" s="699"/>
      <c r="AD1767" s="699"/>
      <c r="AE1767" s="702"/>
      <c r="AF1767" s="702"/>
      <c r="AG1767" s="702"/>
      <c r="AH1767" s="702"/>
      <c r="AI1767" s="702"/>
      <c r="AJ1767" s="702"/>
      <c r="AK1767" s="702"/>
      <c r="AL1767" s="702"/>
      <c r="AM1767" s="702"/>
      <c r="AN1767" s="702"/>
      <c r="AO1767" s="702"/>
      <c r="AP1767" s="702"/>
      <c r="AQ1767" s="702"/>
      <c r="AR1767" s="702"/>
      <c r="AS1767" s="703"/>
    </row>
    <row r="1768" spans="2:45" ht="296.45" customHeight="1">
      <c r="B1768" s="722" t="s">
        <v>501</v>
      </c>
      <c r="C1768" s="903" t="s">
        <v>996</v>
      </c>
      <c r="D1768" s="903"/>
      <c r="E1768" s="903"/>
      <c r="F1768" s="903"/>
      <c r="G1768" s="903"/>
      <c r="H1768" s="903"/>
      <c r="I1768" s="903"/>
      <c r="J1768" s="903"/>
      <c r="K1768" s="903"/>
      <c r="L1768" s="903"/>
      <c r="M1768" s="903"/>
      <c r="N1768" s="903"/>
      <c r="O1768" s="903"/>
      <c r="P1768" s="903"/>
      <c r="Q1768" s="903"/>
      <c r="R1768" s="903"/>
      <c r="S1768" s="903"/>
      <c r="T1768" s="903"/>
      <c r="U1768" s="903"/>
      <c r="V1768" s="903"/>
      <c r="W1768" s="903"/>
      <c r="X1768" s="903"/>
      <c r="Y1768" s="903"/>
      <c r="Z1768" s="903"/>
      <c r="AA1768" s="903"/>
      <c r="AB1768" s="903"/>
      <c r="AC1768" s="903"/>
      <c r="AD1768" s="903"/>
      <c r="AE1768" s="219"/>
      <c r="AF1768" s="219"/>
      <c r="AG1768" s="219"/>
      <c r="AH1768" s="219"/>
      <c r="AI1768" s="219"/>
      <c r="AJ1768" s="219"/>
      <c r="AK1768" s="219"/>
      <c r="AL1768" s="219"/>
      <c r="AM1768" s="219"/>
      <c r="AN1768" s="219"/>
      <c r="AO1768" s="219"/>
      <c r="AP1768" s="219"/>
      <c r="AQ1768" s="219"/>
      <c r="AR1768" s="219"/>
      <c r="AS1768" s="219"/>
    </row>
    <row r="1769" spans="2:45" ht="14.1" customHeight="1">
      <c r="B1769" s="723"/>
      <c r="C1769" s="724"/>
      <c r="D1769" s="725"/>
      <c r="E1769" s="725"/>
      <c r="F1769" s="725"/>
      <c r="G1769" s="725"/>
      <c r="H1769" s="725"/>
      <c r="I1769" s="725"/>
      <c r="J1769" s="725"/>
      <c r="K1769" s="725"/>
      <c r="L1769" s="725"/>
      <c r="M1769" s="725"/>
      <c r="N1769" s="725"/>
      <c r="O1769" s="725"/>
      <c r="P1769" s="725"/>
      <c r="Q1769" s="725"/>
      <c r="R1769" s="725"/>
      <c r="S1769" s="725"/>
      <c r="T1769" s="725"/>
      <c r="U1769" s="725"/>
      <c r="V1769" s="725"/>
      <c r="W1769" s="725"/>
      <c r="X1769" s="725"/>
      <c r="Y1769" s="725"/>
      <c r="Z1769" s="725"/>
      <c r="AA1769" s="725"/>
      <c r="AB1769" s="725"/>
      <c r="AC1769" s="725"/>
      <c r="AD1769" s="725"/>
      <c r="AE1769" s="219"/>
      <c r="AF1769" s="219"/>
      <c r="AG1769" s="219"/>
      <c r="AH1769" s="219"/>
      <c r="AI1769" s="219"/>
      <c r="AJ1769" s="219"/>
      <c r="AK1769" s="219"/>
      <c r="AL1769" s="219"/>
      <c r="AM1769" s="219"/>
      <c r="AN1769" s="219"/>
      <c r="AO1769" s="219"/>
      <c r="AP1769" s="219"/>
      <c r="AQ1769" s="219"/>
      <c r="AR1769" s="219"/>
      <c r="AS1769" s="219"/>
    </row>
    <row r="1770" spans="2:45" ht="19.5" customHeight="1">
      <c r="B1770" s="672"/>
      <c r="C1770" s="673"/>
      <c r="D1770" s="654"/>
      <c r="E1770" s="654"/>
      <c r="F1770" s="654"/>
      <c r="G1770" s="654"/>
      <c r="H1770" s="654"/>
      <c r="I1770" s="654"/>
      <c r="J1770" s="654"/>
      <c r="K1770" s="654"/>
      <c r="L1770" s="654"/>
      <c r="M1770" s="654"/>
      <c r="N1770" s="654"/>
      <c r="O1770" s="654"/>
      <c r="P1770" s="654"/>
      <c r="Q1770" s="654"/>
      <c r="R1770" s="654"/>
      <c r="S1770" s="654"/>
      <c r="T1770" s="654"/>
      <c r="U1770" s="654"/>
      <c r="V1770" s="264"/>
      <c r="W1770" s="674"/>
      <c r="X1770" s="654"/>
      <c r="Y1770" s="654"/>
      <c r="Z1770" s="654"/>
      <c r="AA1770" s="654"/>
      <c r="AB1770" s="654"/>
      <c r="AC1770" s="654"/>
      <c r="AD1770" s="654"/>
      <c r="AE1770" s="219"/>
      <c r="AF1770" s="219"/>
      <c r="AG1770" s="219"/>
      <c r="AH1770" s="219"/>
      <c r="AI1770" s="219"/>
      <c r="AJ1770" s="219"/>
      <c r="AK1770" s="219"/>
      <c r="AL1770" s="219"/>
      <c r="AM1770" s="219"/>
      <c r="AN1770" s="219"/>
      <c r="AO1770" s="219"/>
      <c r="AP1770" s="219"/>
      <c r="AQ1770" s="219"/>
      <c r="AR1770" s="219"/>
      <c r="AS1770" s="219"/>
    </row>
    <row r="1771" spans="2:45" ht="15.75">
      <c r="B1771" s="241" t="s">
        <v>817</v>
      </c>
      <c r="C1771" s="242"/>
      <c r="D1771" s="511" t="s">
        <v>522</v>
      </c>
      <c r="E1771" s="217"/>
      <c r="F1771" s="511"/>
      <c r="G1771" s="217"/>
      <c r="H1771" s="217"/>
      <c r="I1771" s="217"/>
      <c r="J1771" s="217"/>
      <c r="K1771" s="217"/>
      <c r="L1771" s="217"/>
      <c r="M1771" s="217"/>
      <c r="N1771" s="217"/>
      <c r="O1771" s="217"/>
      <c r="P1771" s="217"/>
      <c r="Q1771" s="217"/>
      <c r="R1771" s="242"/>
      <c r="S1771" s="217"/>
      <c r="T1771" s="217"/>
      <c r="U1771" s="217"/>
      <c r="V1771" s="217"/>
      <c r="W1771" s="217"/>
      <c r="X1771" s="217"/>
      <c r="Y1771" s="217"/>
      <c r="Z1771" s="217"/>
      <c r="AA1771" s="217"/>
      <c r="AB1771" s="217"/>
      <c r="AC1771" s="217"/>
      <c r="AD1771" s="217"/>
      <c r="AE1771" s="231"/>
      <c r="AF1771" s="229"/>
      <c r="AG1771" s="229"/>
      <c r="AH1771" s="229"/>
      <c r="AI1771" s="229"/>
      <c r="AJ1771" s="229"/>
      <c r="AK1771" s="229"/>
      <c r="AL1771" s="229"/>
      <c r="AM1771" s="229"/>
      <c r="AN1771" s="229"/>
      <c r="AO1771" s="229"/>
      <c r="AP1771" s="229"/>
      <c r="AQ1771" s="229"/>
      <c r="AR1771" s="229"/>
    </row>
    <row r="1772" spans="2:45" ht="39.75" customHeight="1">
      <c r="B1772" s="884" t="s">
        <v>211</v>
      </c>
      <c r="C1772" s="893" t="s">
        <v>33</v>
      </c>
      <c r="D1772" s="244" t="s">
        <v>420</v>
      </c>
      <c r="E1772" s="895" t="s">
        <v>209</v>
      </c>
      <c r="F1772" s="896"/>
      <c r="G1772" s="896"/>
      <c r="H1772" s="896"/>
      <c r="I1772" s="896"/>
      <c r="J1772" s="896"/>
      <c r="K1772" s="896"/>
      <c r="L1772" s="896"/>
      <c r="M1772" s="896"/>
      <c r="N1772" s="896"/>
      <c r="O1772" s="896"/>
      <c r="P1772" s="897"/>
      <c r="Q1772" s="893" t="s">
        <v>213</v>
      </c>
      <c r="R1772" s="244" t="s">
        <v>421</v>
      </c>
      <c r="S1772" s="890" t="s">
        <v>212</v>
      </c>
      <c r="T1772" s="891"/>
      <c r="U1772" s="891"/>
      <c r="V1772" s="891"/>
      <c r="W1772" s="891"/>
      <c r="X1772" s="891"/>
      <c r="Y1772" s="891"/>
      <c r="Z1772" s="891"/>
      <c r="AA1772" s="891"/>
      <c r="AB1772" s="891"/>
      <c r="AC1772" s="891"/>
      <c r="AD1772" s="898"/>
      <c r="AE1772" s="890" t="s">
        <v>242</v>
      </c>
      <c r="AF1772" s="891"/>
      <c r="AG1772" s="891"/>
      <c r="AH1772" s="891"/>
      <c r="AI1772" s="891"/>
      <c r="AJ1772" s="891"/>
      <c r="AK1772" s="891"/>
      <c r="AL1772" s="891"/>
      <c r="AM1772" s="891"/>
      <c r="AN1772" s="891"/>
      <c r="AO1772" s="891"/>
      <c r="AP1772" s="891"/>
      <c r="AQ1772" s="891"/>
      <c r="AR1772" s="891"/>
      <c r="AS1772" s="892"/>
    </row>
    <row r="1773" spans="2:45" ht="65.25" customHeight="1">
      <c r="B1773" s="899"/>
      <c r="C1773" s="894"/>
      <c r="D1773" s="245">
        <v>2024</v>
      </c>
      <c r="E1773" s="245">
        <v>2025</v>
      </c>
      <c r="F1773" s="245">
        <v>2026</v>
      </c>
      <c r="G1773" s="245">
        <v>2027</v>
      </c>
      <c r="H1773" s="245">
        <v>2028</v>
      </c>
      <c r="I1773" s="245">
        <v>2029</v>
      </c>
      <c r="J1773" s="245">
        <v>2030</v>
      </c>
      <c r="K1773" s="245">
        <v>2031</v>
      </c>
      <c r="L1773" s="245">
        <v>2032</v>
      </c>
      <c r="M1773" s="245">
        <v>2033</v>
      </c>
      <c r="N1773" s="245">
        <v>2034</v>
      </c>
      <c r="O1773" s="245">
        <v>2035</v>
      </c>
      <c r="P1773" s="245">
        <v>2036</v>
      </c>
      <c r="Q1773" s="894"/>
      <c r="R1773" s="245">
        <v>2024</v>
      </c>
      <c r="S1773" s="245">
        <v>2025</v>
      </c>
      <c r="T1773" s="245">
        <v>2026</v>
      </c>
      <c r="U1773" s="245">
        <v>2027</v>
      </c>
      <c r="V1773" s="245">
        <v>2028</v>
      </c>
      <c r="W1773" s="245">
        <v>2029</v>
      </c>
      <c r="X1773" s="245">
        <v>2030</v>
      </c>
      <c r="Y1773" s="245">
        <v>2031</v>
      </c>
      <c r="Z1773" s="245">
        <v>2032</v>
      </c>
      <c r="AA1773" s="245">
        <v>2033</v>
      </c>
      <c r="AB1773" s="245">
        <v>2034</v>
      </c>
      <c r="AC1773" s="245">
        <v>2035</v>
      </c>
      <c r="AD1773" s="245">
        <v>2036</v>
      </c>
      <c r="AE1773" s="245" t="str">
        <f>'1.  LRAMVA Summary'!$D$53</f>
        <v>Residential</v>
      </c>
      <c r="AF1773" s="245" t="str">
        <f>'1.  LRAMVA Summary'!$E$53</f>
        <v>GS&lt;50 kW</v>
      </c>
      <c r="AG1773" s="245" t="str">
        <f>'1.  LRAMVA Summary'!$F$53</f>
        <v>GS&gt;50 kW</v>
      </c>
      <c r="AH1773" s="245" t="str">
        <f>'1.  LRAMVA Summary'!$G$53</f>
        <v>Unmetered Scattered Load</v>
      </c>
      <c r="AI1773" s="245" t="str">
        <f>'1.  LRAMVA Summary'!$H$53</f>
        <v>Streetlighting</v>
      </c>
      <c r="AJ1773" s="245" t="str">
        <f>'1.  LRAMVA Summary'!$I$53</f>
        <v/>
      </c>
      <c r="AK1773" s="245" t="str">
        <f>'1.  LRAMVA Summary'!$J$53</f>
        <v/>
      </c>
      <c r="AL1773" s="245" t="str">
        <f>'1.  LRAMVA Summary'!$K$53</f>
        <v/>
      </c>
      <c r="AM1773" s="245" t="str">
        <f>'1.  LRAMVA Summary'!$L$53</f>
        <v/>
      </c>
      <c r="AN1773" s="245" t="str">
        <f>'1.  LRAMVA Summary'!$M$53</f>
        <v/>
      </c>
      <c r="AO1773" s="245" t="str">
        <f>'1.  LRAMVA Summary'!$N$53</f>
        <v/>
      </c>
      <c r="AP1773" s="245" t="str">
        <f>'1.  LRAMVA Summary'!$O$53</f>
        <v/>
      </c>
      <c r="AQ1773" s="245" t="str">
        <f>'1.  LRAMVA Summary'!$P$53</f>
        <v/>
      </c>
      <c r="AR1773" s="245" t="str">
        <f>'1.  LRAMVA Summary'!$Q$53</f>
        <v/>
      </c>
      <c r="AS1773" s="247" t="str">
        <f>'1.  LRAMVA Summary'!$R$53</f>
        <v>Total</v>
      </c>
    </row>
    <row r="1774" spans="2:45" ht="15.75">
      <c r="B1774" s="736"/>
      <c r="C1774" s="294"/>
      <c r="D1774" s="294"/>
      <c r="E1774" s="294"/>
      <c r="F1774" s="294"/>
      <c r="G1774" s="294"/>
      <c r="H1774" s="294"/>
      <c r="I1774" s="294"/>
      <c r="J1774" s="294"/>
      <c r="K1774" s="294"/>
      <c r="L1774" s="294"/>
      <c r="M1774" s="294"/>
      <c r="N1774" s="294"/>
      <c r="O1774" s="294"/>
      <c r="P1774" s="294"/>
      <c r="Q1774" s="294"/>
      <c r="R1774" s="294"/>
      <c r="S1774" s="294"/>
      <c r="T1774" s="294"/>
      <c r="U1774" s="294"/>
      <c r="V1774" s="294"/>
      <c r="W1774" s="294"/>
      <c r="X1774" s="294"/>
      <c r="Y1774" s="294"/>
      <c r="Z1774" s="294"/>
      <c r="AA1774" s="294"/>
      <c r="AB1774" s="294"/>
      <c r="AC1774" s="294"/>
      <c r="AD1774" s="741"/>
      <c r="AE1774" s="251" t="str">
        <f>'1.  LRAMVA Summary'!$D$54</f>
        <v>kWh</v>
      </c>
      <c r="AF1774" s="251" t="str">
        <f>'1.  LRAMVA Summary'!$E$54</f>
        <v>kWh</v>
      </c>
      <c r="AG1774" s="251" t="str">
        <f>'1.  LRAMVA Summary'!$F$54</f>
        <v>kW</v>
      </c>
      <c r="AH1774" s="251" t="str">
        <f>'1.  LRAMVA Summary'!$G$54</f>
        <v>kWh</v>
      </c>
      <c r="AI1774" s="251" t="str">
        <f>'1.  LRAMVA Summary'!$H$54</f>
        <v>kW</v>
      </c>
      <c r="AJ1774" s="251">
        <f>'1.  LRAMVA Summary'!$I$54</f>
        <v>0</v>
      </c>
      <c r="AK1774" s="251">
        <f>'1.  LRAMVA Summary'!$J$54</f>
        <v>0</v>
      </c>
      <c r="AL1774" s="251">
        <f>'1.  LRAMVA Summary'!$K$54</f>
        <v>0</v>
      </c>
      <c r="AM1774" s="251">
        <f>'1.  LRAMVA Summary'!$L$54</f>
        <v>0</v>
      </c>
      <c r="AN1774" s="251">
        <f>'1.  LRAMVA Summary'!$M$54</f>
        <v>0</v>
      </c>
      <c r="AO1774" s="251">
        <f>'1.  LRAMVA Summary'!$N$54</f>
        <v>0</v>
      </c>
      <c r="AP1774" s="251">
        <f>'1.  LRAMVA Summary'!$O$54</f>
        <v>0</v>
      </c>
      <c r="AQ1774" s="251">
        <f>'1.  LRAMVA Summary'!$P$54</f>
        <v>0</v>
      </c>
      <c r="AR1774" s="251">
        <f>'1.  LRAMVA Summary'!$Q$54</f>
        <v>0</v>
      </c>
      <c r="AS1774" s="289"/>
    </row>
    <row r="1775" spans="2:45" ht="15.75">
      <c r="B1775" s="737" t="s">
        <v>929</v>
      </c>
      <c r="C1775" s="294"/>
      <c r="D1775" s="294"/>
      <c r="E1775" s="294"/>
      <c r="F1775" s="294"/>
      <c r="G1775" s="294"/>
      <c r="H1775" s="294"/>
      <c r="I1775" s="294"/>
      <c r="J1775" s="294"/>
      <c r="K1775" s="294"/>
      <c r="L1775" s="294"/>
      <c r="M1775" s="294"/>
      <c r="N1775" s="294"/>
      <c r="O1775" s="294"/>
      <c r="P1775" s="294"/>
      <c r="Q1775" s="294"/>
      <c r="R1775" s="294"/>
      <c r="S1775" s="294"/>
      <c r="T1775" s="294"/>
      <c r="U1775" s="294"/>
      <c r="V1775" s="294"/>
      <c r="W1775" s="294"/>
      <c r="X1775" s="294"/>
      <c r="Y1775" s="294"/>
      <c r="Z1775" s="294"/>
      <c r="AA1775" s="294"/>
      <c r="AB1775" s="294"/>
      <c r="AC1775" s="294"/>
      <c r="AD1775" s="741"/>
      <c r="AE1775" s="739">
        <v>0</v>
      </c>
      <c r="AF1775" s="734">
        <v>0</v>
      </c>
      <c r="AG1775" s="734">
        <v>0</v>
      </c>
      <c r="AH1775" s="734">
        <v>0</v>
      </c>
      <c r="AI1775" s="734">
        <v>0</v>
      </c>
      <c r="AJ1775" s="734">
        <v>0</v>
      </c>
      <c r="AK1775" s="734">
        <v>0</v>
      </c>
      <c r="AL1775" s="734">
        <v>0</v>
      </c>
      <c r="AM1775" s="734">
        <v>0</v>
      </c>
      <c r="AN1775" s="734">
        <v>0</v>
      </c>
      <c r="AO1775" s="734">
        <v>0</v>
      </c>
      <c r="AP1775" s="734">
        <v>0</v>
      </c>
      <c r="AQ1775" s="734">
        <v>0</v>
      </c>
      <c r="AR1775" s="734">
        <v>0</v>
      </c>
      <c r="AS1775" s="735"/>
    </row>
    <row r="1776" spans="2:45" ht="15.75">
      <c r="B1776" s="738" t="s">
        <v>775</v>
      </c>
      <c r="C1776" s="355"/>
      <c r="D1776" s="355"/>
      <c r="E1776" s="355"/>
      <c r="F1776" s="355"/>
      <c r="G1776" s="355"/>
      <c r="H1776" s="355"/>
      <c r="I1776" s="355"/>
      <c r="J1776" s="355"/>
      <c r="K1776" s="355"/>
      <c r="L1776" s="355"/>
      <c r="M1776" s="355"/>
      <c r="N1776" s="355"/>
      <c r="O1776" s="355"/>
      <c r="P1776" s="355"/>
      <c r="Q1776" s="355"/>
      <c r="R1776" s="355"/>
      <c r="S1776" s="355"/>
      <c r="T1776" s="355"/>
      <c r="U1776" s="355"/>
      <c r="V1776" s="355"/>
      <c r="W1776" s="355"/>
      <c r="X1776" s="355"/>
      <c r="Y1776" s="355"/>
      <c r="Z1776" s="355"/>
      <c r="AA1776" s="355"/>
      <c r="AB1776" s="355"/>
      <c r="AC1776" s="355"/>
      <c r="AD1776" s="742"/>
      <c r="AE1776" s="740">
        <f>HLOOKUP(AE1773,'2. LRAMVA Threshold'!$B$42:$Q$60,16,FALSE)</f>
        <v>0</v>
      </c>
      <c r="AF1776" s="344">
        <f>HLOOKUP(AF1773,'2. LRAMVA Threshold'!$B$42:$Q$60,16,FALSE)</f>
        <v>122604</v>
      </c>
      <c r="AG1776" s="344">
        <f>HLOOKUP(AG1773,'2. LRAMVA Threshold'!$B$42:$Q$60,16,FALSE)</f>
        <v>5981</v>
      </c>
      <c r="AH1776" s="344">
        <f>HLOOKUP(AH1773,'2. LRAMVA Threshold'!$B$42:$Q$60,16,FALSE)</f>
        <v>0</v>
      </c>
      <c r="AI1776" s="344">
        <f>HLOOKUP(AI1773,'2. LRAMVA Threshold'!$B$42:$Q$60,16,FALSE)</f>
        <v>0</v>
      </c>
      <c r="AJ1776" s="344">
        <f>HLOOKUP(AJ1773,'2. LRAMVA Threshold'!$B$42:$Q$60,16,FALSE)</f>
        <v>0</v>
      </c>
      <c r="AK1776" s="344">
        <f>HLOOKUP(AK1773,'2. LRAMVA Threshold'!$B$42:$Q$60,16,FALSE)</f>
        <v>0</v>
      </c>
      <c r="AL1776" s="344">
        <f>HLOOKUP(AL1773,'2. LRAMVA Threshold'!$B$42:$Q$60,16,FALSE)</f>
        <v>0</v>
      </c>
      <c r="AM1776" s="344">
        <f>HLOOKUP(AM1773,'2. LRAMVA Threshold'!$B$42:$Q$60,16,FALSE)</f>
        <v>0</v>
      </c>
      <c r="AN1776" s="344">
        <f>HLOOKUP(AN1773,'2. LRAMVA Threshold'!$B$42:$Q$60,16,FALSE)</f>
        <v>0</v>
      </c>
      <c r="AO1776" s="344">
        <f>HLOOKUP(AO1773,'2. LRAMVA Threshold'!$B$42:$Q$60,16,FALSE)</f>
        <v>0</v>
      </c>
      <c r="AP1776" s="344">
        <f>HLOOKUP(AP1773,'2. LRAMVA Threshold'!$B$42:$Q$60,16,FALSE)</f>
        <v>0</v>
      </c>
      <c r="AQ1776" s="344">
        <f>HLOOKUP(AQ1773,'2. LRAMVA Threshold'!$B$42:$Q$60,16,FALSE)</f>
        <v>0</v>
      </c>
      <c r="AR1776" s="344">
        <f>HLOOKUP(AR1773,'2. LRAMVA Threshold'!$B$42:$Q$60,16,FALSE)</f>
        <v>0</v>
      </c>
      <c r="AS1776" s="393"/>
    </row>
    <row r="1777" spans="2:45">
      <c r="B1777" s="346"/>
      <c r="C1777" s="292"/>
      <c r="D1777" s="293"/>
      <c r="E1777" s="293"/>
      <c r="F1777" s="293"/>
      <c r="G1777" s="293"/>
      <c r="H1777" s="293"/>
      <c r="I1777" s="293"/>
      <c r="J1777" s="293"/>
      <c r="K1777" s="293"/>
      <c r="L1777" s="293"/>
      <c r="M1777" s="293"/>
      <c r="N1777" s="293"/>
      <c r="O1777" s="293"/>
      <c r="P1777" s="293"/>
      <c r="Q1777" s="293"/>
      <c r="R1777" s="294"/>
      <c r="S1777" s="293"/>
      <c r="T1777" s="293"/>
      <c r="U1777" s="293"/>
      <c r="V1777" s="263"/>
      <c r="W1777" s="263"/>
      <c r="X1777" s="263"/>
      <c r="Y1777" s="263"/>
      <c r="Z1777" s="293"/>
      <c r="AA1777" s="293"/>
      <c r="AB1777" s="293"/>
      <c r="AC1777" s="293"/>
      <c r="AD1777" s="293"/>
      <c r="AE1777" s="387"/>
      <c r="AF1777" s="387"/>
      <c r="AG1777" s="387"/>
      <c r="AH1777" s="387"/>
      <c r="AI1777" s="387"/>
      <c r="AJ1777" s="387"/>
      <c r="AK1777" s="387"/>
      <c r="AL1777" s="351"/>
      <c r="AM1777" s="351"/>
      <c r="AN1777" s="351"/>
      <c r="AO1777" s="351"/>
      <c r="AP1777" s="351"/>
      <c r="AQ1777" s="351"/>
      <c r="AR1777" s="351"/>
      <c r="AS1777" s="352"/>
    </row>
    <row r="1778" spans="2:45">
      <c r="B1778" s="283" t="s">
        <v>962</v>
      </c>
      <c r="C1778" s="296"/>
      <c r="D1778" s="296"/>
      <c r="E1778" s="329"/>
      <c r="F1778" s="329"/>
      <c r="G1778" s="329"/>
      <c r="H1778" s="329"/>
      <c r="I1778" s="329"/>
      <c r="J1778" s="329"/>
      <c r="K1778" s="329"/>
      <c r="L1778" s="329"/>
      <c r="M1778" s="329"/>
      <c r="N1778" s="329"/>
      <c r="O1778" s="329"/>
      <c r="P1778" s="329"/>
      <c r="Q1778" s="329"/>
      <c r="R1778" s="251"/>
      <c r="S1778" s="298"/>
      <c r="T1778" s="298"/>
      <c r="U1778" s="298"/>
      <c r="V1778" s="297"/>
      <c r="W1778" s="297"/>
      <c r="X1778" s="297"/>
      <c r="Y1778" s="297"/>
      <c r="Z1778" s="298"/>
      <c r="AA1778" s="298"/>
      <c r="AB1778" s="298"/>
      <c r="AC1778" s="298"/>
      <c r="AD1778" s="298"/>
      <c r="AE1778" s="299">
        <f>HLOOKUP(AE35,'3.  Distribution Rates'!$C$122:$P$136,15,FALSE)</f>
        <v>0</v>
      </c>
      <c r="AF1778" s="299">
        <f>HLOOKUP(AF35,'3.  Distribution Rates'!$C$122:$P$136,15,FALSE)</f>
        <v>1.7899999999999999E-2</v>
      </c>
      <c r="AG1778" s="299">
        <f>HLOOKUP(AG35,'3.  Distribution Rates'!$C$122:$P$136,15,FALSE)</f>
        <v>3.5596999999999999</v>
      </c>
      <c r="AH1778" s="299">
        <f>HLOOKUP(AH35,'3.  Distribution Rates'!$C$122:$P$136,15,FALSE)</f>
        <v>1.7399999999999999E-2</v>
      </c>
      <c r="AI1778" s="299">
        <f>HLOOKUP(AI35,'3.  Distribution Rates'!$C$122:$P$136,15,FALSE)</f>
        <v>4.3140999999999998</v>
      </c>
      <c r="AJ1778" s="299">
        <f>HLOOKUP(AJ35,'3.  Distribution Rates'!$C$122:$P$136,15,FALSE)</f>
        <v>0</v>
      </c>
      <c r="AK1778" s="299">
        <f>HLOOKUP(AK35,'3.  Distribution Rates'!$C$122:$P$136,15,FALSE)</f>
        <v>0</v>
      </c>
      <c r="AL1778" s="299">
        <f>HLOOKUP(AL35,'3.  Distribution Rates'!$C$122:$P$136,15,FALSE)</f>
        <v>0</v>
      </c>
      <c r="AM1778" s="299">
        <f>HLOOKUP(AM35,'3.  Distribution Rates'!$C$122:$P$136,15,FALSE)</f>
        <v>0</v>
      </c>
      <c r="AN1778" s="299">
        <f>HLOOKUP(AN35,'3.  Distribution Rates'!$C$122:$P$136,15,FALSE)</f>
        <v>0</v>
      </c>
      <c r="AO1778" s="299">
        <f>HLOOKUP(AO35,'3.  Distribution Rates'!$C$122:$P$136,15,FALSE)</f>
        <v>0</v>
      </c>
      <c r="AP1778" s="299">
        <f>HLOOKUP(AP35,'3.  Distribution Rates'!$C$122:$P$136,15,FALSE)</f>
        <v>0</v>
      </c>
      <c r="AQ1778" s="299">
        <f>HLOOKUP(AQ35,'3.  Distribution Rates'!$C$122:$P$136,15,FALSE)</f>
        <v>0</v>
      </c>
      <c r="AR1778" s="299">
        <f>HLOOKUP(AR35,'3.  Distribution Rates'!$C$122:$P$136,15,FALSE)</f>
        <v>0</v>
      </c>
      <c r="AS1778" s="395"/>
    </row>
    <row r="1779" spans="2:45">
      <c r="B1779" s="283" t="s">
        <v>776</v>
      </c>
      <c r="C1779" s="301"/>
      <c r="D1779" s="243"/>
      <c r="E1779" s="240"/>
      <c r="F1779" s="240"/>
      <c r="G1779" s="240"/>
      <c r="H1779" s="240"/>
      <c r="I1779" s="240"/>
      <c r="J1779" s="240"/>
      <c r="K1779" s="240"/>
      <c r="L1779" s="240"/>
      <c r="M1779" s="240"/>
      <c r="N1779" s="240"/>
      <c r="O1779" s="240"/>
      <c r="P1779" s="240"/>
      <c r="Q1779" s="240"/>
      <c r="R1779" s="251"/>
      <c r="S1779" s="240"/>
      <c r="T1779" s="240"/>
      <c r="U1779" s="240"/>
      <c r="V1779" s="243"/>
      <c r="W1779" s="243"/>
      <c r="X1779" s="243"/>
      <c r="Y1779" s="243"/>
      <c r="Z1779" s="240"/>
      <c r="AA1779" s="240"/>
      <c r="AB1779" s="240"/>
      <c r="AC1779" s="240"/>
      <c r="AD1779" s="240"/>
      <c r="AE1779" s="331">
        <f>'4.  2011-2014 LRAM'!AM147*AE1778</f>
        <v>0</v>
      </c>
      <c r="AF1779" s="331">
        <f>'4.  2011-2014 LRAM'!AN147*AF1778</f>
        <v>0</v>
      </c>
      <c r="AG1779" s="331">
        <f>'4.  2011-2014 LRAM'!AO147*AG1778</f>
        <v>0</v>
      </c>
      <c r="AH1779" s="331">
        <f>'4.  2011-2014 LRAM'!AP147*AH1778</f>
        <v>0</v>
      </c>
      <c r="AI1779" s="331">
        <f>'4.  2011-2014 LRAM'!AQ147*AI1778</f>
        <v>0</v>
      </c>
      <c r="AJ1779" s="331">
        <f>'4.  2011-2014 LRAM'!AR147*AJ1778</f>
        <v>0</v>
      </c>
      <c r="AK1779" s="331">
        <f>'4.  2011-2014 LRAM'!AS147*AK1778</f>
        <v>0</v>
      </c>
      <c r="AL1779" s="331">
        <f>'4.  2011-2014 LRAM'!AT147*AL1778</f>
        <v>0</v>
      </c>
      <c r="AM1779" s="331">
        <f>'4.  2011-2014 LRAM'!AU147*AM1778</f>
        <v>0</v>
      </c>
      <c r="AN1779" s="331">
        <f>'4.  2011-2014 LRAM'!AV147*AN1778</f>
        <v>0</v>
      </c>
      <c r="AO1779" s="331">
        <f>'4.  2011-2014 LRAM'!AW147*AO1778</f>
        <v>0</v>
      </c>
      <c r="AP1779" s="331">
        <f>'4.  2011-2014 LRAM'!AX147*AP1778</f>
        <v>0</v>
      </c>
      <c r="AQ1779" s="331">
        <f>'4.  2011-2014 LRAM'!AY147*AQ1778</f>
        <v>0</v>
      </c>
      <c r="AR1779" s="331">
        <f>'4.  2011-2014 LRAM'!AZ147*AR1778</f>
        <v>0</v>
      </c>
      <c r="AS1779" s="543">
        <f>SUM(AE1779:AR1779)</f>
        <v>0</v>
      </c>
    </row>
    <row r="1780" spans="2:45">
      <c r="B1780" s="283" t="s">
        <v>777</v>
      </c>
      <c r="C1780" s="301"/>
      <c r="D1780" s="243"/>
      <c r="E1780" s="240"/>
      <c r="F1780" s="240"/>
      <c r="G1780" s="240"/>
      <c r="H1780" s="240"/>
      <c r="I1780" s="240"/>
      <c r="J1780" s="240"/>
      <c r="K1780" s="240"/>
      <c r="L1780" s="240"/>
      <c r="M1780" s="240"/>
      <c r="N1780" s="240"/>
      <c r="O1780" s="240"/>
      <c r="P1780" s="240"/>
      <c r="Q1780" s="240"/>
      <c r="R1780" s="251"/>
      <c r="S1780" s="240"/>
      <c r="T1780" s="240"/>
      <c r="U1780" s="240"/>
      <c r="V1780" s="243"/>
      <c r="W1780" s="243"/>
      <c r="X1780" s="243"/>
      <c r="Y1780" s="243"/>
      <c r="Z1780" s="240"/>
      <c r="AA1780" s="240"/>
      <c r="AB1780" s="240"/>
      <c r="AC1780" s="240"/>
      <c r="AD1780" s="240"/>
      <c r="AE1780" s="331">
        <f>'4.  2011-2014 LRAM'!AM286*AE1778</f>
        <v>0</v>
      </c>
      <c r="AF1780" s="331">
        <f>'4.  2011-2014 LRAM'!AN286*AF1778</f>
        <v>0</v>
      </c>
      <c r="AG1780" s="331">
        <f>'4.  2011-2014 LRAM'!AO286*AG1778</f>
        <v>0</v>
      </c>
      <c r="AH1780" s="331">
        <f>'4.  2011-2014 LRAM'!AP286*AH1778</f>
        <v>0</v>
      </c>
      <c r="AI1780" s="331">
        <f>'4.  2011-2014 LRAM'!AQ286*AI1778</f>
        <v>0</v>
      </c>
      <c r="AJ1780" s="331">
        <f>'4.  2011-2014 LRAM'!AR286*AJ1778</f>
        <v>0</v>
      </c>
      <c r="AK1780" s="331">
        <f>'4.  2011-2014 LRAM'!AS286*AK1778</f>
        <v>0</v>
      </c>
      <c r="AL1780" s="331">
        <f>'4.  2011-2014 LRAM'!AT286*AL1778</f>
        <v>0</v>
      </c>
      <c r="AM1780" s="331">
        <f>'4.  2011-2014 LRAM'!AU286*AM1778</f>
        <v>0</v>
      </c>
      <c r="AN1780" s="331">
        <f>'4.  2011-2014 LRAM'!AV286*AN1778</f>
        <v>0</v>
      </c>
      <c r="AO1780" s="331">
        <f>'4.  2011-2014 LRAM'!AW286*AO1778</f>
        <v>0</v>
      </c>
      <c r="AP1780" s="331">
        <f>'4.  2011-2014 LRAM'!AX286*AP1778</f>
        <v>0</v>
      </c>
      <c r="AQ1780" s="331">
        <f>'4.  2011-2014 LRAM'!AY286*AQ1778</f>
        <v>0</v>
      </c>
      <c r="AR1780" s="331">
        <f>'4.  2011-2014 LRAM'!AZ286*AR1778</f>
        <v>0</v>
      </c>
      <c r="AS1780" s="543">
        <f>SUM(AE1780:AR1780)</f>
        <v>0</v>
      </c>
    </row>
    <row r="1781" spans="2:45">
      <c r="B1781" s="283" t="s">
        <v>778</v>
      </c>
      <c r="C1781" s="301"/>
      <c r="D1781" s="243"/>
      <c r="E1781" s="240"/>
      <c r="F1781" s="240"/>
      <c r="G1781" s="240"/>
      <c r="H1781" s="240"/>
      <c r="I1781" s="240"/>
      <c r="J1781" s="240"/>
      <c r="K1781" s="240"/>
      <c r="L1781" s="240"/>
      <c r="M1781" s="240"/>
      <c r="N1781" s="240"/>
      <c r="O1781" s="240"/>
      <c r="P1781" s="240"/>
      <c r="Q1781" s="240"/>
      <c r="R1781" s="251"/>
      <c r="S1781" s="240"/>
      <c r="T1781" s="240"/>
      <c r="U1781" s="240"/>
      <c r="V1781" s="243"/>
      <c r="W1781" s="243"/>
      <c r="X1781" s="243"/>
      <c r="Y1781" s="243"/>
      <c r="Z1781" s="240"/>
      <c r="AA1781" s="240"/>
      <c r="AB1781" s="240"/>
      <c r="AC1781" s="240"/>
      <c r="AD1781" s="240"/>
      <c r="AE1781" s="331">
        <f>'4.  2011-2014 LRAM'!AM422*AE1778</f>
        <v>0</v>
      </c>
      <c r="AF1781" s="331">
        <f>'4.  2011-2014 LRAM'!AN422*AF1778</f>
        <v>0</v>
      </c>
      <c r="AG1781" s="331">
        <f>'4.  2011-2014 LRAM'!AO422*AG1778</f>
        <v>0</v>
      </c>
      <c r="AH1781" s="331">
        <f>'4.  2011-2014 LRAM'!AP422*AH1778</f>
        <v>0</v>
      </c>
      <c r="AI1781" s="331">
        <f>'4.  2011-2014 LRAM'!AQ422*AI1778</f>
        <v>0</v>
      </c>
      <c r="AJ1781" s="331">
        <f>'4.  2011-2014 LRAM'!AR422*AJ1778</f>
        <v>0</v>
      </c>
      <c r="AK1781" s="331">
        <f>'4.  2011-2014 LRAM'!AS422*AK1778</f>
        <v>0</v>
      </c>
      <c r="AL1781" s="331">
        <f>'4.  2011-2014 LRAM'!AT422*AL1778</f>
        <v>0</v>
      </c>
      <c r="AM1781" s="331">
        <f>'4.  2011-2014 LRAM'!AU422*AM1778</f>
        <v>0</v>
      </c>
      <c r="AN1781" s="331">
        <f>'4.  2011-2014 LRAM'!AV422*AN1778</f>
        <v>0</v>
      </c>
      <c r="AO1781" s="331">
        <f>'4.  2011-2014 LRAM'!AW422*AO1778</f>
        <v>0</v>
      </c>
      <c r="AP1781" s="331">
        <f>'4.  2011-2014 LRAM'!AX422*AP1778</f>
        <v>0</v>
      </c>
      <c r="AQ1781" s="331">
        <f>'4.  2011-2014 LRAM'!AY422*AQ1778</f>
        <v>0</v>
      </c>
      <c r="AR1781" s="331">
        <f>'4.  2011-2014 LRAM'!AZ422*AR1778</f>
        <v>0</v>
      </c>
      <c r="AS1781" s="543">
        <f>SUM(AE1781:AR1781)</f>
        <v>0</v>
      </c>
    </row>
    <row r="1782" spans="2:45">
      <c r="B1782" s="283" t="s">
        <v>779</v>
      </c>
      <c r="C1782" s="301"/>
      <c r="D1782" s="243"/>
      <c r="E1782" s="240"/>
      <c r="F1782" s="240"/>
      <c r="G1782" s="240"/>
      <c r="H1782" s="240"/>
      <c r="I1782" s="240"/>
      <c r="J1782" s="240"/>
      <c r="K1782" s="240"/>
      <c r="L1782" s="240"/>
      <c r="M1782" s="240"/>
      <c r="N1782" s="240"/>
      <c r="O1782" s="240"/>
      <c r="P1782" s="240"/>
      <c r="Q1782" s="240"/>
      <c r="R1782" s="251"/>
      <c r="S1782" s="240"/>
      <c r="T1782" s="240"/>
      <c r="U1782" s="240"/>
      <c r="V1782" s="243"/>
      <c r="W1782" s="243"/>
      <c r="X1782" s="243"/>
      <c r="Y1782" s="243"/>
      <c r="Z1782" s="240"/>
      <c r="AA1782" s="240"/>
      <c r="AB1782" s="240"/>
      <c r="AC1782" s="240"/>
      <c r="AD1782" s="240"/>
      <c r="AE1782" s="331">
        <f>'4.  2011-2014 LRAM'!AM559*AE1778</f>
        <v>0</v>
      </c>
      <c r="AF1782" s="331">
        <f>'4.  2011-2014 LRAM'!AN559*AF1778</f>
        <v>0</v>
      </c>
      <c r="AG1782" s="331">
        <f>'4.  2011-2014 LRAM'!AO559*AG1778</f>
        <v>0</v>
      </c>
      <c r="AH1782" s="331">
        <f>'4.  2011-2014 LRAM'!AP559*AH1778</f>
        <v>0</v>
      </c>
      <c r="AI1782" s="331">
        <f>'4.  2011-2014 LRAM'!AQ559*AI1778</f>
        <v>0</v>
      </c>
      <c r="AJ1782" s="331">
        <f>'4.  2011-2014 LRAM'!AR559*AJ1778</f>
        <v>0</v>
      </c>
      <c r="AK1782" s="331">
        <f>'4.  2011-2014 LRAM'!AS559*AK1778</f>
        <v>0</v>
      </c>
      <c r="AL1782" s="331">
        <f>'4.  2011-2014 LRAM'!AT559*AL1778</f>
        <v>0</v>
      </c>
      <c r="AM1782" s="331">
        <f>'4.  2011-2014 LRAM'!AU559*AM1778</f>
        <v>0</v>
      </c>
      <c r="AN1782" s="331">
        <f>'4.  2011-2014 LRAM'!AV559*AN1778</f>
        <v>0</v>
      </c>
      <c r="AO1782" s="331">
        <f>'4.  2011-2014 LRAM'!AW559*AO1778</f>
        <v>0</v>
      </c>
      <c r="AP1782" s="331">
        <f>'4.  2011-2014 LRAM'!AX559*AP1778</f>
        <v>0</v>
      </c>
      <c r="AQ1782" s="331">
        <f>'4.  2011-2014 LRAM'!AY559*AQ1778</f>
        <v>0</v>
      </c>
      <c r="AR1782" s="331">
        <f>'4.  2011-2014 LRAM'!AZ559*AR1778</f>
        <v>0</v>
      </c>
      <c r="AS1782" s="543">
        <f t="shared" ref="AS1782:AS1791" si="3675">SUM(AE1782:AR1782)</f>
        <v>0</v>
      </c>
    </row>
    <row r="1783" spans="2:45">
      <c r="B1783" s="283" t="s">
        <v>780</v>
      </c>
      <c r="C1783" s="301"/>
      <c r="D1783" s="243"/>
      <c r="E1783" s="240"/>
      <c r="F1783" s="240"/>
      <c r="G1783" s="240"/>
      <c r="H1783" s="240"/>
      <c r="I1783" s="240"/>
      <c r="J1783" s="240"/>
      <c r="K1783" s="240"/>
      <c r="L1783" s="240"/>
      <c r="M1783" s="240"/>
      <c r="N1783" s="240"/>
      <c r="O1783" s="240"/>
      <c r="P1783" s="240"/>
      <c r="Q1783" s="240"/>
      <c r="R1783" s="251"/>
      <c r="S1783" s="240"/>
      <c r="T1783" s="240"/>
      <c r="U1783" s="240"/>
      <c r="V1783" s="243"/>
      <c r="W1783" s="243"/>
      <c r="X1783" s="243"/>
      <c r="Y1783" s="243"/>
      <c r="Z1783" s="240"/>
      <c r="AA1783" s="240"/>
      <c r="AB1783" s="240"/>
      <c r="AC1783" s="240"/>
      <c r="AD1783" s="240"/>
      <c r="AE1783" s="331">
        <f t="shared" ref="AE1783:AR1783" si="3676">AE216*AE1778</f>
        <v>0</v>
      </c>
      <c r="AF1783" s="331">
        <f t="shared" si="3676"/>
        <v>0</v>
      </c>
      <c r="AG1783" s="331">
        <f t="shared" si="3676"/>
        <v>0</v>
      </c>
      <c r="AH1783" s="331">
        <f t="shared" si="3676"/>
        <v>0</v>
      </c>
      <c r="AI1783" s="331">
        <f t="shared" si="3676"/>
        <v>0</v>
      </c>
      <c r="AJ1783" s="331">
        <f t="shared" si="3676"/>
        <v>0</v>
      </c>
      <c r="AK1783" s="331">
        <f t="shared" si="3676"/>
        <v>0</v>
      </c>
      <c r="AL1783" s="331">
        <f t="shared" si="3676"/>
        <v>0</v>
      </c>
      <c r="AM1783" s="331">
        <f t="shared" si="3676"/>
        <v>0</v>
      </c>
      <c r="AN1783" s="331">
        <f t="shared" si="3676"/>
        <v>0</v>
      </c>
      <c r="AO1783" s="331">
        <f t="shared" si="3676"/>
        <v>0</v>
      </c>
      <c r="AP1783" s="331">
        <f t="shared" si="3676"/>
        <v>0</v>
      </c>
      <c r="AQ1783" s="331">
        <f t="shared" si="3676"/>
        <v>0</v>
      </c>
      <c r="AR1783" s="331">
        <f t="shared" si="3676"/>
        <v>0</v>
      </c>
      <c r="AS1783" s="543">
        <f t="shared" si="3675"/>
        <v>0</v>
      </c>
    </row>
    <row r="1784" spans="2:45">
      <c r="B1784" s="283" t="s">
        <v>781</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 t="shared" ref="AE1784:AR1784" si="3677">AE406*AE1778</f>
        <v>0</v>
      </c>
      <c r="AF1784" s="331">
        <f t="shared" si="3677"/>
        <v>0</v>
      </c>
      <c r="AG1784" s="331">
        <f t="shared" si="3677"/>
        <v>0</v>
      </c>
      <c r="AH1784" s="331">
        <f t="shared" si="3677"/>
        <v>0</v>
      </c>
      <c r="AI1784" s="331">
        <f t="shared" si="3677"/>
        <v>0</v>
      </c>
      <c r="AJ1784" s="331">
        <f t="shared" si="3677"/>
        <v>0</v>
      </c>
      <c r="AK1784" s="331">
        <f t="shared" si="3677"/>
        <v>0</v>
      </c>
      <c r="AL1784" s="331">
        <f t="shared" si="3677"/>
        <v>0</v>
      </c>
      <c r="AM1784" s="331">
        <f t="shared" si="3677"/>
        <v>0</v>
      </c>
      <c r="AN1784" s="331">
        <f t="shared" si="3677"/>
        <v>0</v>
      </c>
      <c r="AO1784" s="331">
        <f t="shared" si="3677"/>
        <v>0</v>
      </c>
      <c r="AP1784" s="331">
        <f t="shared" si="3677"/>
        <v>0</v>
      </c>
      <c r="AQ1784" s="331">
        <f t="shared" si="3677"/>
        <v>0</v>
      </c>
      <c r="AR1784" s="331">
        <f t="shared" si="3677"/>
        <v>0</v>
      </c>
      <c r="AS1784" s="543">
        <f t="shared" si="3675"/>
        <v>0</v>
      </c>
    </row>
    <row r="1785" spans="2:45">
      <c r="B1785" s="283" t="s">
        <v>782</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 t="shared" ref="AE1785:AR1785" si="3678">AE596*AE1778</f>
        <v>0</v>
      </c>
      <c r="AF1785" s="331">
        <f t="shared" si="3678"/>
        <v>0</v>
      </c>
      <c r="AG1785" s="331">
        <f t="shared" si="3678"/>
        <v>0</v>
      </c>
      <c r="AH1785" s="331">
        <f t="shared" si="3678"/>
        <v>0</v>
      </c>
      <c r="AI1785" s="331">
        <f t="shared" si="3678"/>
        <v>0</v>
      </c>
      <c r="AJ1785" s="331">
        <f t="shared" si="3678"/>
        <v>0</v>
      </c>
      <c r="AK1785" s="331">
        <f t="shared" si="3678"/>
        <v>0</v>
      </c>
      <c r="AL1785" s="331">
        <f t="shared" si="3678"/>
        <v>0</v>
      </c>
      <c r="AM1785" s="331">
        <f t="shared" si="3678"/>
        <v>0</v>
      </c>
      <c r="AN1785" s="331">
        <f t="shared" si="3678"/>
        <v>0</v>
      </c>
      <c r="AO1785" s="331">
        <f t="shared" si="3678"/>
        <v>0</v>
      </c>
      <c r="AP1785" s="331">
        <f t="shared" si="3678"/>
        <v>0</v>
      </c>
      <c r="AQ1785" s="331">
        <f t="shared" si="3678"/>
        <v>0</v>
      </c>
      <c r="AR1785" s="331">
        <f t="shared" si="3678"/>
        <v>0</v>
      </c>
      <c r="AS1785" s="543">
        <f t="shared" si="3675"/>
        <v>0</v>
      </c>
    </row>
    <row r="1786" spans="2:45">
      <c r="B1786" s="283" t="s">
        <v>783</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 t="shared" ref="AE1786:AR1786" si="3679">AE786*AE1778</f>
        <v>0</v>
      </c>
      <c r="AF1786" s="331">
        <f t="shared" si="3679"/>
        <v>0</v>
      </c>
      <c r="AG1786" s="331">
        <f t="shared" si="3679"/>
        <v>0</v>
      </c>
      <c r="AH1786" s="331">
        <f t="shared" si="3679"/>
        <v>0</v>
      </c>
      <c r="AI1786" s="331">
        <f t="shared" si="3679"/>
        <v>0</v>
      </c>
      <c r="AJ1786" s="331">
        <f t="shared" si="3679"/>
        <v>0</v>
      </c>
      <c r="AK1786" s="331">
        <f t="shared" si="3679"/>
        <v>0</v>
      </c>
      <c r="AL1786" s="331">
        <f t="shared" si="3679"/>
        <v>0</v>
      </c>
      <c r="AM1786" s="331">
        <f t="shared" si="3679"/>
        <v>0</v>
      </c>
      <c r="AN1786" s="331">
        <f t="shared" si="3679"/>
        <v>0</v>
      </c>
      <c r="AO1786" s="331">
        <f t="shared" si="3679"/>
        <v>0</v>
      </c>
      <c r="AP1786" s="331">
        <f t="shared" si="3679"/>
        <v>0</v>
      </c>
      <c r="AQ1786" s="331">
        <f t="shared" si="3679"/>
        <v>0</v>
      </c>
      <c r="AR1786" s="331">
        <f t="shared" si="3679"/>
        <v>0</v>
      </c>
      <c r="AS1786" s="543">
        <f t="shared" si="3675"/>
        <v>0</v>
      </c>
    </row>
    <row r="1787" spans="2:45">
      <c r="B1787" s="283" t="s">
        <v>784</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 t="shared" ref="AE1787:AR1787" si="3680">AE981*AE1778</f>
        <v>0</v>
      </c>
      <c r="AF1787" s="331">
        <f t="shared" si="3680"/>
        <v>0</v>
      </c>
      <c r="AG1787" s="331">
        <f t="shared" si="3680"/>
        <v>0</v>
      </c>
      <c r="AH1787" s="331">
        <f t="shared" si="3680"/>
        <v>0</v>
      </c>
      <c r="AI1787" s="331">
        <f t="shared" si="3680"/>
        <v>0</v>
      </c>
      <c r="AJ1787" s="331">
        <f t="shared" si="3680"/>
        <v>0</v>
      </c>
      <c r="AK1787" s="331">
        <f t="shared" si="3680"/>
        <v>0</v>
      </c>
      <c r="AL1787" s="331">
        <f t="shared" si="3680"/>
        <v>0</v>
      </c>
      <c r="AM1787" s="331">
        <f t="shared" si="3680"/>
        <v>0</v>
      </c>
      <c r="AN1787" s="331">
        <f t="shared" si="3680"/>
        <v>0</v>
      </c>
      <c r="AO1787" s="331">
        <f t="shared" si="3680"/>
        <v>0</v>
      </c>
      <c r="AP1787" s="331">
        <f t="shared" si="3680"/>
        <v>0</v>
      </c>
      <c r="AQ1787" s="331">
        <f t="shared" si="3680"/>
        <v>0</v>
      </c>
      <c r="AR1787" s="331">
        <f t="shared" si="3680"/>
        <v>0</v>
      </c>
      <c r="AS1787" s="543">
        <f t="shared" si="3675"/>
        <v>0</v>
      </c>
    </row>
    <row r="1788" spans="2:45">
      <c r="B1788" s="283" t="s">
        <v>785</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681">AE1176*AE1778</f>
        <v>0</v>
      </c>
      <c r="AF1788" s="331">
        <f t="shared" si="3681"/>
        <v>5212.5111783318389</v>
      </c>
      <c r="AG1788" s="331">
        <f t="shared" si="3681"/>
        <v>10126.885906381509</v>
      </c>
      <c r="AH1788" s="331">
        <f t="shared" si="3681"/>
        <v>0</v>
      </c>
      <c r="AI1788" s="331">
        <f t="shared" si="3681"/>
        <v>0</v>
      </c>
      <c r="AJ1788" s="331">
        <f t="shared" si="3681"/>
        <v>0</v>
      </c>
      <c r="AK1788" s="331">
        <f t="shared" si="3681"/>
        <v>0</v>
      </c>
      <c r="AL1788" s="331">
        <f t="shared" si="3681"/>
        <v>0</v>
      </c>
      <c r="AM1788" s="331">
        <f t="shared" si="3681"/>
        <v>0</v>
      </c>
      <c r="AN1788" s="331">
        <f t="shared" si="3681"/>
        <v>0</v>
      </c>
      <c r="AO1788" s="331">
        <f t="shared" si="3681"/>
        <v>0</v>
      </c>
      <c r="AP1788" s="331">
        <f t="shared" si="3681"/>
        <v>0</v>
      </c>
      <c r="AQ1788" s="331">
        <f t="shared" si="3681"/>
        <v>0</v>
      </c>
      <c r="AR1788" s="331">
        <f t="shared" si="3681"/>
        <v>0</v>
      </c>
      <c r="AS1788" s="543">
        <f t="shared" si="3675"/>
        <v>15339.397084713348</v>
      </c>
    </row>
    <row r="1789" spans="2:45">
      <c r="B1789" s="283" t="s">
        <v>786</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682">AE1371*AE1778</f>
        <v>0</v>
      </c>
      <c r="AF1789" s="331">
        <f t="shared" si="3682"/>
        <v>0</v>
      </c>
      <c r="AG1789" s="331">
        <f t="shared" si="3682"/>
        <v>1046.1260551495054</v>
      </c>
      <c r="AH1789" s="331">
        <f t="shared" si="3682"/>
        <v>0</v>
      </c>
      <c r="AI1789" s="331">
        <f t="shared" si="3682"/>
        <v>0</v>
      </c>
      <c r="AJ1789" s="331">
        <f t="shared" si="3682"/>
        <v>0</v>
      </c>
      <c r="AK1789" s="331">
        <f t="shared" si="3682"/>
        <v>0</v>
      </c>
      <c r="AL1789" s="331">
        <f t="shared" si="3682"/>
        <v>0</v>
      </c>
      <c r="AM1789" s="331">
        <f t="shared" si="3682"/>
        <v>0</v>
      </c>
      <c r="AN1789" s="331">
        <f t="shared" si="3682"/>
        <v>0</v>
      </c>
      <c r="AO1789" s="331">
        <f t="shared" si="3682"/>
        <v>0</v>
      </c>
      <c r="AP1789" s="331">
        <f t="shared" si="3682"/>
        <v>0</v>
      </c>
      <c r="AQ1789" s="331">
        <f t="shared" si="3682"/>
        <v>0</v>
      </c>
      <c r="AR1789" s="331">
        <f t="shared" si="3682"/>
        <v>0</v>
      </c>
      <c r="AS1789" s="543">
        <f t="shared" si="3675"/>
        <v>1046.1260551495054</v>
      </c>
    </row>
    <row r="1790" spans="2:45">
      <c r="B1790" s="283" t="s">
        <v>787</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683">AE1565*AE1778</f>
        <v>0</v>
      </c>
      <c r="AF1790" s="331">
        <f t="shared" si="3683"/>
        <v>0</v>
      </c>
      <c r="AG1790" s="331">
        <f t="shared" si="3683"/>
        <v>0</v>
      </c>
      <c r="AH1790" s="331">
        <f t="shared" si="3683"/>
        <v>0</v>
      </c>
      <c r="AI1790" s="331">
        <f t="shared" si="3683"/>
        <v>0</v>
      </c>
      <c r="AJ1790" s="331">
        <f t="shared" si="3683"/>
        <v>0</v>
      </c>
      <c r="AK1790" s="331">
        <f t="shared" si="3683"/>
        <v>0</v>
      </c>
      <c r="AL1790" s="331">
        <f t="shared" si="3683"/>
        <v>0</v>
      </c>
      <c r="AM1790" s="331">
        <f t="shared" si="3683"/>
        <v>0</v>
      </c>
      <c r="AN1790" s="331">
        <f t="shared" si="3683"/>
        <v>0</v>
      </c>
      <c r="AO1790" s="331">
        <f t="shared" si="3683"/>
        <v>0</v>
      </c>
      <c r="AP1790" s="331">
        <f t="shared" si="3683"/>
        <v>0</v>
      </c>
      <c r="AQ1790" s="331">
        <f t="shared" si="3683"/>
        <v>0</v>
      </c>
      <c r="AR1790" s="331">
        <f t="shared" si="3683"/>
        <v>0</v>
      </c>
      <c r="AS1790" s="543">
        <f t="shared" si="3675"/>
        <v>0</v>
      </c>
    </row>
    <row r="1791" spans="2:45" ht="15.75">
      <c r="B1791" s="305" t="s">
        <v>984</v>
      </c>
      <c r="C1791" s="301"/>
      <c r="D1791" s="263"/>
      <c r="E1791" s="293"/>
      <c r="F1791" s="293"/>
      <c r="G1791" s="293"/>
      <c r="H1791" s="293"/>
      <c r="I1791" s="293"/>
      <c r="J1791" s="293"/>
      <c r="K1791" s="293"/>
      <c r="L1791" s="293"/>
      <c r="M1791" s="293"/>
      <c r="N1791" s="293"/>
      <c r="O1791" s="293"/>
      <c r="P1791" s="293"/>
      <c r="Q1791" s="293"/>
      <c r="R1791" s="260"/>
      <c r="S1791" s="293"/>
      <c r="T1791" s="293"/>
      <c r="U1791" s="293"/>
      <c r="V1791" s="263"/>
      <c r="W1791" s="263"/>
      <c r="X1791" s="263"/>
      <c r="Y1791" s="263"/>
      <c r="Z1791" s="293"/>
      <c r="AA1791" s="293"/>
      <c r="AB1791" s="293"/>
      <c r="AC1791" s="293"/>
      <c r="AD1791" s="293"/>
      <c r="AE1791" s="302">
        <f>SUM(AE1779:AE1790)</f>
        <v>0</v>
      </c>
      <c r="AF1791" s="302">
        <f>SUM(AF1779:AF1790)</f>
        <v>5212.5111783318389</v>
      </c>
      <c r="AG1791" s="302">
        <f t="shared" ref="AG1791:AR1791" si="3684">SUM(AG1779:AG1790)</f>
        <v>11173.011961531014</v>
      </c>
      <c r="AH1791" s="302">
        <f t="shared" si="3684"/>
        <v>0</v>
      </c>
      <c r="AI1791" s="302">
        <f t="shared" si="3684"/>
        <v>0</v>
      </c>
      <c r="AJ1791" s="302">
        <f t="shared" si="3684"/>
        <v>0</v>
      </c>
      <c r="AK1791" s="302">
        <f t="shared" si="3684"/>
        <v>0</v>
      </c>
      <c r="AL1791" s="302">
        <f t="shared" si="3684"/>
        <v>0</v>
      </c>
      <c r="AM1791" s="302">
        <f t="shared" si="3684"/>
        <v>0</v>
      </c>
      <c r="AN1791" s="302">
        <f t="shared" si="3684"/>
        <v>0</v>
      </c>
      <c r="AO1791" s="302">
        <f t="shared" si="3684"/>
        <v>0</v>
      </c>
      <c r="AP1791" s="302">
        <f t="shared" si="3684"/>
        <v>0</v>
      </c>
      <c r="AQ1791" s="302">
        <f t="shared" si="3684"/>
        <v>0</v>
      </c>
      <c r="AR1791" s="302">
        <f t="shared" si="3684"/>
        <v>0</v>
      </c>
      <c r="AS1791" s="359">
        <f t="shared" si="3675"/>
        <v>16385.523139862853</v>
      </c>
    </row>
    <row r="1792" spans="2:45" ht="15.75">
      <c r="B1792" s="305" t="s">
        <v>985</v>
      </c>
      <c r="C1792" s="301"/>
      <c r="D1792" s="306"/>
      <c r="E1792" s="293"/>
      <c r="F1792" s="293"/>
      <c r="G1792" s="293"/>
      <c r="H1792" s="293"/>
      <c r="I1792" s="293"/>
      <c r="J1792" s="293"/>
      <c r="K1792" s="293"/>
      <c r="L1792" s="293"/>
      <c r="M1792" s="293"/>
      <c r="N1792" s="293"/>
      <c r="O1792" s="293"/>
      <c r="P1792" s="293"/>
      <c r="Q1792" s="293"/>
      <c r="R1792" s="260"/>
      <c r="S1792" s="293"/>
      <c r="T1792" s="293"/>
      <c r="U1792" s="293"/>
      <c r="V1792" s="263"/>
      <c r="W1792" s="263"/>
      <c r="X1792" s="263"/>
      <c r="Y1792" s="263"/>
      <c r="Z1792" s="293"/>
      <c r="AA1792" s="293"/>
      <c r="AB1792" s="293"/>
      <c r="AC1792" s="293"/>
      <c r="AD1792" s="293"/>
      <c r="AE1792" s="303">
        <f>AE1776*AE1778</f>
        <v>0</v>
      </c>
      <c r="AF1792" s="303">
        <f t="shared" ref="AF1792:AR1792" si="3685">AF1776*AF1778</f>
        <v>2194.6115999999997</v>
      </c>
      <c r="AG1792" s="303">
        <f t="shared" si="3685"/>
        <v>21290.565699999999</v>
      </c>
      <c r="AH1792" s="303">
        <f t="shared" si="3685"/>
        <v>0</v>
      </c>
      <c r="AI1792" s="303">
        <f t="shared" si="3685"/>
        <v>0</v>
      </c>
      <c r="AJ1792" s="303">
        <f t="shared" si="3685"/>
        <v>0</v>
      </c>
      <c r="AK1792" s="303">
        <f t="shared" si="3685"/>
        <v>0</v>
      </c>
      <c r="AL1792" s="303">
        <f t="shared" si="3685"/>
        <v>0</v>
      </c>
      <c r="AM1792" s="303">
        <f t="shared" si="3685"/>
        <v>0</v>
      </c>
      <c r="AN1792" s="303">
        <f t="shared" si="3685"/>
        <v>0</v>
      </c>
      <c r="AO1792" s="303">
        <f t="shared" si="3685"/>
        <v>0</v>
      </c>
      <c r="AP1792" s="303">
        <f t="shared" si="3685"/>
        <v>0</v>
      </c>
      <c r="AQ1792" s="303">
        <f t="shared" si="3685"/>
        <v>0</v>
      </c>
      <c r="AR1792" s="303">
        <f t="shared" si="3685"/>
        <v>0</v>
      </c>
      <c r="AS1792" s="359">
        <f>SUM(AE1792:AR1792)</f>
        <v>23485.177299999999</v>
      </c>
    </row>
    <row r="1793" spans="1:45" ht="15.75">
      <c r="B1793" s="305" t="s">
        <v>986</v>
      </c>
      <c r="C1793" s="301"/>
      <c r="D1793" s="306"/>
      <c r="E1793" s="293"/>
      <c r="F1793" s="293"/>
      <c r="G1793" s="293"/>
      <c r="H1793" s="293"/>
      <c r="I1793" s="293"/>
      <c r="J1793" s="293"/>
      <c r="K1793" s="293"/>
      <c r="L1793" s="293"/>
      <c r="M1793" s="293"/>
      <c r="N1793" s="293"/>
      <c r="O1793" s="293"/>
      <c r="P1793" s="293"/>
      <c r="Q1793" s="293"/>
      <c r="R1793" s="260"/>
      <c r="S1793" s="293"/>
      <c r="T1793" s="293"/>
      <c r="U1793" s="293"/>
      <c r="V1793" s="306"/>
      <c r="W1793" s="306"/>
      <c r="X1793" s="306"/>
      <c r="Y1793" s="306"/>
      <c r="Z1793" s="293"/>
      <c r="AA1793" s="293"/>
      <c r="AB1793" s="293"/>
      <c r="AC1793" s="293"/>
      <c r="AD1793" s="293"/>
      <c r="AE1793" s="307"/>
      <c r="AF1793" s="307"/>
      <c r="AG1793" s="307"/>
      <c r="AH1793" s="307"/>
      <c r="AI1793" s="307"/>
      <c r="AJ1793" s="307"/>
      <c r="AK1793" s="307"/>
      <c r="AL1793" s="307"/>
      <c r="AM1793" s="307"/>
      <c r="AN1793" s="307"/>
      <c r="AO1793" s="307"/>
      <c r="AP1793" s="307"/>
      <c r="AQ1793" s="307"/>
      <c r="AR1793" s="307"/>
      <c r="AS1793" s="359">
        <f>AS1791-AS1792</f>
        <v>-7099.6541601371464</v>
      </c>
    </row>
    <row r="1794" spans="1:45">
      <c r="B1794" s="334"/>
      <c r="C1794" s="396"/>
      <c r="D1794" s="396"/>
      <c r="E1794" s="397"/>
      <c r="F1794" s="397"/>
      <c r="G1794" s="397"/>
      <c r="H1794" s="397"/>
      <c r="I1794" s="397"/>
      <c r="J1794" s="397"/>
      <c r="K1794" s="397"/>
      <c r="L1794" s="397"/>
      <c r="M1794" s="397"/>
      <c r="N1794" s="397"/>
      <c r="O1794" s="397"/>
      <c r="P1794" s="397"/>
      <c r="Q1794" s="397"/>
      <c r="R1794" s="398"/>
      <c r="S1794" s="397"/>
      <c r="T1794" s="397"/>
      <c r="U1794" s="397"/>
      <c r="V1794" s="396"/>
      <c r="W1794" s="399"/>
      <c r="X1794" s="396"/>
      <c r="Y1794" s="396"/>
      <c r="Z1794" s="397"/>
      <c r="AA1794" s="397"/>
      <c r="AB1794" s="397"/>
      <c r="AC1794" s="397"/>
      <c r="AD1794" s="397"/>
      <c r="AE1794" s="683"/>
      <c r="AF1794" s="683"/>
      <c r="AG1794" s="683"/>
      <c r="AH1794" s="683"/>
      <c r="AI1794" s="683"/>
      <c r="AJ1794" s="683"/>
      <c r="AK1794" s="683"/>
      <c r="AL1794" s="683"/>
      <c r="AM1794" s="683"/>
      <c r="AN1794" s="683"/>
      <c r="AO1794" s="683"/>
      <c r="AP1794" s="683"/>
      <c r="AQ1794" s="683"/>
      <c r="AR1794" s="683"/>
      <c r="AS1794" s="696"/>
    </row>
    <row r="1795" spans="1:45" ht="19.5" customHeight="1">
      <c r="B1795" s="322" t="s">
        <v>588</v>
      </c>
      <c r="C1795" s="340"/>
      <c r="D1795" s="341"/>
      <c r="E1795" s="341"/>
      <c r="F1795" s="341"/>
      <c r="G1795" s="341"/>
      <c r="H1795" s="341"/>
      <c r="I1795" s="341"/>
      <c r="J1795" s="341"/>
      <c r="K1795" s="341"/>
      <c r="L1795" s="341"/>
      <c r="M1795" s="341"/>
      <c r="N1795" s="341"/>
      <c r="O1795" s="341"/>
      <c r="P1795" s="341"/>
      <c r="Q1795" s="341"/>
      <c r="R1795" s="341"/>
      <c r="S1795" s="341"/>
      <c r="T1795" s="341"/>
      <c r="U1795" s="341"/>
      <c r="V1795" s="325"/>
      <c r="W1795" s="326"/>
      <c r="X1795" s="341"/>
      <c r="Y1795" s="341"/>
      <c r="Z1795" s="341"/>
      <c r="AA1795" s="341"/>
      <c r="AB1795" s="341"/>
      <c r="AC1795" s="341"/>
      <c r="AD1795" s="341"/>
      <c r="AE1795" s="342"/>
      <c r="AF1795" s="342"/>
      <c r="AG1795" s="342"/>
      <c r="AH1795" s="342"/>
      <c r="AI1795" s="342"/>
      <c r="AJ1795" s="342"/>
      <c r="AK1795" s="342"/>
      <c r="AL1795" s="342"/>
      <c r="AM1795" s="342"/>
      <c r="AN1795" s="342"/>
      <c r="AO1795" s="342"/>
      <c r="AP1795" s="342"/>
      <c r="AQ1795" s="342"/>
      <c r="AR1795" s="342"/>
      <c r="AS1795" s="342"/>
    </row>
    <row r="1796" spans="1:45" ht="19.5" customHeight="1">
      <c r="B1796" s="672"/>
      <c r="C1796" s="673"/>
      <c r="D1796" s="654"/>
      <c r="E1796" s="654"/>
      <c r="F1796" s="654"/>
      <c r="G1796" s="654"/>
      <c r="H1796" s="654"/>
      <c r="I1796" s="654"/>
      <c r="J1796" s="654"/>
      <c r="K1796" s="654"/>
      <c r="L1796" s="654"/>
      <c r="M1796" s="654"/>
      <c r="N1796" s="654"/>
      <c r="O1796" s="654"/>
      <c r="P1796" s="654"/>
      <c r="Q1796" s="654"/>
      <c r="R1796" s="654"/>
      <c r="S1796" s="654"/>
      <c r="T1796" s="654"/>
      <c r="U1796" s="654"/>
      <c r="V1796" s="264"/>
      <c r="W1796" s="674"/>
      <c r="X1796" s="654"/>
      <c r="Y1796" s="654"/>
      <c r="Z1796" s="654"/>
      <c r="AA1796" s="654"/>
      <c r="AB1796" s="654"/>
      <c r="AC1796" s="654"/>
      <c r="AD1796" s="654"/>
      <c r="AE1796" s="219"/>
      <c r="AF1796" s="219"/>
      <c r="AG1796" s="219"/>
      <c r="AH1796" s="219"/>
      <c r="AI1796" s="219"/>
      <c r="AJ1796" s="219"/>
      <c r="AK1796" s="219"/>
      <c r="AL1796" s="219"/>
      <c r="AM1796" s="219"/>
      <c r="AN1796" s="219"/>
      <c r="AO1796" s="219"/>
      <c r="AP1796" s="219"/>
      <c r="AQ1796" s="219"/>
      <c r="AR1796" s="219"/>
      <c r="AS1796" s="219"/>
    </row>
    <row r="1797" spans="1:45" ht="15.75">
      <c r="B1797" s="241" t="s">
        <v>818</v>
      </c>
      <c r="C1797" s="242"/>
      <c r="D1797" s="511" t="s">
        <v>522</v>
      </c>
      <c r="E1797" s="217"/>
      <c r="F1797" s="511"/>
      <c r="G1797" s="217"/>
      <c r="H1797" s="217"/>
      <c r="I1797" s="217"/>
      <c r="J1797" s="217"/>
      <c r="K1797" s="217"/>
      <c r="L1797" s="217"/>
      <c r="M1797" s="217"/>
      <c r="N1797" s="217"/>
      <c r="O1797" s="217"/>
      <c r="P1797" s="217"/>
      <c r="Q1797" s="217"/>
      <c r="R1797" s="242"/>
      <c r="S1797" s="217"/>
      <c r="T1797" s="217"/>
      <c r="U1797" s="217"/>
      <c r="V1797" s="217"/>
      <c r="W1797" s="217"/>
      <c r="X1797" s="217"/>
      <c r="Y1797" s="217"/>
      <c r="Z1797" s="217"/>
      <c r="AA1797" s="217"/>
      <c r="AB1797" s="217"/>
      <c r="AC1797" s="217"/>
      <c r="AD1797" s="217"/>
      <c r="AE1797" s="231"/>
      <c r="AF1797" s="229"/>
      <c r="AG1797" s="229"/>
      <c r="AH1797" s="229"/>
      <c r="AI1797" s="229"/>
      <c r="AJ1797" s="229"/>
      <c r="AK1797" s="229"/>
      <c r="AL1797" s="229"/>
      <c r="AM1797" s="229"/>
      <c r="AN1797" s="229"/>
      <c r="AO1797" s="229"/>
      <c r="AP1797" s="229"/>
      <c r="AQ1797" s="229"/>
      <c r="AR1797" s="229"/>
    </row>
    <row r="1798" spans="1:45" ht="39.75" customHeight="1">
      <c r="B1798" s="884" t="s">
        <v>211</v>
      </c>
      <c r="C1798" s="893" t="s">
        <v>33</v>
      </c>
      <c r="D1798" s="244" t="s">
        <v>420</v>
      </c>
      <c r="E1798" s="895" t="s">
        <v>209</v>
      </c>
      <c r="F1798" s="896"/>
      <c r="G1798" s="896"/>
      <c r="H1798" s="896"/>
      <c r="I1798" s="896"/>
      <c r="J1798" s="896"/>
      <c r="K1798" s="896"/>
      <c r="L1798" s="896"/>
      <c r="M1798" s="896"/>
      <c r="N1798" s="896"/>
      <c r="O1798" s="896"/>
      <c r="P1798" s="897"/>
      <c r="Q1798" s="893" t="s">
        <v>213</v>
      </c>
      <c r="R1798" s="244" t="s">
        <v>421</v>
      </c>
      <c r="S1798" s="890" t="s">
        <v>212</v>
      </c>
      <c r="T1798" s="891"/>
      <c r="U1798" s="891"/>
      <c r="V1798" s="891"/>
      <c r="W1798" s="891"/>
      <c r="X1798" s="891"/>
      <c r="Y1798" s="891"/>
      <c r="Z1798" s="891"/>
      <c r="AA1798" s="891"/>
      <c r="AB1798" s="891"/>
      <c r="AC1798" s="891"/>
      <c r="AD1798" s="898"/>
      <c r="AE1798" s="890" t="s">
        <v>242</v>
      </c>
      <c r="AF1798" s="891"/>
      <c r="AG1798" s="891"/>
      <c r="AH1798" s="891"/>
      <c r="AI1798" s="891"/>
      <c r="AJ1798" s="891"/>
      <c r="AK1798" s="891"/>
      <c r="AL1798" s="891"/>
      <c r="AM1798" s="891"/>
      <c r="AN1798" s="891"/>
      <c r="AO1798" s="891"/>
      <c r="AP1798" s="891"/>
      <c r="AQ1798" s="891"/>
      <c r="AR1798" s="891"/>
      <c r="AS1798" s="892"/>
    </row>
    <row r="1799" spans="1:45" ht="65.25" customHeight="1">
      <c r="B1799" s="885"/>
      <c r="C1799" s="887"/>
      <c r="D1799" s="245">
        <v>2025</v>
      </c>
      <c r="E1799" s="245">
        <v>2026</v>
      </c>
      <c r="F1799" s="245">
        <v>2027</v>
      </c>
      <c r="G1799" s="245">
        <v>2028</v>
      </c>
      <c r="H1799" s="245">
        <v>2029</v>
      </c>
      <c r="I1799" s="245">
        <v>2030</v>
      </c>
      <c r="J1799" s="245">
        <v>2031</v>
      </c>
      <c r="K1799" s="245">
        <v>2032</v>
      </c>
      <c r="L1799" s="245">
        <v>2033</v>
      </c>
      <c r="M1799" s="245">
        <v>2034</v>
      </c>
      <c r="N1799" s="245">
        <v>2035</v>
      </c>
      <c r="O1799" s="245">
        <v>2036</v>
      </c>
      <c r="P1799" s="245">
        <v>2037</v>
      </c>
      <c r="Q1799" s="894"/>
      <c r="R1799" s="245">
        <v>2025</v>
      </c>
      <c r="S1799" s="245">
        <v>2026</v>
      </c>
      <c r="T1799" s="245">
        <v>2027</v>
      </c>
      <c r="U1799" s="245">
        <v>2028</v>
      </c>
      <c r="V1799" s="245">
        <v>2029</v>
      </c>
      <c r="W1799" s="245">
        <v>2030</v>
      </c>
      <c r="X1799" s="245">
        <v>2031</v>
      </c>
      <c r="Y1799" s="245">
        <v>2032</v>
      </c>
      <c r="Z1799" s="245">
        <v>2033</v>
      </c>
      <c r="AA1799" s="245">
        <v>2034</v>
      </c>
      <c r="AB1799" s="245">
        <v>2035</v>
      </c>
      <c r="AC1799" s="245">
        <v>2036</v>
      </c>
      <c r="AD1799" s="245">
        <v>2037</v>
      </c>
      <c r="AE1799" s="245" t="str">
        <f>'1.  LRAMVA Summary'!$D$53</f>
        <v>Residential</v>
      </c>
      <c r="AF1799" s="245" t="str">
        <f>'1.  LRAMVA Summary'!$E$53</f>
        <v>GS&lt;50 kW</v>
      </c>
      <c r="AG1799" s="245" t="str">
        <f>'1.  LRAMVA Summary'!$F$53</f>
        <v>GS&gt;50 kW</v>
      </c>
      <c r="AH1799" s="245" t="str">
        <f>'1.  LRAMVA Summary'!$G$53</f>
        <v>Unmetered Scattered Load</v>
      </c>
      <c r="AI1799" s="245" t="str">
        <f>'1.  LRAMVA Summary'!$H$53</f>
        <v>Streetlighting</v>
      </c>
      <c r="AJ1799" s="245" t="str">
        <f>'1.  LRAMVA Summary'!$I$53</f>
        <v/>
      </c>
      <c r="AK1799" s="245" t="str">
        <f>'1.  LRAMVA Summary'!$J$53</f>
        <v/>
      </c>
      <c r="AL1799" s="245" t="str">
        <f>'1.  LRAMVA Summary'!$K$53</f>
        <v/>
      </c>
      <c r="AM1799" s="245" t="str">
        <f>'1.  LRAMVA Summary'!$L$53</f>
        <v/>
      </c>
      <c r="AN1799" s="245" t="str">
        <f>'1.  LRAMVA Summary'!$M$53</f>
        <v/>
      </c>
      <c r="AO1799" s="245" t="str">
        <f>'1.  LRAMVA Summary'!$N$53</f>
        <v/>
      </c>
      <c r="AP1799" s="245" t="str">
        <f>'1.  LRAMVA Summary'!$O$53</f>
        <v/>
      </c>
      <c r="AQ1799" s="245" t="str">
        <f>'1.  LRAMVA Summary'!$P$53</f>
        <v/>
      </c>
      <c r="AR1799" s="245" t="str">
        <f>'1.  LRAMVA Summary'!$Q$53</f>
        <v/>
      </c>
      <c r="AS1799" s="247" t="str">
        <f>'1.  LRAMVA Summary'!$R$53</f>
        <v>Total</v>
      </c>
    </row>
    <row r="1800" spans="1:45" ht="15" hidden="1" customHeight="1" outlineLevel="1">
      <c r="A1800" s="464"/>
      <c r="B1800" s="254"/>
      <c r="C1800" s="265"/>
      <c r="D1800" s="251"/>
      <c r="E1800" s="251"/>
      <c r="F1800" s="251"/>
      <c r="G1800" s="251"/>
      <c r="H1800" s="251"/>
      <c r="I1800" s="251"/>
      <c r="J1800" s="251"/>
      <c r="K1800" s="251"/>
      <c r="L1800" s="251"/>
      <c r="M1800" s="251"/>
      <c r="N1800" s="251"/>
      <c r="O1800" s="251"/>
      <c r="P1800" s="251"/>
      <c r="Q1800" s="251"/>
      <c r="R1800" s="251"/>
      <c r="S1800" s="251"/>
      <c r="T1800" s="251"/>
      <c r="U1800" s="251"/>
      <c r="V1800" s="251"/>
      <c r="W1800" s="251"/>
      <c r="X1800" s="251"/>
      <c r="Y1800" s="251"/>
      <c r="Z1800" s="251"/>
      <c r="AA1800" s="251"/>
      <c r="AB1800" s="251"/>
      <c r="AC1800" s="251"/>
      <c r="AD1800" s="251"/>
      <c r="AE1800" s="251">
        <f>'1.  LRAMVA Summary'!D694</f>
        <v>0</v>
      </c>
      <c r="AF1800" s="251">
        <f>'1.  LRAMVA Summary'!E694</f>
        <v>0</v>
      </c>
      <c r="AG1800" s="251">
        <f>'1.  LRAMVA Summary'!F694</f>
        <v>0</v>
      </c>
      <c r="AH1800" s="251">
        <f>'1.  LRAMVA Summary'!G694</f>
        <v>0</v>
      </c>
      <c r="AI1800" s="251">
        <f>'1.  LRAMVA Summary'!H694</f>
        <v>0</v>
      </c>
      <c r="AJ1800" s="251">
        <f>'1.  LRAMVA Summary'!I694</f>
        <v>0</v>
      </c>
      <c r="AK1800" s="251">
        <f>'1.  LRAMVA Summary'!J694</f>
        <v>0</v>
      </c>
      <c r="AL1800" s="251">
        <f>'1.  LRAMVA Summary'!K694</f>
        <v>0</v>
      </c>
      <c r="AM1800" s="251">
        <f>'1.  LRAMVA Summary'!L694</f>
        <v>0</v>
      </c>
      <c r="AN1800" s="251">
        <f>'1.  LRAMVA Summary'!M694</f>
        <v>0</v>
      </c>
      <c r="AO1800" s="251">
        <f>'1.  LRAMVA Summary'!N694</f>
        <v>0</v>
      </c>
      <c r="AP1800" s="251">
        <f>'1.  LRAMVA Summary'!O694</f>
        <v>0</v>
      </c>
      <c r="AQ1800" s="251">
        <f>'1.  LRAMVA Summary'!P694</f>
        <v>0</v>
      </c>
      <c r="AR1800" s="251">
        <f>'1.  LRAMVA Summary'!Q694</f>
        <v>0</v>
      </c>
      <c r="AS1800" s="252"/>
    </row>
    <row r="1801" spans="1:45" ht="15.75" collapsed="1">
      <c r="B1801" s="736"/>
      <c r="C1801" s="294"/>
      <c r="D1801" s="294"/>
      <c r="E1801" s="294"/>
      <c r="F1801" s="294"/>
      <c r="G1801" s="294"/>
      <c r="H1801" s="294"/>
      <c r="I1801" s="294"/>
      <c r="J1801" s="294"/>
      <c r="K1801" s="294"/>
      <c r="L1801" s="294"/>
      <c r="M1801" s="294"/>
      <c r="N1801" s="294"/>
      <c r="O1801" s="294"/>
      <c r="P1801" s="294"/>
      <c r="Q1801" s="294"/>
      <c r="R1801" s="294"/>
      <c r="S1801" s="294"/>
      <c r="T1801" s="294"/>
      <c r="U1801" s="294"/>
      <c r="V1801" s="294"/>
      <c r="W1801" s="294"/>
      <c r="X1801" s="294"/>
      <c r="Y1801" s="294"/>
      <c r="Z1801" s="294"/>
      <c r="AA1801" s="294"/>
      <c r="AB1801" s="294"/>
      <c r="AC1801" s="294"/>
      <c r="AD1801" s="741"/>
      <c r="AE1801" s="251" t="str">
        <f>'1.  LRAMVA Summary'!$D$54</f>
        <v>kWh</v>
      </c>
      <c r="AF1801" s="251" t="str">
        <f>'1.  LRAMVA Summary'!$E$54</f>
        <v>kWh</v>
      </c>
      <c r="AG1801" s="251" t="str">
        <f>'1.  LRAMVA Summary'!$F$54</f>
        <v>kW</v>
      </c>
      <c r="AH1801" s="251" t="str">
        <f>'1.  LRAMVA Summary'!$G$54</f>
        <v>kWh</v>
      </c>
      <c r="AI1801" s="251" t="str">
        <f>'1.  LRAMVA Summary'!$H$54</f>
        <v>kW</v>
      </c>
      <c r="AJ1801" s="251">
        <f>'1.  LRAMVA Summary'!$I$54</f>
        <v>0</v>
      </c>
      <c r="AK1801" s="251">
        <f>'1.  LRAMVA Summary'!$J$54</f>
        <v>0</v>
      </c>
      <c r="AL1801" s="251">
        <f>'1.  LRAMVA Summary'!$K$54</f>
        <v>0</v>
      </c>
      <c r="AM1801" s="251">
        <f>'1.  LRAMVA Summary'!$L$54</f>
        <v>0</v>
      </c>
      <c r="AN1801" s="251">
        <f>'1.  LRAMVA Summary'!$M$54</f>
        <v>0</v>
      </c>
      <c r="AO1801" s="251">
        <f>'1.  LRAMVA Summary'!$N$54</f>
        <v>0</v>
      </c>
      <c r="AP1801" s="251">
        <f>'1.  LRAMVA Summary'!$O$54</f>
        <v>0</v>
      </c>
      <c r="AQ1801" s="251">
        <f>'1.  LRAMVA Summary'!$P$54</f>
        <v>0</v>
      </c>
      <c r="AR1801" s="251">
        <f>'1.  LRAMVA Summary'!$Q$54</f>
        <v>0</v>
      </c>
      <c r="AS1801" s="289"/>
    </row>
    <row r="1802" spans="1:45" ht="15.75">
      <c r="B1802" s="737" t="s">
        <v>930</v>
      </c>
      <c r="C1802" s="294"/>
      <c r="D1802" s="294"/>
      <c r="E1802" s="294"/>
      <c r="F1802" s="294"/>
      <c r="G1802" s="294"/>
      <c r="H1802" s="294"/>
      <c r="I1802" s="294"/>
      <c r="J1802" s="294"/>
      <c r="K1802" s="294"/>
      <c r="L1802" s="294"/>
      <c r="M1802" s="294"/>
      <c r="N1802" s="294"/>
      <c r="O1802" s="294"/>
      <c r="P1802" s="294"/>
      <c r="Q1802" s="294"/>
      <c r="R1802" s="294"/>
      <c r="S1802" s="294"/>
      <c r="T1802" s="294"/>
      <c r="U1802" s="294"/>
      <c r="V1802" s="294"/>
      <c r="W1802" s="294"/>
      <c r="X1802" s="294"/>
      <c r="Y1802" s="294"/>
      <c r="Z1802" s="294"/>
      <c r="AA1802" s="294"/>
      <c r="AB1802" s="294"/>
      <c r="AC1802" s="294"/>
      <c r="AD1802" s="741"/>
      <c r="AE1802" s="739">
        <v>0</v>
      </c>
      <c r="AF1802" s="734">
        <v>0</v>
      </c>
      <c r="AG1802" s="734">
        <v>0</v>
      </c>
      <c r="AH1802" s="734">
        <v>0</v>
      </c>
      <c r="AI1802" s="734">
        <v>0</v>
      </c>
      <c r="AJ1802" s="734">
        <v>0</v>
      </c>
      <c r="AK1802" s="734">
        <v>0</v>
      </c>
      <c r="AL1802" s="734">
        <v>0</v>
      </c>
      <c r="AM1802" s="734">
        <v>0</v>
      </c>
      <c r="AN1802" s="734">
        <v>0</v>
      </c>
      <c r="AO1802" s="734">
        <v>0</v>
      </c>
      <c r="AP1802" s="734">
        <v>0</v>
      </c>
      <c r="AQ1802" s="734">
        <v>0</v>
      </c>
      <c r="AR1802" s="734">
        <v>0</v>
      </c>
      <c r="AS1802" s="735"/>
    </row>
    <row r="1803" spans="1:45" ht="15.75">
      <c r="B1803" s="738" t="s">
        <v>788</v>
      </c>
      <c r="C1803" s="355"/>
      <c r="D1803" s="355"/>
      <c r="E1803" s="355"/>
      <c r="F1803" s="355"/>
      <c r="G1803" s="355"/>
      <c r="H1803" s="355"/>
      <c r="I1803" s="355"/>
      <c r="J1803" s="355"/>
      <c r="K1803" s="355"/>
      <c r="L1803" s="355"/>
      <c r="M1803" s="355"/>
      <c r="N1803" s="355"/>
      <c r="O1803" s="355"/>
      <c r="P1803" s="355"/>
      <c r="Q1803" s="355"/>
      <c r="R1803" s="355"/>
      <c r="S1803" s="355"/>
      <c r="T1803" s="355"/>
      <c r="U1803" s="355"/>
      <c r="V1803" s="355"/>
      <c r="W1803" s="355"/>
      <c r="X1803" s="355"/>
      <c r="Y1803" s="355"/>
      <c r="Z1803" s="355"/>
      <c r="AA1803" s="355"/>
      <c r="AB1803" s="355"/>
      <c r="AC1803" s="355"/>
      <c r="AD1803" s="742"/>
      <c r="AE1803" s="740">
        <f>HLOOKUP(AE1799,'2. LRAMVA Threshold'!$B$42:$Q$60,17,FALSE)</f>
        <v>0</v>
      </c>
      <c r="AF1803" s="740">
        <f>HLOOKUP(AF1799,'2. LRAMVA Threshold'!$B$42:$Q$60,17,FALSE)</f>
        <v>122604</v>
      </c>
      <c r="AG1803" s="740">
        <f>HLOOKUP(AG1799,'2. LRAMVA Threshold'!$B$42:$Q$60,17,FALSE)</f>
        <v>5981</v>
      </c>
      <c r="AH1803" s="740">
        <f>HLOOKUP(AH1799,'2. LRAMVA Threshold'!$B$42:$Q$60,17,FALSE)</f>
        <v>0</v>
      </c>
      <c r="AI1803" s="740">
        <f>HLOOKUP(AI1799,'2. LRAMVA Threshold'!$B$42:$Q$60,17,FALSE)</f>
        <v>0</v>
      </c>
      <c r="AJ1803" s="740">
        <f>HLOOKUP(AJ1799,'2. LRAMVA Threshold'!$B$42:$Q$60,17,FALSE)</f>
        <v>0</v>
      </c>
      <c r="AK1803" s="740">
        <f>HLOOKUP(AK1799,'2. LRAMVA Threshold'!$B$42:$Q$60,17,FALSE)</f>
        <v>0</v>
      </c>
      <c r="AL1803" s="740">
        <f>HLOOKUP(AL1799,'2. LRAMVA Threshold'!$B$42:$Q$60,17,FALSE)</f>
        <v>0</v>
      </c>
      <c r="AM1803" s="740">
        <f>HLOOKUP(AM1799,'2. LRAMVA Threshold'!$B$42:$Q$60,17,FALSE)</f>
        <v>0</v>
      </c>
      <c r="AN1803" s="740">
        <f>HLOOKUP(AN1799,'2. LRAMVA Threshold'!$B$42:$Q$60,17,FALSE)</f>
        <v>0</v>
      </c>
      <c r="AO1803" s="740">
        <f>HLOOKUP(AO1799,'2. LRAMVA Threshold'!$B$42:$Q$60,17,FALSE)</f>
        <v>0</v>
      </c>
      <c r="AP1803" s="740">
        <f>HLOOKUP(AP1799,'2. LRAMVA Threshold'!$B$42:$Q$60,17,FALSE)</f>
        <v>0</v>
      </c>
      <c r="AQ1803" s="740">
        <f>HLOOKUP(AQ1799,'2. LRAMVA Threshold'!$B$42:$Q$60,17,FALSE)</f>
        <v>0</v>
      </c>
      <c r="AR1803" s="740">
        <f>HLOOKUP(AR1799,'2. LRAMVA Threshold'!$B$42:$Q$60,17,FALSE)</f>
        <v>0</v>
      </c>
      <c r="AS1803" s="393"/>
    </row>
    <row r="1804" spans="1:45">
      <c r="B1804" s="346"/>
      <c r="C1804" s="292"/>
      <c r="D1804" s="293"/>
      <c r="E1804" s="293"/>
      <c r="F1804" s="293"/>
      <c r="G1804" s="293"/>
      <c r="H1804" s="293"/>
      <c r="I1804" s="293"/>
      <c r="J1804" s="293"/>
      <c r="K1804" s="293"/>
      <c r="L1804" s="293"/>
      <c r="M1804" s="293"/>
      <c r="N1804" s="293"/>
      <c r="O1804" s="293"/>
      <c r="P1804" s="293"/>
      <c r="Q1804" s="293"/>
      <c r="R1804" s="294"/>
      <c r="S1804" s="293"/>
      <c r="T1804" s="293"/>
      <c r="U1804" s="293"/>
      <c r="V1804" s="263"/>
      <c r="W1804" s="263"/>
      <c r="X1804" s="263"/>
      <c r="Y1804" s="263"/>
      <c r="Z1804" s="293"/>
      <c r="AA1804" s="293"/>
      <c r="AB1804" s="293"/>
      <c r="AC1804" s="293"/>
      <c r="AD1804" s="293"/>
      <c r="AE1804" s="387"/>
      <c r="AF1804" s="387"/>
      <c r="AG1804" s="387"/>
      <c r="AH1804" s="387"/>
      <c r="AI1804" s="387"/>
      <c r="AJ1804" s="387"/>
      <c r="AK1804" s="387"/>
      <c r="AL1804" s="351"/>
      <c r="AM1804" s="351"/>
      <c r="AN1804" s="351"/>
      <c r="AO1804" s="351"/>
      <c r="AP1804" s="351"/>
      <c r="AQ1804" s="351"/>
      <c r="AR1804" s="351"/>
      <c r="AS1804" s="352"/>
    </row>
    <row r="1805" spans="1:45">
      <c r="B1805" s="283" t="s">
        <v>962</v>
      </c>
      <c r="C1805" s="296"/>
      <c r="D1805" s="296"/>
      <c r="E1805" s="329"/>
      <c r="F1805" s="329"/>
      <c r="G1805" s="329"/>
      <c r="H1805" s="329"/>
      <c r="I1805" s="329"/>
      <c r="J1805" s="329"/>
      <c r="K1805" s="329"/>
      <c r="L1805" s="329"/>
      <c r="M1805" s="329"/>
      <c r="N1805" s="329"/>
      <c r="O1805" s="329"/>
      <c r="P1805" s="329"/>
      <c r="Q1805" s="329"/>
      <c r="R1805" s="251"/>
      <c r="S1805" s="298"/>
      <c r="T1805" s="298"/>
      <c r="U1805" s="298"/>
      <c r="V1805" s="297"/>
      <c r="W1805" s="297"/>
      <c r="X1805" s="297"/>
      <c r="Y1805" s="297"/>
      <c r="Z1805" s="298"/>
      <c r="AA1805" s="298"/>
      <c r="AB1805" s="298"/>
      <c r="AC1805" s="298"/>
      <c r="AD1805" s="298"/>
      <c r="AE1805" s="732">
        <f>HLOOKUP(AE35,'3.  Distribution Rates'!$C$122:$P$136,15,FALSE)</f>
        <v>0</v>
      </c>
      <c r="AF1805" s="732">
        <f>HLOOKUP(AF35,'3.  Distribution Rates'!$C$122:$P$136,15,FALSE)</f>
        <v>1.7899999999999999E-2</v>
      </c>
      <c r="AG1805" s="732">
        <f>HLOOKUP(AG35,'3.  Distribution Rates'!$C$122:$P$136,15,FALSE)</f>
        <v>3.5596999999999999</v>
      </c>
      <c r="AH1805" s="732">
        <f>HLOOKUP(AH35,'3.  Distribution Rates'!$C$122:$P$136,15,FALSE)</f>
        <v>1.7399999999999999E-2</v>
      </c>
      <c r="AI1805" s="732">
        <f>HLOOKUP(AI35,'3.  Distribution Rates'!$C$122:$P$136,15,FALSE)</f>
        <v>4.3140999999999998</v>
      </c>
      <c r="AJ1805" s="732">
        <f>HLOOKUP(AJ35,'3.  Distribution Rates'!$C$122:$P$136,15,FALSE)</f>
        <v>0</v>
      </c>
      <c r="AK1805" s="732">
        <f>HLOOKUP(AK35,'3.  Distribution Rates'!$C$122:$P$136,15,FALSE)</f>
        <v>0</v>
      </c>
      <c r="AL1805" s="732">
        <f>HLOOKUP(AL35,'3.  Distribution Rates'!$C$122:$P$136,15,FALSE)</f>
        <v>0</v>
      </c>
      <c r="AM1805" s="732">
        <f>HLOOKUP(AM35,'3.  Distribution Rates'!$C$122:$P$136,15,FALSE)</f>
        <v>0</v>
      </c>
      <c r="AN1805" s="732">
        <f>HLOOKUP(AN35,'3.  Distribution Rates'!$C$122:$P$136,15,FALSE)</f>
        <v>0</v>
      </c>
      <c r="AO1805" s="732">
        <f>HLOOKUP(AO35,'3.  Distribution Rates'!$C$122:$P$136,15,FALSE)</f>
        <v>0</v>
      </c>
      <c r="AP1805" s="732">
        <f>HLOOKUP(AP35,'3.  Distribution Rates'!$C$122:$P$136,15,FALSE)</f>
        <v>0</v>
      </c>
      <c r="AQ1805" s="732">
        <f>HLOOKUP(AQ35,'3.  Distribution Rates'!$C$122:$P$136,15,FALSE)</f>
        <v>0</v>
      </c>
      <c r="AR1805" s="732">
        <f>HLOOKUP(AR35,'3.  Distribution Rates'!$C$122:$P$136,15,FALSE)</f>
        <v>0</v>
      </c>
      <c r="AS1805" s="395"/>
    </row>
    <row r="1806" spans="1:45">
      <c r="B1806" s="283" t="s">
        <v>789</v>
      </c>
      <c r="C1806" s="301"/>
      <c r="D1806" s="243"/>
      <c r="E1806" s="240"/>
      <c r="F1806" s="240"/>
      <c r="G1806" s="240"/>
      <c r="H1806" s="240"/>
      <c r="I1806" s="240"/>
      <c r="J1806" s="240"/>
      <c r="K1806" s="240"/>
      <c r="L1806" s="240"/>
      <c r="M1806" s="240"/>
      <c r="N1806" s="240"/>
      <c r="O1806" s="240"/>
      <c r="P1806" s="240"/>
      <c r="Q1806" s="240"/>
      <c r="R1806" s="251"/>
      <c r="S1806" s="240"/>
      <c r="T1806" s="240"/>
      <c r="U1806" s="240"/>
      <c r="V1806" s="243"/>
      <c r="W1806" s="243"/>
      <c r="X1806" s="243"/>
      <c r="Y1806" s="243"/>
      <c r="Z1806" s="240"/>
      <c r="AA1806" s="240"/>
      <c r="AB1806" s="240"/>
      <c r="AC1806" s="240"/>
      <c r="AD1806" s="240"/>
      <c r="AE1806" s="331">
        <f>'4.  2011-2014 LRAM'!AM148*AE1805</f>
        <v>0</v>
      </c>
      <c r="AF1806" s="331">
        <f>'4.  2011-2014 LRAM'!AN148*AF1805</f>
        <v>0</v>
      </c>
      <c r="AG1806" s="331">
        <f>'4.  2011-2014 LRAM'!AO148*AG1805</f>
        <v>0</v>
      </c>
      <c r="AH1806" s="331">
        <f>'4.  2011-2014 LRAM'!AP148*AH1805</f>
        <v>0</v>
      </c>
      <c r="AI1806" s="331">
        <f>'4.  2011-2014 LRAM'!AQ148*AI1805</f>
        <v>0</v>
      </c>
      <c r="AJ1806" s="331">
        <f>'4.  2011-2014 LRAM'!AR148*AJ1805</f>
        <v>0</v>
      </c>
      <c r="AK1806" s="331">
        <f>'4.  2011-2014 LRAM'!AS148*AK1805</f>
        <v>0</v>
      </c>
      <c r="AL1806" s="331">
        <f>'4.  2011-2014 LRAM'!AT148*AL1805</f>
        <v>0</v>
      </c>
      <c r="AM1806" s="331">
        <f>'4.  2011-2014 LRAM'!AU148*AM1805</f>
        <v>0</v>
      </c>
      <c r="AN1806" s="331">
        <f>'4.  2011-2014 LRAM'!AV148*AN1805</f>
        <v>0</v>
      </c>
      <c r="AO1806" s="331">
        <f>'4.  2011-2014 LRAM'!AW148*AO1805</f>
        <v>0</v>
      </c>
      <c r="AP1806" s="331">
        <f>'4.  2011-2014 LRAM'!AX148*AP1805</f>
        <v>0</v>
      </c>
      <c r="AQ1806" s="331">
        <f>'4.  2011-2014 LRAM'!AY148*AQ1805</f>
        <v>0</v>
      </c>
      <c r="AR1806" s="331">
        <f>'4.  2011-2014 LRAM'!AZ148*AR1805</f>
        <v>0</v>
      </c>
      <c r="AS1806" s="543">
        <f t="shared" ref="AS1806:AS1809" si="3686">SUM(AE1806:AR1806)</f>
        <v>0</v>
      </c>
    </row>
    <row r="1807" spans="1:45">
      <c r="B1807" s="283" t="s">
        <v>790</v>
      </c>
      <c r="C1807" s="301"/>
      <c r="D1807" s="243"/>
      <c r="E1807" s="240"/>
      <c r="F1807" s="240"/>
      <c r="G1807" s="240"/>
      <c r="H1807" s="240"/>
      <c r="I1807" s="240"/>
      <c r="J1807" s="240"/>
      <c r="K1807" s="240"/>
      <c r="L1807" s="240"/>
      <c r="M1807" s="240"/>
      <c r="N1807" s="240"/>
      <c r="O1807" s="240"/>
      <c r="P1807" s="240"/>
      <c r="Q1807" s="240"/>
      <c r="R1807" s="251"/>
      <c r="S1807" s="240"/>
      <c r="T1807" s="240"/>
      <c r="U1807" s="240"/>
      <c r="V1807" s="243"/>
      <c r="W1807" s="243"/>
      <c r="X1807" s="243"/>
      <c r="Y1807" s="243"/>
      <c r="Z1807" s="240"/>
      <c r="AA1807" s="240"/>
      <c r="AB1807" s="240"/>
      <c r="AC1807" s="240"/>
      <c r="AD1807" s="240"/>
      <c r="AE1807" s="331">
        <f>'4.  2011-2014 LRAM'!AM287*AE1805</f>
        <v>0</v>
      </c>
      <c r="AF1807" s="331">
        <f>'4.  2011-2014 LRAM'!AN287*AF1805</f>
        <v>0</v>
      </c>
      <c r="AG1807" s="331">
        <f>'4.  2011-2014 LRAM'!AO287*AG1805</f>
        <v>0</v>
      </c>
      <c r="AH1807" s="331">
        <f>'4.  2011-2014 LRAM'!AP287*AH1805</f>
        <v>0</v>
      </c>
      <c r="AI1807" s="331">
        <f>'4.  2011-2014 LRAM'!AQ287*AI1805</f>
        <v>0</v>
      </c>
      <c r="AJ1807" s="331">
        <f>'4.  2011-2014 LRAM'!AR287*AJ1805</f>
        <v>0</v>
      </c>
      <c r="AK1807" s="331">
        <f>'4.  2011-2014 LRAM'!AS287*AK1805</f>
        <v>0</v>
      </c>
      <c r="AL1807" s="331">
        <f>'4.  2011-2014 LRAM'!AT287*AL1805</f>
        <v>0</v>
      </c>
      <c r="AM1807" s="331">
        <f>'4.  2011-2014 LRAM'!AU287*AM1805</f>
        <v>0</v>
      </c>
      <c r="AN1807" s="331">
        <f>'4.  2011-2014 LRAM'!AV287*AN1805</f>
        <v>0</v>
      </c>
      <c r="AO1807" s="331">
        <f>'4.  2011-2014 LRAM'!AW287*AO1805</f>
        <v>0</v>
      </c>
      <c r="AP1807" s="331">
        <f>'4.  2011-2014 LRAM'!AX287*AP1805</f>
        <v>0</v>
      </c>
      <c r="AQ1807" s="331">
        <f>'4.  2011-2014 LRAM'!AY287*AQ1805</f>
        <v>0</v>
      </c>
      <c r="AR1807" s="331">
        <f>'4.  2011-2014 LRAM'!AZ287*AR1805</f>
        <v>0</v>
      </c>
      <c r="AS1807" s="543">
        <f t="shared" si="3686"/>
        <v>0</v>
      </c>
    </row>
    <row r="1808" spans="1:45">
      <c r="B1808" s="283" t="s">
        <v>791</v>
      </c>
      <c r="C1808" s="301"/>
      <c r="D1808" s="243"/>
      <c r="E1808" s="240"/>
      <c r="F1808" s="240"/>
      <c r="G1808" s="240"/>
      <c r="H1808" s="240"/>
      <c r="I1808" s="240"/>
      <c r="J1808" s="240"/>
      <c r="K1808" s="240"/>
      <c r="L1808" s="240"/>
      <c r="M1808" s="240"/>
      <c r="N1808" s="240"/>
      <c r="O1808" s="240"/>
      <c r="P1808" s="240"/>
      <c r="Q1808" s="240"/>
      <c r="R1808" s="251"/>
      <c r="S1808" s="240"/>
      <c r="T1808" s="240"/>
      <c r="U1808" s="240"/>
      <c r="V1808" s="243"/>
      <c r="W1808" s="243"/>
      <c r="X1808" s="243"/>
      <c r="Y1808" s="243"/>
      <c r="Z1808" s="240"/>
      <c r="AA1808" s="240"/>
      <c r="AB1808" s="240"/>
      <c r="AC1808" s="240"/>
      <c r="AD1808" s="240"/>
      <c r="AE1808" s="331">
        <f>'4.  2011-2014 LRAM'!AM423*AE1805</f>
        <v>0</v>
      </c>
      <c r="AF1808" s="331">
        <f>'4.  2011-2014 LRAM'!AN423*AF1805</f>
        <v>0</v>
      </c>
      <c r="AG1808" s="331">
        <f>'4.  2011-2014 LRAM'!AO423*AG1805</f>
        <v>0</v>
      </c>
      <c r="AH1808" s="331">
        <f>'4.  2011-2014 LRAM'!AP423*AH1805</f>
        <v>0</v>
      </c>
      <c r="AI1808" s="331">
        <f>'4.  2011-2014 LRAM'!AQ423*AI1805</f>
        <v>0</v>
      </c>
      <c r="AJ1808" s="331">
        <f>'4.  2011-2014 LRAM'!AR423*AJ1805</f>
        <v>0</v>
      </c>
      <c r="AK1808" s="331">
        <f>'4.  2011-2014 LRAM'!AS423*AK1805</f>
        <v>0</v>
      </c>
      <c r="AL1808" s="331">
        <f>'4.  2011-2014 LRAM'!AT423*AL1805</f>
        <v>0</v>
      </c>
      <c r="AM1808" s="331">
        <f>'4.  2011-2014 LRAM'!AU423*AM1805</f>
        <v>0</v>
      </c>
      <c r="AN1808" s="331">
        <f>'4.  2011-2014 LRAM'!AV423*AN1805</f>
        <v>0</v>
      </c>
      <c r="AO1808" s="331">
        <f>'4.  2011-2014 LRAM'!AW423*AO1805</f>
        <v>0</v>
      </c>
      <c r="AP1808" s="331">
        <f>'4.  2011-2014 LRAM'!AX423*AP1805</f>
        <v>0</v>
      </c>
      <c r="AQ1808" s="331">
        <f>'4.  2011-2014 LRAM'!AY423*AQ1805</f>
        <v>0</v>
      </c>
      <c r="AR1808" s="331">
        <f>'4.  2011-2014 LRAM'!AZ423*AR1805</f>
        <v>0</v>
      </c>
      <c r="AS1808" s="543">
        <f t="shared" si="3686"/>
        <v>0</v>
      </c>
    </row>
    <row r="1809" spans="2:45">
      <c r="B1809" s="283" t="s">
        <v>792</v>
      </c>
      <c r="C1809" s="301"/>
      <c r="D1809" s="243"/>
      <c r="E1809" s="240"/>
      <c r="F1809" s="240"/>
      <c r="G1809" s="240"/>
      <c r="H1809" s="240"/>
      <c r="I1809" s="240"/>
      <c r="J1809" s="240"/>
      <c r="K1809" s="240"/>
      <c r="L1809" s="240"/>
      <c r="M1809" s="240"/>
      <c r="N1809" s="240"/>
      <c r="O1809" s="240"/>
      <c r="P1809" s="240"/>
      <c r="Q1809" s="240"/>
      <c r="R1809" s="251"/>
      <c r="S1809" s="240"/>
      <c r="T1809" s="240"/>
      <c r="U1809" s="240"/>
      <c r="V1809" s="243"/>
      <c r="W1809" s="243"/>
      <c r="X1809" s="243"/>
      <c r="Y1809" s="243"/>
      <c r="Z1809" s="240"/>
      <c r="AA1809" s="240"/>
      <c r="AB1809" s="240"/>
      <c r="AC1809" s="240"/>
      <c r="AD1809" s="240"/>
      <c r="AE1809" s="331">
        <f>'4.  2011-2014 LRAM'!AM560*AE1805</f>
        <v>0</v>
      </c>
      <c r="AF1809" s="331">
        <f>'4.  2011-2014 LRAM'!AN560*AF1805</f>
        <v>0</v>
      </c>
      <c r="AG1809" s="331">
        <f>'4.  2011-2014 LRAM'!AO560*AG1805</f>
        <v>0</v>
      </c>
      <c r="AH1809" s="331">
        <f>'4.  2011-2014 LRAM'!AP560*AH1805</f>
        <v>0</v>
      </c>
      <c r="AI1809" s="331">
        <f>'4.  2011-2014 LRAM'!AQ560*AI1805</f>
        <v>0</v>
      </c>
      <c r="AJ1809" s="331">
        <f>'4.  2011-2014 LRAM'!AR560*AJ1805</f>
        <v>0</v>
      </c>
      <c r="AK1809" s="331">
        <f>'4.  2011-2014 LRAM'!AS560*AK1805</f>
        <v>0</v>
      </c>
      <c r="AL1809" s="331">
        <f>'4.  2011-2014 LRAM'!AT560*AL1805</f>
        <v>0</v>
      </c>
      <c r="AM1809" s="331">
        <f>'4.  2011-2014 LRAM'!AU560*AM1805</f>
        <v>0</v>
      </c>
      <c r="AN1809" s="331">
        <f>'4.  2011-2014 LRAM'!AV560*AN1805</f>
        <v>0</v>
      </c>
      <c r="AO1809" s="331">
        <f>'4.  2011-2014 LRAM'!AW560*AO1805</f>
        <v>0</v>
      </c>
      <c r="AP1809" s="331">
        <f>'4.  2011-2014 LRAM'!AX560*AP1805</f>
        <v>0</v>
      </c>
      <c r="AQ1809" s="331">
        <f>'4.  2011-2014 LRAM'!AY560*AQ1805</f>
        <v>0</v>
      </c>
      <c r="AR1809" s="331">
        <f>'4.  2011-2014 LRAM'!AZ560*AR1805</f>
        <v>0</v>
      </c>
      <c r="AS1809" s="543">
        <f t="shared" si="3686"/>
        <v>0</v>
      </c>
    </row>
    <row r="1810" spans="2:45">
      <c r="B1810" s="283" t="s">
        <v>793</v>
      </c>
      <c r="C1810" s="301"/>
      <c r="D1810" s="243"/>
      <c r="E1810" s="240"/>
      <c r="F1810" s="240"/>
      <c r="G1810" s="240"/>
      <c r="H1810" s="240"/>
      <c r="I1810" s="240"/>
      <c r="J1810" s="240"/>
      <c r="K1810" s="240"/>
      <c r="L1810" s="240"/>
      <c r="M1810" s="240"/>
      <c r="N1810" s="240"/>
      <c r="O1810" s="240"/>
      <c r="P1810" s="240"/>
      <c r="Q1810" s="240"/>
      <c r="R1810" s="251"/>
      <c r="S1810" s="240"/>
      <c r="T1810" s="240"/>
      <c r="U1810" s="240"/>
      <c r="V1810" s="243"/>
      <c r="W1810" s="243"/>
      <c r="X1810" s="243"/>
      <c r="Y1810" s="243"/>
      <c r="Z1810" s="240"/>
      <c r="AA1810" s="240"/>
      <c r="AB1810" s="240"/>
      <c r="AC1810" s="240"/>
      <c r="AD1810" s="240"/>
      <c r="AE1810" s="331">
        <f t="shared" ref="AE1810:AR1810" si="3687">AE217*AE1805</f>
        <v>0</v>
      </c>
      <c r="AF1810" s="331">
        <f t="shared" si="3687"/>
        <v>0</v>
      </c>
      <c r="AG1810" s="331">
        <f t="shared" si="3687"/>
        <v>0</v>
      </c>
      <c r="AH1810" s="331">
        <f t="shared" si="3687"/>
        <v>0</v>
      </c>
      <c r="AI1810" s="331">
        <f t="shared" si="3687"/>
        <v>0</v>
      </c>
      <c r="AJ1810" s="331">
        <f t="shared" si="3687"/>
        <v>0</v>
      </c>
      <c r="AK1810" s="331">
        <f t="shared" si="3687"/>
        <v>0</v>
      </c>
      <c r="AL1810" s="331">
        <f t="shared" si="3687"/>
        <v>0</v>
      </c>
      <c r="AM1810" s="331">
        <f t="shared" si="3687"/>
        <v>0</v>
      </c>
      <c r="AN1810" s="331">
        <f t="shared" si="3687"/>
        <v>0</v>
      </c>
      <c r="AO1810" s="331">
        <f t="shared" si="3687"/>
        <v>0</v>
      </c>
      <c r="AP1810" s="331">
        <f t="shared" si="3687"/>
        <v>0</v>
      </c>
      <c r="AQ1810" s="331">
        <f t="shared" si="3687"/>
        <v>0</v>
      </c>
      <c r="AR1810" s="331">
        <f t="shared" si="3687"/>
        <v>0</v>
      </c>
      <c r="AS1810" s="543">
        <f>SUM(AE1810:AR1810)</f>
        <v>0</v>
      </c>
    </row>
    <row r="1811" spans="2:45">
      <c r="B1811" s="283" t="s">
        <v>794</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 t="shared" ref="AE1811:AR1811" si="3688">AE407*AE1805</f>
        <v>0</v>
      </c>
      <c r="AF1811" s="331">
        <f t="shared" si="3688"/>
        <v>0</v>
      </c>
      <c r="AG1811" s="331">
        <f t="shared" si="3688"/>
        <v>0</v>
      </c>
      <c r="AH1811" s="331">
        <f t="shared" si="3688"/>
        <v>0</v>
      </c>
      <c r="AI1811" s="331">
        <f t="shared" si="3688"/>
        <v>0</v>
      </c>
      <c r="AJ1811" s="331">
        <f t="shared" si="3688"/>
        <v>0</v>
      </c>
      <c r="AK1811" s="331">
        <f t="shared" si="3688"/>
        <v>0</v>
      </c>
      <c r="AL1811" s="331">
        <f t="shared" si="3688"/>
        <v>0</v>
      </c>
      <c r="AM1811" s="331">
        <f t="shared" si="3688"/>
        <v>0</v>
      </c>
      <c r="AN1811" s="331">
        <f t="shared" si="3688"/>
        <v>0</v>
      </c>
      <c r="AO1811" s="331">
        <f t="shared" si="3688"/>
        <v>0</v>
      </c>
      <c r="AP1811" s="331">
        <f t="shared" si="3688"/>
        <v>0</v>
      </c>
      <c r="AQ1811" s="331">
        <f t="shared" si="3688"/>
        <v>0</v>
      </c>
      <c r="AR1811" s="331">
        <f t="shared" si="3688"/>
        <v>0</v>
      </c>
      <c r="AS1811" s="543">
        <f t="shared" ref="AS1811:AS1818" si="3689">SUM(AE1811:AR1811)</f>
        <v>0</v>
      </c>
    </row>
    <row r="1812" spans="2:45">
      <c r="B1812" s="283" t="s">
        <v>795</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 t="shared" ref="AE1812:AR1812" si="3690">AE597*AE1805</f>
        <v>0</v>
      </c>
      <c r="AF1812" s="331">
        <f t="shared" si="3690"/>
        <v>0</v>
      </c>
      <c r="AG1812" s="331">
        <f t="shared" si="3690"/>
        <v>0</v>
      </c>
      <c r="AH1812" s="331">
        <f t="shared" si="3690"/>
        <v>0</v>
      </c>
      <c r="AI1812" s="331">
        <f t="shared" si="3690"/>
        <v>0</v>
      </c>
      <c r="AJ1812" s="331">
        <f t="shared" si="3690"/>
        <v>0</v>
      </c>
      <c r="AK1812" s="331">
        <f t="shared" si="3690"/>
        <v>0</v>
      </c>
      <c r="AL1812" s="331">
        <f t="shared" si="3690"/>
        <v>0</v>
      </c>
      <c r="AM1812" s="331">
        <f t="shared" si="3690"/>
        <v>0</v>
      </c>
      <c r="AN1812" s="331">
        <f t="shared" si="3690"/>
        <v>0</v>
      </c>
      <c r="AO1812" s="331">
        <f t="shared" si="3690"/>
        <v>0</v>
      </c>
      <c r="AP1812" s="331">
        <f t="shared" si="3690"/>
        <v>0</v>
      </c>
      <c r="AQ1812" s="331">
        <f t="shared" si="3690"/>
        <v>0</v>
      </c>
      <c r="AR1812" s="331">
        <f t="shared" si="3690"/>
        <v>0</v>
      </c>
      <c r="AS1812" s="543">
        <f t="shared" si="3689"/>
        <v>0</v>
      </c>
    </row>
    <row r="1813" spans="2:45">
      <c r="B1813" s="283" t="s">
        <v>796</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 t="shared" ref="AE1813:AR1813" si="3691">AE1805*AE787</f>
        <v>0</v>
      </c>
      <c r="AF1813" s="331">
        <f t="shared" si="3691"/>
        <v>0</v>
      </c>
      <c r="AG1813" s="331">
        <f t="shared" si="3691"/>
        <v>0</v>
      </c>
      <c r="AH1813" s="331">
        <f t="shared" si="3691"/>
        <v>0</v>
      </c>
      <c r="AI1813" s="331">
        <f t="shared" si="3691"/>
        <v>0</v>
      </c>
      <c r="AJ1813" s="331">
        <f t="shared" si="3691"/>
        <v>0</v>
      </c>
      <c r="AK1813" s="331">
        <f t="shared" si="3691"/>
        <v>0</v>
      </c>
      <c r="AL1813" s="331">
        <f t="shared" si="3691"/>
        <v>0</v>
      </c>
      <c r="AM1813" s="331">
        <f t="shared" si="3691"/>
        <v>0</v>
      </c>
      <c r="AN1813" s="331">
        <f t="shared" si="3691"/>
        <v>0</v>
      </c>
      <c r="AO1813" s="331">
        <f t="shared" si="3691"/>
        <v>0</v>
      </c>
      <c r="AP1813" s="331">
        <f t="shared" si="3691"/>
        <v>0</v>
      </c>
      <c r="AQ1813" s="331">
        <f t="shared" si="3691"/>
        <v>0</v>
      </c>
      <c r="AR1813" s="331">
        <f t="shared" si="3691"/>
        <v>0</v>
      </c>
      <c r="AS1813" s="543">
        <f t="shared" si="3689"/>
        <v>0</v>
      </c>
    </row>
    <row r="1814" spans="2:45">
      <c r="B1814" s="283" t="s">
        <v>797</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 t="shared" ref="AE1814:AR1814" si="3692">AE982*AE1805</f>
        <v>0</v>
      </c>
      <c r="AF1814" s="331">
        <f t="shared" si="3692"/>
        <v>0</v>
      </c>
      <c r="AG1814" s="331">
        <f t="shared" si="3692"/>
        <v>0</v>
      </c>
      <c r="AH1814" s="331">
        <f t="shared" si="3692"/>
        <v>0</v>
      </c>
      <c r="AI1814" s="331">
        <f t="shared" si="3692"/>
        <v>0</v>
      </c>
      <c r="AJ1814" s="331">
        <f t="shared" si="3692"/>
        <v>0</v>
      </c>
      <c r="AK1814" s="331">
        <f t="shared" si="3692"/>
        <v>0</v>
      </c>
      <c r="AL1814" s="331">
        <f t="shared" si="3692"/>
        <v>0</v>
      </c>
      <c r="AM1814" s="331">
        <f t="shared" si="3692"/>
        <v>0</v>
      </c>
      <c r="AN1814" s="331">
        <f t="shared" si="3692"/>
        <v>0</v>
      </c>
      <c r="AO1814" s="331">
        <f t="shared" si="3692"/>
        <v>0</v>
      </c>
      <c r="AP1814" s="331">
        <f t="shared" si="3692"/>
        <v>0</v>
      </c>
      <c r="AQ1814" s="331">
        <f t="shared" si="3692"/>
        <v>0</v>
      </c>
      <c r="AR1814" s="331">
        <f t="shared" si="3692"/>
        <v>0</v>
      </c>
      <c r="AS1814" s="543">
        <f t="shared" si="3689"/>
        <v>0</v>
      </c>
    </row>
    <row r="1815" spans="2:45">
      <c r="B1815" s="283" t="s">
        <v>798</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693">AE1177*AE1805</f>
        <v>0</v>
      </c>
      <c r="AF1815" s="331">
        <f t="shared" si="3693"/>
        <v>5212.5111783318389</v>
      </c>
      <c r="AG1815" s="331">
        <f t="shared" si="3693"/>
        <v>10126.885906381509</v>
      </c>
      <c r="AH1815" s="331">
        <f t="shared" si="3693"/>
        <v>0</v>
      </c>
      <c r="AI1815" s="331">
        <f t="shared" si="3693"/>
        <v>0</v>
      </c>
      <c r="AJ1815" s="331">
        <f t="shared" si="3693"/>
        <v>0</v>
      </c>
      <c r="AK1815" s="331">
        <f t="shared" si="3693"/>
        <v>0</v>
      </c>
      <c r="AL1815" s="331">
        <f t="shared" si="3693"/>
        <v>0</v>
      </c>
      <c r="AM1815" s="331">
        <f t="shared" si="3693"/>
        <v>0</v>
      </c>
      <c r="AN1815" s="331">
        <f t="shared" si="3693"/>
        <v>0</v>
      </c>
      <c r="AO1815" s="331">
        <f t="shared" si="3693"/>
        <v>0</v>
      </c>
      <c r="AP1815" s="331">
        <f t="shared" si="3693"/>
        <v>0</v>
      </c>
      <c r="AQ1815" s="331">
        <f t="shared" si="3693"/>
        <v>0</v>
      </c>
      <c r="AR1815" s="331">
        <f t="shared" si="3693"/>
        <v>0</v>
      </c>
      <c r="AS1815" s="543">
        <f t="shared" si="3689"/>
        <v>15339.397084713348</v>
      </c>
    </row>
    <row r="1816" spans="2:45">
      <c r="B1816" s="283" t="s">
        <v>799</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694">AE1372*AE1805</f>
        <v>0</v>
      </c>
      <c r="AF1816" s="331">
        <f t="shared" si="3694"/>
        <v>0</v>
      </c>
      <c r="AG1816" s="331">
        <f t="shared" si="3694"/>
        <v>1046.1260551495054</v>
      </c>
      <c r="AH1816" s="331">
        <f t="shared" si="3694"/>
        <v>0</v>
      </c>
      <c r="AI1816" s="331">
        <f t="shared" si="3694"/>
        <v>0</v>
      </c>
      <c r="AJ1816" s="331">
        <f t="shared" si="3694"/>
        <v>0</v>
      </c>
      <c r="AK1816" s="331">
        <f t="shared" si="3694"/>
        <v>0</v>
      </c>
      <c r="AL1816" s="331">
        <f t="shared" si="3694"/>
        <v>0</v>
      </c>
      <c r="AM1816" s="331">
        <f t="shared" si="3694"/>
        <v>0</v>
      </c>
      <c r="AN1816" s="331">
        <f t="shared" si="3694"/>
        <v>0</v>
      </c>
      <c r="AO1816" s="331">
        <f t="shared" si="3694"/>
        <v>0</v>
      </c>
      <c r="AP1816" s="331">
        <f t="shared" si="3694"/>
        <v>0</v>
      </c>
      <c r="AQ1816" s="331">
        <f t="shared" si="3694"/>
        <v>0</v>
      </c>
      <c r="AR1816" s="331">
        <f t="shared" si="3694"/>
        <v>0</v>
      </c>
      <c r="AS1816" s="543">
        <f t="shared" si="3689"/>
        <v>1046.1260551495054</v>
      </c>
    </row>
    <row r="1817" spans="2:45">
      <c r="B1817" s="283" t="s">
        <v>800</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695">AE1566*AE1805</f>
        <v>0</v>
      </c>
      <c r="AF1817" s="331">
        <f t="shared" si="3695"/>
        <v>0</v>
      </c>
      <c r="AG1817" s="331">
        <f t="shared" si="3695"/>
        <v>0</v>
      </c>
      <c r="AH1817" s="331">
        <f t="shared" si="3695"/>
        <v>0</v>
      </c>
      <c r="AI1817" s="331">
        <f t="shared" si="3695"/>
        <v>0</v>
      </c>
      <c r="AJ1817" s="331">
        <f t="shared" si="3695"/>
        <v>0</v>
      </c>
      <c r="AK1817" s="331">
        <f t="shared" si="3695"/>
        <v>0</v>
      </c>
      <c r="AL1817" s="331">
        <f t="shared" si="3695"/>
        <v>0</v>
      </c>
      <c r="AM1817" s="331">
        <f t="shared" si="3695"/>
        <v>0</v>
      </c>
      <c r="AN1817" s="331">
        <f t="shared" si="3695"/>
        <v>0</v>
      </c>
      <c r="AO1817" s="331">
        <f t="shared" si="3695"/>
        <v>0</v>
      </c>
      <c r="AP1817" s="331">
        <f t="shared" si="3695"/>
        <v>0</v>
      </c>
      <c r="AQ1817" s="331">
        <f t="shared" si="3695"/>
        <v>0</v>
      </c>
      <c r="AR1817" s="331">
        <f t="shared" si="3695"/>
        <v>0</v>
      </c>
      <c r="AS1817" s="543">
        <f t="shared" si="3689"/>
        <v>0</v>
      </c>
    </row>
    <row r="1818" spans="2:45" ht="15.75">
      <c r="B1818" s="305" t="s">
        <v>987</v>
      </c>
      <c r="C1818" s="301"/>
      <c r="D1818" s="263"/>
      <c r="E1818" s="293"/>
      <c r="F1818" s="293"/>
      <c r="G1818" s="293"/>
      <c r="H1818" s="293"/>
      <c r="I1818" s="293"/>
      <c r="J1818" s="293"/>
      <c r="K1818" s="293"/>
      <c r="L1818" s="293"/>
      <c r="M1818" s="293"/>
      <c r="N1818" s="293"/>
      <c r="O1818" s="293"/>
      <c r="P1818" s="293"/>
      <c r="Q1818" s="293"/>
      <c r="R1818" s="260"/>
      <c r="S1818" s="293"/>
      <c r="T1818" s="293"/>
      <c r="U1818" s="293"/>
      <c r="V1818" s="263"/>
      <c r="W1818" s="263"/>
      <c r="X1818" s="263"/>
      <c r="Y1818" s="263"/>
      <c r="Z1818" s="293"/>
      <c r="AA1818" s="293"/>
      <c r="AB1818" s="293"/>
      <c r="AC1818" s="293"/>
      <c r="AD1818" s="293"/>
      <c r="AE1818" s="302">
        <f>SUM(AE1806:AE1817)</f>
        <v>0</v>
      </c>
      <c r="AF1818" s="302">
        <f>SUM(AF1806:AF1817)</f>
        <v>5212.5111783318389</v>
      </c>
      <c r="AG1818" s="302">
        <f t="shared" ref="AG1818:AR1818" si="3696">SUM(AG1806:AG1817)</f>
        <v>11173.011961531014</v>
      </c>
      <c r="AH1818" s="302">
        <f t="shared" si="3696"/>
        <v>0</v>
      </c>
      <c r="AI1818" s="302">
        <f t="shared" si="3696"/>
        <v>0</v>
      </c>
      <c r="AJ1818" s="302">
        <f t="shared" si="3696"/>
        <v>0</v>
      </c>
      <c r="AK1818" s="302">
        <f t="shared" si="3696"/>
        <v>0</v>
      </c>
      <c r="AL1818" s="302">
        <f t="shared" si="3696"/>
        <v>0</v>
      </c>
      <c r="AM1818" s="302">
        <f t="shared" si="3696"/>
        <v>0</v>
      </c>
      <c r="AN1818" s="302">
        <f t="shared" si="3696"/>
        <v>0</v>
      </c>
      <c r="AO1818" s="302">
        <f t="shared" si="3696"/>
        <v>0</v>
      </c>
      <c r="AP1818" s="302">
        <f t="shared" si="3696"/>
        <v>0</v>
      </c>
      <c r="AQ1818" s="302">
        <f t="shared" si="3696"/>
        <v>0</v>
      </c>
      <c r="AR1818" s="302">
        <f t="shared" si="3696"/>
        <v>0</v>
      </c>
      <c r="AS1818" s="359">
        <f t="shared" si="3689"/>
        <v>16385.523139862853</v>
      </c>
    </row>
    <row r="1819" spans="2:45" ht="15.75">
      <c r="B1819" s="305" t="s">
        <v>988</v>
      </c>
      <c r="C1819" s="301"/>
      <c r="D1819" s="306"/>
      <c r="E1819" s="293"/>
      <c r="F1819" s="293"/>
      <c r="G1819" s="293"/>
      <c r="H1819" s="293"/>
      <c r="I1819" s="293"/>
      <c r="J1819" s="293"/>
      <c r="K1819" s="293"/>
      <c r="L1819" s="293"/>
      <c r="M1819" s="293"/>
      <c r="N1819" s="293"/>
      <c r="O1819" s="293"/>
      <c r="P1819" s="293"/>
      <c r="Q1819" s="293"/>
      <c r="R1819" s="260"/>
      <c r="S1819" s="293"/>
      <c r="T1819" s="293"/>
      <c r="U1819" s="293"/>
      <c r="V1819" s="263"/>
      <c r="W1819" s="263"/>
      <c r="X1819" s="263"/>
      <c r="Y1819" s="263"/>
      <c r="Z1819" s="293"/>
      <c r="AA1819" s="293"/>
      <c r="AB1819" s="293"/>
      <c r="AC1819" s="293"/>
      <c r="AD1819" s="293"/>
      <c r="AE1819" s="303">
        <f>AE1803*AE1805</f>
        <v>0</v>
      </c>
      <c r="AF1819" s="303">
        <f t="shared" ref="AF1819:AR1819" si="3697">AF1803*AF1805</f>
        <v>2194.6115999999997</v>
      </c>
      <c r="AG1819" s="303">
        <f t="shared" si="3697"/>
        <v>21290.565699999999</v>
      </c>
      <c r="AH1819" s="303">
        <f t="shared" si="3697"/>
        <v>0</v>
      </c>
      <c r="AI1819" s="303">
        <f t="shared" si="3697"/>
        <v>0</v>
      </c>
      <c r="AJ1819" s="303">
        <f t="shared" si="3697"/>
        <v>0</v>
      </c>
      <c r="AK1819" s="303">
        <f t="shared" si="3697"/>
        <v>0</v>
      </c>
      <c r="AL1819" s="303">
        <f t="shared" si="3697"/>
        <v>0</v>
      </c>
      <c r="AM1819" s="303">
        <f t="shared" si="3697"/>
        <v>0</v>
      </c>
      <c r="AN1819" s="303">
        <f t="shared" si="3697"/>
        <v>0</v>
      </c>
      <c r="AO1819" s="303">
        <f t="shared" si="3697"/>
        <v>0</v>
      </c>
      <c r="AP1819" s="303">
        <f t="shared" si="3697"/>
        <v>0</v>
      </c>
      <c r="AQ1819" s="303">
        <f t="shared" si="3697"/>
        <v>0</v>
      </c>
      <c r="AR1819" s="303">
        <f t="shared" si="3697"/>
        <v>0</v>
      </c>
      <c r="AS1819" s="359">
        <f>SUM(AE1819:AR1819)</f>
        <v>23485.177299999999</v>
      </c>
    </row>
    <row r="1820" spans="2:45" ht="15.75">
      <c r="B1820" s="305" t="s">
        <v>989</v>
      </c>
      <c r="C1820" s="301"/>
      <c r="D1820" s="306"/>
      <c r="E1820" s="293"/>
      <c r="F1820" s="293"/>
      <c r="G1820" s="293"/>
      <c r="H1820" s="293"/>
      <c r="I1820" s="293"/>
      <c r="J1820" s="293"/>
      <c r="K1820" s="293"/>
      <c r="L1820" s="293"/>
      <c r="M1820" s="293"/>
      <c r="N1820" s="293"/>
      <c r="O1820" s="293"/>
      <c r="P1820" s="293"/>
      <c r="Q1820" s="293"/>
      <c r="R1820" s="260"/>
      <c r="S1820" s="293"/>
      <c r="T1820" s="293"/>
      <c r="U1820" s="293"/>
      <c r="V1820" s="306"/>
      <c r="W1820" s="306"/>
      <c r="X1820" s="306"/>
      <c r="Y1820" s="306"/>
      <c r="Z1820" s="293"/>
      <c r="AA1820" s="293"/>
      <c r="AB1820" s="293"/>
      <c r="AC1820" s="293"/>
      <c r="AD1820" s="293"/>
      <c r="AE1820" s="307"/>
      <c r="AF1820" s="307"/>
      <c r="AG1820" s="307"/>
      <c r="AH1820" s="307"/>
      <c r="AI1820" s="307"/>
      <c r="AJ1820" s="307"/>
      <c r="AK1820" s="307"/>
      <c r="AL1820" s="307"/>
      <c r="AM1820" s="307"/>
      <c r="AN1820" s="307"/>
      <c r="AO1820" s="307"/>
      <c r="AP1820" s="307"/>
      <c r="AQ1820" s="307"/>
      <c r="AR1820" s="307"/>
      <c r="AS1820" s="359">
        <f>AS1818-AS1819</f>
        <v>-7099.6541601371464</v>
      </c>
    </row>
    <row r="1821" spans="2:45">
      <c r="B1821" s="334"/>
      <c r="C1821" s="396"/>
      <c r="D1821" s="396"/>
      <c r="E1821" s="397"/>
      <c r="F1821" s="397"/>
      <c r="G1821" s="397"/>
      <c r="H1821" s="397"/>
      <c r="I1821" s="397"/>
      <c r="J1821" s="397"/>
      <c r="K1821" s="397"/>
      <c r="L1821" s="397"/>
      <c r="M1821" s="397"/>
      <c r="N1821" s="397"/>
      <c r="O1821" s="397"/>
      <c r="P1821" s="397"/>
      <c r="Q1821" s="397"/>
      <c r="R1821" s="398"/>
      <c r="S1821" s="397"/>
      <c r="T1821" s="397"/>
      <c r="U1821" s="397"/>
      <c r="V1821" s="396"/>
      <c r="W1821" s="399"/>
      <c r="X1821" s="396"/>
      <c r="Y1821" s="396"/>
      <c r="Z1821" s="397"/>
      <c r="AA1821" s="397"/>
      <c r="AB1821" s="397"/>
      <c r="AC1821" s="397"/>
      <c r="AD1821" s="397"/>
      <c r="AE1821" s="683"/>
      <c r="AF1821" s="683"/>
      <c r="AG1821" s="683"/>
      <c r="AH1821" s="683"/>
      <c r="AI1821" s="683"/>
      <c r="AJ1821" s="683"/>
      <c r="AK1821" s="683"/>
      <c r="AL1821" s="683"/>
      <c r="AM1821" s="683"/>
      <c r="AN1821" s="683"/>
      <c r="AO1821" s="683"/>
      <c r="AP1821" s="683"/>
      <c r="AQ1821" s="683"/>
      <c r="AR1821" s="683"/>
      <c r="AS1821" s="696"/>
    </row>
    <row r="1822" spans="2:45" ht="19.5" customHeight="1">
      <c r="B1822" s="322" t="s">
        <v>588</v>
      </c>
      <c r="C1822" s="340"/>
      <c r="D1822" s="341"/>
      <c r="E1822" s="341"/>
      <c r="F1822" s="341"/>
      <c r="G1822" s="341"/>
      <c r="H1822" s="341"/>
      <c r="I1822" s="341"/>
      <c r="J1822" s="341"/>
      <c r="K1822" s="341"/>
      <c r="L1822" s="341"/>
      <c r="M1822" s="341"/>
      <c r="N1822" s="341"/>
      <c r="O1822" s="341"/>
      <c r="P1822" s="341"/>
      <c r="Q1822" s="341"/>
      <c r="R1822" s="341"/>
      <c r="S1822" s="341"/>
      <c r="T1822" s="341"/>
      <c r="U1822" s="341"/>
      <c r="V1822" s="325"/>
      <c r="W1822" s="326"/>
      <c r="X1822" s="341"/>
      <c r="Y1822" s="341"/>
      <c r="Z1822" s="341"/>
      <c r="AA1822" s="341"/>
      <c r="AB1822" s="341"/>
      <c r="AC1822" s="341"/>
      <c r="AD1822" s="341"/>
      <c r="AE1822" s="342"/>
      <c r="AF1822" s="342"/>
      <c r="AG1822" s="342"/>
      <c r="AH1822" s="342"/>
      <c r="AI1822" s="342"/>
      <c r="AJ1822" s="342"/>
      <c r="AK1822" s="342"/>
      <c r="AL1822" s="342"/>
      <c r="AM1822" s="342"/>
      <c r="AN1822" s="342"/>
      <c r="AO1822" s="342"/>
      <c r="AP1822" s="342"/>
      <c r="AQ1822" s="342"/>
      <c r="AR1822" s="342"/>
      <c r="AS1822" s="342"/>
    </row>
    <row r="1823" spans="2:45" ht="19.5" customHeight="1">
      <c r="B1823" s="672"/>
      <c r="C1823" s="673"/>
      <c r="D1823" s="654"/>
      <c r="E1823" s="654"/>
      <c r="F1823" s="654"/>
      <c r="G1823" s="654"/>
      <c r="H1823" s="654"/>
      <c r="I1823" s="654"/>
      <c r="J1823" s="654"/>
      <c r="K1823" s="654"/>
      <c r="L1823" s="654"/>
      <c r="M1823" s="654"/>
      <c r="N1823" s="654"/>
      <c r="O1823" s="654"/>
      <c r="P1823" s="654"/>
      <c r="Q1823" s="654"/>
      <c r="R1823" s="654"/>
      <c r="S1823" s="654"/>
      <c r="T1823" s="654"/>
      <c r="U1823" s="654"/>
      <c r="V1823" s="264"/>
      <c r="W1823" s="674"/>
      <c r="X1823" s="654"/>
      <c r="Y1823" s="654"/>
      <c r="Z1823" s="654"/>
      <c r="AA1823" s="654"/>
      <c r="AB1823" s="654"/>
      <c r="AC1823" s="654"/>
      <c r="AD1823" s="654"/>
      <c r="AE1823" s="219"/>
      <c r="AF1823" s="219"/>
      <c r="AG1823" s="219"/>
      <c r="AH1823" s="219"/>
      <c r="AI1823" s="219"/>
      <c r="AJ1823" s="219"/>
      <c r="AK1823" s="219"/>
      <c r="AL1823" s="219"/>
      <c r="AM1823" s="219"/>
      <c r="AN1823" s="219"/>
      <c r="AO1823" s="219"/>
      <c r="AP1823" s="219"/>
      <c r="AQ1823" s="219"/>
      <c r="AR1823" s="219"/>
      <c r="AS1823" s="219"/>
    </row>
    <row r="1824" spans="2:45" ht="15.75">
      <c r="B1824" s="241" t="s">
        <v>819</v>
      </c>
      <c r="C1824" s="242"/>
      <c r="D1824" s="511" t="s">
        <v>522</v>
      </c>
      <c r="E1824" s="217"/>
      <c r="F1824" s="511"/>
      <c r="G1824" s="217"/>
      <c r="H1824" s="217"/>
      <c r="I1824" s="217"/>
      <c r="J1824" s="217"/>
      <c r="K1824" s="217"/>
      <c r="L1824" s="217"/>
      <c r="M1824" s="217"/>
      <c r="N1824" s="217"/>
      <c r="O1824" s="217"/>
      <c r="P1824" s="217"/>
      <c r="Q1824" s="217"/>
      <c r="R1824" s="242"/>
      <c r="S1824" s="217"/>
      <c r="T1824" s="217"/>
      <c r="U1824" s="217"/>
      <c r="V1824" s="217"/>
      <c r="W1824" s="217"/>
      <c r="X1824" s="217"/>
      <c r="Y1824" s="217"/>
      <c r="Z1824" s="217"/>
      <c r="AA1824" s="217"/>
      <c r="AB1824" s="217"/>
      <c r="AC1824" s="217"/>
      <c r="AD1824" s="217"/>
      <c r="AE1824" s="231"/>
      <c r="AF1824" s="229"/>
      <c r="AG1824" s="229"/>
      <c r="AH1824" s="229"/>
      <c r="AI1824" s="229"/>
      <c r="AJ1824" s="229"/>
      <c r="AK1824" s="229"/>
      <c r="AL1824" s="229"/>
      <c r="AM1824" s="229"/>
      <c r="AN1824" s="229"/>
      <c r="AO1824" s="229"/>
      <c r="AP1824" s="229"/>
      <c r="AQ1824" s="229"/>
      <c r="AR1824" s="229"/>
    </row>
    <row r="1825" spans="1:45" ht="39.75" customHeight="1">
      <c r="B1825" s="884" t="s">
        <v>211</v>
      </c>
      <c r="C1825" s="893" t="s">
        <v>33</v>
      </c>
      <c r="D1825" s="244" t="s">
        <v>420</v>
      </c>
      <c r="E1825" s="895" t="s">
        <v>209</v>
      </c>
      <c r="F1825" s="896"/>
      <c r="G1825" s="896"/>
      <c r="H1825" s="896"/>
      <c r="I1825" s="896"/>
      <c r="J1825" s="896"/>
      <c r="K1825" s="896"/>
      <c r="L1825" s="896"/>
      <c r="M1825" s="896"/>
      <c r="N1825" s="896"/>
      <c r="O1825" s="896"/>
      <c r="P1825" s="897"/>
      <c r="Q1825" s="893" t="s">
        <v>213</v>
      </c>
      <c r="R1825" s="244" t="s">
        <v>421</v>
      </c>
      <c r="S1825" s="890" t="s">
        <v>212</v>
      </c>
      <c r="T1825" s="891"/>
      <c r="U1825" s="891"/>
      <c r="V1825" s="891"/>
      <c r="W1825" s="891"/>
      <c r="X1825" s="891"/>
      <c r="Y1825" s="891"/>
      <c r="Z1825" s="891"/>
      <c r="AA1825" s="891"/>
      <c r="AB1825" s="891"/>
      <c r="AC1825" s="891"/>
      <c r="AD1825" s="898"/>
      <c r="AE1825" s="890" t="s">
        <v>242</v>
      </c>
      <c r="AF1825" s="891"/>
      <c r="AG1825" s="891"/>
      <c r="AH1825" s="891"/>
      <c r="AI1825" s="891"/>
      <c r="AJ1825" s="891"/>
      <c r="AK1825" s="891"/>
      <c r="AL1825" s="891"/>
      <c r="AM1825" s="891"/>
      <c r="AN1825" s="891"/>
      <c r="AO1825" s="891"/>
      <c r="AP1825" s="891"/>
      <c r="AQ1825" s="891"/>
      <c r="AR1825" s="891"/>
      <c r="AS1825" s="892"/>
    </row>
    <row r="1826" spans="1:45" ht="65.25" customHeight="1">
      <c r="B1826" s="885"/>
      <c r="C1826" s="887"/>
      <c r="D1826" s="245">
        <v>2026</v>
      </c>
      <c r="E1826" s="245">
        <v>2027</v>
      </c>
      <c r="F1826" s="245">
        <v>2028</v>
      </c>
      <c r="G1826" s="245">
        <v>2029</v>
      </c>
      <c r="H1826" s="245">
        <v>2030</v>
      </c>
      <c r="I1826" s="245">
        <v>2031</v>
      </c>
      <c r="J1826" s="245">
        <v>2032</v>
      </c>
      <c r="K1826" s="245">
        <v>2033</v>
      </c>
      <c r="L1826" s="245">
        <v>2034</v>
      </c>
      <c r="M1826" s="245">
        <v>2035</v>
      </c>
      <c r="N1826" s="245">
        <v>2036</v>
      </c>
      <c r="O1826" s="245">
        <v>2037</v>
      </c>
      <c r="P1826" s="245">
        <v>2038</v>
      </c>
      <c r="Q1826" s="894"/>
      <c r="R1826" s="245">
        <v>2026</v>
      </c>
      <c r="S1826" s="245">
        <v>2027</v>
      </c>
      <c r="T1826" s="245">
        <v>2028</v>
      </c>
      <c r="U1826" s="245">
        <v>2029</v>
      </c>
      <c r="V1826" s="245">
        <v>2030</v>
      </c>
      <c r="W1826" s="245">
        <v>2031</v>
      </c>
      <c r="X1826" s="245">
        <v>2032</v>
      </c>
      <c r="Y1826" s="245">
        <v>2033</v>
      </c>
      <c r="Z1826" s="245">
        <v>2034</v>
      </c>
      <c r="AA1826" s="245">
        <v>2035</v>
      </c>
      <c r="AB1826" s="245">
        <v>2036</v>
      </c>
      <c r="AC1826" s="245">
        <v>2037</v>
      </c>
      <c r="AD1826" s="245">
        <v>2038</v>
      </c>
      <c r="AE1826" s="245" t="str">
        <f>'1.  LRAMVA Summary'!$D$53</f>
        <v>Residential</v>
      </c>
      <c r="AF1826" s="245" t="str">
        <f>'1.  LRAMVA Summary'!$E$53</f>
        <v>GS&lt;50 kW</v>
      </c>
      <c r="AG1826" s="245" t="str">
        <f>'1.  LRAMVA Summary'!$F$53</f>
        <v>GS&gt;50 kW</v>
      </c>
      <c r="AH1826" s="245" t="str">
        <f>'1.  LRAMVA Summary'!$G$53</f>
        <v>Unmetered Scattered Load</v>
      </c>
      <c r="AI1826" s="245" t="str">
        <f>'1.  LRAMVA Summary'!$H$53</f>
        <v>Streetlighting</v>
      </c>
      <c r="AJ1826" s="245" t="str">
        <f>'1.  LRAMVA Summary'!$I$53</f>
        <v/>
      </c>
      <c r="AK1826" s="245" t="str">
        <f>'1.  LRAMVA Summary'!$J$53</f>
        <v/>
      </c>
      <c r="AL1826" s="245" t="str">
        <f>'1.  LRAMVA Summary'!$K$53</f>
        <v/>
      </c>
      <c r="AM1826" s="245" t="str">
        <f>'1.  LRAMVA Summary'!$L$53</f>
        <v/>
      </c>
      <c r="AN1826" s="245" t="str">
        <f>'1.  LRAMVA Summary'!$M$53</f>
        <v/>
      </c>
      <c r="AO1826" s="245" t="str">
        <f>'1.  LRAMVA Summary'!$N$53</f>
        <v/>
      </c>
      <c r="AP1826" s="245" t="str">
        <f>'1.  LRAMVA Summary'!$O$53</f>
        <v/>
      </c>
      <c r="AQ1826" s="245" t="str">
        <f>'1.  LRAMVA Summary'!$P$53</f>
        <v/>
      </c>
      <c r="AR1826" s="245" t="str">
        <f>'1.  LRAMVA Summary'!$Q$53</f>
        <v/>
      </c>
      <c r="AS1826" s="247" t="str">
        <f>'1.  LRAMVA Summary'!$R$53</f>
        <v>Total</v>
      </c>
    </row>
    <row r="1827" spans="1:45" ht="15" hidden="1" customHeight="1" outlineLevel="1">
      <c r="A1827" s="464"/>
      <c r="B1827" s="254"/>
      <c r="C1827" s="265"/>
      <c r="D1827" s="251"/>
      <c r="E1827" s="251"/>
      <c r="F1827" s="251"/>
      <c r="G1827" s="251"/>
      <c r="H1827" s="251"/>
      <c r="I1827" s="251"/>
      <c r="J1827" s="251"/>
      <c r="K1827" s="251"/>
      <c r="L1827" s="251"/>
      <c r="M1827" s="251"/>
      <c r="N1827" s="251"/>
      <c r="O1827" s="251"/>
      <c r="P1827" s="251"/>
      <c r="Q1827" s="251"/>
      <c r="R1827" s="251"/>
      <c r="S1827" s="251"/>
      <c r="T1827" s="251"/>
      <c r="U1827" s="251"/>
      <c r="V1827" s="251"/>
      <c r="W1827" s="251"/>
      <c r="X1827" s="251"/>
      <c r="Y1827" s="251"/>
      <c r="Z1827" s="251"/>
      <c r="AA1827" s="251"/>
      <c r="AB1827" s="251"/>
      <c r="AC1827" s="251"/>
      <c r="AD1827" s="251"/>
      <c r="AE1827" s="251">
        <f>'1.  LRAMVA Summary'!D719</f>
        <v>0</v>
      </c>
      <c r="AF1827" s="251">
        <f>'1.  LRAMVA Summary'!E719</f>
        <v>0</v>
      </c>
      <c r="AG1827" s="251">
        <f>'1.  LRAMVA Summary'!F719</f>
        <v>0</v>
      </c>
      <c r="AH1827" s="251">
        <f>'1.  LRAMVA Summary'!G719</f>
        <v>0</v>
      </c>
      <c r="AI1827" s="251">
        <f>'1.  LRAMVA Summary'!H719</f>
        <v>0</v>
      </c>
      <c r="AJ1827" s="251">
        <f>'1.  LRAMVA Summary'!I719</f>
        <v>0</v>
      </c>
      <c r="AK1827" s="251">
        <f>'1.  LRAMVA Summary'!J719</f>
        <v>0</v>
      </c>
      <c r="AL1827" s="251">
        <f>'1.  LRAMVA Summary'!K719</f>
        <v>0</v>
      </c>
      <c r="AM1827" s="251">
        <f>'1.  LRAMVA Summary'!L719</f>
        <v>0</v>
      </c>
      <c r="AN1827" s="251">
        <f>'1.  LRAMVA Summary'!M719</f>
        <v>0</v>
      </c>
      <c r="AO1827" s="251">
        <f>'1.  LRAMVA Summary'!N719</f>
        <v>0</v>
      </c>
      <c r="AP1827" s="251">
        <f>'1.  LRAMVA Summary'!O719</f>
        <v>0</v>
      </c>
      <c r="AQ1827" s="251">
        <f>'1.  LRAMVA Summary'!P719</f>
        <v>0</v>
      </c>
      <c r="AR1827" s="251">
        <f>'1.  LRAMVA Summary'!Q719</f>
        <v>0</v>
      </c>
      <c r="AS1827" s="252"/>
    </row>
    <row r="1828" spans="1:45" ht="15.75" collapsed="1">
      <c r="B1828" s="736"/>
      <c r="C1828" s="294"/>
      <c r="D1828" s="294"/>
      <c r="E1828" s="294"/>
      <c r="F1828" s="294"/>
      <c r="G1828" s="294"/>
      <c r="H1828" s="294"/>
      <c r="I1828" s="294"/>
      <c r="J1828" s="294"/>
      <c r="K1828" s="294"/>
      <c r="L1828" s="294"/>
      <c r="M1828" s="294"/>
      <c r="N1828" s="294"/>
      <c r="O1828" s="294"/>
      <c r="P1828" s="294"/>
      <c r="Q1828" s="294"/>
      <c r="R1828" s="294"/>
      <c r="S1828" s="294"/>
      <c r="T1828" s="294"/>
      <c r="U1828" s="294"/>
      <c r="V1828" s="294"/>
      <c r="W1828" s="294"/>
      <c r="X1828" s="294"/>
      <c r="Y1828" s="294"/>
      <c r="Z1828" s="294"/>
      <c r="AA1828" s="294"/>
      <c r="AB1828" s="294"/>
      <c r="AC1828" s="294"/>
      <c r="AD1828" s="741"/>
      <c r="AE1828" s="251" t="str">
        <f>'1.  LRAMVA Summary'!$D$54</f>
        <v>kWh</v>
      </c>
      <c r="AF1828" s="251" t="str">
        <f>'1.  LRAMVA Summary'!$E$54</f>
        <v>kWh</v>
      </c>
      <c r="AG1828" s="251" t="str">
        <f>'1.  LRAMVA Summary'!$F$54</f>
        <v>kW</v>
      </c>
      <c r="AH1828" s="251" t="str">
        <f>'1.  LRAMVA Summary'!$G$54</f>
        <v>kWh</v>
      </c>
      <c r="AI1828" s="251" t="str">
        <f>'1.  LRAMVA Summary'!$H$54</f>
        <v>kW</v>
      </c>
      <c r="AJ1828" s="251">
        <f>'1.  LRAMVA Summary'!$I$54</f>
        <v>0</v>
      </c>
      <c r="AK1828" s="251">
        <f>'1.  LRAMVA Summary'!$J$54</f>
        <v>0</v>
      </c>
      <c r="AL1828" s="251">
        <f>'1.  LRAMVA Summary'!$K$54</f>
        <v>0</v>
      </c>
      <c r="AM1828" s="251">
        <f>'1.  LRAMVA Summary'!$L$54</f>
        <v>0</v>
      </c>
      <c r="AN1828" s="251">
        <f>'1.  LRAMVA Summary'!$M$54</f>
        <v>0</v>
      </c>
      <c r="AO1828" s="251">
        <f>'1.  LRAMVA Summary'!$N$54</f>
        <v>0</v>
      </c>
      <c r="AP1828" s="251">
        <f>'1.  LRAMVA Summary'!$O$54</f>
        <v>0</v>
      </c>
      <c r="AQ1828" s="251">
        <f>'1.  LRAMVA Summary'!$P$54</f>
        <v>0</v>
      </c>
      <c r="AR1828" s="251">
        <f>'1.  LRAMVA Summary'!$Q$54</f>
        <v>0</v>
      </c>
      <c r="AS1828" s="289"/>
    </row>
    <row r="1829" spans="1:45" ht="15.75">
      <c r="B1829" s="737" t="s">
        <v>931</v>
      </c>
      <c r="C1829" s="294"/>
      <c r="D1829" s="294"/>
      <c r="E1829" s="294"/>
      <c r="F1829" s="294"/>
      <c r="G1829" s="294"/>
      <c r="H1829" s="294"/>
      <c r="I1829" s="294"/>
      <c r="J1829" s="294"/>
      <c r="K1829" s="294"/>
      <c r="L1829" s="294"/>
      <c r="M1829" s="294"/>
      <c r="N1829" s="294"/>
      <c r="O1829" s="294"/>
      <c r="P1829" s="294"/>
      <c r="Q1829" s="294"/>
      <c r="R1829" s="294"/>
      <c r="S1829" s="294"/>
      <c r="T1829" s="294"/>
      <c r="U1829" s="294"/>
      <c r="V1829" s="294"/>
      <c r="W1829" s="294"/>
      <c r="X1829" s="294"/>
      <c r="Y1829" s="294"/>
      <c r="Z1829" s="294"/>
      <c r="AA1829" s="294"/>
      <c r="AB1829" s="294"/>
      <c r="AC1829" s="294"/>
      <c r="AD1829" s="741"/>
      <c r="AE1829" s="739">
        <v>0</v>
      </c>
      <c r="AF1829" s="734">
        <v>0</v>
      </c>
      <c r="AG1829" s="734">
        <v>0</v>
      </c>
      <c r="AH1829" s="734">
        <v>0</v>
      </c>
      <c r="AI1829" s="734">
        <v>0</v>
      </c>
      <c r="AJ1829" s="734">
        <v>0</v>
      </c>
      <c r="AK1829" s="734">
        <v>0</v>
      </c>
      <c r="AL1829" s="734">
        <v>0</v>
      </c>
      <c r="AM1829" s="734">
        <v>0</v>
      </c>
      <c r="AN1829" s="734">
        <v>0</v>
      </c>
      <c r="AO1829" s="734">
        <v>0</v>
      </c>
      <c r="AP1829" s="734">
        <v>0</v>
      </c>
      <c r="AQ1829" s="734">
        <v>0</v>
      </c>
      <c r="AR1829" s="734">
        <v>0</v>
      </c>
      <c r="AS1829" s="735"/>
    </row>
    <row r="1830" spans="1:45" ht="15.75">
      <c r="B1830" s="738" t="s">
        <v>801</v>
      </c>
      <c r="C1830" s="355"/>
      <c r="D1830" s="355"/>
      <c r="E1830" s="355"/>
      <c r="F1830" s="355"/>
      <c r="G1830" s="355"/>
      <c r="H1830" s="355"/>
      <c r="I1830" s="355"/>
      <c r="J1830" s="355"/>
      <c r="K1830" s="355"/>
      <c r="L1830" s="355"/>
      <c r="M1830" s="355"/>
      <c r="N1830" s="355"/>
      <c r="O1830" s="355"/>
      <c r="P1830" s="355"/>
      <c r="Q1830" s="355"/>
      <c r="R1830" s="355"/>
      <c r="S1830" s="355"/>
      <c r="T1830" s="355"/>
      <c r="U1830" s="355"/>
      <c r="V1830" s="355"/>
      <c r="W1830" s="355"/>
      <c r="X1830" s="355"/>
      <c r="Y1830" s="355"/>
      <c r="Z1830" s="355"/>
      <c r="AA1830" s="355"/>
      <c r="AB1830" s="355"/>
      <c r="AC1830" s="355"/>
      <c r="AD1830" s="742"/>
      <c r="AE1830" s="740">
        <f>HLOOKUP(AE1826,'2. LRAMVA Threshold'!$B$42:$Q$60,18,FALSE)</f>
        <v>0</v>
      </c>
      <c r="AF1830" s="740">
        <f>HLOOKUP(AF1826,'2. LRAMVA Threshold'!$B$42:$Q$60,18,FALSE)</f>
        <v>122604</v>
      </c>
      <c r="AG1830" s="740">
        <f>HLOOKUP(AG1826,'2. LRAMVA Threshold'!$B$42:$Q$60,18,FALSE)</f>
        <v>5981</v>
      </c>
      <c r="AH1830" s="740">
        <f>HLOOKUP(AH1826,'2. LRAMVA Threshold'!$B$42:$Q$60,18,FALSE)</f>
        <v>0</v>
      </c>
      <c r="AI1830" s="740">
        <f>HLOOKUP(AI1826,'2. LRAMVA Threshold'!$B$42:$Q$60,18,FALSE)</f>
        <v>0</v>
      </c>
      <c r="AJ1830" s="740">
        <f>HLOOKUP(AJ1826,'2. LRAMVA Threshold'!$B$42:$Q$60,18,FALSE)</f>
        <v>0</v>
      </c>
      <c r="AK1830" s="740">
        <f>HLOOKUP(AK1826,'2. LRAMVA Threshold'!$B$42:$Q$60,18,FALSE)</f>
        <v>0</v>
      </c>
      <c r="AL1830" s="740">
        <f>HLOOKUP(AL1826,'2. LRAMVA Threshold'!$B$42:$Q$60,18,FALSE)</f>
        <v>0</v>
      </c>
      <c r="AM1830" s="740">
        <f>HLOOKUP(AM1826,'2. LRAMVA Threshold'!$B$42:$Q$60,18,FALSE)</f>
        <v>0</v>
      </c>
      <c r="AN1830" s="740">
        <f>HLOOKUP(AN1826,'2. LRAMVA Threshold'!$B$42:$Q$60,18,FALSE)</f>
        <v>0</v>
      </c>
      <c r="AO1830" s="740">
        <f>HLOOKUP(AO1826,'2. LRAMVA Threshold'!$B$42:$Q$60,18,FALSE)</f>
        <v>0</v>
      </c>
      <c r="AP1830" s="740">
        <f>HLOOKUP(AP1826,'2. LRAMVA Threshold'!$B$42:$Q$60,18,FALSE)</f>
        <v>0</v>
      </c>
      <c r="AQ1830" s="740">
        <f>HLOOKUP(AQ1826,'2. LRAMVA Threshold'!$B$42:$Q$60,18,FALSE)</f>
        <v>0</v>
      </c>
      <c r="AR1830" s="740">
        <f>HLOOKUP(AR1826,'2. LRAMVA Threshold'!$B$42:$Q$60,18,FALSE)</f>
        <v>0</v>
      </c>
      <c r="AS1830" s="393"/>
    </row>
    <row r="1831" spans="1:45">
      <c r="B1831" s="346"/>
      <c r="C1831" s="292"/>
      <c r="D1831" s="293"/>
      <c r="E1831" s="293"/>
      <c r="F1831" s="293"/>
      <c r="G1831" s="293"/>
      <c r="H1831" s="293"/>
      <c r="I1831" s="293"/>
      <c r="J1831" s="293"/>
      <c r="K1831" s="293"/>
      <c r="L1831" s="293"/>
      <c r="M1831" s="293"/>
      <c r="N1831" s="293"/>
      <c r="O1831" s="293"/>
      <c r="P1831" s="293"/>
      <c r="Q1831" s="293"/>
      <c r="R1831" s="294"/>
      <c r="S1831" s="293"/>
      <c r="T1831" s="293"/>
      <c r="U1831" s="293"/>
      <c r="V1831" s="263"/>
      <c r="W1831" s="263"/>
      <c r="X1831" s="263"/>
      <c r="Y1831" s="263"/>
      <c r="Z1831" s="293"/>
      <c r="AA1831" s="293"/>
      <c r="AB1831" s="293"/>
      <c r="AC1831" s="293"/>
      <c r="AD1831" s="293"/>
      <c r="AE1831" s="387"/>
      <c r="AF1831" s="387"/>
      <c r="AG1831" s="387"/>
      <c r="AH1831" s="387"/>
      <c r="AI1831" s="387"/>
      <c r="AJ1831" s="387"/>
      <c r="AK1831" s="387"/>
      <c r="AL1831" s="351"/>
      <c r="AM1831" s="351"/>
      <c r="AN1831" s="351"/>
      <c r="AO1831" s="351"/>
      <c r="AP1831" s="351"/>
      <c r="AQ1831" s="351"/>
      <c r="AR1831" s="351"/>
      <c r="AS1831" s="352"/>
    </row>
    <row r="1832" spans="1:45">
      <c r="B1832" s="283" t="s">
        <v>962</v>
      </c>
      <c r="C1832" s="296"/>
      <c r="D1832" s="296"/>
      <c r="E1832" s="329"/>
      <c r="F1832" s="329"/>
      <c r="G1832" s="329"/>
      <c r="H1832" s="329"/>
      <c r="I1832" s="329"/>
      <c r="J1832" s="329"/>
      <c r="K1832" s="329"/>
      <c r="L1832" s="329"/>
      <c r="M1832" s="329"/>
      <c r="N1832" s="329"/>
      <c r="O1832" s="329"/>
      <c r="P1832" s="329"/>
      <c r="Q1832" s="329"/>
      <c r="R1832" s="251"/>
      <c r="S1832" s="298"/>
      <c r="T1832" s="298"/>
      <c r="U1832" s="298"/>
      <c r="V1832" s="297"/>
      <c r="W1832" s="297"/>
      <c r="X1832" s="297"/>
      <c r="Y1832" s="297"/>
      <c r="Z1832" s="298"/>
      <c r="AA1832" s="298"/>
      <c r="AB1832" s="298"/>
      <c r="AC1832" s="298"/>
      <c r="AD1832" s="298"/>
      <c r="AE1832" s="732">
        <f>HLOOKUP(AE35,'3.  Distribution Rates'!$C$122:$P$136,15,FALSE)</f>
        <v>0</v>
      </c>
      <c r="AF1832" s="732">
        <f>HLOOKUP(AF35,'3.  Distribution Rates'!$C$122:$P$136,15,FALSE)</f>
        <v>1.7899999999999999E-2</v>
      </c>
      <c r="AG1832" s="732">
        <f>HLOOKUP(AG35,'3.  Distribution Rates'!$C$122:$P$136,15,FALSE)</f>
        <v>3.5596999999999999</v>
      </c>
      <c r="AH1832" s="732">
        <f>HLOOKUP(AH35,'3.  Distribution Rates'!$C$122:$P$136,15,FALSE)</f>
        <v>1.7399999999999999E-2</v>
      </c>
      <c r="AI1832" s="732">
        <f>HLOOKUP(AI35,'3.  Distribution Rates'!$C$122:$P$136,15,FALSE)</f>
        <v>4.3140999999999998</v>
      </c>
      <c r="AJ1832" s="732">
        <f>HLOOKUP(AJ35,'3.  Distribution Rates'!$C$122:$P$136,15,FALSE)</f>
        <v>0</v>
      </c>
      <c r="AK1832" s="732">
        <f>HLOOKUP(AK35,'3.  Distribution Rates'!$C$122:$P$136,15,FALSE)</f>
        <v>0</v>
      </c>
      <c r="AL1832" s="732">
        <f>HLOOKUP(AL35,'3.  Distribution Rates'!$C$122:$P$136,15,FALSE)</f>
        <v>0</v>
      </c>
      <c r="AM1832" s="732">
        <f>HLOOKUP(AM35,'3.  Distribution Rates'!$C$122:$P$136,15,FALSE)</f>
        <v>0</v>
      </c>
      <c r="AN1832" s="732">
        <f>HLOOKUP(AN35,'3.  Distribution Rates'!$C$122:$P$136,15,FALSE)</f>
        <v>0</v>
      </c>
      <c r="AO1832" s="732">
        <f>HLOOKUP(AO35,'3.  Distribution Rates'!$C$122:$P$136,15,FALSE)</f>
        <v>0</v>
      </c>
      <c r="AP1832" s="732">
        <f>HLOOKUP(AP35,'3.  Distribution Rates'!$C$122:$P$136,15,FALSE)</f>
        <v>0</v>
      </c>
      <c r="AQ1832" s="732">
        <f>HLOOKUP(AQ35,'3.  Distribution Rates'!$C$122:$P$136,15,FALSE)</f>
        <v>0</v>
      </c>
      <c r="AR1832" s="732">
        <f>HLOOKUP(AR35,'3.  Distribution Rates'!$C$122:$P$136,15,FALSE)</f>
        <v>0</v>
      </c>
      <c r="AS1832" s="395"/>
    </row>
    <row r="1833" spans="1:45">
      <c r="B1833" s="283" t="s">
        <v>802</v>
      </c>
      <c r="C1833" s="301"/>
      <c r="D1833" s="243"/>
      <c r="E1833" s="240"/>
      <c r="F1833" s="240"/>
      <c r="G1833" s="240"/>
      <c r="H1833" s="240"/>
      <c r="I1833" s="240"/>
      <c r="J1833" s="240"/>
      <c r="K1833" s="240"/>
      <c r="L1833" s="240"/>
      <c r="M1833" s="240"/>
      <c r="N1833" s="240"/>
      <c r="O1833" s="240"/>
      <c r="P1833" s="240"/>
      <c r="Q1833" s="240"/>
      <c r="R1833" s="251"/>
      <c r="S1833" s="240"/>
      <c r="T1833" s="240"/>
      <c r="U1833" s="240"/>
      <c r="V1833" s="243"/>
      <c r="W1833" s="243"/>
      <c r="X1833" s="243"/>
      <c r="Y1833" s="243"/>
      <c r="Z1833" s="240"/>
      <c r="AA1833" s="240"/>
      <c r="AB1833" s="240"/>
      <c r="AC1833" s="240"/>
      <c r="AD1833" s="240"/>
      <c r="AE1833" s="331">
        <f>'4.  2011-2014 LRAM'!AM149*AE1832</f>
        <v>0</v>
      </c>
      <c r="AF1833" s="331">
        <f>'4.  2011-2014 LRAM'!AN149*AF1832</f>
        <v>0</v>
      </c>
      <c r="AG1833" s="331">
        <f>'4.  2011-2014 LRAM'!AO149*AG1832</f>
        <v>0</v>
      </c>
      <c r="AH1833" s="331">
        <f>'4.  2011-2014 LRAM'!AP149*AH1832</f>
        <v>0</v>
      </c>
      <c r="AI1833" s="331">
        <f>'4.  2011-2014 LRAM'!AQ149*AI1832</f>
        <v>0</v>
      </c>
      <c r="AJ1833" s="331">
        <f>'4.  2011-2014 LRAM'!AR149*AJ1832</f>
        <v>0</v>
      </c>
      <c r="AK1833" s="331">
        <f>'4.  2011-2014 LRAM'!AS149*AK1832</f>
        <v>0</v>
      </c>
      <c r="AL1833" s="331">
        <f>'4.  2011-2014 LRAM'!AT149*AL1832</f>
        <v>0</v>
      </c>
      <c r="AM1833" s="331">
        <f>'4.  2011-2014 LRAM'!AU149*AM1832</f>
        <v>0</v>
      </c>
      <c r="AN1833" s="331">
        <f>'4.  2011-2014 LRAM'!AV149*AN1832</f>
        <v>0</v>
      </c>
      <c r="AO1833" s="331">
        <f>'4.  2011-2014 LRAM'!AW149*AO1832</f>
        <v>0</v>
      </c>
      <c r="AP1833" s="331">
        <f>'4.  2011-2014 LRAM'!AX149*AP1832</f>
        <v>0</v>
      </c>
      <c r="AQ1833" s="331">
        <f>'4.  2011-2014 LRAM'!AY149*AQ1832</f>
        <v>0</v>
      </c>
      <c r="AR1833" s="331">
        <f>'4.  2011-2014 LRAM'!AZ149*AR1832</f>
        <v>0</v>
      </c>
      <c r="AS1833" s="543">
        <f t="shared" ref="AS1833:AS1836" si="3698">SUM(AE1833:AR1833)</f>
        <v>0</v>
      </c>
    </row>
    <row r="1834" spans="1:45">
      <c r="B1834" s="283" t="s">
        <v>803</v>
      </c>
      <c r="C1834" s="301"/>
      <c r="D1834" s="243"/>
      <c r="E1834" s="240"/>
      <c r="F1834" s="240"/>
      <c r="G1834" s="240"/>
      <c r="H1834" s="240"/>
      <c r="I1834" s="240"/>
      <c r="J1834" s="240"/>
      <c r="K1834" s="240"/>
      <c r="L1834" s="240"/>
      <c r="M1834" s="240"/>
      <c r="N1834" s="240"/>
      <c r="O1834" s="240"/>
      <c r="P1834" s="240"/>
      <c r="Q1834" s="240"/>
      <c r="R1834" s="251"/>
      <c r="S1834" s="240"/>
      <c r="T1834" s="240"/>
      <c r="U1834" s="240"/>
      <c r="V1834" s="243"/>
      <c r="W1834" s="243"/>
      <c r="X1834" s="243"/>
      <c r="Y1834" s="243"/>
      <c r="Z1834" s="240"/>
      <c r="AA1834" s="240"/>
      <c r="AB1834" s="240"/>
      <c r="AC1834" s="240"/>
      <c r="AD1834" s="240"/>
      <c r="AE1834" s="331">
        <f>'4.  2011-2014 LRAM'!AM288*AE1832</f>
        <v>0</v>
      </c>
      <c r="AF1834" s="331">
        <f>'4.  2011-2014 LRAM'!AN288*AF1832</f>
        <v>0</v>
      </c>
      <c r="AG1834" s="331">
        <f>'4.  2011-2014 LRAM'!AO288*AG1832</f>
        <v>0</v>
      </c>
      <c r="AH1834" s="331">
        <f>'4.  2011-2014 LRAM'!AP288*AH1832</f>
        <v>0</v>
      </c>
      <c r="AI1834" s="331">
        <f>'4.  2011-2014 LRAM'!AQ288*AI1832</f>
        <v>0</v>
      </c>
      <c r="AJ1834" s="331">
        <f>'4.  2011-2014 LRAM'!AR288*AJ1832</f>
        <v>0</v>
      </c>
      <c r="AK1834" s="331">
        <f>'4.  2011-2014 LRAM'!AS288*AK1832</f>
        <v>0</v>
      </c>
      <c r="AL1834" s="331">
        <f>'4.  2011-2014 LRAM'!AT288*AL1832</f>
        <v>0</v>
      </c>
      <c r="AM1834" s="331">
        <f>'4.  2011-2014 LRAM'!AU288*AM1832</f>
        <v>0</v>
      </c>
      <c r="AN1834" s="331">
        <f>'4.  2011-2014 LRAM'!AV288*AN1832</f>
        <v>0</v>
      </c>
      <c r="AO1834" s="331">
        <f>'4.  2011-2014 LRAM'!AW288*AO1832</f>
        <v>0</v>
      </c>
      <c r="AP1834" s="331">
        <f>'4.  2011-2014 LRAM'!AX288*AP1832</f>
        <v>0</v>
      </c>
      <c r="AQ1834" s="331">
        <f>'4.  2011-2014 LRAM'!AY288*AQ1832</f>
        <v>0</v>
      </c>
      <c r="AR1834" s="331">
        <f>'4.  2011-2014 LRAM'!AZ288*AR1832</f>
        <v>0</v>
      </c>
      <c r="AS1834" s="543">
        <f t="shared" si="3698"/>
        <v>0</v>
      </c>
    </row>
    <row r="1835" spans="1:45">
      <c r="B1835" s="283" t="s">
        <v>804</v>
      </c>
      <c r="C1835" s="301"/>
      <c r="D1835" s="243"/>
      <c r="E1835" s="240"/>
      <c r="F1835" s="240"/>
      <c r="G1835" s="240"/>
      <c r="H1835" s="240"/>
      <c r="I1835" s="240"/>
      <c r="J1835" s="240"/>
      <c r="K1835" s="240"/>
      <c r="L1835" s="240"/>
      <c r="M1835" s="240"/>
      <c r="N1835" s="240"/>
      <c r="O1835" s="240"/>
      <c r="P1835" s="240"/>
      <c r="Q1835" s="240"/>
      <c r="R1835" s="251"/>
      <c r="S1835" s="240"/>
      <c r="T1835" s="240"/>
      <c r="U1835" s="240"/>
      <c r="V1835" s="243"/>
      <c r="W1835" s="243"/>
      <c r="X1835" s="243"/>
      <c r="Y1835" s="243"/>
      <c r="Z1835" s="240"/>
      <c r="AA1835" s="240"/>
      <c r="AB1835" s="240"/>
      <c r="AC1835" s="240"/>
      <c r="AD1835" s="240"/>
      <c r="AE1835" s="331">
        <f>'4.  2011-2014 LRAM'!AM425*AE1832</f>
        <v>0</v>
      </c>
      <c r="AF1835" s="331">
        <f>'4.  2011-2014 LRAM'!AN425*AF1832</f>
        <v>0</v>
      </c>
      <c r="AG1835" s="331">
        <f>'4.  2011-2014 LRAM'!AO425*AG1832</f>
        <v>0</v>
      </c>
      <c r="AH1835" s="331">
        <f>'4.  2011-2014 LRAM'!AP425*AH1832</f>
        <v>0</v>
      </c>
      <c r="AI1835" s="331">
        <f>'4.  2011-2014 LRAM'!AQ425*AI1832</f>
        <v>0</v>
      </c>
      <c r="AJ1835" s="331">
        <f>'4.  2011-2014 LRAM'!AR425*AJ1832</f>
        <v>0</v>
      </c>
      <c r="AK1835" s="331">
        <f>'4.  2011-2014 LRAM'!AS425*AK1832</f>
        <v>0</v>
      </c>
      <c r="AL1835" s="331">
        <f>'4.  2011-2014 LRAM'!AT425*AL1832</f>
        <v>0</v>
      </c>
      <c r="AM1835" s="331">
        <f>'4.  2011-2014 LRAM'!AU425*AM1832</f>
        <v>0</v>
      </c>
      <c r="AN1835" s="331">
        <f>'4.  2011-2014 LRAM'!AV425*AN1832</f>
        <v>0</v>
      </c>
      <c r="AO1835" s="331">
        <f>'4.  2011-2014 LRAM'!AW425*AO1832</f>
        <v>0</v>
      </c>
      <c r="AP1835" s="331">
        <f>'4.  2011-2014 LRAM'!AX425*AP1832</f>
        <v>0</v>
      </c>
      <c r="AQ1835" s="331">
        <f>'4.  2011-2014 LRAM'!AY425*AQ1832</f>
        <v>0</v>
      </c>
      <c r="AR1835" s="331">
        <f>'4.  2011-2014 LRAM'!AZ425*AR1832</f>
        <v>0</v>
      </c>
      <c r="AS1835" s="543">
        <f t="shared" si="3698"/>
        <v>0</v>
      </c>
    </row>
    <row r="1836" spans="1:45">
      <c r="B1836" s="283" t="s">
        <v>805</v>
      </c>
      <c r="C1836" s="301"/>
      <c r="D1836" s="243"/>
      <c r="E1836" s="240"/>
      <c r="F1836" s="240"/>
      <c r="G1836" s="240"/>
      <c r="H1836" s="240"/>
      <c r="I1836" s="240"/>
      <c r="J1836" s="240"/>
      <c r="K1836" s="240"/>
      <c r="L1836" s="240"/>
      <c r="M1836" s="240"/>
      <c r="N1836" s="240"/>
      <c r="O1836" s="240"/>
      <c r="P1836" s="240"/>
      <c r="Q1836" s="240"/>
      <c r="R1836" s="251"/>
      <c r="S1836" s="240"/>
      <c r="T1836" s="240"/>
      <c r="U1836" s="240"/>
      <c r="V1836" s="243"/>
      <c r="W1836" s="243"/>
      <c r="X1836" s="243"/>
      <c r="Y1836" s="243"/>
      <c r="Z1836" s="240"/>
      <c r="AA1836" s="240"/>
      <c r="AB1836" s="240"/>
      <c r="AC1836" s="240"/>
      <c r="AD1836" s="240"/>
      <c r="AE1836" s="331">
        <f>'4.  2011-2014 LRAM'!AM561*AE1832</f>
        <v>0</v>
      </c>
      <c r="AF1836" s="331">
        <f>'4.  2011-2014 LRAM'!AN561*AF1832</f>
        <v>0</v>
      </c>
      <c r="AG1836" s="331">
        <f>'4.  2011-2014 LRAM'!AO561*AG1832</f>
        <v>0</v>
      </c>
      <c r="AH1836" s="331">
        <f>'4.  2011-2014 LRAM'!AP561*AH1832</f>
        <v>0</v>
      </c>
      <c r="AI1836" s="331">
        <f>'4.  2011-2014 LRAM'!AQ561*AI1832</f>
        <v>0</v>
      </c>
      <c r="AJ1836" s="331">
        <f>'4.  2011-2014 LRAM'!AR561*AJ1832</f>
        <v>0</v>
      </c>
      <c r="AK1836" s="331">
        <f>'4.  2011-2014 LRAM'!AS561*AK1832</f>
        <v>0</v>
      </c>
      <c r="AL1836" s="331">
        <f>'4.  2011-2014 LRAM'!AT561*AL1832</f>
        <v>0</v>
      </c>
      <c r="AM1836" s="331">
        <f>'4.  2011-2014 LRAM'!AU561*AM1832</f>
        <v>0</v>
      </c>
      <c r="AN1836" s="331">
        <f>'4.  2011-2014 LRAM'!AV561*AN1832</f>
        <v>0</v>
      </c>
      <c r="AO1836" s="331">
        <f>'4.  2011-2014 LRAM'!AW561*AO1832</f>
        <v>0</v>
      </c>
      <c r="AP1836" s="331">
        <f>'4.  2011-2014 LRAM'!AX561*AP1832</f>
        <v>0</v>
      </c>
      <c r="AQ1836" s="331">
        <f>'4.  2011-2014 LRAM'!AY561*AQ1832</f>
        <v>0</v>
      </c>
      <c r="AR1836" s="331">
        <f>'4.  2011-2014 LRAM'!AZ561*AR1832</f>
        <v>0</v>
      </c>
      <c r="AS1836" s="543">
        <f t="shared" si="3698"/>
        <v>0</v>
      </c>
    </row>
    <row r="1837" spans="1:45">
      <c r="B1837" s="283" t="s">
        <v>806</v>
      </c>
      <c r="C1837" s="301"/>
      <c r="D1837" s="243"/>
      <c r="E1837" s="240"/>
      <c r="F1837" s="240"/>
      <c r="G1837" s="240"/>
      <c r="H1837" s="240"/>
      <c r="I1837" s="240"/>
      <c r="J1837" s="240"/>
      <c r="K1837" s="240"/>
      <c r="L1837" s="240"/>
      <c r="M1837" s="240"/>
      <c r="N1837" s="240"/>
      <c r="O1837" s="240"/>
      <c r="P1837" s="240"/>
      <c r="Q1837" s="240"/>
      <c r="R1837" s="251"/>
      <c r="S1837" s="240"/>
      <c r="T1837" s="240"/>
      <c r="U1837" s="240"/>
      <c r="V1837" s="243"/>
      <c r="W1837" s="243"/>
      <c r="X1837" s="243"/>
      <c r="Y1837" s="243"/>
      <c r="Z1837" s="240"/>
      <c r="AA1837" s="240"/>
      <c r="AB1837" s="240"/>
      <c r="AC1837" s="240"/>
      <c r="AD1837" s="240"/>
      <c r="AE1837" s="331">
        <f t="shared" ref="AE1837:AR1837" si="3699">AE218*AE1832</f>
        <v>0</v>
      </c>
      <c r="AF1837" s="331">
        <f t="shared" si="3699"/>
        <v>0</v>
      </c>
      <c r="AG1837" s="331">
        <f t="shared" si="3699"/>
        <v>0</v>
      </c>
      <c r="AH1837" s="331">
        <f t="shared" si="3699"/>
        <v>0</v>
      </c>
      <c r="AI1837" s="331">
        <f t="shared" si="3699"/>
        <v>0</v>
      </c>
      <c r="AJ1837" s="331">
        <f t="shared" si="3699"/>
        <v>0</v>
      </c>
      <c r="AK1837" s="331">
        <f t="shared" si="3699"/>
        <v>0</v>
      </c>
      <c r="AL1837" s="331">
        <f t="shared" si="3699"/>
        <v>0</v>
      </c>
      <c r="AM1837" s="331">
        <f t="shared" si="3699"/>
        <v>0</v>
      </c>
      <c r="AN1837" s="331">
        <f t="shared" si="3699"/>
        <v>0</v>
      </c>
      <c r="AO1837" s="331">
        <f t="shared" si="3699"/>
        <v>0</v>
      </c>
      <c r="AP1837" s="331">
        <f t="shared" si="3699"/>
        <v>0</v>
      </c>
      <c r="AQ1837" s="331">
        <f t="shared" si="3699"/>
        <v>0</v>
      </c>
      <c r="AR1837" s="331">
        <f t="shared" si="3699"/>
        <v>0</v>
      </c>
      <c r="AS1837" s="543">
        <f>SUM(AE1837:AR1837)</f>
        <v>0</v>
      </c>
    </row>
    <row r="1838" spans="1:45">
      <c r="B1838" s="283" t="s">
        <v>807</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 t="shared" ref="AE1838:AR1838" si="3700">AE408*AE1832</f>
        <v>0</v>
      </c>
      <c r="AF1838" s="331">
        <f t="shared" si="3700"/>
        <v>0</v>
      </c>
      <c r="AG1838" s="331">
        <f t="shared" si="3700"/>
        <v>0</v>
      </c>
      <c r="AH1838" s="331">
        <f t="shared" si="3700"/>
        <v>0</v>
      </c>
      <c r="AI1838" s="331">
        <f t="shared" si="3700"/>
        <v>0</v>
      </c>
      <c r="AJ1838" s="331">
        <f t="shared" si="3700"/>
        <v>0</v>
      </c>
      <c r="AK1838" s="331">
        <f t="shared" si="3700"/>
        <v>0</v>
      </c>
      <c r="AL1838" s="331">
        <f t="shared" si="3700"/>
        <v>0</v>
      </c>
      <c r="AM1838" s="331">
        <f t="shared" si="3700"/>
        <v>0</v>
      </c>
      <c r="AN1838" s="331">
        <f t="shared" si="3700"/>
        <v>0</v>
      </c>
      <c r="AO1838" s="331">
        <f t="shared" si="3700"/>
        <v>0</v>
      </c>
      <c r="AP1838" s="331">
        <f t="shared" si="3700"/>
        <v>0</v>
      </c>
      <c r="AQ1838" s="331">
        <f t="shared" si="3700"/>
        <v>0</v>
      </c>
      <c r="AR1838" s="331">
        <f t="shared" si="3700"/>
        <v>0</v>
      </c>
      <c r="AS1838" s="543">
        <f>SUM(AE1838:AR1838)</f>
        <v>0</v>
      </c>
    </row>
    <row r="1839" spans="1:45">
      <c r="B1839" s="283" t="s">
        <v>808</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 t="shared" ref="AE1839:AR1839" si="3701">AE598*AE1832</f>
        <v>0</v>
      </c>
      <c r="AF1839" s="331">
        <f t="shared" si="3701"/>
        <v>0</v>
      </c>
      <c r="AG1839" s="331">
        <f t="shared" si="3701"/>
        <v>0</v>
      </c>
      <c r="AH1839" s="331">
        <f t="shared" si="3701"/>
        <v>0</v>
      </c>
      <c r="AI1839" s="331">
        <f t="shared" si="3701"/>
        <v>0</v>
      </c>
      <c r="AJ1839" s="331">
        <f t="shared" si="3701"/>
        <v>0</v>
      </c>
      <c r="AK1839" s="331">
        <f t="shared" si="3701"/>
        <v>0</v>
      </c>
      <c r="AL1839" s="331">
        <f t="shared" si="3701"/>
        <v>0</v>
      </c>
      <c r="AM1839" s="331">
        <f t="shared" si="3701"/>
        <v>0</v>
      </c>
      <c r="AN1839" s="331">
        <f t="shared" si="3701"/>
        <v>0</v>
      </c>
      <c r="AO1839" s="331">
        <f t="shared" si="3701"/>
        <v>0</v>
      </c>
      <c r="AP1839" s="331">
        <f t="shared" si="3701"/>
        <v>0</v>
      </c>
      <c r="AQ1839" s="331">
        <f t="shared" si="3701"/>
        <v>0</v>
      </c>
      <c r="AR1839" s="331">
        <f t="shared" si="3701"/>
        <v>0</v>
      </c>
      <c r="AS1839" s="543">
        <f>SUM(AE1839:AR1839)</f>
        <v>0</v>
      </c>
    </row>
    <row r="1840" spans="1:45">
      <c r="B1840" s="283" t="s">
        <v>809</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 t="shared" ref="AE1840:AR1840" si="3702">AE788*AE1832</f>
        <v>0</v>
      </c>
      <c r="AF1840" s="331">
        <f t="shared" si="3702"/>
        <v>0</v>
      </c>
      <c r="AG1840" s="331">
        <f t="shared" si="3702"/>
        <v>0</v>
      </c>
      <c r="AH1840" s="331">
        <f t="shared" si="3702"/>
        <v>0</v>
      </c>
      <c r="AI1840" s="331">
        <f t="shared" si="3702"/>
        <v>0</v>
      </c>
      <c r="AJ1840" s="331">
        <f t="shared" si="3702"/>
        <v>0</v>
      </c>
      <c r="AK1840" s="331">
        <f t="shared" si="3702"/>
        <v>0</v>
      </c>
      <c r="AL1840" s="331">
        <f t="shared" si="3702"/>
        <v>0</v>
      </c>
      <c r="AM1840" s="331">
        <f t="shared" si="3702"/>
        <v>0</v>
      </c>
      <c r="AN1840" s="331">
        <f t="shared" si="3702"/>
        <v>0</v>
      </c>
      <c r="AO1840" s="331">
        <f t="shared" si="3702"/>
        <v>0</v>
      </c>
      <c r="AP1840" s="331">
        <f t="shared" si="3702"/>
        <v>0</v>
      </c>
      <c r="AQ1840" s="331">
        <f t="shared" si="3702"/>
        <v>0</v>
      </c>
      <c r="AR1840" s="331">
        <f t="shared" si="3702"/>
        <v>0</v>
      </c>
      <c r="AS1840" s="543">
        <f t="shared" ref="AS1840:AS1845" si="3703">SUM(AE1840:AR1840)</f>
        <v>0</v>
      </c>
    </row>
    <row r="1841" spans="1:45">
      <c r="B1841" s="283" t="s">
        <v>810</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 t="shared" ref="AE1841:AR1841" si="3704">AE983*AE1832</f>
        <v>0</v>
      </c>
      <c r="AF1841" s="331">
        <f t="shared" si="3704"/>
        <v>0</v>
      </c>
      <c r="AG1841" s="331">
        <f t="shared" si="3704"/>
        <v>0</v>
      </c>
      <c r="AH1841" s="331">
        <f t="shared" si="3704"/>
        <v>0</v>
      </c>
      <c r="AI1841" s="331">
        <f t="shared" si="3704"/>
        <v>0</v>
      </c>
      <c r="AJ1841" s="331">
        <f t="shared" si="3704"/>
        <v>0</v>
      </c>
      <c r="AK1841" s="331">
        <f t="shared" si="3704"/>
        <v>0</v>
      </c>
      <c r="AL1841" s="331">
        <f t="shared" si="3704"/>
        <v>0</v>
      </c>
      <c r="AM1841" s="331">
        <f t="shared" si="3704"/>
        <v>0</v>
      </c>
      <c r="AN1841" s="331">
        <f t="shared" si="3704"/>
        <v>0</v>
      </c>
      <c r="AO1841" s="331">
        <f t="shared" si="3704"/>
        <v>0</v>
      </c>
      <c r="AP1841" s="331">
        <f t="shared" si="3704"/>
        <v>0</v>
      </c>
      <c r="AQ1841" s="331">
        <f t="shared" si="3704"/>
        <v>0</v>
      </c>
      <c r="AR1841" s="331">
        <f t="shared" si="3704"/>
        <v>0</v>
      </c>
      <c r="AS1841" s="543">
        <f t="shared" si="3703"/>
        <v>0</v>
      </c>
    </row>
    <row r="1842" spans="1:45">
      <c r="B1842" s="283" t="s">
        <v>811</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705">AE1178*AE1832</f>
        <v>0</v>
      </c>
      <c r="AF1842" s="331">
        <f t="shared" si="3705"/>
        <v>5212.5111783318389</v>
      </c>
      <c r="AG1842" s="331">
        <f t="shared" si="3705"/>
        <v>10126.885906381509</v>
      </c>
      <c r="AH1842" s="331">
        <f t="shared" si="3705"/>
        <v>0</v>
      </c>
      <c r="AI1842" s="331">
        <f t="shared" si="3705"/>
        <v>0</v>
      </c>
      <c r="AJ1842" s="331">
        <f t="shared" si="3705"/>
        <v>0</v>
      </c>
      <c r="AK1842" s="331">
        <f t="shared" si="3705"/>
        <v>0</v>
      </c>
      <c r="AL1842" s="331">
        <f t="shared" si="3705"/>
        <v>0</v>
      </c>
      <c r="AM1842" s="331">
        <f t="shared" si="3705"/>
        <v>0</v>
      </c>
      <c r="AN1842" s="331">
        <f t="shared" si="3705"/>
        <v>0</v>
      </c>
      <c r="AO1842" s="331">
        <f t="shared" si="3705"/>
        <v>0</v>
      </c>
      <c r="AP1842" s="331">
        <f t="shared" si="3705"/>
        <v>0</v>
      </c>
      <c r="AQ1842" s="331">
        <f t="shared" si="3705"/>
        <v>0</v>
      </c>
      <c r="AR1842" s="331">
        <f t="shared" si="3705"/>
        <v>0</v>
      </c>
      <c r="AS1842" s="543">
        <f t="shared" si="3703"/>
        <v>15339.397084713348</v>
      </c>
    </row>
    <row r="1843" spans="1:45">
      <c r="B1843" s="283" t="s">
        <v>812</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706">AE1373*AE1832</f>
        <v>0</v>
      </c>
      <c r="AF1843" s="331">
        <f t="shared" si="3706"/>
        <v>0</v>
      </c>
      <c r="AG1843" s="331">
        <f t="shared" si="3706"/>
        <v>978.39714518272774</v>
      </c>
      <c r="AH1843" s="331">
        <f t="shared" si="3706"/>
        <v>0</v>
      </c>
      <c r="AI1843" s="331">
        <f t="shared" si="3706"/>
        <v>0</v>
      </c>
      <c r="AJ1843" s="331">
        <f t="shared" si="3706"/>
        <v>0</v>
      </c>
      <c r="AK1843" s="331">
        <f t="shared" si="3706"/>
        <v>0</v>
      </c>
      <c r="AL1843" s="331">
        <f t="shared" si="3706"/>
        <v>0</v>
      </c>
      <c r="AM1843" s="331">
        <f t="shared" si="3706"/>
        <v>0</v>
      </c>
      <c r="AN1843" s="331">
        <f t="shared" si="3706"/>
        <v>0</v>
      </c>
      <c r="AO1843" s="331">
        <f t="shared" si="3706"/>
        <v>0</v>
      </c>
      <c r="AP1843" s="331">
        <f t="shared" si="3706"/>
        <v>0</v>
      </c>
      <c r="AQ1843" s="331">
        <f t="shared" si="3706"/>
        <v>0</v>
      </c>
      <c r="AR1843" s="331">
        <f t="shared" si="3706"/>
        <v>0</v>
      </c>
      <c r="AS1843" s="543">
        <f t="shared" si="3703"/>
        <v>978.39714518272774</v>
      </c>
    </row>
    <row r="1844" spans="1:45">
      <c r="B1844" s="283" t="s">
        <v>813</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707">AE1567*AE1832</f>
        <v>0</v>
      </c>
      <c r="AF1844" s="331">
        <f t="shared" si="3707"/>
        <v>0</v>
      </c>
      <c r="AG1844" s="331">
        <f t="shared" si="3707"/>
        <v>0</v>
      </c>
      <c r="AH1844" s="331">
        <f t="shared" si="3707"/>
        <v>0</v>
      </c>
      <c r="AI1844" s="331">
        <f t="shared" si="3707"/>
        <v>0</v>
      </c>
      <c r="AJ1844" s="331">
        <f t="shared" si="3707"/>
        <v>0</v>
      </c>
      <c r="AK1844" s="331">
        <f t="shared" si="3707"/>
        <v>0</v>
      </c>
      <c r="AL1844" s="331">
        <f t="shared" si="3707"/>
        <v>0</v>
      </c>
      <c r="AM1844" s="331">
        <f t="shared" si="3707"/>
        <v>0</v>
      </c>
      <c r="AN1844" s="331">
        <f t="shared" si="3707"/>
        <v>0</v>
      </c>
      <c r="AO1844" s="331">
        <f t="shared" si="3707"/>
        <v>0</v>
      </c>
      <c r="AP1844" s="331">
        <f t="shared" si="3707"/>
        <v>0</v>
      </c>
      <c r="AQ1844" s="331">
        <f t="shared" si="3707"/>
        <v>0</v>
      </c>
      <c r="AR1844" s="331">
        <f t="shared" si="3707"/>
        <v>0</v>
      </c>
      <c r="AS1844" s="543">
        <f t="shared" si="3703"/>
        <v>0</v>
      </c>
    </row>
    <row r="1845" spans="1:45" ht="15.75">
      <c r="B1845" s="305" t="s">
        <v>990</v>
      </c>
      <c r="C1845" s="301"/>
      <c r="D1845" s="263"/>
      <c r="E1845" s="293"/>
      <c r="F1845" s="293"/>
      <c r="G1845" s="293"/>
      <c r="H1845" s="293"/>
      <c r="I1845" s="293"/>
      <c r="J1845" s="293"/>
      <c r="K1845" s="293"/>
      <c r="L1845" s="293"/>
      <c r="M1845" s="293"/>
      <c r="N1845" s="293"/>
      <c r="O1845" s="293"/>
      <c r="P1845" s="293"/>
      <c r="Q1845" s="293"/>
      <c r="R1845" s="260"/>
      <c r="S1845" s="293"/>
      <c r="T1845" s="293"/>
      <c r="U1845" s="293"/>
      <c r="V1845" s="263"/>
      <c r="W1845" s="263"/>
      <c r="X1845" s="263"/>
      <c r="Y1845" s="263"/>
      <c r="Z1845" s="293"/>
      <c r="AA1845" s="293"/>
      <c r="AB1845" s="293"/>
      <c r="AC1845" s="293"/>
      <c r="AD1845" s="293"/>
      <c r="AE1845" s="302">
        <f>SUM(AE1833:AE1844)</f>
        <v>0</v>
      </c>
      <c r="AF1845" s="302">
        <f t="shared" ref="AF1845:AR1845" si="3708">SUM(AF1833:AF1844)</f>
        <v>5212.5111783318389</v>
      </c>
      <c r="AG1845" s="302">
        <f t="shared" si="3708"/>
        <v>11105.283051564236</v>
      </c>
      <c r="AH1845" s="302">
        <f t="shared" si="3708"/>
        <v>0</v>
      </c>
      <c r="AI1845" s="302">
        <f t="shared" si="3708"/>
        <v>0</v>
      </c>
      <c r="AJ1845" s="302">
        <f t="shared" si="3708"/>
        <v>0</v>
      </c>
      <c r="AK1845" s="302">
        <f t="shared" si="3708"/>
        <v>0</v>
      </c>
      <c r="AL1845" s="302">
        <f t="shared" si="3708"/>
        <v>0</v>
      </c>
      <c r="AM1845" s="302">
        <f t="shared" si="3708"/>
        <v>0</v>
      </c>
      <c r="AN1845" s="302">
        <f t="shared" si="3708"/>
        <v>0</v>
      </c>
      <c r="AO1845" s="302">
        <f t="shared" si="3708"/>
        <v>0</v>
      </c>
      <c r="AP1845" s="302">
        <f t="shared" si="3708"/>
        <v>0</v>
      </c>
      <c r="AQ1845" s="302">
        <f t="shared" si="3708"/>
        <v>0</v>
      </c>
      <c r="AR1845" s="302">
        <f t="shared" si="3708"/>
        <v>0</v>
      </c>
      <c r="AS1845" s="359">
        <f t="shared" si="3703"/>
        <v>16317.794229896075</v>
      </c>
    </row>
    <row r="1846" spans="1:45" ht="15.75">
      <c r="B1846" s="305" t="s">
        <v>991</v>
      </c>
      <c r="C1846" s="301"/>
      <c r="D1846" s="306"/>
      <c r="E1846" s="293"/>
      <c r="F1846" s="293"/>
      <c r="G1846" s="293"/>
      <c r="H1846" s="293"/>
      <c r="I1846" s="293"/>
      <c r="J1846" s="293"/>
      <c r="K1846" s="293"/>
      <c r="L1846" s="293"/>
      <c r="M1846" s="293"/>
      <c r="N1846" s="293"/>
      <c r="O1846" s="293"/>
      <c r="P1846" s="293"/>
      <c r="Q1846" s="293"/>
      <c r="R1846" s="260"/>
      <c r="S1846" s="293"/>
      <c r="T1846" s="293"/>
      <c r="U1846" s="293"/>
      <c r="V1846" s="263"/>
      <c r="W1846" s="263"/>
      <c r="X1846" s="263"/>
      <c r="Y1846" s="263"/>
      <c r="Z1846" s="293"/>
      <c r="AA1846" s="293"/>
      <c r="AB1846" s="293"/>
      <c r="AC1846" s="293"/>
      <c r="AD1846" s="293"/>
      <c r="AE1846" s="303">
        <f>AE1830*AE1832</f>
        <v>0</v>
      </c>
      <c r="AF1846" s="303">
        <f t="shared" ref="AF1846:AR1846" si="3709">AF1830*AF1832</f>
        <v>2194.6115999999997</v>
      </c>
      <c r="AG1846" s="303">
        <f t="shared" si="3709"/>
        <v>21290.565699999999</v>
      </c>
      <c r="AH1846" s="303">
        <f t="shared" si="3709"/>
        <v>0</v>
      </c>
      <c r="AI1846" s="303">
        <f t="shared" si="3709"/>
        <v>0</v>
      </c>
      <c r="AJ1846" s="303">
        <f t="shared" si="3709"/>
        <v>0</v>
      </c>
      <c r="AK1846" s="303">
        <f t="shared" si="3709"/>
        <v>0</v>
      </c>
      <c r="AL1846" s="303">
        <f t="shared" si="3709"/>
        <v>0</v>
      </c>
      <c r="AM1846" s="303">
        <f t="shared" si="3709"/>
        <v>0</v>
      </c>
      <c r="AN1846" s="303">
        <f t="shared" si="3709"/>
        <v>0</v>
      </c>
      <c r="AO1846" s="303">
        <f t="shared" si="3709"/>
        <v>0</v>
      </c>
      <c r="AP1846" s="303">
        <f t="shared" si="3709"/>
        <v>0</v>
      </c>
      <c r="AQ1846" s="303">
        <f t="shared" si="3709"/>
        <v>0</v>
      </c>
      <c r="AR1846" s="303">
        <f t="shared" si="3709"/>
        <v>0</v>
      </c>
      <c r="AS1846" s="359">
        <f>SUM(AE1846:AR1846)</f>
        <v>23485.177299999999</v>
      </c>
    </row>
    <row r="1847" spans="1:45" ht="15.75">
      <c r="B1847" s="305" t="s">
        <v>992</v>
      </c>
      <c r="C1847" s="301"/>
      <c r="D1847" s="306"/>
      <c r="E1847" s="293"/>
      <c r="F1847" s="293"/>
      <c r="G1847" s="293"/>
      <c r="H1847" s="293"/>
      <c r="I1847" s="293"/>
      <c r="J1847" s="293"/>
      <c r="K1847" s="293"/>
      <c r="L1847" s="293"/>
      <c r="M1847" s="293"/>
      <c r="N1847" s="293"/>
      <c r="O1847" s="293"/>
      <c r="P1847" s="293"/>
      <c r="Q1847" s="293"/>
      <c r="R1847" s="260"/>
      <c r="S1847" s="293"/>
      <c r="T1847" s="293"/>
      <c r="U1847" s="293"/>
      <c r="V1847" s="306"/>
      <c r="W1847" s="306"/>
      <c r="X1847" s="306"/>
      <c r="Y1847" s="306"/>
      <c r="Z1847" s="293"/>
      <c r="AA1847" s="293"/>
      <c r="AB1847" s="293"/>
      <c r="AC1847" s="293"/>
      <c r="AD1847" s="293"/>
      <c r="AE1847" s="307"/>
      <c r="AF1847" s="307"/>
      <c r="AG1847" s="307"/>
      <c r="AH1847" s="307"/>
      <c r="AI1847" s="307"/>
      <c r="AJ1847" s="307"/>
      <c r="AK1847" s="307"/>
      <c r="AL1847" s="307"/>
      <c r="AM1847" s="307"/>
      <c r="AN1847" s="307"/>
      <c r="AO1847" s="307"/>
      <c r="AP1847" s="307"/>
      <c r="AQ1847" s="307"/>
      <c r="AR1847" s="307"/>
      <c r="AS1847" s="359">
        <f>AS1845-AS1846</f>
        <v>-7167.3830701039242</v>
      </c>
    </row>
    <row r="1848" spans="1:45">
      <c r="B1848" s="334"/>
      <c r="C1848" s="396"/>
      <c r="D1848" s="396"/>
      <c r="E1848" s="397"/>
      <c r="F1848" s="397"/>
      <c r="G1848" s="397"/>
      <c r="H1848" s="397"/>
      <c r="I1848" s="397"/>
      <c r="J1848" s="397"/>
      <c r="K1848" s="397"/>
      <c r="L1848" s="397"/>
      <c r="M1848" s="397"/>
      <c r="N1848" s="397"/>
      <c r="O1848" s="397"/>
      <c r="P1848" s="397"/>
      <c r="Q1848" s="397"/>
      <c r="R1848" s="398"/>
      <c r="S1848" s="397"/>
      <c r="T1848" s="397"/>
      <c r="U1848" s="397"/>
      <c r="V1848" s="396"/>
      <c r="W1848" s="399"/>
      <c r="X1848" s="396"/>
      <c r="Y1848" s="396"/>
      <c r="Z1848" s="397"/>
      <c r="AA1848" s="397"/>
      <c r="AB1848" s="397"/>
      <c r="AC1848" s="397"/>
      <c r="AD1848" s="397"/>
      <c r="AE1848" s="683"/>
      <c r="AF1848" s="683"/>
      <c r="AG1848" s="683"/>
      <c r="AH1848" s="683"/>
      <c r="AI1848" s="683"/>
      <c r="AJ1848" s="683"/>
      <c r="AK1848" s="683"/>
      <c r="AL1848" s="683"/>
      <c r="AM1848" s="683"/>
      <c r="AN1848" s="683"/>
      <c r="AO1848" s="683"/>
      <c r="AP1848" s="683"/>
      <c r="AQ1848" s="683"/>
      <c r="AR1848" s="683"/>
      <c r="AS1848" s="696"/>
    </row>
    <row r="1849" spans="1:45" ht="19.5" customHeight="1">
      <c r="B1849" s="322" t="s">
        <v>588</v>
      </c>
      <c r="C1849" s="340"/>
      <c r="D1849" s="341"/>
      <c r="E1849" s="341"/>
      <c r="F1849" s="341"/>
      <c r="G1849" s="341"/>
      <c r="H1849" s="341"/>
      <c r="I1849" s="341"/>
      <c r="J1849" s="341"/>
      <c r="K1849" s="341"/>
      <c r="L1849" s="341"/>
      <c r="M1849" s="341"/>
      <c r="N1849" s="341"/>
      <c r="O1849" s="341"/>
      <c r="P1849" s="341"/>
      <c r="Q1849" s="341"/>
      <c r="R1849" s="341"/>
      <c r="S1849" s="341"/>
      <c r="T1849" s="341"/>
      <c r="U1849" s="341"/>
      <c r="V1849" s="325"/>
      <c r="W1849" s="326"/>
      <c r="X1849" s="341"/>
      <c r="Y1849" s="341"/>
      <c r="Z1849" s="341"/>
      <c r="AA1849" s="341"/>
      <c r="AB1849" s="341"/>
      <c r="AC1849" s="341"/>
      <c r="AD1849" s="341"/>
      <c r="AE1849" s="342"/>
      <c r="AF1849" s="342"/>
      <c r="AG1849" s="342"/>
      <c r="AH1849" s="342"/>
      <c r="AI1849" s="342"/>
      <c r="AJ1849" s="342"/>
      <c r="AK1849" s="342"/>
      <c r="AL1849" s="342"/>
      <c r="AM1849" s="342"/>
      <c r="AN1849" s="342"/>
      <c r="AO1849" s="342"/>
      <c r="AP1849" s="342"/>
      <c r="AQ1849" s="342"/>
      <c r="AR1849" s="342"/>
      <c r="AS1849" s="342"/>
    </row>
    <row r="1850" spans="1:45" ht="19.5" customHeight="1">
      <c r="B1850" s="672"/>
      <c r="C1850" s="673"/>
      <c r="D1850" s="654"/>
      <c r="E1850" s="654"/>
      <c r="F1850" s="654"/>
      <c r="G1850" s="654"/>
      <c r="H1850" s="654"/>
      <c r="I1850" s="654"/>
      <c r="J1850" s="654"/>
      <c r="K1850" s="654"/>
      <c r="L1850" s="654"/>
      <c r="M1850" s="654"/>
      <c r="N1850" s="654"/>
      <c r="O1850" s="654"/>
      <c r="P1850" s="654"/>
      <c r="Q1850" s="654"/>
      <c r="R1850" s="654"/>
      <c r="S1850" s="654"/>
      <c r="T1850" s="654"/>
      <c r="U1850" s="654"/>
      <c r="V1850" s="264"/>
      <c r="W1850" s="674"/>
      <c r="X1850" s="654"/>
      <c r="Y1850" s="654"/>
      <c r="Z1850" s="654"/>
      <c r="AA1850" s="654"/>
      <c r="AB1850" s="654"/>
      <c r="AC1850" s="654"/>
      <c r="AD1850" s="654"/>
      <c r="AE1850" s="219"/>
      <c r="AF1850" s="219"/>
      <c r="AG1850" s="219"/>
      <c r="AH1850" s="219"/>
      <c r="AI1850" s="219"/>
      <c r="AJ1850" s="219"/>
      <c r="AK1850" s="219"/>
      <c r="AL1850" s="219"/>
      <c r="AM1850" s="219"/>
      <c r="AN1850" s="219"/>
      <c r="AO1850" s="219"/>
      <c r="AP1850" s="219"/>
      <c r="AQ1850" s="219"/>
      <c r="AR1850" s="219"/>
      <c r="AS1850" s="219"/>
    </row>
    <row r="1851" spans="1:45" ht="15.75">
      <c r="B1851" s="241" t="s">
        <v>820</v>
      </c>
      <c r="C1851" s="242"/>
      <c r="D1851" s="511" t="s">
        <v>522</v>
      </c>
      <c r="E1851" s="217"/>
      <c r="F1851" s="511"/>
      <c r="G1851" s="217"/>
      <c r="H1851" s="217"/>
      <c r="I1851" s="217"/>
      <c r="J1851" s="217"/>
      <c r="K1851" s="217"/>
      <c r="L1851" s="217"/>
      <c r="M1851" s="217"/>
      <c r="N1851" s="217"/>
      <c r="O1851" s="217"/>
      <c r="P1851" s="217"/>
      <c r="Q1851" s="217"/>
      <c r="R1851" s="242"/>
      <c r="S1851" s="217"/>
      <c r="T1851" s="217"/>
      <c r="U1851" s="217"/>
      <c r="V1851" s="217"/>
      <c r="W1851" s="217"/>
      <c r="X1851" s="217"/>
      <c r="Y1851" s="217"/>
      <c r="Z1851" s="217"/>
      <c r="AA1851" s="217"/>
      <c r="AB1851" s="217"/>
      <c r="AC1851" s="217"/>
      <c r="AD1851" s="217"/>
      <c r="AE1851" s="231"/>
      <c r="AF1851" s="229"/>
      <c r="AG1851" s="229"/>
      <c r="AH1851" s="229"/>
      <c r="AI1851" s="229"/>
      <c r="AJ1851" s="229"/>
      <c r="AK1851" s="229"/>
      <c r="AL1851" s="229"/>
      <c r="AM1851" s="229"/>
      <c r="AN1851" s="229"/>
      <c r="AO1851" s="229"/>
      <c r="AP1851" s="229"/>
      <c r="AQ1851" s="229"/>
      <c r="AR1851" s="229"/>
    </row>
    <row r="1852" spans="1:45" ht="39.75" customHeight="1">
      <c r="B1852" s="884" t="s">
        <v>211</v>
      </c>
      <c r="C1852" s="893" t="s">
        <v>33</v>
      </c>
      <c r="D1852" s="244" t="s">
        <v>420</v>
      </c>
      <c r="E1852" s="895" t="s">
        <v>209</v>
      </c>
      <c r="F1852" s="896"/>
      <c r="G1852" s="896"/>
      <c r="H1852" s="896"/>
      <c r="I1852" s="896"/>
      <c r="J1852" s="896"/>
      <c r="K1852" s="896"/>
      <c r="L1852" s="896"/>
      <c r="M1852" s="896"/>
      <c r="N1852" s="896"/>
      <c r="O1852" s="896"/>
      <c r="P1852" s="897"/>
      <c r="Q1852" s="893" t="s">
        <v>213</v>
      </c>
      <c r="R1852" s="244" t="s">
        <v>421</v>
      </c>
      <c r="S1852" s="890" t="s">
        <v>212</v>
      </c>
      <c r="T1852" s="891"/>
      <c r="U1852" s="891"/>
      <c r="V1852" s="891"/>
      <c r="W1852" s="891"/>
      <c r="X1852" s="891"/>
      <c r="Y1852" s="891"/>
      <c r="Z1852" s="891"/>
      <c r="AA1852" s="891"/>
      <c r="AB1852" s="891"/>
      <c r="AC1852" s="891"/>
      <c r="AD1852" s="898"/>
      <c r="AE1852" s="890" t="s">
        <v>242</v>
      </c>
      <c r="AF1852" s="891"/>
      <c r="AG1852" s="891"/>
      <c r="AH1852" s="891"/>
      <c r="AI1852" s="891"/>
      <c r="AJ1852" s="891"/>
      <c r="AK1852" s="891"/>
      <c r="AL1852" s="891"/>
      <c r="AM1852" s="891"/>
      <c r="AN1852" s="891"/>
      <c r="AO1852" s="891"/>
      <c r="AP1852" s="891"/>
      <c r="AQ1852" s="891"/>
      <c r="AR1852" s="891"/>
      <c r="AS1852" s="892"/>
    </row>
    <row r="1853" spans="1:45" ht="65.25" customHeight="1">
      <c r="B1853" s="885"/>
      <c r="C1853" s="887"/>
      <c r="D1853" s="245">
        <v>2027</v>
      </c>
      <c r="E1853" s="245">
        <v>2028</v>
      </c>
      <c r="F1853" s="245">
        <v>2029</v>
      </c>
      <c r="G1853" s="245">
        <v>2030</v>
      </c>
      <c r="H1853" s="245">
        <v>2031</v>
      </c>
      <c r="I1853" s="245">
        <v>2032</v>
      </c>
      <c r="J1853" s="245">
        <v>2033</v>
      </c>
      <c r="K1853" s="245">
        <v>2034</v>
      </c>
      <c r="L1853" s="245">
        <v>2035</v>
      </c>
      <c r="M1853" s="245">
        <v>2036</v>
      </c>
      <c r="N1853" s="245">
        <v>2037</v>
      </c>
      <c r="O1853" s="245">
        <v>2038</v>
      </c>
      <c r="P1853" s="245">
        <v>2039</v>
      </c>
      <c r="Q1853" s="894"/>
      <c r="R1853" s="245">
        <v>2027</v>
      </c>
      <c r="S1853" s="245">
        <v>2028</v>
      </c>
      <c r="T1853" s="245">
        <v>2029</v>
      </c>
      <c r="U1853" s="245">
        <v>2030</v>
      </c>
      <c r="V1853" s="245">
        <v>2031</v>
      </c>
      <c r="W1853" s="245">
        <v>2032</v>
      </c>
      <c r="X1853" s="245">
        <v>2033</v>
      </c>
      <c r="Y1853" s="245">
        <v>2034</v>
      </c>
      <c r="Z1853" s="245">
        <v>2035</v>
      </c>
      <c r="AA1853" s="245">
        <v>2036</v>
      </c>
      <c r="AB1853" s="245">
        <v>2037</v>
      </c>
      <c r="AC1853" s="245">
        <v>2038</v>
      </c>
      <c r="AD1853" s="245">
        <v>2039</v>
      </c>
      <c r="AE1853" s="245" t="str">
        <f>'1.  LRAMVA Summary'!$D$53</f>
        <v>Residential</v>
      </c>
      <c r="AF1853" s="245" t="str">
        <f>'1.  LRAMVA Summary'!$E$53</f>
        <v>GS&lt;50 kW</v>
      </c>
      <c r="AG1853" s="245" t="str">
        <f>'1.  LRAMVA Summary'!$F$53</f>
        <v>GS&gt;50 kW</v>
      </c>
      <c r="AH1853" s="245" t="str">
        <f>'1.  LRAMVA Summary'!$G$53</f>
        <v>Unmetered Scattered Load</v>
      </c>
      <c r="AI1853" s="245" t="str">
        <f>'1.  LRAMVA Summary'!$H$53</f>
        <v>Streetlighting</v>
      </c>
      <c r="AJ1853" s="245" t="str">
        <f>'1.  LRAMVA Summary'!$I$53</f>
        <v/>
      </c>
      <c r="AK1853" s="245" t="str">
        <f>'1.  LRAMVA Summary'!$J$53</f>
        <v/>
      </c>
      <c r="AL1853" s="245" t="str">
        <f>'1.  LRAMVA Summary'!$K$53</f>
        <v/>
      </c>
      <c r="AM1853" s="245" t="str">
        <f>'1.  LRAMVA Summary'!$L$53</f>
        <v/>
      </c>
      <c r="AN1853" s="245" t="str">
        <f>'1.  LRAMVA Summary'!$M$53</f>
        <v/>
      </c>
      <c r="AO1853" s="245" t="str">
        <f>'1.  LRAMVA Summary'!$N$53</f>
        <v/>
      </c>
      <c r="AP1853" s="245" t="str">
        <f>'1.  LRAMVA Summary'!$O$53</f>
        <v/>
      </c>
      <c r="AQ1853" s="245" t="str">
        <f>'1.  LRAMVA Summary'!$P$53</f>
        <v/>
      </c>
      <c r="AR1853" s="245" t="str">
        <f>'1.  LRAMVA Summary'!$Q$53</f>
        <v/>
      </c>
      <c r="AS1853" s="247" t="str">
        <f>'1.  LRAMVA Summary'!$R$53</f>
        <v>Total</v>
      </c>
    </row>
    <row r="1854" spans="1:45" ht="15" hidden="1" customHeight="1" outlineLevel="1">
      <c r="A1854" s="464"/>
      <c r="B1854" s="254"/>
      <c r="C1854" s="265"/>
      <c r="D1854" s="251"/>
      <c r="E1854" s="251"/>
      <c r="F1854" s="251"/>
      <c r="G1854" s="251"/>
      <c r="H1854" s="251"/>
      <c r="I1854" s="251"/>
      <c r="J1854" s="251"/>
      <c r="K1854" s="251"/>
      <c r="L1854" s="251"/>
      <c r="M1854" s="251"/>
      <c r="N1854" s="251"/>
      <c r="O1854" s="251"/>
      <c r="P1854" s="251"/>
      <c r="Q1854" s="251"/>
      <c r="R1854" s="251"/>
      <c r="S1854" s="251"/>
      <c r="T1854" s="251"/>
      <c r="U1854" s="251"/>
      <c r="V1854" s="251"/>
      <c r="W1854" s="251"/>
      <c r="X1854" s="251"/>
      <c r="Y1854" s="251"/>
      <c r="Z1854" s="251"/>
      <c r="AA1854" s="251"/>
      <c r="AB1854" s="251"/>
      <c r="AC1854" s="251"/>
      <c r="AD1854" s="251"/>
      <c r="AE1854" s="251">
        <f>'1.  LRAMVA Summary'!D744</f>
        <v>0</v>
      </c>
      <c r="AF1854" s="251">
        <f>'1.  LRAMVA Summary'!E744</f>
        <v>0</v>
      </c>
      <c r="AG1854" s="251">
        <f>'1.  LRAMVA Summary'!F744</f>
        <v>0</v>
      </c>
      <c r="AH1854" s="251">
        <f>'1.  LRAMVA Summary'!G744</f>
        <v>0</v>
      </c>
      <c r="AI1854" s="251">
        <f>'1.  LRAMVA Summary'!H744</f>
        <v>0</v>
      </c>
      <c r="AJ1854" s="251">
        <f>'1.  LRAMVA Summary'!I744</f>
        <v>0</v>
      </c>
      <c r="AK1854" s="251">
        <f>'1.  LRAMVA Summary'!J744</f>
        <v>0</v>
      </c>
      <c r="AL1854" s="251">
        <f>'1.  LRAMVA Summary'!K744</f>
        <v>0</v>
      </c>
      <c r="AM1854" s="251">
        <f>'1.  LRAMVA Summary'!L744</f>
        <v>0</v>
      </c>
      <c r="AN1854" s="251">
        <f>'1.  LRAMVA Summary'!M744</f>
        <v>0</v>
      </c>
      <c r="AO1854" s="251">
        <f>'1.  LRAMVA Summary'!N744</f>
        <v>0</v>
      </c>
      <c r="AP1854" s="251">
        <f>'1.  LRAMVA Summary'!O744</f>
        <v>0</v>
      </c>
      <c r="AQ1854" s="251">
        <f>'1.  LRAMVA Summary'!P744</f>
        <v>0</v>
      </c>
      <c r="AR1854" s="251">
        <f>'1.  LRAMVA Summary'!Q744</f>
        <v>0</v>
      </c>
      <c r="AS1854" s="252"/>
    </row>
    <row r="1855" spans="1:45" ht="15.75" collapsed="1">
      <c r="B1855" s="736"/>
      <c r="C1855" s="294"/>
      <c r="D1855" s="294"/>
      <c r="E1855" s="294"/>
      <c r="F1855" s="294"/>
      <c r="G1855" s="294"/>
      <c r="H1855" s="294"/>
      <c r="I1855" s="294"/>
      <c r="J1855" s="294"/>
      <c r="K1855" s="294"/>
      <c r="L1855" s="294"/>
      <c r="M1855" s="294"/>
      <c r="N1855" s="294"/>
      <c r="O1855" s="294"/>
      <c r="P1855" s="294"/>
      <c r="Q1855" s="294"/>
      <c r="R1855" s="294"/>
      <c r="S1855" s="294"/>
      <c r="T1855" s="294"/>
      <c r="U1855" s="294"/>
      <c r="V1855" s="294"/>
      <c r="W1855" s="294"/>
      <c r="X1855" s="294"/>
      <c r="Y1855" s="294"/>
      <c r="Z1855" s="294"/>
      <c r="AA1855" s="294"/>
      <c r="AB1855" s="294"/>
      <c r="AC1855" s="294"/>
      <c r="AD1855" s="741"/>
      <c r="AE1855" s="251" t="str">
        <f>'1.  LRAMVA Summary'!$D$54</f>
        <v>kWh</v>
      </c>
      <c r="AF1855" s="251" t="str">
        <f>'1.  LRAMVA Summary'!$E$54</f>
        <v>kWh</v>
      </c>
      <c r="AG1855" s="251" t="str">
        <f>'1.  LRAMVA Summary'!$F$54</f>
        <v>kW</v>
      </c>
      <c r="AH1855" s="251" t="str">
        <f>'1.  LRAMVA Summary'!$G$54</f>
        <v>kWh</v>
      </c>
      <c r="AI1855" s="251" t="str">
        <f>'1.  LRAMVA Summary'!$H$54</f>
        <v>kW</v>
      </c>
      <c r="AJ1855" s="251">
        <f>'1.  LRAMVA Summary'!$I$54</f>
        <v>0</v>
      </c>
      <c r="AK1855" s="251">
        <f>'1.  LRAMVA Summary'!$J$54</f>
        <v>0</v>
      </c>
      <c r="AL1855" s="251">
        <f>'1.  LRAMVA Summary'!$K$54</f>
        <v>0</v>
      </c>
      <c r="AM1855" s="251">
        <f>'1.  LRAMVA Summary'!$L$54</f>
        <v>0</v>
      </c>
      <c r="AN1855" s="251">
        <f>'1.  LRAMVA Summary'!$M$54</f>
        <v>0</v>
      </c>
      <c r="AO1855" s="251">
        <f>'1.  LRAMVA Summary'!$N$54</f>
        <v>0</v>
      </c>
      <c r="AP1855" s="251">
        <f>'1.  LRAMVA Summary'!$O$54</f>
        <v>0</v>
      </c>
      <c r="AQ1855" s="251">
        <f>'1.  LRAMVA Summary'!$P$54</f>
        <v>0</v>
      </c>
      <c r="AR1855" s="251">
        <f>'1.  LRAMVA Summary'!$Q$54</f>
        <v>0</v>
      </c>
      <c r="AS1855" s="289"/>
    </row>
    <row r="1856" spans="1:45" ht="15.75">
      <c r="B1856" s="737" t="s">
        <v>932</v>
      </c>
      <c r="C1856" s="294"/>
      <c r="D1856" s="294"/>
      <c r="E1856" s="294"/>
      <c r="F1856" s="294"/>
      <c r="G1856" s="294"/>
      <c r="H1856" s="294"/>
      <c r="I1856" s="294"/>
      <c r="J1856" s="294"/>
      <c r="K1856" s="294"/>
      <c r="L1856" s="294"/>
      <c r="M1856" s="294"/>
      <c r="N1856" s="294"/>
      <c r="O1856" s="294"/>
      <c r="P1856" s="294"/>
      <c r="Q1856" s="294"/>
      <c r="R1856" s="294"/>
      <c r="S1856" s="294"/>
      <c r="T1856" s="294"/>
      <c r="U1856" s="294"/>
      <c r="V1856" s="294"/>
      <c r="W1856" s="294"/>
      <c r="X1856" s="294"/>
      <c r="Y1856" s="294"/>
      <c r="Z1856" s="294"/>
      <c r="AA1856" s="294"/>
      <c r="AB1856" s="294"/>
      <c r="AC1856" s="294"/>
      <c r="AD1856" s="741"/>
      <c r="AE1856" s="739">
        <v>0</v>
      </c>
      <c r="AF1856" s="734">
        <v>0</v>
      </c>
      <c r="AG1856" s="734">
        <v>0</v>
      </c>
      <c r="AH1856" s="734">
        <v>0</v>
      </c>
      <c r="AI1856" s="734">
        <v>0</v>
      </c>
      <c r="AJ1856" s="734">
        <v>0</v>
      </c>
      <c r="AK1856" s="734">
        <v>0</v>
      </c>
      <c r="AL1856" s="734">
        <v>0</v>
      </c>
      <c r="AM1856" s="734">
        <v>0</v>
      </c>
      <c r="AN1856" s="734">
        <v>0</v>
      </c>
      <c r="AO1856" s="734">
        <v>0</v>
      </c>
      <c r="AP1856" s="734">
        <v>0</v>
      </c>
      <c r="AQ1856" s="734">
        <v>0</v>
      </c>
      <c r="AR1856" s="734">
        <v>0</v>
      </c>
      <c r="AS1856" s="735"/>
    </row>
    <row r="1857" spans="2:45" ht="15.75">
      <c r="B1857" s="738" t="s">
        <v>821</v>
      </c>
      <c r="C1857" s="355"/>
      <c r="D1857" s="355"/>
      <c r="E1857" s="355"/>
      <c r="F1857" s="355"/>
      <c r="G1857" s="355"/>
      <c r="H1857" s="355"/>
      <c r="I1857" s="355"/>
      <c r="J1857" s="355"/>
      <c r="K1857" s="355"/>
      <c r="L1857" s="355"/>
      <c r="M1857" s="355"/>
      <c r="N1857" s="355"/>
      <c r="O1857" s="355"/>
      <c r="P1857" s="355"/>
      <c r="Q1857" s="355"/>
      <c r="R1857" s="355"/>
      <c r="S1857" s="355"/>
      <c r="T1857" s="355"/>
      <c r="U1857" s="355"/>
      <c r="V1857" s="355"/>
      <c r="W1857" s="355"/>
      <c r="X1857" s="355"/>
      <c r="Y1857" s="355"/>
      <c r="Z1857" s="355"/>
      <c r="AA1857" s="355"/>
      <c r="AB1857" s="355"/>
      <c r="AC1857" s="355"/>
      <c r="AD1857" s="742"/>
      <c r="AE1857" s="740">
        <f>HLOOKUP(AE1853,'2. LRAMVA Threshold'!$B$42:$Q$60,19,FALSE)</f>
        <v>0</v>
      </c>
      <c r="AF1857" s="740">
        <f>HLOOKUP(AF1853,'2. LRAMVA Threshold'!$B$42:$Q$60,19,FALSE)</f>
        <v>122604</v>
      </c>
      <c r="AG1857" s="740">
        <f>HLOOKUP(AG1853,'2. LRAMVA Threshold'!$B$42:$Q$60,19,FALSE)</f>
        <v>5981</v>
      </c>
      <c r="AH1857" s="740">
        <f>HLOOKUP(AH1853,'2. LRAMVA Threshold'!$B$42:$Q$60,19,FALSE)</f>
        <v>0</v>
      </c>
      <c r="AI1857" s="740">
        <f>HLOOKUP(AI1853,'2. LRAMVA Threshold'!$B$42:$Q$60,19,FALSE)</f>
        <v>0</v>
      </c>
      <c r="AJ1857" s="740">
        <f>HLOOKUP(AJ1853,'2. LRAMVA Threshold'!$B$42:$Q$60,19,FALSE)</f>
        <v>0</v>
      </c>
      <c r="AK1857" s="740">
        <f>HLOOKUP(AK1853,'2. LRAMVA Threshold'!$B$42:$Q$60,19,FALSE)</f>
        <v>0</v>
      </c>
      <c r="AL1857" s="740">
        <f>HLOOKUP(AL1853,'2. LRAMVA Threshold'!$B$42:$Q$60,19,FALSE)</f>
        <v>0</v>
      </c>
      <c r="AM1857" s="740">
        <f>HLOOKUP(AM1853,'2. LRAMVA Threshold'!$B$42:$Q$60,19,FALSE)</f>
        <v>0</v>
      </c>
      <c r="AN1857" s="740">
        <f>HLOOKUP(AN1853,'2. LRAMVA Threshold'!$B$42:$Q$60,19,FALSE)</f>
        <v>0</v>
      </c>
      <c r="AO1857" s="740">
        <f>HLOOKUP(AO1853,'2. LRAMVA Threshold'!$B$42:$Q$60,19,FALSE)</f>
        <v>0</v>
      </c>
      <c r="AP1857" s="740">
        <f>HLOOKUP(AP1853,'2. LRAMVA Threshold'!$B$42:$Q$60,19,FALSE)</f>
        <v>0</v>
      </c>
      <c r="AQ1857" s="740">
        <f>HLOOKUP(AQ1853,'2. LRAMVA Threshold'!$B$42:$Q$60,19,FALSE)</f>
        <v>0</v>
      </c>
      <c r="AR1857" s="740">
        <f>HLOOKUP(AR1853,'2. LRAMVA Threshold'!$B$42:$Q$60,19,FALSE)</f>
        <v>0</v>
      </c>
      <c r="AS1857" s="393"/>
    </row>
    <row r="1858" spans="2:45">
      <c r="B1858" s="346"/>
      <c r="C1858" s="292"/>
      <c r="D1858" s="293"/>
      <c r="E1858" s="293"/>
      <c r="F1858" s="293"/>
      <c r="G1858" s="293"/>
      <c r="H1858" s="293"/>
      <c r="I1858" s="293"/>
      <c r="J1858" s="293"/>
      <c r="K1858" s="293"/>
      <c r="L1858" s="293"/>
      <c r="M1858" s="293"/>
      <c r="N1858" s="293"/>
      <c r="O1858" s="293"/>
      <c r="P1858" s="293"/>
      <c r="Q1858" s="293"/>
      <c r="R1858" s="294"/>
      <c r="S1858" s="293"/>
      <c r="T1858" s="293"/>
      <c r="U1858" s="293"/>
      <c r="V1858" s="263"/>
      <c r="W1858" s="263"/>
      <c r="X1858" s="263"/>
      <c r="Y1858" s="263"/>
      <c r="Z1858" s="293"/>
      <c r="AA1858" s="293"/>
      <c r="AB1858" s="293"/>
      <c r="AC1858" s="293"/>
      <c r="AD1858" s="293"/>
      <c r="AE1858" s="387"/>
      <c r="AF1858" s="387"/>
      <c r="AG1858" s="387"/>
      <c r="AH1858" s="387"/>
      <c r="AI1858" s="387"/>
      <c r="AJ1858" s="387"/>
      <c r="AK1858" s="387"/>
      <c r="AL1858" s="351"/>
      <c r="AM1858" s="351"/>
      <c r="AN1858" s="351"/>
      <c r="AO1858" s="351"/>
      <c r="AP1858" s="351"/>
      <c r="AQ1858" s="351"/>
      <c r="AR1858" s="351"/>
      <c r="AS1858" s="352"/>
    </row>
    <row r="1859" spans="2:45">
      <c r="B1859" s="283" t="s">
        <v>962</v>
      </c>
      <c r="C1859" s="296"/>
      <c r="D1859" s="296"/>
      <c r="E1859" s="329"/>
      <c r="F1859" s="329"/>
      <c r="G1859" s="329"/>
      <c r="H1859" s="329"/>
      <c r="I1859" s="329"/>
      <c r="J1859" s="329"/>
      <c r="K1859" s="329"/>
      <c r="L1859" s="329"/>
      <c r="M1859" s="329"/>
      <c r="N1859" s="329"/>
      <c r="O1859" s="329"/>
      <c r="P1859" s="329"/>
      <c r="Q1859" s="329"/>
      <c r="R1859" s="251"/>
      <c r="S1859" s="298"/>
      <c r="T1859" s="298"/>
      <c r="U1859" s="298"/>
      <c r="V1859" s="297"/>
      <c r="W1859" s="297"/>
      <c r="X1859" s="297"/>
      <c r="Y1859" s="297"/>
      <c r="Z1859" s="298"/>
      <c r="AA1859" s="298"/>
      <c r="AB1859" s="298"/>
      <c r="AC1859" s="298"/>
      <c r="AD1859" s="298"/>
      <c r="AE1859" s="732">
        <f>HLOOKUP(AE35,'3.  Distribution Rates'!$C$122:$P$136,15,FALSE)</f>
        <v>0</v>
      </c>
      <c r="AF1859" s="732">
        <f>HLOOKUP(AF35,'3.  Distribution Rates'!$C$122:$P$136,15,FALSE)</f>
        <v>1.7899999999999999E-2</v>
      </c>
      <c r="AG1859" s="732">
        <f>HLOOKUP(AG35,'3.  Distribution Rates'!$C$122:$P$136,15,FALSE)</f>
        <v>3.5596999999999999</v>
      </c>
      <c r="AH1859" s="732">
        <f>HLOOKUP(AH35,'3.  Distribution Rates'!$C$122:$P$136,15,FALSE)</f>
        <v>1.7399999999999999E-2</v>
      </c>
      <c r="AI1859" s="732">
        <f>HLOOKUP(AI35,'3.  Distribution Rates'!$C$122:$P$136,15,FALSE)</f>
        <v>4.3140999999999998</v>
      </c>
      <c r="AJ1859" s="732">
        <f>HLOOKUP(AJ35,'3.  Distribution Rates'!$C$122:$P$136,15,FALSE)</f>
        <v>0</v>
      </c>
      <c r="AK1859" s="732">
        <f>HLOOKUP(AK35,'3.  Distribution Rates'!$C$122:$P$136,15,FALSE)</f>
        <v>0</v>
      </c>
      <c r="AL1859" s="732">
        <f>HLOOKUP(AL35,'3.  Distribution Rates'!$C$122:$P$136,15,FALSE)</f>
        <v>0</v>
      </c>
      <c r="AM1859" s="732">
        <f>HLOOKUP(AM35,'3.  Distribution Rates'!$C$122:$P$136,15,FALSE)</f>
        <v>0</v>
      </c>
      <c r="AN1859" s="732">
        <f>HLOOKUP(AN35,'3.  Distribution Rates'!$C$122:$P$136,15,FALSE)</f>
        <v>0</v>
      </c>
      <c r="AO1859" s="732">
        <f>HLOOKUP(AO35,'3.  Distribution Rates'!$C$122:$P$136,15,FALSE)</f>
        <v>0</v>
      </c>
      <c r="AP1859" s="732">
        <f>HLOOKUP(AP35,'3.  Distribution Rates'!$C$122:$P$136,15,FALSE)</f>
        <v>0</v>
      </c>
      <c r="AQ1859" s="732">
        <f>HLOOKUP(AQ35,'3.  Distribution Rates'!$C$122:$P$136,15,FALSE)</f>
        <v>0</v>
      </c>
      <c r="AR1859" s="732">
        <f>HLOOKUP(AR35,'3.  Distribution Rates'!$C$122:$P$136,15,FALSE)</f>
        <v>0</v>
      </c>
      <c r="AS1859" s="395"/>
    </row>
    <row r="1860" spans="2:45">
      <c r="B1860" s="283" t="s">
        <v>822</v>
      </c>
      <c r="C1860" s="301"/>
      <c r="D1860" s="243"/>
      <c r="E1860" s="240"/>
      <c r="F1860" s="240"/>
      <c r="G1860" s="240"/>
      <c r="H1860" s="240"/>
      <c r="I1860" s="240"/>
      <c r="J1860" s="240"/>
      <c r="K1860" s="240"/>
      <c r="L1860" s="240"/>
      <c r="M1860" s="240"/>
      <c r="N1860" s="240"/>
      <c r="O1860" s="240"/>
      <c r="P1860" s="240"/>
      <c r="Q1860" s="240"/>
      <c r="R1860" s="251"/>
      <c r="S1860" s="240"/>
      <c r="T1860" s="240"/>
      <c r="U1860" s="240"/>
      <c r="V1860" s="243"/>
      <c r="W1860" s="243"/>
      <c r="X1860" s="243"/>
      <c r="Y1860" s="243"/>
      <c r="Z1860" s="240"/>
      <c r="AA1860" s="240"/>
      <c r="AB1860" s="240"/>
      <c r="AC1860" s="240"/>
      <c r="AD1860" s="240"/>
      <c r="AE1860" s="331">
        <f>'4.  2011-2014 LRAM'!AM150*AE1859</f>
        <v>0</v>
      </c>
      <c r="AF1860" s="331">
        <f>'4.  2011-2014 LRAM'!AN150*AF1859</f>
        <v>0</v>
      </c>
      <c r="AG1860" s="331">
        <f>'4.  2011-2014 LRAM'!AO150*AG1859</f>
        <v>0</v>
      </c>
      <c r="AH1860" s="331">
        <f>'4.  2011-2014 LRAM'!AP150*AH1859</f>
        <v>0</v>
      </c>
      <c r="AI1860" s="331">
        <f>'4.  2011-2014 LRAM'!AQ150*AI1859</f>
        <v>0</v>
      </c>
      <c r="AJ1860" s="331">
        <f>'4.  2011-2014 LRAM'!AR150*AJ1859</f>
        <v>0</v>
      </c>
      <c r="AK1860" s="331">
        <f>'4.  2011-2014 LRAM'!AS150*AK1859</f>
        <v>0</v>
      </c>
      <c r="AL1860" s="331">
        <f>'4.  2011-2014 LRAM'!AT150*AL1859</f>
        <v>0</v>
      </c>
      <c r="AM1860" s="331">
        <f>'4.  2011-2014 LRAM'!AU150*AM1859</f>
        <v>0</v>
      </c>
      <c r="AN1860" s="331">
        <f>'4.  2011-2014 LRAM'!AV150*AN1859</f>
        <v>0</v>
      </c>
      <c r="AO1860" s="331">
        <f>'4.  2011-2014 LRAM'!AW150*AO1859</f>
        <v>0</v>
      </c>
      <c r="AP1860" s="331">
        <f>'4.  2011-2014 LRAM'!AX150*AP1859</f>
        <v>0</v>
      </c>
      <c r="AQ1860" s="331">
        <f>'4.  2011-2014 LRAM'!AY150*AQ1859</f>
        <v>0</v>
      </c>
      <c r="AR1860" s="331">
        <f>'4.  2011-2014 LRAM'!AZ150*AR1859</f>
        <v>0</v>
      </c>
      <c r="AS1860" s="543">
        <f>SUM(AE1860:AR1860)</f>
        <v>0</v>
      </c>
    </row>
    <row r="1861" spans="2:45">
      <c r="B1861" s="283" t="s">
        <v>823</v>
      </c>
      <c r="C1861" s="301"/>
      <c r="D1861" s="243"/>
      <c r="E1861" s="240"/>
      <c r="F1861" s="240"/>
      <c r="G1861" s="240"/>
      <c r="H1861" s="240"/>
      <c r="I1861" s="240"/>
      <c r="J1861" s="240"/>
      <c r="K1861" s="240"/>
      <c r="L1861" s="240"/>
      <c r="M1861" s="240"/>
      <c r="N1861" s="240"/>
      <c r="O1861" s="240"/>
      <c r="P1861" s="240"/>
      <c r="Q1861" s="240"/>
      <c r="R1861" s="251"/>
      <c r="S1861" s="240"/>
      <c r="T1861" s="240"/>
      <c r="U1861" s="240"/>
      <c r="V1861" s="243"/>
      <c r="W1861" s="243"/>
      <c r="X1861" s="243"/>
      <c r="Y1861" s="243"/>
      <c r="Z1861" s="240"/>
      <c r="AA1861" s="240"/>
      <c r="AB1861" s="240"/>
      <c r="AC1861" s="240"/>
      <c r="AD1861" s="240"/>
      <c r="AE1861" s="331">
        <f>'4.  2011-2014 LRAM'!AM289*AE1859</f>
        <v>0</v>
      </c>
      <c r="AF1861" s="331">
        <f>'4.  2011-2014 LRAM'!AN289*AF1859</f>
        <v>0</v>
      </c>
      <c r="AG1861" s="331">
        <f>'4.  2011-2014 LRAM'!AO289*AG1859</f>
        <v>0</v>
      </c>
      <c r="AH1861" s="331">
        <f>'4.  2011-2014 LRAM'!AP289*AH1859</f>
        <v>0</v>
      </c>
      <c r="AI1861" s="331">
        <f>'4.  2011-2014 LRAM'!AQ289*AI1859</f>
        <v>0</v>
      </c>
      <c r="AJ1861" s="331">
        <f>'4.  2011-2014 LRAM'!AR289*AJ1859</f>
        <v>0</v>
      </c>
      <c r="AK1861" s="331">
        <f>'4.  2011-2014 LRAM'!AS289*AK1859</f>
        <v>0</v>
      </c>
      <c r="AL1861" s="331">
        <f>'4.  2011-2014 LRAM'!AT289*AL1859</f>
        <v>0</v>
      </c>
      <c r="AM1861" s="331">
        <f>'4.  2011-2014 LRAM'!AU289*AM1859</f>
        <v>0</v>
      </c>
      <c r="AN1861" s="331">
        <f>'4.  2011-2014 LRAM'!AV289*AN1859</f>
        <v>0</v>
      </c>
      <c r="AO1861" s="331">
        <f>'4.  2011-2014 LRAM'!AW289*AO1859</f>
        <v>0</v>
      </c>
      <c r="AP1861" s="331">
        <f>'4.  2011-2014 LRAM'!AX289*AP1859</f>
        <v>0</v>
      </c>
      <c r="AQ1861" s="331">
        <f>'4.  2011-2014 LRAM'!AY289*AQ1859</f>
        <v>0</v>
      </c>
      <c r="AR1861" s="331">
        <f>'4.  2011-2014 LRAM'!AZ289*AR1859</f>
        <v>0</v>
      </c>
      <c r="AS1861" s="543">
        <f>SUM(AE1861:AR1861)</f>
        <v>0</v>
      </c>
    </row>
    <row r="1862" spans="2:45">
      <c r="B1862" s="283" t="s">
        <v>824</v>
      </c>
      <c r="C1862" s="301"/>
      <c r="D1862" s="243"/>
      <c r="E1862" s="240"/>
      <c r="F1862" s="240"/>
      <c r="G1862" s="240"/>
      <c r="H1862" s="240"/>
      <c r="I1862" s="240"/>
      <c r="J1862" s="240"/>
      <c r="K1862" s="240"/>
      <c r="L1862" s="240"/>
      <c r="M1862" s="240"/>
      <c r="N1862" s="240"/>
      <c r="O1862" s="240"/>
      <c r="P1862" s="240"/>
      <c r="Q1862" s="240"/>
      <c r="R1862" s="251"/>
      <c r="S1862" s="240"/>
      <c r="T1862" s="240"/>
      <c r="U1862" s="240"/>
      <c r="V1862" s="243"/>
      <c r="W1862" s="243"/>
      <c r="X1862" s="243"/>
      <c r="Y1862" s="243"/>
      <c r="Z1862" s="240"/>
      <c r="AA1862" s="240"/>
      <c r="AB1862" s="240"/>
      <c r="AC1862" s="240"/>
      <c r="AD1862" s="240"/>
      <c r="AE1862" s="331">
        <f>'4.  2011-2014 LRAM'!AM425*AE1859</f>
        <v>0</v>
      </c>
      <c r="AF1862" s="331">
        <f>'4.  2011-2014 LRAM'!AN425*AF1859</f>
        <v>0</v>
      </c>
      <c r="AG1862" s="331">
        <f>'4.  2011-2014 LRAM'!AO425*AG1859</f>
        <v>0</v>
      </c>
      <c r="AH1862" s="331">
        <f>'4.  2011-2014 LRAM'!AP425*AH1859</f>
        <v>0</v>
      </c>
      <c r="AI1862" s="331">
        <f>'4.  2011-2014 LRAM'!AQ425*AI1859</f>
        <v>0</v>
      </c>
      <c r="AJ1862" s="331">
        <f>'4.  2011-2014 LRAM'!AR425*AJ1859</f>
        <v>0</v>
      </c>
      <c r="AK1862" s="331">
        <f>'4.  2011-2014 LRAM'!AS425*AK1859</f>
        <v>0</v>
      </c>
      <c r="AL1862" s="331">
        <f>'4.  2011-2014 LRAM'!AT425*AL1859</f>
        <v>0</v>
      </c>
      <c r="AM1862" s="331">
        <f>'4.  2011-2014 LRAM'!AU425*AM1859</f>
        <v>0</v>
      </c>
      <c r="AN1862" s="331">
        <f>'4.  2011-2014 LRAM'!AV425*AN1859</f>
        <v>0</v>
      </c>
      <c r="AO1862" s="331">
        <f>'4.  2011-2014 LRAM'!AW425*AO1859</f>
        <v>0</v>
      </c>
      <c r="AP1862" s="331">
        <f>'4.  2011-2014 LRAM'!AX425*AP1859</f>
        <v>0</v>
      </c>
      <c r="AQ1862" s="331">
        <f>'4.  2011-2014 LRAM'!AY425*AQ1859</f>
        <v>0</v>
      </c>
      <c r="AR1862" s="331">
        <f>'4.  2011-2014 LRAM'!AZ425*AR1859</f>
        <v>0</v>
      </c>
      <c r="AS1862" s="543">
        <f>SUM(AE1862:AR1862)</f>
        <v>0</v>
      </c>
    </row>
    <row r="1863" spans="2:45">
      <c r="B1863" s="283" t="s">
        <v>825</v>
      </c>
      <c r="C1863" s="301"/>
      <c r="D1863" s="243"/>
      <c r="E1863" s="240"/>
      <c r="F1863" s="240"/>
      <c r="G1863" s="240"/>
      <c r="H1863" s="240"/>
      <c r="I1863" s="240"/>
      <c r="J1863" s="240"/>
      <c r="K1863" s="240"/>
      <c r="L1863" s="240"/>
      <c r="M1863" s="240"/>
      <c r="N1863" s="240"/>
      <c r="O1863" s="240"/>
      <c r="P1863" s="240"/>
      <c r="Q1863" s="240"/>
      <c r="R1863" s="251"/>
      <c r="S1863" s="240"/>
      <c r="T1863" s="240"/>
      <c r="U1863" s="240"/>
      <c r="V1863" s="243"/>
      <c r="W1863" s="243"/>
      <c r="X1863" s="243"/>
      <c r="Y1863" s="243"/>
      <c r="Z1863" s="240"/>
      <c r="AA1863" s="240"/>
      <c r="AB1863" s="240"/>
      <c r="AC1863" s="240"/>
      <c r="AD1863" s="240"/>
      <c r="AE1863" s="331">
        <f>'4.  2011-2014 LRAM'!AM562*AE1859</f>
        <v>0</v>
      </c>
      <c r="AF1863" s="331">
        <f>'4.  2011-2014 LRAM'!AN562*AF1859</f>
        <v>0</v>
      </c>
      <c r="AG1863" s="331">
        <f>'4.  2011-2014 LRAM'!AO562*AG1859</f>
        <v>0</v>
      </c>
      <c r="AH1863" s="331">
        <f>'4.  2011-2014 LRAM'!AP562*AH1859</f>
        <v>0</v>
      </c>
      <c r="AI1863" s="331">
        <f>'4.  2011-2014 LRAM'!AQ562*AI1859</f>
        <v>0</v>
      </c>
      <c r="AJ1863" s="331">
        <f>'4.  2011-2014 LRAM'!AR562*AJ1859</f>
        <v>0</v>
      </c>
      <c r="AK1863" s="331">
        <f>'4.  2011-2014 LRAM'!AS562*AK1859</f>
        <v>0</v>
      </c>
      <c r="AL1863" s="331">
        <f>'4.  2011-2014 LRAM'!AT562*AL1859</f>
        <v>0</v>
      </c>
      <c r="AM1863" s="331">
        <f>'4.  2011-2014 LRAM'!AU562*AM1859</f>
        <v>0</v>
      </c>
      <c r="AN1863" s="331">
        <f>'4.  2011-2014 LRAM'!AV562*AN1859</f>
        <v>0</v>
      </c>
      <c r="AO1863" s="331">
        <f>'4.  2011-2014 LRAM'!AW562*AO1859</f>
        <v>0</v>
      </c>
      <c r="AP1863" s="331">
        <f>'4.  2011-2014 LRAM'!AX562*AP1859</f>
        <v>0</v>
      </c>
      <c r="AQ1863" s="331">
        <f>'4.  2011-2014 LRAM'!AY562*AQ1859</f>
        <v>0</v>
      </c>
      <c r="AR1863" s="331">
        <f>'4.  2011-2014 LRAM'!AZ562*AR1859</f>
        <v>0</v>
      </c>
      <c r="AS1863" s="543">
        <f t="shared" ref="AS1863:AS1872" si="3710">SUM(AE1863:AR1863)</f>
        <v>0</v>
      </c>
    </row>
    <row r="1864" spans="2:45">
      <c r="B1864" s="283" t="s">
        <v>826</v>
      </c>
      <c r="C1864" s="301"/>
      <c r="D1864" s="243"/>
      <c r="E1864" s="240"/>
      <c r="F1864" s="240"/>
      <c r="G1864" s="240"/>
      <c r="H1864" s="240"/>
      <c r="I1864" s="240"/>
      <c r="J1864" s="240"/>
      <c r="K1864" s="240"/>
      <c r="L1864" s="240"/>
      <c r="M1864" s="240"/>
      <c r="N1864" s="240"/>
      <c r="O1864" s="240"/>
      <c r="P1864" s="240"/>
      <c r="Q1864" s="240"/>
      <c r="R1864" s="251"/>
      <c r="S1864" s="240"/>
      <c r="T1864" s="240"/>
      <c r="U1864" s="240"/>
      <c r="V1864" s="243"/>
      <c r="W1864" s="243"/>
      <c r="X1864" s="243"/>
      <c r="Y1864" s="243"/>
      <c r="Z1864" s="240"/>
      <c r="AA1864" s="240"/>
      <c r="AB1864" s="240"/>
      <c r="AC1864" s="240"/>
      <c r="AD1864" s="240"/>
      <c r="AE1864" s="331">
        <f t="shared" ref="AE1864:AR1864" si="3711">AE219*AE1859</f>
        <v>0</v>
      </c>
      <c r="AF1864" s="331">
        <f t="shared" si="3711"/>
        <v>0</v>
      </c>
      <c r="AG1864" s="331">
        <f t="shared" si="3711"/>
        <v>0</v>
      </c>
      <c r="AH1864" s="331">
        <f t="shared" si="3711"/>
        <v>0</v>
      </c>
      <c r="AI1864" s="331">
        <f t="shared" si="3711"/>
        <v>0</v>
      </c>
      <c r="AJ1864" s="331">
        <f t="shared" si="3711"/>
        <v>0</v>
      </c>
      <c r="AK1864" s="331">
        <f t="shared" si="3711"/>
        <v>0</v>
      </c>
      <c r="AL1864" s="331">
        <f t="shared" si="3711"/>
        <v>0</v>
      </c>
      <c r="AM1864" s="331">
        <f t="shared" si="3711"/>
        <v>0</v>
      </c>
      <c r="AN1864" s="331">
        <f t="shared" si="3711"/>
        <v>0</v>
      </c>
      <c r="AO1864" s="331">
        <f t="shared" si="3711"/>
        <v>0</v>
      </c>
      <c r="AP1864" s="331">
        <f t="shared" si="3711"/>
        <v>0</v>
      </c>
      <c r="AQ1864" s="331">
        <f t="shared" si="3711"/>
        <v>0</v>
      </c>
      <c r="AR1864" s="331">
        <f t="shared" si="3711"/>
        <v>0</v>
      </c>
      <c r="AS1864" s="543">
        <f t="shared" si="3710"/>
        <v>0</v>
      </c>
    </row>
    <row r="1865" spans="2:45">
      <c r="B1865" s="283" t="s">
        <v>827</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 t="shared" ref="AE1865:AR1865" si="3712">AE409*AE1859</f>
        <v>0</v>
      </c>
      <c r="AF1865" s="331">
        <f t="shared" si="3712"/>
        <v>0</v>
      </c>
      <c r="AG1865" s="331">
        <f t="shared" si="3712"/>
        <v>0</v>
      </c>
      <c r="AH1865" s="331">
        <f t="shared" si="3712"/>
        <v>0</v>
      </c>
      <c r="AI1865" s="331">
        <f t="shared" si="3712"/>
        <v>0</v>
      </c>
      <c r="AJ1865" s="331">
        <f t="shared" si="3712"/>
        <v>0</v>
      </c>
      <c r="AK1865" s="331">
        <f t="shared" si="3712"/>
        <v>0</v>
      </c>
      <c r="AL1865" s="331">
        <f t="shared" si="3712"/>
        <v>0</v>
      </c>
      <c r="AM1865" s="331">
        <f t="shared" si="3712"/>
        <v>0</v>
      </c>
      <c r="AN1865" s="331">
        <f t="shared" si="3712"/>
        <v>0</v>
      </c>
      <c r="AO1865" s="331">
        <f t="shared" si="3712"/>
        <v>0</v>
      </c>
      <c r="AP1865" s="331">
        <f t="shared" si="3712"/>
        <v>0</v>
      </c>
      <c r="AQ1865" s="331">
        <f t="shared" si="3712"/>
        <v>0</v>
      </c>
      <c r="AR1865" s="331">
        <f t="shared" si="3712"/>
        <v>0</v>
      </c>
      <c r="AS1865" s="543">
        <f t="shared" si="3710"/>
        <v>0</v>
      </c>
    </row>
    <row r="1866" spans="2:45">
      <c r="B1866" s="283" t="s">
        <v>828</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 t="shared" ref="AE1866:AR1866" si="3713">AE599*AE1859</f>
        <v>0</v>
      </c>
      <c r="AF1866" s="331">
        <f t="shared" si="3713"/>
        <v>0</v>
      </c>
      <c r="AG1866" s="331">
        <f t="shared" si="3713"/>
        <v>0</v>
      </c>
      <c r="AH1866" s="331">
        <f t="shared" si="3713"/>
        <v>0</v>
      </c>
      <c r="AI1866" s="331">
        <f t="shared" si="3713"/>
        <v>0</v>
      </c>
      <c r="AJ1866" s="331">
        <f t="shared" si="3713"/>
        <v>0</v>
      </c>
      <c r="AK1866" s="331">
        <f t="shared" si="3713"/>
        <v>0</v>
      </c>
      <c r="AL1866" s="331">
        <f t="shared" si="3713"/>
        <v>0</v>
      </c>
      <c r="AM1866" s="331">
        <f t="shared" si="3713"/>
        <v>0</v>
      </c>
      <c r="AN1866" s="331">
        <f t="shared" si="3713"/>
        <v>0</v>
      </c>
      <c r="AO1866" s="331">
        <f t="shared" si="3713"/>
        <v>0</v>
      </c>
      <c r="AP1866" s="331">
        <f t="shared" si="3713"/>
        <v>0</v>
      </c>
      <c r="AQ1866" s="331">
        <f t="shared" si="3713"/>
        <v>0</v>
      </c>
      <c r="AR1866" s="331">
        <f t="shared" si="3713"/>
        <v>0</v>
      </c>
      <c r="AS1866" s="543">
        <f t="shared" si="3710"/>
        <v>0</v>
      </c>
    </row>
    <row r="1867" spans="2:45">
      <c r="B1867" s="283" t="s">
        <v>829</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 t="shared" ref="AE1867:AR1867" si="3714">AE789*AE1859</f>
        <v>0</v>
      </c>
      <c r="AF1867" s="331">
        <f t="shared" si="3714"/>
        <v>0</v>
      </c>
      <c r="AG1867" s="331">
        <f t="shared" si="3714"/>
        <v>0</v>
      </c>
      <c r="AH1867" s="331">
        <f t="shared" si="3714"/>
        <v>0</v>
      </c>
      <c r="AI1867" s="331">
        <f t="shared" si="3714"/>
        <v>0</v>
      </c>
      <c r="AJ1867" s="331">
        <f t="shared" si="3714"/>
        <v>0</v>
      </c>
      <c r="AK1867" s="331">
        <f t="shared" si="3714"/>
        <v>0</v>
      </c>
      <c r="AL1867" s="331">
        <f t="shared" si="3714"/>
        <v>0</v>
      </c>
      <c r="AM1867" s="331">
        <f t="shared" si="3714"/>
        <v>0</v>
      </c>
      <c r="AN1867" s="331">
        <f t="shared" si="3714"/>
        <v>0</v>
      </c>
      <c r="AO1867" s="331">
        <f t="shared" si="3714"/>
        <v>0</v>
      </c>
      <c r="AP1867" s="331">
        <f t="shared" si="3714"/>
        <v>0</v>
      </c>
      <c r="AQ1867" s="331">
        <f t="shared" si="3714"/>
        <v>0</v>
      </c>
      <c r="AR1867" s="331">
        <f t="shared" si="3714"/>
        <v>0</v>
      </c>
      <c r="AS1867" s="543">
        <f t="shared" si="3710"/>
        <v>0</v>
      </c>
    </row>
    <row r="1868" spans="2:45">
      <c r="B1868" s="283" t="s">
        <v>830</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 t="shared" ref="AE1868:AR1868" si="3715">AE984*AE1859</f>
        <v>0</v>
      </c>
      <c r="AF1868" s="331">
        <f t="shared" si="3715"/>
        <v>0</v>
      </c>
      <c r="AG1868" s="331">
        <f t="shared" si="3715"/>
        <v>0</v>
      </c>
      <c r="AH1868" s="331">
        <f t="shared" si="3715"/>
        <v>0</v>
      </c>
      <c r="AI1868" s="331">
        <f t="shared" si="3715"/>
        <v>0</v>
      </c>
      <c r="AJ1868" s="331">
        <f t="shared" si="3715"/>
        <v>0</v>
      </c>
      <c r="AK1868" s="331">
        <f t="shared" si="3715"/>
        <v>0</v>
      </c>
      <c r="AL1868" s="331">
        <f t="shared" si="3715"/>
        <v>0</v>
      </c>
      <c r="AM1868" s="331">
        <f t="shared" si="3715"/>
        <v>0</v>
      </c>
      <c r="AN1868" s="331">
        <f t="shared" si="3715"/>
        <v>0</v>
      </c>
      <c r="AO1868" s="331">
        <f t="shared" si="3715"/>
        <v>0</v>
      </c>
      <c r="AP1868" s="331">
        <f t="shared" si="3715"/>
        <v>0</v>
      </c>
      <c r="AQ1868" s="331">
        <f t="shared" si="3715"/>
        <v>0</v>
      </c>
      <c r="AR1868" s="331">
        <f t="shared" si="3715"/>
        <v>0</v>
      </c>
      <c r="AS1868" s="543">
        <f t="shared" si="3710"/>
        <v>0</v>
      </c>
    </row>
    <row r="1869" spans="2:45">
      <c r="B1869" s="283" t="s">
        <v>831</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716">AE1179*AE1859</f>
        <v>0</v>
      </c>
      <c r="AF1869" s="331">
        <f t="shared" si="3716"/>
        <v>5212.5111783318389</v>
      </c>
      <c r="AG1869" s="331">
        <f t="shared" si="3716"/>
        <v>10126.885906381509</v>
      </c>
      <c r="AH1869" s="331">
        <f t="shared" si="3716"/>
        <v>0</v>
      </c>
      <c r="AI1869" s="331">
        <f t="shared" si="3716"/>
        <v>0</v>
      </c>
      <c r="AJ1869" s="331">
        <f t="shared" si="3716"/>
        <v>0</v>
      </c>
      <c r="AK1869" s="331">
        <f t="shared" si="3716"/>
        <v>0</v>
      </c>
      <c r="AL1869" s="331">
        <f t="shared" si="3716"/>
        <v>0</v>
      </c>
      <c r="AM1869" s="331">
        <f t="shared" si="3716"/>
        <v>0</v>
      </c>
      <c r="AN1869" s="331">
        <f t="shared" si="3716"/>
        <v>0</v>
      </c>
      <c r="AO1869" s="331">
        <f t="shared" si="3716"/>
        <v>0</v>
      </c>
      <c r="AP1869" s="331">
        <f t="shared" si="3716"/>
        <v>0</v>
      </c>
      <c r="AQ1869" s="331">
        <f t="shared" si="3716"/>
        <v>0</v>
      </c>
      <c r="AR1869" s="331">
        <f t="shared" si="3716"/>
        <v>0</v>
      </c>
      <c r="AS1869" s="543">
        <f t="shared" si="3710"/>
        <v>15339.397084713348</v>
      </c>
    </row>
    <row r="1870" spans="2:45">
      <c r="B1870" s="283" t="s">
        <v>832</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717">AE1374*AE1859</f>
        <v>0</v>
      </c>
      <c r="AF1870" s="331">
        <f t="shared" si="3717"/>
        <v>0</v>
      </c>
      <c r="AG1870" s="331">
        <f t="shared" si="3717"/>
        <v>978.39714518272774</v>
      </c>
      <c r="AH1870" s="331">
        <f t="shared" si="3717"/>
        <v>0</v>
      </c>
      <c r="AI1870" s="331">
        <f t="shared" si="3717"/>
        <v>0</v>
      </c>
      <c r="AJ1870" s="331">
        <f t="shared" si="3717"/>
        <v>0</v>
      </c>
      <c r="AK1870" s="331">
        <f t="shared" si="3717"/>
        <v>0</v>
      </c>
      <c r="AL1870" s="331">
        <f t="shared" si="3717"/>
        <v>0</v>
      </c>
      <c r="AM1870" s="331">
        <f t="shared" si="3717"/>
        <v>0</v>
      </c>
      <c r="AN1870" s="331">
        <f t="shared" si="3717"/>
        <v>0</v>
      </c>
      <c r="AO1870" s="331">
        <f t="shared" si="3717"/>
        <v>0</v>
      </c>
      <c r="AP1870" s="331">
        <f t="shared" si="3717"/>
        <v>0</v>
      </c>
      <c r="AQ1870" s="331">
        <f t="shared" si="3717"/>
        <v>0</v>
      </c>
      <c r="AR1870" s="331">
        <f t="shared" si="3717"/>
        <v>0</v>
      </c>
      <c r="AS1870" s="543">
        <f t="shared" si="3710"/>
        <v>978.39714518272774</v>
      </c>
    </row>
    <row r="1871" spans="2:45">
      <c r="B1871" s="283" t="s">
        <v>833</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718">AE1568*AE1859</f>
        <v>0</v>
      </c>
      <c r="AF1871" s="331">
        <f t="shared" si="3718"/>
        <v>0</v>
      </c>
      <c r="AG1871" s="331">
        <f t="shared" si="3718"/>
        <v>0</v>
      </c>
      <c r="AH1871" s="331">
        <f t="shared" si="3718"/>
        <v>0</v>
      </c>
      <c r="AI1871" s="331">
        <f t="shared" si="3718"/>
        <v>0</v>
      </c>
      <c r="AJ1871" s="331">
        <f t="shared" si="3718"/>
        <v>0</v>
      </c>
      <c r="AK1871" s="331">
        <f t="shared" si="3718"/>
        <v>0</v>
      </c>
      <c r="AL1871" s="331">
        <f t="shared" si="3718"/>
        <v>0</v>
      </c>
      <c r="AM1871" s="331">
        <f t="shared" si="3718"/>
        <v>0</v>
      </c>
      <c r="AN1871" s="331">
        <f t="shared" si="3718"/>
        <v>0</v>
      </c>
      <c r="AO1871" s="331">
        <f t="shared" si="3718"/>
        <v>0</v>
      </c>
      <c r="AP1871" s="331">
        <f t="shared" si="3718"/>
        <v>0</v>
      </c>
      <c r="AQ1871" s="331">
        <f t="shared" si="3718"/>
        <v>0</v>
      </c>
      <c r="AR1871" s="331">
        <f t="shared" si="3718"/>
        <v>0</v>
      </c>
      <c r="AS1871" s="543">
        <f t="shared" si="3710"/>
        <v>0</v>
      </c>
    </row>
    <row r="1872" spans="2:45" ht="15.75">
      <c r="B1872" s="305" t="s">
        <v>993</v>
      </c>
      <c r="C1872" s="301"/>
      <c r="D1872" s="263"/>
      <c r="E1872" s="293"/>
      <c r="F1872" s="293"/>
      <c r="G1872" s="293"/>
      <c r="H1872" s="293"/>
      <c r="I1872" s="293"/>
      <c r="J1872" s="293"/>
      <c r="K1872" s="293"/>
      <c r="L1872" s="293"/>
      <c r="M1872" s="293"/>
      <c r="N1872" s="293"/>
      <c r="O1872" s="293"/>
      <c r="P1872" s="293"/>
      <c r="Q1872" s="293"/>
      <c r="R1872" s="260"/>
      <c r="S1872" s="293"/>
      <c r="T1872" s="293"/>
      <c r="U1872" s="293"/>
      <c r="V1872" s="263"/>
      <c r="W1872" s="263"/>
      <c r="X1872" s="263"/>
      <c r="Y1872" s="263"/>
      <c r="Z1872" s="293"/>
      <c r="AA1872" s="293"/>
      <c r="AB1872" s="293"/>
      <c r="AC1872" s="293"/>
      <c r="AD1872" s="293"/>
      <c r="AE1872" s="302">
        <f>SUM(AE1860:AE1871)</f>
        <v>0</v>
      </c>
      <c r="AF1872" s="302">
        <f t="shared" ref="AF1872:AR1872" si="3719">SUM(AF1860:AF1871)</f>
        <v>5212.5111783318389</v>
      </c>
      <c r="AG1872" s="302">
        <f t="shared" si="3719"/>
        <v>11105.283051564236</v>
      </c>
      <c r="AH1872" s="302">
        <f t="shared" si="3719"/>
        <v>0</v>
      </c>
      <c r="AI1872" s="302">
        <f t="shared" si="3719"/>
        <v>0</v>
      </c>
      <c r="AJ1872" s="302">
        <f t="shared" si="3719"/>
        <v>0</v>
      </c>
      <c r="AK1872" s="302">
        <f t="shared" si="3719"/>
        <v>0</v>
      </c>
      <c r="AL1872" s="302">
        <f t="shared" si="3719"/>
        <v>0</v>
      </c>
      <c r="AM1872" s="302">
        <f t="shared" si="3719"/>
        <v>0</v>
      </c>
      <c r="AN1872" s="302">
        <f t="shared" si="3719"/>
        <v>0</v>
      </c>
      <c r="AO1872" s="302">
        <f t="shared" si="3719"/>
        <v>0</v>
      </c>
      <c r="AP1872" s="302">
        <f t="shared" si="3719"/>
        <v>0</v>
      </c>
      <c r="AQ1872" s="302">
        <f t="shared" si="3719"/>
        <v>0</v>
      </c>
      <c r="AR1872" s="302">
        <f t="shared" si="3719"/>
        <v>0</v>
      </c>
      <c r="AS1872" s="359">
        <f t="shared" si="3710"/>
        <v>16317.794229896075</v>
      </c>
    </row>
    <row r="1873" spans="2:45" ht="15.75">
      <c r="B1873" s="305" t="s">
        <v>994</v>
      </c>
      <c r="C1873" s="301"/>
      <c r="D1873" s="306"/>
      <c r="E1873" s="293"/>
      <c r="F1873" s="293"/>
      <c r="G1873" s="293"/>
      <c r="H1873" s="293"/>
      <c r="I1873" s="293"/>
      <c r="J1873" s="293"/>
      <c r="K1873" s="293"/>
      <c r="L1873" s="293"/>
      <c r="M1873" s="293"/>
      <c r="N1873" s="293"/>
      <c r="O1873" s="293"/>
      <c r="P1873" s="293"/>
      <c r="Q1873" s="293"/>
      <c r="R1873" s="260"/>
      <c r="S1873" s="293"/>
      <c r="T1873" s="293"/>
      <c r="U1873" s="293"/>
      <c r="V1873" s="263"/>
      <c r="W1873" s="263"/>
      <c r="X1873" s="263"/>
      <c r="Y1873" s="263"/>
      <c r="Z1873" s="293"/>
      <c r="AA1873" s="293"/>
      <c r="AB1873" s="293"/>
      <c r="AC1873" s="293"/>
      <c r="AD1873" s="293"/>
      <c r="AE1873" s="303">
        <f>AE1857*AE1859</f>
        <v>0</v>
      </c>
      <c r="AF1873" s="303">
        <f t="shared" ref="AF1873:AR1873" si="3720">AF1857*AF1859</f>
        <v>2194.6115999999997</v>
      </c>
      <c r="AG1873" s="303">
        <f t="shared" si="3720"/>
        <v>21290.565699999999</v>
      </c>
      <c r="AH1873" s="303">
        <f t="shared" si="3720"/>
        <v>0</v>
      </c>
      <c r="AI1873" s="303">
        <f t="shared" si="3720"/>
        <v>0</v>
      </c>
      <c r="AJ1873" s="303">
        <f t="shared" si="3720"/>
        <v>0</v>
      </c>
      <c r="AK1873" s="303">
        <f t="shared" si="3720"/>
        <v>0</v>
      </c>
      <c r="AL1873" s="303">
        <f t="shared" si="3720"/>
        <v>0</v>
      </c>
      <c r="AM1873" s="303">
        <f t="shared" si="3720"/>
        <v>0</v>
      </c>
      <c r="AN1873" s="303">
        <f t="shared" si="3720"/>
        <v>0</v>
      </c>
      <c r="AO1873" s="303">
        <f t="shared" si="3720"/>
        <v>0</v>
      </c>
      <c r="AP1873" s="303">
        <f t="shared" si="3720"/>
        <v>0</v>
      </c>
      <c r="AQ1873" s="303">
        <f t="shared" si="3720"/>
        <v>0</v>
      </c>
      <c r="AR1873" s="303">
        <f t="shared" si="3720"/>
        <v>0</v>
      </c>
      <c r="AS1873" s="359">
        <f>SUM(AE1873:AR1873)</f>
        <v>23485.177299999999</v>
      </c>
    </row>
    <row r="1874" spans="2:45" ht="15.75">
      <c r="B1874" s="305" t="s">
        <v>995</v>
      </c>
      <c r="C1874" s="301"/>
      <c r="D1874" s="306"/>
      <c r="E1874" s="293"/>
      <c r="F1874" s="293"/>
      <c r="G1874" s="293"/>
      <c r="H1874" s="293"/>
      <c r="I1874" s="293"/>
      <c r="J1874" s="293"/>
      <c r="K1874" s="293"/>
      <c r="L1874" s="293"/>
      <c r="M1874" s="293"/>
      <c r="N1874" s="293"/>
      <c r="O1874" s="293"/>
      <c r="P1874" s="293"/>
      <c r="Q1874" s="293"/>
      <c r="R1874" s="260"/>
      <c r="S1874" s="293"/>
      <c r="T1874" s="293"/>
      <c r="U1874" s="293"/>
      <c r="V1874" s="306"/>
      <c r="W1874" s="306"/>
      <c r="X1874" s="306"/>
      <c r="Y1874" s="306"/>
      <c r="Z1874" s="293"/>
      <c r="AA1874" s="293"/>
      <c r="AB1874" s="293"/>
      <c r="AC1874" s="293"/>
      <c r="AD1874" s="293"/>
      <c r="AE1874" s="307"/>
      <c r="AF1874" s="307"/>
      <c r="AG1874" s="307"/>
      <c r="AH1874" s="307"/>
      <c r="AI1874" s="307"/>
      <c r="AJ1874" s="307"/>
      <c r="AK1874" s="307"/>
      <c r="AL1874" s="307"/>
      <c r="AM1874" s="307"/>
      <c r="AN1874" s="307"/>
      <c r="AO1874" s="307"/>
      <c r="AP1874" s="307"/>
      <c r="AQ1874" s="307"/>
      <c r="AR1874" s="307"/>
      <c r="AS1874" s="359">
        <f>AS1872-AS1873</f>
        <v>-7167.3830701039242</v>
      </c>
    </row>
    <row r="1875" spans="2:45">
      <c r="B1875" s="334"/>
      <c r="C1875" s="396"/>
      <c r="D1875" s="396"/>
      <c r="E1875" s="397"/>
      <c r="F1875" s="397"/>
      <c r="G1875" s="397"/>
      <c r="H1875" s="397"/>
      <c r="I1875" s="397"/>
      <c r="J1875" s="397"/>
      <c r="K1875" s="397"/>
      <c r="L1875" s="397"/>
      <c r="M1875" s="397"/>
      <c r="N1875" s="397"/>
      <c r="O1875" s="397"/>
      <c r="P1875" s="397"/>
      <c r="Q1875" s="397"/>
      <c r="R1875" s="398"/>
      <c r="S1875" s="397"/>
      <c r="T1875" s="397"/>
      <c r="U1875" s="397"/>
      <c r="V1875" s="396"/>
      <c r="W1875" s="399"/>
      <c r="X1875" s="396"/>
      <c r="Y1875" s="396"/>
      <c r="Z1875" s="397"/>
      <c r="AA1875" s="397"/>
      <c r="AB1875" s="397"/>
      <c r="AC1875" s="397"/>
      <c r="AD1875" s="397"/>
      <c r="AE1875" s="400"/>
      <c r="AF1875" s="400"/>
      <c r="AG1875" s="400"/>
      <c r="AH1875" s="400"/>
      <c r="AI1875" s="400"/>
      <c r="AJ1875" s="400"/>
      <c r="AK1875" s="400"/>
      <c r="AL1875" s="400"/>
      <c r="AM1875" s="400"/>
      <c r="AN1875" s="400"/>
      <c r="AO1875" s="400"/>
      <c r="AP1875" s="400"/>
      <c r="AQ1875" s="400"/>
      <c r="AR1875" s="400"/>
      <c r="AS1875" s="339"/>
    </row>
  </sheetData>
  <sheetProtection formatCells="0" formatColumns="0" formatRows="0" insertColumns="0" insertRows="0" insertHyperlinks="0" deleteColumns="0" deleteRows="0" sort="0" autoFilter="0" pivotTables="0"/>
  <mergeCells count="87">
    <mergeCell ref="C1768:AD1768"/>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B1772:B1773"/>
    <mergeCell ref="C1772:C1773"/>
    <mergeCell ref="Q1772:Q1773"/>
    <mergeCell ref="AE1772:AS1772"/>
    <mergeCell ref="E1772:P1772"/>
    <mergeCell ref="S1772:AD1772"/>
    <mergeCell ref="AE1798:AS1798"/>
    <mergeCell ref="B1825:B1826"/>
    <mergeCell ref="C1825:C1826"/>
    <mergeCell ref="Q1825:Q1826"/>
    <mergeCell ref="AE1825:AS1825"/>
    <mergeCell ref="B1798:B1799"/>
    <mergeCell ref="C1798:C1799"/>
    <mergeCell ref="Q1798:Q1799"/>
    <mergeCell ref="E1798:P1798"/>
    <mergeCell ref="E1825:P1825"/>
    <mergeCell ref="S1825:AD1825"/>
    <mergeCell ref="S1798:AD1798"/>
    <mergeCell ref="AE1852:AS1852"/>
    <mergeCell ref="B1852:B1853"/>
    <mergeCell ref="C1852:C1853"/>
    <mergeCell ref="Q1852:Q1853"/>
    <mergeCell ref="E1852:P1852"/>
    <mergeCell ref="S1852:AD1852"/>
    <mergeCell ref="AE1572:AS1572"/>
    <mergeCell ref="B1572:B1573"/>
    <mergeCell ref="C1572:C1573"/>
    <mergeCell ref="E1572:P1572"/>
    <mergeCell ref="Q1572:Q1573"/>
    <mergeCell ref="S1572:AD1572"/>
  </mergeCells>
  <phoneticPr fontId="245"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851" location="'5.  2015-2020 LRAM'!A1" display="Return to top" xr:uid="{223528A0-8936-430C-B9FD-6493F6E71F79}"/>
    <hyperlink ref="D1824" location="'5.  2015-2020 LRAM'!A1" display="Return to top" xr:uid="{278D811C-DEDB-43E0-A919-D4F625F1C6E5}"/>
    <hyperlink ref="D1797" location="'5.  2015-2020 LRAM'!A1" display="Return to top" xr:uid="{31D5DA7B-CBF7-4225-982B-2FD4C5554E84}"/>
    <hyperlink ref="D1771" location="'5.  2015-2020 LRAM'!A1" display="Return to top" xr:uid="{6EC8DA8E-6F1F-4C73-A137-6E5BB30C5B94}"/>
    <hyperlink ref="D1571"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38" zoomScale="90" zoomScaleNormal="90" workbookViewId="0">
      <selection activeCell="C66" sqref="C66"/>
    </sheetView>
  </sheetViews>
  <sheetFormatPr defaultColWidth="9" defaultRowHeight="15"/>
  <cols>
    <col min="1" max="1" width="4.42578125" style="1" customWidth="1"/>
    <col min="2" max="2" width="19.42578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42578125" style="1" customWidth="1"/>
    <col min="17" max="17" width="14" style="1" customWidth="1"/>
    <col min="18" max="18" width="15.42578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547</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501</v>
      </c>
      <c r="C8" s="905" t="s">
        <v>649</v>
      </c>
      <c r="D8" s="905"/>
      <c r="E8" s="905"/>
      <c r="F8" s="905"/>
      <c r="G8" s="905"/>
      <c r="H8" s="905"/>
      <c r="I8" s="905"/>
      <c r="J8" s="905"/>
      <c r="K8" s="905"/>
      <c r="L8" s="905"/>
      <c r="M8" s="905"/>
      <c r="N8" s="905"/>
      <c r="O8" s="905"/>
      <c r="P8" s="905"/>
      <c r="Q8" s="905"/>
      <c r="R8" s="905"/>
      <c r="S8" s="905"/>
      <c r="T8" s="84"/>
      <c r="U8" s="84"/>
      <c r="V8" s="84"/>
      <c r="W8" s="84"/>
    </row>
    <row r="9" spans="1:28" ht="47.1" customHeight="1">
      <c r="B9" s="44"/>
      <c r="C9" s="839" t="s">
        <v>660</v>
      </c>
      <c r="D9" s="839"/>
      <c r="E9" s="839"/>
      <c r="F9" s="839"/>
      <c r="G9" s="839"/>
      <c r="H9" s="839"/>
      <c r="I9" s="839"/>
      <c r="J9" s="839"/>
      <c r="K9" s="839"/>
      <c r="L9" s="839"/>
      <c r="M9" s="839"/>
      <c r="N9" s="839"/>
      <c r="O9" s="839"/>
      <c r="P9" s="839"/>
      <c r="Q9" s="839"/>
      <c r="R9" s="839"/>
      <c r="S9" s="839"/>
      <c r="T9" s="84"/>
      <c r="U9" s="84"/>
      <c r="V9" s="84"/>
      <c r="W9" s="84"/>
    </row>
    <row r="10" spans="1:28" ht="38.1" customHeight="1">
      <c r="B10" s="37"/>
      <c r="C10" s="858" t="s">
        <v>661</v>
      </c>
      <c r="D10" s="839"/>
      <c r="E10" s="839"/>
      <c r="F10" s="839"/>
      <c r="G10" s="839"/>
      <c r="H10" s="839"/>
      <c r="I10" s="839"/>
      <c r="J10" s="839"/>
      <c r="K10" s="839"/>
      <c r="L10" s="839"/>
      <c r="M10" s="839"/>
      <c r="N10" s="839"/>
      <c r="O10" s="839"/>
      <c r="P10" s="839"/>
      <c r="Q10" s="839"/>
      <c r="R10" s="839"/>
      <c r="S10" s="839"/>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904" t="s">
        <v>235</v>
      </c>
      <c r="C12" s="904"/>
      <c r="D12" s="92"/>
      <c r="E12" s="151" t="s">
        <v>236</v>
      </c>
      <c r="F12" s="40"/>
      <c r="G12" s="40"/>
      <c r="H12" s="33"/>
      <c r="I12" s="40"/>
      <c r="K12" s="513"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468</v>
      </c>
      <c r="D14" s="170"/>
      <c r="E14" s="171" t="s">
        <v>62</v>
      </c>
      <c r="F14" s="171" t="s">
        <v>490</v>
      </c>
      <c r="G14" s="171" t="s">
        <v>63</v>
      </c>
      <c r="H14" s="171" t="s">
        <v>64</v>
      </c>
      <c r="I14" s="171" t="str">
        <f>'1.  LRAMVA Summary'!D53</f>
        <v>Residential</v>
      </c>
      <c r="J14" s="171" t="str">
        <f>'1.  LRAMVA Summary'!E53</f>
        <v>GS&lt;50 kW</v>
      </c>
      <c r="K14" s="171" t="str">
        <f>'1.  LRAMVA Summary'!F53</f>
        <v>GS&gt;50 kW</v>
      </c>
      <c r="L14" s="171" t="str">
        <f>'1.  LRAMVA Summary'!G53</f>
        <v>Unmetered Scattered Load</v>
      </c>
      <c r="M14" s="171" t="str">
        <f>'1.  LRAMVA Summary'!H53</f>
        <v>Streetlighting</v>
      </c>
      <c r="N14" s="171" t="str">
        <f>'1.  LRAMVA Summary'!I53</f>
        <v/>
      </c>
      <c r="O14" s="171" t="str">
        <f>'1.  LRAMVA Summary'!J53</f>
        <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75" thickBot="1">
      <c r="B27" s="180" t="s">
        <v>56</v>
      </c>
      <c r="C27" s="180">
        <v>1.47E-2</v>
      </c>
      <c r="D27" s="173"/>
      <c r="E27" s="183" t="s">
        <v>457</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423</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29">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29">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75" thickBot="1">
      <c r="B42" s="180" t="s">
        <v>80</v>
      </c>
      <c r="C42" s="629">
        <v>1.4999999999999999E-2</v>
      </c>
      <c r="D42" s="173"/>
      <c r="E42" s="183" t="s">
        <v>458</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29">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29">
        <v>1.89E-2</v>
      </c>
      <c r="D44" s="173"/>
      <c r="E44" s="192" t="s">
        <v>424</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29">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29">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2">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2">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2">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2">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2">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2">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2">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6" t="s">
        <v>92</v>
      </c>
      <c r="C54" s="642">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702</v>
      </c>
      <c r="C55" s="642">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703</v>
      </c>
      <c r="C56" s="642">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75" thickBot="1">
      <c r="B57" s="180" t="s">
        <v>704</v>
      </c>
      <c r="C57" s="180">
        <v>5.7000000000000002E-3</v>
      </c>
      <c r="D57" s="173"/>
      <c r="E57" s="183" t="s">
        <v>459</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180" t="s">
        <v>705</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706</v>
      </c>
      <c r="C59" s="180">
        <v>5.7000000000000002E-3</v>
      </c>
      <c r="D59" s="173"/>
      <c r="E59" s="192" t="s">
        <v>425</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707</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708</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709</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953</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954</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955</v>
      </c>
      <c r="C65" s="768">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956</v>
      </c>
      <c r="C66" s="768">
        <v>5.4899999999999997E-2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2"/>
      <c r="C67" s="712"/>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75">
      <c r="B68" s="152" t="s">
        <v>182</v>
      </c>
      <c r="C68" s="712"/>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2"/>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2"/>
      <c r="C70" s="712"/>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2"/>
      <c r="C71" s="712"/>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75" thickBot="1">
      <c r="B72" s="712"/>
      <c r="C72" s="712"/>
      <c r="E72" s="183" t="s">
        <v>460</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12"/>
      <c r="C73" s="712"/>
      <c r="E73" s="187" t="s">
        <v>67</v>
      </c>
      <c r="F73" s="187"/>
      <c r="G73" s="188"/>
      <c r="H73" s="189"/>
      <c r="I73" s="190"/>
      <c r="J73" s="190"/>
      <c r="K73" s="190"/>
      <c r="L73" s="190"/>
      <c r="M73" s="190"/>
      <c r="N73" s="190"/>
      <c r="O73" s="190"/>
      <c r="P73" s="190"/>
      <c r="Q73" s="190"/>
      <c r="R73" s="190"/>
      <c r="S73" s="190"/>
      <c r="T73" s="190"/>
      <c r="U73" s="190"/>
      <c r="V73" s="190"/>
      <c r="W73" s="191"/>
    </row>
    <row r="74" spans="2:23">
      <c r="B74" s="712"/>
      <c r="C74" s="712"/>
      <c r="E74" s="192" t="s">
        <v>426</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2"/>
      <c r="C75" s="712"/>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2"/>
      <c r="C76" s="712"/>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2"/>
      <c r="C77" s="712"/>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2"/>
      <c r="C78" s="712"/>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2"/>
      <c r="C79" s="712"/>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2"/>
      <c r="C80" s="712"/>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2"/>
      <c r="C81" s="712"/>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2"/>
      <c r="C82" s="712"/>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2"/>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2"/>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2"/>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2"/>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75" thickBot="1">
      <c r="B87" s="202"/>
      <c r="E87" s="183" t="s">
        <v>461</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7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427</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75" thickBot="1">
      <c r="C102" s="203"/>
      <c r="E102" s="183" t="s">
        <v>462</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428</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75" thickBot="1">
      <c r="C117" s="203"/>
      <c r="E117" s="183" t="s">
        <v>463</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429</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75" thickBot="1">
      <c r="C132" s="203"/>
      <c r="E132" s="183" t="s">
        <v>464</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430</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75" thickBot="1">
      <c r="E147" s="183" t="s">
        <v>465</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431</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75" thickBot="1">
      <c r="E162" s="183" t="s">
        <v>466</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710</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714</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714</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714</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714</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714</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714</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714</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714</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714</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714</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714</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714</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75" thickBot="1">
      <c r="E177" s="183" t="s">
        <v>711</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712</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715</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715</v>
      </c>
      <c r="G181" s="182" t="s">
        <v>65</v>
      </c>
      <c r="H181" s="205">
        <f t="shared" ref="H181:H182" si="101">$C$59/12</f>
        <v>4.75E-4</v>
      </c>
      <c r="I181" s="197">
        <f>(SUM('1.  LRAMVA Summary'!D$55:D$87)+SUM('1.  LRAMVA Summary'!D$88:D$89)*(MONTH($E181)-1)/12)*$H181</f>
        <v>0</v>
      </c>
      <c r="J181" s="197">
        <f>(SUM('1.  LRAMVA Summary'!E$55:E$87)+SUM('1.  LRAMVA Summary'!E$88:E$89)*(MONTH($E181)-1)/12)*$H181</f>
        <v>0.11411959648510411</v>
      </c>
      <c r="K181" s="197">
        <f>(SUM('1.  LRAMVA Summary'!F$55:F$87)+SUM('1.  LRAMVA Summary'!F$88:F$89)*(MONTH($E181)-1)/12)*$H181</f>
        <v>-0.38282310892998933</v>
      </c>
      <c r="L181" s="197">
        <f>(SUM('1.  LRAMVA Summary'!G$55:G$87)+SUM('1.  LRAMVA Summary'!G$88:G$89)*(MONTH($E181)-1)/12)*$H181</f>
        <v>0</v>
      </c>
      <c r="M181" s="197">
        <f>(SUM('1.  LRAMVA Summary'!H$55:H$87)+SUM('1.  LRAMVA Summary'!H$88:H$89)*(MONTH($E181)-1)/12)*$H181</f>
        <v>0</v>
      </c>
      <c r="N181" s="197">
        <f>(SUM('1.  LRAMVA Summary'!I$55:I$87)+SUM('1.  LRAMVA Summary'!I$88:I$89)*(MONTH($E181)-1)/12)*$H181</f>
        <v>0</v>
      </c>
      <c r="O181" s="197">
        <f>(SUM('1.  LRAMVA Summary'!J$55:J$87)+SUM('1.  LRAMVA Summary'!J$88:J$89)*(MONTH($E181)-1)/12)*$H181</f>
        <v>0</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-0.26870351244488522</v>
      </c>
    </row>
    <row r="182" spans="5:23">
      <c r="E182" s="181">
        <v>44621</v>
      </c>
      <c r="F182" s="181" t="s">
        <v>715</v>
      </c>
      <c r="G182" s="182" t="s">
        <v>65</v>
      </c>
      <c r="H182" s="205">
        <f t="shared" si="101"/>
        <v>4.75E-4</v>
      </c>
      <c r="I182" s="197">
        <f>(SUM('1.  LRAMVA Summary'!D$55:D$87)+SUM('1.  LRAMVA Summary'!D$88:D$89)*(MONTH($E182)-1)/12)*$H182</f>
        <v>0</v>
      </c>
      <c r="J182" s="197">
        <f>(SUM('1.  LRAMVA Summary'!E$55:E$87)+SUM('1.  LRAMVA Summary'!E$88:E$89)*(MONTH($E182)-1)/12)*$H182</f>
        <v>0.22823919297020823</v>
      </c>
      <c r="K182" s="197">
        <f>(SUM('1.  LRAMVA Summary'!F$55:F$87)+SUM('1.  LRAMVA Summary'!F$88:F$89)*(MONTH($E182)-1)/12)*$H182</f>
        <v>-0.76564621785997866</v>
      </c>
      <c r="L182" s="197">
        <f>(SUM('1.  LRAMVA Summary'!G$55:G$87)+SUM('1.  LRAMVA Summary'!G$88:G$89)*(MONTH($E182)-1)/12)*$H182</f>
        <v>0</v>
      </c>
      <c r="M182" s="197">
        <f>(SUM('1.  LRAMVA Summary'!H$55:H$87)+SUM('1.  LRAMVA Summary'!H$88:H$89)*(MONTH($E182)-1)/12)*$H182</f>
        <v>0</v>
      </c>
      <c r="N182" s="197">
        <f>(SUM('1.  LRAMVA Summary'!I$55:I$87)+SUM('1.  LRAMVA Summary'!I$88:I$89)*(MONTH($E182)-1)/12)*$H182</f>
        <v>0</v>
      </c>
      <c r="O182" s="197">
        <f>(SUM('1.  LRAMVA Summary'!J$55:J$87)+SUM('1.  LRAMVA Summary'!J$88:J$89)*(MONTH($E182)-1)/12)*$H182</f>
        <v>0</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-0.53740702488977043</v>
      </c>
    </row>
    <row r="183" spans="5:23">
      <c r="E183" s="181">
        <v>44652</v>
      </c>
      <c r="F183" s="181" t="s">
        <v>715</v>
      </c>
      <c r="G183" s="182" t="s">
        <v>66</v>
      </c>
      <c r="H183" s="205">
        <f>$C$60/12</f>
        <v>8.5000000000000006E-4</v>
      </c>
      <c r="I183" s="197">
        <f>(SUM('1.  LRAMVA Summary'!D$55:D$87)+SUM('1.  LRAMVA Summary'!D$88:D$89)*(MONTH($E183)-1)/12)*$H183</f>
        <v>0</v>
      </c>
      <c r="J183" s="197">
        <f>(SUM('1.  LRAMVA Summary'!E$55:E$87)+SUM('1.  LRAMVA Summary'!E$88:E$89)*(MONTH($E183)-1)/12)*$H183</f>
        <v>0.6126420442884537</v>
      </c>
      <c r="K183" s="197">
        <f>(SUM('1.  LRAMVA Summary'!F$55:F$87)+SUM('1.  LRAMVA Summary'!F$88:F$89)*(MONTH($E183)-1)/12)*$H183</f>
        <v>-2.0551556374136273</v>
      </c>
      <c r="L183" s="197">
        <f>(SUM('1.  LRAMVA Summary'!G$55:G$87)+SUM('1.  LRAMVA Summary'!G$88:G$89)*(MONTH($E183)-1)/12)*$H183</f>
        <v>0</v>
      </c>
      <c r="M183" s="197">
        <f>(SUM('1.  LRAMVA Summary'!H$55:H$87)+SUM('1.  LRAMVA Summary'!H$88:H$89)*(MONTH($E183)-1)/12)*$H183</f>
        <v>0</v>
      </c>
      <c r="N183" s="197">
        <f>(SUM('1.  LRAMVA Summary'!I$55:I$87)+SUM('1.  LRAMVA Summary'!I$88:I$89)*(MONTH($E183)-1)/12)*$H183</f>
        <v>0</v>
      </c>
      <c r="O183" s="197">
        <f>(SUM('1.  LRAMVA Summary'!J$55:J$87)+SUM('1.  LRAMVA Summary'!J$88:J$89)*(MONTH($E183)-1)/12)*$H183</f>
        <v>0</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-1.4425135931251736</v>
      </c>
    </row>
    <row r="184" spans="5:23">
      <c r="E184" s="181">
        <v>44682</v>
      </c>
      <c r="F184" s="181" t="s">
        <v>715</v>
      </c>
      <c r="G184" s="182" t="s">
        <v>66</v>
      </c>
      <c r="H184" s="205">
        <f t="shared" ref="H184:H185" si="103">$C$60/12</f>
        <v>8.5000000000000006E-4</v>
      </c>
      <c r="I184" s="197">
        <f>(SUM('1.  LRAMVA Summary'!D$55:D$87)+SUM('1.  LRAMVA Summary'!D$88:D$89)*(MONTH($E184)-1)/12)*$H184</f>
        <v>0</v>
      </c>
      <c r="J184" s="197">
        <f>(SUM('1.  LRAMVA Summary'!E$55:E$87)+SUM('1.  LRAMVA Summary'!E$88:E$89)*(MONTH($E184)-1)/12)*$H184</f>
        <v>0.81685605905127157</v>
      </c>
      <c r="K184" s="197">
        <f>(SUM('1.  LRAMVA Summary'!F$55:F$87)+SUM('1.  LRAMVA Summary'!F$88:F$89)*(MONTH($E184)-1)/12)*$H184</f>
        <v>-2.7402075165515027</v>
      </c>
      <c r="L184" s="197">
        <f>(SUM('1.  LRAMVA Summary'!G$55:G$87)+SUM('1.  LRAMVA Summary'!G$88:G$89)*(MONTH($E184)-1)/12)*$H184</f>
        <v>0</v>
      </c>
      <c r="M184" s="197">
        <f>(SUM('1.  LRAMVA Summary'!H$55:H$87)+SUM('1.  LRAMVA Summary'!H$88:H$89)*(MONTH($E184)-1)/12)*$H184</f>
        <v>0</v>
      </c>
      <c r="N184" s="197">
        <f>(SUM('1.  LRAMVA Summary'!I$55:I$87)+SUM('1.  LRAMVA Summary'!I$88:I$89)*(MONTH($E184)-1)/12)*$H184</f>
        <v>0</v>
      </c>
      <c r="O184" s="197">
        <f>(SUM('1.  LRAMVA Summary'!J$55:J$87)+SUM('1.  LRAMVA Summary'!J$88:J$89)*(MONTH($E184)-1)/12)*$H184</f>
        <v>0</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-1.9233514575002313</v>
      </c>
    </row>
    <row r="185" spans="5:23">
      <c r="E185" s="181">
        <v>44713</v>
      </c>
      <c r="F185" s="181" t="s">
        <v>715</v>
      </c>
      <c r="G185" s="182" t="s">
        <v>66</v>
      </c>
      <c r="H185" s="205">
        <f t="shared" si="103"/>
        <v>8.5000000000000006E-4</v>
      </c>
      <c r="I185" s="197">
        <f>(SUM('1.  LRAMVA Summary'!D$55:D$87)+SUM('1.  LRAMVA Summary'!D$88:D$89)*(MONTH($E185)-1)/12)*$H185</f>
        <v>0</v>
      </c>
      <c r="J185" s="197">
        <f>(SUM('1.  LRAMVA Summary'!E$55:E$87)+SUM('1.  LRAMVA Summary'!E$88:E$89)*(MONTH($E185)-1)/12)*$H185</f>
        <v>1.0210700738140897</v>
      </c>
      <c r="K185" s="197">
        <f>(SUM('1.  LRAMVA Summary'!F$55:F$87)+SUM('1.  LRAMVA Summary'!F$88:F$89)*(MONTH($E185)-1)/12)*$H185</f>
        <v>-3.4252593956893786</v>
      </c>
      <c r="L185" s="197">
        <f>(SUM('1.  LRAMVA Summary'!G$55:G$87)+SUM('1.  LRAMVA Summary'!G$88:G$89)*(MONTH($E185)-1)/12)*$H185</f>
        <v>0</v>
      </c>
      <c r="M185" s="197">
        <f>(SUM('1.  LRAMVA Summary'!H$55:H$87)+SUM('1.  LRAMVA Summary'!H$88:H$89)*(MONTH($E185)-1)/12)*$H185</f>
        <v>0</v>
      </c>
      <c r="N185" s="197">
        <f>(SUM('1.  LRAMVA Summary'!I$55:I$87)+SUM('1.  LRAMVA Summary'!I$88:I$89)*(MONTH($E185)-1)/12)*$H185</f>
        <v>0</v>
      </c>
      <c r="O185" s="197">
        <f>(SUM('1.  LRAMVA Summary'!J$55:J$87)+SUM('1.  LRAMVA Summary'!J$88:J$89)*(MONTH($E185)-1)/12)*$H185</f>
        <v>0</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-2.4041893218752888</v>
      </c>
    </row>
    <row r="186" spans="5:23">
      <c r="E186" s="181">
        <v>44743</v>
      </c>
      <c r="F186" s="181" t="s">
        <v>715</v>
      </c>
      <c r="G186" s="182" t="s">
        <v>68</v>
      </c>
      <c r="H186" s="205">
        <f>$C$61/12</f>
        <v>1.8333333333333333E-3</v>
      </c>
      <c r="I186" s="197">
        <f>(SUM('1.  LRAMVA Summary'!D$55:D$87)+SUM('1.  LRAMVA Summary'!D$88:D$89)*(MONTH($E186)-1)/12)*$H186</f>
        <v>0</v>
      </c>
      <c r="J186" s="197">
        <f>(SUM('1.  LRAMVA Summary'!E$55:E$87)+SUM('1.  LRAMVA Summary'!E$88:E$89)*(MONTH($E186)-1)/12)*$H186</f>
        <v>2.6427696028129373</v>
      </c>
      <c r="K186" s="197">
        <f>(SUM('1.  LRAMVA Summary'!F$55:F$87)+SUM('1.  LRAMVA Summary'!F$88:F$89)*(MONTH($E186)-1)/12)*$H186</f>
        <v>-8.865377259431332</v>
      </c>
      <c r="L186" s="197">
        <f>(SUM('1.  LRAMVA Summary'!G$55:G$87)+SUM('1.  LRAMVA Summary'!G$88:G$89)*(MONTH($E186)-1)/12)*$H186</f>
        <v>0</v>
      </c>
      <c r="M186" s="197">
        <f>(SUM('1.  LRAMVA Summary'!H$55:H$87)+SUM('1.  LRAMVA Summary'!H$88:H$89)*(MONTH($E186)-1)/12)*$H186</f>
        <v>0</v>
      </c>
      <c r="N186" s="197">
        <f>(SUM('1.  LRAMVA Summary'!I$55:I$87)+SUM('1.  LRAMVA Summary'!I$88:I$89)*(MONTH($E186)-1)/12)*$H186</f>
        <v>0</v>
      </c>
      <c r="O186" s="197">
        <f>(SUM('1.  LRAMVA Summary'!J$55:J$87)+SUM('1.  LRAMVA Summary'!J$88:J$89)*(MONTH($E186)-1)/12)*$H186</f>
        <v>0</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-6.2226076566183952</v>
      </c>
    </row>
    <row r="187" spans="5:23">
      <c r="E187" s="181">
        <v>44774</v>
      </c>
      <c r="F187" s="181" t="s">
        <v>715</v>
      </c>
      <c r="G187" s="182" t="s">
        <v>68</v>
      </c>
      <c r="H187" s="205">
        <f t="shared" ref="H187:H188" si="104">$C$61/12</f>
        <v>1.8333333333333333E-3</v>
      </c>
      <c r="I187" s="197">
        <f>(SUM('1.  LRAMVA Summary'!D$55:D$87)+SUM('1.  LRAMVA Summary'!D$88:D$89)*(MONTH($E187)-1)/12)*$H187</f>
        <v>0</v>
      </c>
      <c r="J187" s="197">
        <f>(SUM('1.  LRAMVA Summary'!E$55:E$87)+SUM('1.  LRAMVA Summary'!E$88:E$89)*(MONTH($E187)-1)/12)*$H187</f>
        <v>3.0832312032817599</v>
      </c>
      <c r="K187" s="197">
        <f>(SUM('1.  LRAMVA Summary'!F$55:F$87)+SUM('1.  LRAMVA Summary'!F$88:F$89)*(MONTH($E187)-1)/12)*$H187</f>
        <v>-10.34294013600322</v>
      </c>
      <c r="L187" s="197">
        <f>(SUM('1.  LRAMVA Summary'!G$55:G$87)+SUM('1.  LRAMVA Summary'!G$88:G$89)*(MONTH($E187)-1)/12)*$H187</f>
        <v>0</v>
      </c>
      <c r="M187" s="197">
        <f>(SUM('1.  LRAMVA Summary'!H$55:H$87)+SUM('1.  LRAMVA Summary'!H$88:H$89)*(MONTH($E187)-1)/12)*$H187</f>
        <v>0</v>
      </c>
      <c r="N187" s="197">
        <f>(SUM('1.  LRAMVA Summary'!I$55:I$87)+SUM('1.  LRAMVA Summary'!I$88:I$89)*(MONTH($E187)-1)/12)*$H187</f>
        <v>0</v>
      </c>
      <c r="O187" s="197">
        <f>(SUM('1.  LRAMVA Summary'!J$55:J$87)+SUM('1.  LRAMVA Summary'!J$88:J$89)*(MONTH($E187)-1)/12)*$H187</f>
        <v>0</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-7.2597089327214599</v>
      </c>
    </row>
    <row r="188" spans="5:23">
      <c r="E188" s="181">
        <v>44805</v>
      </c>
      <c r="F188" s="181" t="s">
        <v>715</v>
      </c>
      <c r="G188" s="182" t="s">
        <v>68</v>
      </c>
      <c r="H188" s="205">
        <f t="shared" si="104"/>
        <v>1.8333333333333333E-3</v>
      </c>
      <c r="I188" s="197">
        <f>(SUM('1.  LRAMVA Summary'!D$55:D$87)+SUM('1.  LRAMVA Summary'!D$88:D$89)*(MONTH($E188)-1)/12)*$H188</f>
        <v>0</v>
      </c>
      <c r="J188" s="197">
        <f>(SUM('1.  LRAMVA Summary'!E$55:E$87)+SUM('1.  LRAMVA Summary'!E$88:E$89)*(MONTH($E188)-1)/12)*$H188</f>
        <v>3.523692803750583</v>
      </c>
      <c r="K188" s="197">
        <f>(SUM('1.  LRAMVA Summary'!F$55:F$87)+SUM('1.  LRAMVA Summary'!F$88:F$89)*(MONTH($E188)-1)/12)*$H188</f>
        <v>-11.820503012575109</v>
      </c>
      <c r="L188" s="197">
        <f>(SUM('1.  LRAMVA Summary'!G$55:G$87)+SUM('1.  LRAMVA Summary'!G$88:G$89)*(MONTH($E188)-1)/12)*$H188</f>
        <v>0</v>
      </c>
      <c r="M188" s="197">
        <f>(SUM('1.  LRAMVA Summary'!H$55:H$87)+SUM('1.  LRAMVA Summary'!H$88:H$89)*(MONTH($E188)-1)/12)*$H188</f>
        <v>0</v>
      </c>
      <c r="N188" s="197">
        <f>(SUM('1.  LRAMVA Summary'!I$55:I$87)+SUM('1.  LRAMVA Summary'!I$88:I$89)*(MONTH($E188)-1)/12)*$H188</f>
        <v>0</v>
      </c>
      <c r="O188" s="197">
        <f>(SUM('1.  LRAMVA Summary'!J$55:J$87)+SUM('1.  LRAMVA Summary'!J$88:J$89)*(MONTH($E188)-1)/12)*$H188</f>
        <v>0</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-8.2968102088245264</v>
      </c>
    </row>
    <row r="189" spans="5:23">
      <c r="E189" s="181">
        <v>44835</v>
      </c>
      <c r="F189" s="181" t="s">
        <v>715</v>
      </c>
      <c r="G189" s="182" t="s">
        <v>69</v>
      </c>
      <c r="H189" s="205">
        <f>$C$62/12</f>
        <v>3.225E-3</v>
      </c>
      <c r="I189" s="197">
        <f>(SUM('1.  LRAMVA Summary'!D$55:D$87)+SUM('1.  LRAMVA Summary'!D$88:D$89)*(MONTH($E189)-1)/12)*$H189</f>
        <v>0</v>
      </c>
      <c r="J189" s="197">
        <f>(SUM('1.  LRAMVA Summary'!E$55:E$87)+SUM('1.  LRAMVA Summary'!E$88:E$89)*(MONTH($E189)-1)/12)*$H189</f>
        <v>6.9733079746950457</v>
      </c>
      <c r="K189" s="197">
        <f>(SUM('1.  LRAMVA Summary'!F$55:F$87)+SUM('1.  LRAMVA Summary'!F$88:F$89)*(MONTH($E189)-1)/12)*$H189</f>
        <v>-23.392506814090403</v>
      </c>
      <c r="L189" s="197">
        <f>(SUM('1.  LRAMVA Summary'!G$55:G$87)+SUM('1.  LRAMVA Summary'!G$88:G$89)*(MONTH($E189)-1)/12)*$H189</f>
        <v>0</v>
      </c>
      <c r="M189" s="197">
        <f>(SUM('1.  LRAMVA Summary'!H$55:H$87)+SUM('1.  LRAMVA Summary'!H$88:H$89)*(MONTH($E189)-1)/12)*$H189</f>
        <v>0</v>
      </c>
      <c r="N189" s="197">
        <f>(SUM('1.  LRAMVA Summary'!I$55:I$87)+SUM('1.  LRAMVA Summary'!I$88:I$89)*(MONTH($E189)-1)/12)*$H189</f>
        <v>0</v>
      </c>
      <c r="O189" s="197">
        <f>(SUM('1.  LRAMVA Summary'!J$55:J$87)+SUM('1.  LRAMVA Summary'!J$88:J$89)*(MONTH($E189)-1)/12)*$H189</f>
        <v>0</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-16.419198839395357</v>
      </c>
    </row>
    <row r="190" spans="5:23">
      <c r="E190" s="181">
        <v>44866</v>
      </c>
      <c r="F190" s="181" t="s">
        <v>715</v>
      </c>
      <c r="G190" s="182" t="s">
        <v>69</v>
      </c>
      <c r="H190" s="205">
        <f t="shared" ref="H190:H191" si="105">$C$62/12</f>
        <v>3.225E-3</v>
      </c>
      <c r="I190" s="197">
        <f>(SUM('1.  LRAMVA Summary'!D$55:D$87)+SUM('1.  LRAMVA Summary'!D$88:D$89)*(MONTH($E190)-1)/12)*$H190</f>
        <v>0</v>
      </c>
      <c r="J190" s="197">
        <f>(SUM('1.  LRAMVA Summary'!E$55:E$87)+SUM('1.  LRAMVA Summary'!E$88:E$89)*(MONTH($E190)-1)/12)*$H190</f>
        <v>7.7481199718833844</v>
      </c>
      <c r="K190" s="197">
        <f>(SUM('1.  LRAMVA Summary'!F$55:F$87)+SUM('1.  LRAMVA Summary'!F$88:F$89)*(MONTH($E190)-1)/12)*$H190</f>
        <v>-25.991674237878225</v>
      </c>
      <c r="L190" s="197">
        <f>(SUM('1.  LRAMVA Summary'!G$55:G$87)+SUM('1.  LRAMVA Summary'!G$88:G$89)*(MONTH($E190)-1)/12)*$H190</f>
        <v>0</v>
      </c>
      <c r="M190" s="197">
        <f>(SUM('1.  LRAMVA Summary'!H$55:H$87)+SUM('1.  LRAMVA Summary'!H$88:H$89)*(MONTH($E190)-1)/12)*$H190</f>
        <v>0</v>
      </c>
      <c r="N190" s="197">
        <f>(SUM('1.  LRAMVA Summary'!I$55:I$87)+SUM('1.  LRAMVA Summary'!I$88:I$89)*(MONTH($E190)-1)/12)*$H190</f>
        <v>0</v>
      </c>
      <c r="O190" s="197">
        <f>(SUM('1.  LRAMVA Summary'!J$55:J$87)+SUM('1.  LRAMVA Summary'!J$88:J$89)*(MONTH($E190)-1)/12)*$H190</f>
        <v>0</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-18.243554265994842</v>
      </c>
    </row>
    <row r="191" spans="5:23">
      <c r="E191" s="181">
        <v>44896</v>
      </c>
      <c r="F191" s="181" t="s">
        <v>715</v>
      </c>
      <c r="G191" s="182" t="s">
        <v>69</v>
      </c>
      <c r="H191" s="205">
        <f t="shared" si="105"/>
        <v>3.225E-3</v>
      </c>
      <c r="I191" s="197">
        <f>(SUM('1.  LRAMVA Summary'!D$55:D$87)+SUM('1.  LRAMVA Summary'!D$88:D$89)*(MONTH($E191)-1)/12)*$H191</f>
        <v>0</v>
      </c>
      <c r="J191" s="197">
        <f>(SUM('1.  LRAMVA Summary'!E$55:E$87)+SUM('1.  LRAMVA Summary'!E$88:E$89)*(MONTH($E191)-1)/12)*$H191</f>
        <v>8.5229319690717222</v>
      </c>
      <c r="K191" s="197">
        <f>(SUM('1.  LRAMVA Summary'!F$55:F$87)+SUM('1.  LRAMVA Summary'!F$88:F$89)*(MONTH($E191)-1)/12)*$H191</f>
        <v>-28.590841661666047</v>
      </c>
      <c r="L191" s="197">
        <f>(SUM('1.  LRAMVA Summary'!G$55:G$87)+SUM('1.  LRAMVA Summary'!G$88:G$89)*(MONTH($E191)-1)/12)*$H191</f>
        <v>0</v>
      </c>
      <c r="M191" s="197">
        <f>(SUM('1.  LRAMVA Summary'!H$55:H$87)+SUM('1.  LRAMVA Summary'!H$88:H$89)*(MONTH($E191)-1)/12)*$H191</f>
        <v>0</v>
      </c>
      <c r="N191" s="197">
        <f>(SUM('1.  LRAMVA Summary'!I$55:I$87)+SUM('1.  LRAMVA Summary'!I$88:I$89)*(MONTH($E191)-1)/12)*$H191</f>
        <v>0</v>
      </c>
      <c r="O191" s="197">
        <f>(SUM('1.  LRAMVA Summary'!J$55:J$87)+SUM('1.  LRAMVA Summary'!J$88:J$89)*(MONTH($E191)-1)/12)*$H191</f>
        <v>0</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-20.067909692594327</v>
      </c>
    </row>
    <row r="192" spans="5:23" ht="15.75" thickBot="1">
      <c r="E192" s="183" t="s">
        <v>713</v>
      </c>
      <c r="F192" s="183"/>
      <c r="G192" s="184"/>
      <c r="H192" s="185"/>
      <c r="I192" s="186">
        <f>SUM(I179:I191)</f>
        <v>0</v>
      </c>
      <c r="J192" s="186">
        <f>SUM(J179:J191)</f>
        <v>35.286980492104561</v>
      </c>
      <c r="K192" s="186">
        <f t="shared" ref="K192:V192" si="106">SUM(K179:K191)</f>
        <v>-118.37293499808881</v>
      </c>
      <c r="L192" s="186">
        <f t="shared" si="106"/>
        <v>0</v>
      </c>
      <c r="M192" s="186">
        <f t="shared" si="106"/>
        <v>0</v>
      </c>
      <c r="N192" s="186">
        <f t="shared" si="106"/>
        <v>0</v>
      </c>
      <c r="O192" s="186">
        <f t="shared" si="106"/>
        <v>0</v>
      </c>
      <c r="P192" s="186">
        <f t="shared" si="106"/>
        <v>0</v>
      </c>
      <c r="Q192" s="186">
        <f t="shared" si="106"/>
        <v>0</v>
      </c>
      <c r="R192" s="186">
        <f t="shared" si="106"/>
        <v>0</v>
      </c>
      <c r="S192" s="186">
        <f t="shared" si="106"/>
        <v>0</v>
      </c>
      <c r="T192" s="186">
        <f t="shared" si="106"/>
        <v>0</v>
      </c>
      <c r="U192" s="186">
        <f t="shared" si="106"/>
        <v>0</v>
      </c>
      <c r="V192" s="186">
        <f t="shared" si="106"/>
        <v>0</v>
      </c>
      <c r="W192" s="186">
        <f>SUM(W179:W191)</f>
        <v>-83.085954505984262</v>
      </c>
    </row>
    <row r="193" spans="5:23" ht="15.75" thickTop="1">
      <c r="E193" s="707" t="s">
        <v>67</v>
      </c>
      <c r="F193" s="707"/>
      <c r="G193" s="708"/>
      <c r="H193" s="709"/>
      <c r="I193" s="710"/>
      <c r="J193" s="710"/>
      <c r="K193" s="710"/>
      <c r="L193" s="710"/>
      <c r="M193" s="710"/>
      <c r="N193" s="710"/>
      <c r="O193" s="710"/>
      <c r="P193" s="710"/>
      <c r="Q193" s="710"/>
      <c r="R193" s="710"/>
      <c r="S193" s="710"/>
      <c r="T193" s="710"/>
      <c r="U193" s="710"/>
      <c r="V193" s="710"/>
      <c r="W193" s="711"/>
    </row>
    <row r="194" spans="5:23">
      <c r="E194" s="192" t="s">
        <v>957</v>
      </c>
      <c r="F194" s="192"/>
      <c r="G194" s="193"/>
      <c r="H194" s="194"/>
      <c r="I194" s="195">
        <f>I192+I193</f>
        <v>0</v>
      </c>
      <c r="J194" s="195">
        <f t="shared" ref="J194:U194" si="107">J192+J193</f>
        <v>35.286980492104561</v>
      </c>
      <c r="K194" s="195">
        <f t="shared" si="107"/>
        <v>-118.37293499808881</v>
      </c>
      <c r="L194" s="195">
        <f t="shared" si="107"/>
        <v>0</v>
      </c>
      <c r="M194" s="195">
        <f t="shared" si="107"/>
        <v>0</v>
      </c>
      <c r="N194" s="195">
        <f t="shared" si="107"/>
        <v>0</v>
      </c>
      <c r="O194" s="195">
        <f t="shared" si="107"/>
        <v>0</v>
      </c>
      <c r="P194" s="195">
        <f t="shared" si="107"/>
        <v>0</v>
      </c>
      <c r="Q194" s="195">
        <f t="shared" si="107"/>
        <v>0</v>
      </c>
      <c r="R194" s="195">
        <f t="shared" si="107"/>
        <v>0</v>
      </c>
      <c r="S194" s="195">
        <f t="shared" si="107"/>
        <v>0</v>
      </c>
      <c r="T194" s="195">
        <f t="shared" si="107"/>
        <v>0</v>
      </c>
      <c r="U194" s="195">
        <f t="shared" si="107"/>
        <v>0</v>
      </c>
      <c r="V194" s="195">
        <f>V192+V193</f>
        <v>0</v>
      </c>
      <c r="W194" s="195">
        <f>W192+W193</f>
        <v>-83.085954505984262</v>
      </c>
    </row>
    <row r="195" spans="5:23">
      <c r="E195" s="181">
        <v>44927</v>
      </c>
      <c r="F195" s="181" t="s">
        <v>959</v>
      </c>
      <c r="G195" s="182" t="s">
        <v>65</v>
      </c>
      <c r="H195" s="205">
        <f>$C$63/12</f>
        <v>3.9416666666666671E-3</v>
      </c>
      <c r="I195" s="197">
        <f>(SUM('1.  LRAMVA Summary'!D$55:D$90)+SUM('1.  LRAMVA Summary'!D$91:D$92)*(MONTH($E195)-1)/12)*$H195</f>
        <v>0</v>
      </c>
      <c r="J195" s="197">
        <f>(SUM('1.  LRAMVA Summary'!E$55:E$90)+SUM('1.  LRAMVA Summary'!E$91:E$92)*(MONTH($E195)-1)/12)*$H195</f>
        <v>11.363909292095631</v>
      </c>
      <c r="K195" s="197">
        <f>(SUM('1.  LRAMVA Summary'!F$55:F$90)+SUM('1.  LRAMVA Summary'!F$91:F$92)*(MONTH($E195)-1)/12)*$H195</f>
        <v>-38.121122215554735</v>
      </c>
      <c r="L195" s="197">
        <f>(SUM('1.  LRAMVA Summary'!G$55:G$90)+SUM('1.  LRAMVA Summary'!G$91:G$92)*(MONTH($E195)-1)/12)*$H195</f>
        <v>0</v>
      </c>
      <c r="M195" s="197">
        <f>(SUM('1.  LRAMVA Summary'!H$55:H$90)+SUM('1.  LRAMVA Summary'!H$91:H$92)*(MONTH($E195)-1)/12)*$H195</f>
        <v>0</v>
      </c>
      <c r="N195" s="197">
        <f>(SUM('1.  LRAMVA Summary'!I$55:I$90)+SUM('1.  LRAMVA Summary'!I$91:I$92)*(MONTH($E195)-1)/12)*$H195</f>
        <v>0</v>
      </c>
      <c r="O195" s="197">
        <f>(SUM('1.  LRAMVA Summary'!J$55:J$90)+SUM('1.  LRAMVA Summary'!J$91:J$92)*(MONTH($E195)-1)/12)*$H195</f>
        <v>0</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7">
        <f>(SUM('1.  LRAMVA Summary'!R$55:R$90)+SUM('1.  LRAMVA Summary'!R$91:R$92)*(MONTH($E195)-1)/12)*$H195</f>
        <v>-26.7572129234591</v>
      </c>
    </row>
    <row r="196" spans="5:23">
      <c r="E196" s="181">
        <v>44958</v>
      </c>
      <c r="F196" s="181" t="s">
        <v>959</v>
      </c>
      <c r="G196" s="182" t="s">
        <v>65</v>
      </c>
      <c r="H196" s="205">
        <f t="shared" ref="H196:H197" si="108">$C$63/12</f>
        <v>3.9416666666666671E-3</v>
      </c>
      <c r="I196" s="197">
        <f>(SUM('1.  LRAMVA Summary'!D$55:D$90)+SUM('1.  LRAMVA Summary'!D$91:D$92)*(MONTH($E196)-1)/12)*$H196</f>
        <v>0</v>
      </c>
      <c r="J196" s="197">
        <f>(SUM('1.  LRAMVA Summary'!E$55:E$90)+SUM('1.  LRAMVA Summary'!E$91:E$92)*(MONTH($E196)-1)/12)*$H196</f>
        <v>12.355205473033799</v>
      </c>
      <c r="K196" s="197">
        <f>(SUM('1.  LRAMVA Summary'!F$55:F$90)+SUM('1.  LRAMVA Summary'!F$91:F$92)*(MONTH($E196)-1)/12)*$H196</f>
        <v>-41.444457575482389</v>
      </c>
      <c r="L196" s="197">
        <f>(SUM('1.  LRAMVA Summary'!G$55:G$90)+SUM('1.  LRAMVA Summary'!G$91:G$92)*(MONTH($E196)-1)/12)*$H196</f>
        <v>0</v>
      </c>
      <c r="M196" s="197">
        <f>(SUM('1.  LRAMVA Summary'!H$55:H$90)+SUM('1.  LRAMVA Summary'!H$91:H$92)*(MONTH($E196)-1)/12)*$H196</f>
        <v>0</v>
      </c>
      <c r="N196" s="197">
        <f>(SUM('1.  LRAMVA Summary'!I$55:I$90)+SUM('1.  LRAMVA Summary'!I$91:I$92)*(MONTH($E196)-1)/12)*$H196</f>
        <v>0</v>
      </c>
      <c r="O196" s="197">
        <f>(SUM('1.  LRAMVA Summary'!J$55:J$90)+SUM('1.  LRAMVA Summary'!J$91:J$92)*(MONTH($E196)-1)/12)*$H196</f>
        <v>0</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7">
        <f>(SUM('1.  LRAMVA Summary'!R$55:R$90)+SUM('1.  LRAMVA Summary'!R$91:R$92)*(MONTH($E196)-1)/12)*$H196</f>
        <v>-29.089252102448594</v>
      </c>
    </row>
    <row r="197" spans="5:23">
      <c r="E197" s="181">
        <v>44986</v>
      </c>
      <c r="F197" s="181" t="s">
        <v>959</v>
      </c>
      <c r="G197" s="182" t="s">
        <v>65</v>
      </c>
      <c r="H197" s="205">
        <f t="shared" si="108"/>
        <v>3.9416666666666671E-3</v>
      </c>
      <c r="I197" s="197">
        <f>(SUM('1.  LRAMVA Summary'!D$55:D$90)+SUM('1.  LRAMVA Summary'!D$91:D$92)*(MONTH($E197)-1)/12)*$H197</f>
        <v>0</v>
      </c>
      <c r="J197" s="197">
        <f>(SUM('1.  LRAMVA Summary'!E$55:E$90)+SUM('1.  LRAMVA Summary'!E$91:E$92)*(MONTH($E197)-1)/12)*$H197</f>
        <v>13.346501653971965</v>
      </c>
      <c r="K197" s="197">
        <f>(SUM('1.  LRAMVA Summary'!F$55:F$90)+SUM('1.  LRAMVA Summary'!F$91:F$92)*(MONTH($E197)-1)/12)*$H197</f>
        <v>-44.76779293541005</v>
      </c>
      <c r="L197" s="197">
        <f>(SUM('1.  LRAMVA Summary'!G$55:G$90)+SUM('1.  LRAMVA Summary'!G$91:G$92)*(MONTH($E197)-1)/12)*$H197</f>
        <v>0</v>
      </c>
      <c r="M197" s="197">
        <f>(SUM('1.  LRAMVA Summary'!H$55:H$90)+SUM('1.  LRAMVA Summary'!H$91:H$92)*(MONTH($E197)-1)/12)*$H197</f>
        <v>0</v>
      </c>
      <c r="N197" s="197">
        <f>(SUM('1.  LRAMVA Summary'!I$55:I$90)+SUM('1.  LRAMVA Summary'!I$91:I$92)*(MONTH($E197)-1)/12)*$H197</f>
        <v>0</v>
      </c>
      <c r="O197" s="197">
        <f>(SUM('1.  LRAMVA Summary'!J$55:J$90)+SUM('1.  LRAMVA Summary'!J$91:J$92)*(MONTH($E197)-1)/12)*$H197</f>
        <v>0</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7">
        <f>(SUM('1.  LRAMVA Summary'!R$55:R$90)+SUM('1.  LRAMVA Summary'!R$91:R$92)*(MONTH($E197)-1)/12)*$H197</f>
        <v>-31.421291281438091</v>
      </c>
    </row>
    <row r="198" spans="5:23">
      <c r="E198" s="181">
        <v>45017</v>
      </c>
      <c r="F198" s="181" t="s">
        <v>959</v>
      </c>
      <c r="G198" s="182" t="s">
        <v>66</v>
      </c>
      <c r="H198" s="205">
        <f>$C$64/12</f>
        <v>4.15E-3</v>
      </c>
      <c r="I198" s="197">
        <f>(SUM('1.  LRAMVA Summary'!D$55:D$90)+SUM('1.  LRAMVA Summary'!D$91:D$92)*(MONTH($E198)-1)/12)*$H198</f>
        <v>0</v>
      </c>
      <c r="J198" s="197">
        <f>(SUM('1.  LRAMVA Summary'!E$55:E$90)+SUM('1.  LRAMVA Summary'!E$91:E$92)*(MONTH($E198)-1)/12)*$H198</f>
        <v>15.095609559799671</v>
      </c>
      <c r="K198" s="197">
        <f>(SUM('1.  LRAMVA Summary'!F$55:F$90)+SUM('1.  LRAMVA Summary'!F$91:F$92)*(MONTH($E198)-1)/12)*$H198</f>
        <v>-50.632942687268873</v>
      </c>
      <c r="L198" s="197">
        <f>(SUM('1.  LRAMVA Summary'!G$55:G$90)+SUM('1.  LRAMVA Summary'!G$91:G$92)*(MONTH($E198)-1)/12)*$H198</f>
        <v>0</v>
      </c>
      <c r="M198" s="197">
        <f>(SUM('1.  LRAMVA Summary'!H$55:H$90)+SUM('1.  LRAMVA Summary'!H$91:H$92)*(MONTH($E198)-1)/12)*$H198</f>
        <v>0</v>
      </c>
      <c r="N198" s="197">
        <f>(SUM('1.  LRAMVA Summary'!I$55:I$90)+SUM('1.  LRAMVA Summary'!I$91:I$92)*(MONTH($E198)-1)/12)*$H198</f>
        <v>0</v>
      </c>
      <c r="O198" s="197">
        <f>(SUM('1.  LRAMVA Summary'!J$55:J$90)+SUM('1.  LRAMVA Summary'!J$91:J$92)*(MONTH($E198)-1)/12)*$H198</f>
        <v>0</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7">
        <f>(SUM('1.  LRAMVA Summary'!R$55:R$90)+SUM('1.  LRAMVA Summary'!R$91:R$92)*(MONTH($E198)-1)/12)*$H198</f>
        <v>-35.537333127469203</v>
      </c>
    </row>
    <row r="199" spans="5:23">
      <c r="E199" s="181">
        <v>45047</v>
      </c>
      <c r="F199" s="181" t="s">
        <v>959</v>
      </c>
      <c r="G199" s="182" t="s">
        <v>66</v>
      </c>
      <c r="H199" s="205">
        <f t="shared" ref="H199:H200" si="109">$C$64/12</f>
        <v>4.15E-3</v>
      </c>
      <c r="I199" s="197">
        <f>(SUM('1.  LRAMVA Summary'!D$55:D$90)+SUM('1.  LRAMVA Summary'!D$91:D$92)*(MONTH($E199)-1)/12)*$H199</f>
        <v>0</v>
      </c>
      <c r="J199" s="197">
        <f>(SUM('1.  LRAMVA Summary'!E$55:E$90)+SUM('1.  LRAMVA Summary'!E$91:E$92)*(MONTH($E199)-1)/12)*$H199</f>
        <v>16.139299830639434</v>
      </c>
      <c r="K199" s="197">
        <f>(SUM('1.  LRAMVA Summary'!F$55:F$90)+SUM('1.  LRAMVA Summary'!F$91:F$92)*(MONTH($E199)-1)/12)*$H199</f>
        <v>-54.13193002182274</v>
      </c>
      <c r="L199" s="197">
        <f>(SUM('1.  LRAMVA Summary'!G$55:G$90)+SUM('1.  LRAMVA Summary'!G$91:G$92)*(MONTH($E199)-1)/12)*$H199</f>
        <v>0</v>
      </c>
      <c r="M199" s="197">
        <f>(SUM('1.  LRAMVA Summary'!H$55:H$90)+SUM('1.  LRAMVA Summary'!H$91:H$92)*(MONTH($E199)-1)/12)*$H199</f>
        <v>0</v>
      </c>
      <c r="N199" s="197">
        <f>(SUM('1.  LRAMVA Summary'!I$55:I$90)+SUM('1.  LRAMVA Summary'!I$91:I$92)*(MONTH($E199)-1)/12)*$H199</f>
        <v>0</v>
      </c>
      <c r="O199" s="197">
        <f>(SUM('1.  LRAMVA Summary'!J$55:J$90)+SUM('1.  LRAMVA Summary'!J$91:J$92)*(MONTH($E199)-1)/12)*$H199</f>
        <v>0</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7">
        <f>(SUM('1.  LRAMVA Summary'!R$55:R$90)+SUM('1.  LRAMVA Summary'!R$91:R$92)*(MONTH($E199)-1)/12)*$H199</f>
        <v>-37.992630191183302</v>
      </c>
    </row>
    <row r="200" spans="5:23">
      <c r="E200" s="181">
        <v>45078</v>
      </c>
      <c r="F200" s="181" t="s">
        <v>959</v>
      </c>
      <c r="G200" s="182" t="s">
        <v>66</v>
      </c>
      <c r="H200" s="205">
        <f t="shared" si="109"/>
        <v>4.15E-3</v>
      </c>
      <c r="I200" s="197">
        <f>(SUM('1.  LRAMVA Summary'!D$55:D$90)+SUM('1.  LRAMVA Summary'!D$91:D$92)*(MONTH($E200)-1)/12)*$H200</f>
        <v>0</v>
      </c>
      <c r="J200" s="197">
        <f>(SUM('1.  LRAMVA Summary'!E$55:E$90)+SUM('1.  LRAMVA Summary'!E$91:E$92)*(MONTH($E200)-1)/12)*$H200</f>
        <v>17.182990101479195</v>
      </c>
      <c r="K200" s="197">
        <f>(SUM('1.  LRAMVA Summary'!F$55:F$90)+SUM('1.  LRAMVA Summary'!F$91:F$92)*(MONTH($E200)-1)/12)*$H200</f>
        <v>-57.630917356376585</v>
      </c>
      <c r="L200" s="197">
        <f>(SUM('1.  LRAMVA Summary'!G$55:G$90)+SUM('1.  LRAMVA Summary'!G$91:G$92)*(MONTH($E200)-1)/12)*$H200</f>
        <v>0</v>
      </c>
      <c r="M200" s="197">
        <f>(SUM('1.  LRAMVA Summary'!H$55:H$90)+SUM('1.  LRAMVA Summary'!H$91:H$92)*(MONTH($E200)-1)/12)*$H200</f>
        <v>0</v>
      </c>
      <c r="N200" s="197">
        <f>(SUM('1.  LRAMVA Summary'!I$55:I$90)+SUM('1.  LRAMVA Summary'!I$91:I$92)*(MONTH($E200)-1)/12)*$H200</f>
        <v>0</v>
      </c>
      <c r="O200" s="197">
        <f>(SUM('1.  LRAMVA Summary'!J$55:J$90)+SUM('1.  LRAMVA Summary'!J$91:J$92)*(MONTH($E200)-1)/12)*$H200</f>
        <v>0</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7">
        <f>(SUM('1.  LRAMVA Summary'!R$55:R$90)+SUM('1.  LRAMVA Summary'!R$91:R$92)*(MONTH($E200)-1)/12)*$H200</f>
        <v>-40.447927254897401</v>
      </c>
    </row>
    <row r="201" spans="5:23">
      <c r="E201" s="181">
        <v>45108</v>
      </c>
      <c r="F201" s="181" t="s">
        <v>959</v>
      </c>
      <c r="G201" s="182" t="s">
        <v>68</v>
      </c>
      <c r="H201" s="205">
        <f>$C$65/12</f>
        <v>4.15E-3</v>
      </c>
      <c r="I201" s="197">
        <f>(SUM('1.  LRAMVA Summary'!D$55:D$90)+SUM('1.  LRAMVA Summary'!D$91:D$92)*(MONTH($E201)-1)/12)*$H201</f>
        <v>0</v>
      </c>
      <c r="J201" s="197">
        <f>(SUM('1.  LRAMVA Summary'!E$55:E$90)+SUM('1.  LRAMVA Summary'!E$91:E$92)*(MONTH($E201)-1)/12)*$H201</f>
        <v>18.226680372318956</v>
      </c>
      <c r="K201" s="197">
        <f>(SUM('1.  LRAMVA Summary'!F$55:F$90)+SUM('1.  LRAMVA Summary'!F$91:F$92)*(MONTH($E201)-1)/12)*$H201</f>
        <v>-61.129904690930452</v>
      </c>
      <c r="L201" s="197">
        <f>(SUM('1.  LRAMVA Summary'!G$55:G$90)+SUM('1.  LRAMVA Summary'!G$91:G$92)*(MONTH($E201)-1)/12)*$H201</f>
        <v>0</v>
      </c>
      <c r="M201" s="197">
        <f>(SUM('1.  LRAMVA Summary'!H$55:H$90)+SUM('1.  LRAMVA Summary'!H$91:H$92)*(MONTH($E201)-1)/12)*$H201</f>
        <v>0</v>
      </c>
      <c r="N201" s="197">
        <f>(SUM('1.  LRAMVA Summary'!I$55:I$90)+SUM('1.  LRAMVA Summary'!I$91:I$92)*(MONTH($E201)-1)/12)*$H201</f>
        <v>0</v>
      </c>
      <c r="O201" s="197">
        <f>(SUM('1.  LRAMVA Summary'!J$55:J$90)+SUM('1.  LRAMVA Summary'!J$91:J$92)*(MONTH($E201)-1)/12)*$H201</f>
        <v>0</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7">
        <f>(SUM('1.  LRAMVA Summary'!R$55:R$90)+SUM('1.  LRAMVA Summary'!R$91:R$92)*(MONTH($E201)-1)/12)*$H201</f>
        <v>-42.903224318611493</v>
      </c>
    </row>
    <row r="202" spans="5:23">
      <c r="E202" s="181">
        <v>45139</v>
      </c>
      <c r="F202" s="181" t="s">
        <v>959</v>
      </c>
      <c r="G202" s="182" t="s">
        <v>68</v>
      </c>
      <c r="H202" s="205">
        <f>$C$65/12</f>
        <v>4.15E-3</v>
      </c>
      <c r="I202" s="197">
        <f>(SUM('1.  LRAMVA Summary'!D$55:D$90)+SUM('1.  LRAMVA Summary'!D$91:D$92)*(MONTH($E202)-1)/12)*$H202</f>
        <v>0</v>
      </c>
      <c r="J202" s="197">
        <f>(SUM('1.  LRAMVA Summary'!E$55:E$90)+SUM('1.  LRAMVA Summary'!E$91:E$92)*(MONTH($E202)-1)/12)*$H202</f>
        <v>19.270370643158714</v>
      </c>
      <c r="K202" s="197">
        <f>(SUM('1.  LRAMVA Summary'!F$55:F$90)+SUM('1.  LRAMVA Summary'!F$91:F$92)*(MONTH($E202)-1)/12)*$H202</f>
        <v>-64.628892025484319</v>
      </c>
      <c r="L202" s="197">
        <f>(SUM('1.  LRAMVA Summary'!G$55:G$90)+SUM('1.  LRAMVA Summary'!G$91:G$92)*(MONTH($E202)-1)/12)*$H202</f>
        <v>0</v>
      </c>
      <c r="M202" s="197">
        <f>(SUM('1.  LRAMVA Summary'!H$55:H$90)+SUM('1.  LRAMVA Summary'!H$91:H$92)*(MONTH($E202)-1)/12)*$H202</f>
        <v>0</v>
      </c>
      <c r="N202" s="197">
        <f>(SUM('1.  LRAMVA Summary'!I$55:I$90)+SUM('1.  LRAMVA Summary'!I$91:I$92)*(MONTH($E202)-1)/12)*$H202</f>
        <v>0</v>
      </c>
      <c r="O202" s="197">
        <f>(SUM('1.  LRAMVA Summary'!J$55:J$90)+SUM('1.  LRAMVA Summary'!J$91:J$92)*(MONTH($E202)-1)/12)*$H202</f>
        <v>0</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7">
        <f>(SUM('1.  LRAMVA Summary'!R$55:R$90)+SUM('1.  LRAMVA Summary'!R$91:R$92)*(MONTH($E202)-1)/12)*$H202</f>
        <v>-45.358521382325598</v>
      </c>
    </row>
    <row r="203" spans="5:23">
      <c r="E203" s="181">
        <v>45170</v>
      </c>
      <c r="F203" s="181" t="s">
        <v>959</v>
      </c>
      <c r="G203" s="182" t="s">
        <v>68</v>
      </c>
      <c r="H203" s="205">
        <f>$C$65/12</f>
        <v>4.15E-3</v>
      </c>
      <c r="I203" s="197">
        <f>(SUM('1.  LRAMVA Summary'!D$55:D$90)+SUM('1.  LRAMVA Summary'!D$91:D$92)*(MONTH($E203)-1)/12)*$H203</f>
        <v>0</v>
      </c>
      <c r="J203" s="197">
        <f>(SUM('1.  LRAMVA Summary'!E$55:E$90)+SUM('1.  LRAMVA Summary'!E$91:E$92)*(MONTH($E203)-1)/12)*$H203</f>
        <v>20.314060913998475</v>
      </c>
      <c r="K203" s="197">
        <f>(SUM('1.  LRAMVA Summary'!F$55:F$90)+SUM('1.  LRAMVA Summary'!F$91:F$92)*(MONTH($E203)-1)/12)*$H203</f>
        <v>-68.127879360038165</v>
      </c>
      <c r="L203" s="197">
        <f>(SUM('1.  LRAMVA Summary'!G$55:G$90)+SUM('1.  LRAMVA Summary'!G$91:G$92)*(MONTH($E203)-1)/12)*$H203</f>
        <v>0</v>
      </c>
      <c r="M203" s="197">
        <f>(SUM('1.  LRAMVA Summary'!H$55:H$90)+SUM('1.  LRAMVA Summary'!H$91:H$92)*(MONTH($E203)-1)/12)*$H203</f>
        <v>0</v>
      </c>
      <c r="N203" s="197">
        <f>(SUM('1.  LRAMVA Summary'!I$55:I$90)+SUM('1.  LRAMVA Summary'!I$91:I$92)*(MONTH($E203)-1)/12)*$H203</f>
        <v>0</v>
      </c>
      <c r="O203" s="197">
        <f>(SUM('1.  LRAMVA Summary'!J$55:J$90)+SUM('1.  LRAMVA Summary'!J$91:J$92)*(MONTH($E203)-1)/12)*$H203</f>
        <v>0</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7">
        <f>(SUM('1.  LRAMVA Summary'!R$55:R$90)+SUM('1.  LRAMVA Summary'!R$91:R$92)*(MONTH($E203)-1)/12)*$H203</f>
        <v>-47.81381844603969</v>
      </c>
    </row>
    <row r="204" spans="5:23">
      <c r="E204" s="181">
        <v>45200</v>
      </c>
      <c r="F204" s="181" t="s">
        <v>959</v>
      </c>
      <c r="G204" s="182" t="s">
        <v>69</v>
      </c>
      <c r="H204" s="205">
        <f>$C$66/12</f>
        <v>4.5750000000000001E-3</v>
      </c>
      <c r="I204" s="197">
        <f>(SUM('1.  LRAMVA Summary'!D$55:D$90)+SUM('1.  LRAMVA Summary'!D$91:D$92)*(MONTH($E204)-1)/12)*$H204</f>
        <v>0</v>
      </c>
      <c r="J204" s="197">
        <f>(SUM('1.  LRAMVA Summary'!E$55:E$90)+SUM('1.  LRAMVA Summary'!E$91:E$92)*(MONTH($E204)-1)/12)*$H204</f>
        <v>23.544990764008418</v>
      </c>
      <c r="K204" s="197">
        <f>(SUM('1.  LRAMVA Summary'!F$55:F$90)+SUM('1.  LRAMVA Summary'!F$91:F$92)*(MONTH($E204)-1)/12)*$H204</f>
        <v>-78.962148223556269</v>
      </c>
      <c r="L204" s="197">
        <f>(SUM('1.  LRAMVA Summary'!G$55:G$90)+SUM('1.  LRAMVA Summary'!G$91:G$92)*(MONTH($E204)-1)/12)*$H204</f>
        <v>0</v>
      </c>
      <c r="M204" s="197">
        <f>(SUM('1.  LRAMVA Summary'!H$55:H$90)+SUM('1.  LRAMVA Summary'!H$91:H$92)*(MONTH($E204)-1)/12)*$H204</f>
        <v>0</v>
      </c>
      <c r="N204" s="197">
        <f>(SUM('1.  LRAMVA Summary'!I$55:I$90)+SUM('1.  LRAMVA Summary'!I$91:I$92)*(MONTH($E204)-1)/12)*$H204</f>
        <v>0</v>
      </c>
      <c r="O204" s="197">
        <f>(SUM('1.  LRAMVA Summary'!J$55:J$90)+SUM('1.  LRAMVA Summary'!J$91:J$92)*(MONTH($E204)-1)/12)*$H204</f>
        <v>0</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7">
        <f>(SUM('1.  LRAMVA Summary'!R$55:R$90)+SUM('1.  LRAMVA Summary'!R$91:R$92)*(MONTH($E204)-1)/12)*$H204</f>
        <v>-55.417157459547852</v>
      </c>
    </row>
    <row r="205" spans="5:23">
      <c r="E205" s="181">
        <v>45231</v>
      </c>
      <c r="F205" s="181" t="s">
        <v>959</v>
      </c>
      <c r="G205" s="182" t="s">
        <v>69</v>
      </c>
      <c r="H205" s="205">
        <f t="shared" ref="H205:H206" si="110">$C$66/12</f>
        <v>4.5750000000000001E-3</v>
      </c>
      <c r="I205" s="197">
        <f>(SUM('1.  LRAMVA Summary'!D$55:D$90)+SUM('1.  LRAMVA Summary'!D$91:D$92)*(MONTH($E205)-1)/12)*$H205</f>
        <v>0</v>
      </c>
      <c r="J205" s="197">
        <f>(SUM('1.  LRAMVA Summary'!E$55:E$90)+SUM('1.  LRAMVA Summary'!E$91:E$92)*(MONTH($E205)-1)/12)*$H205</f>
        <v>24.695564978247432</v>
      </c>
      <c r="K205" s="197">
        <f>(SUM('1.  LRAMVA Summary'!F$55:F$90)+SUM('1.  LRAMVA Summary'!F$91:F$92)*(MONTH($E205)-1)/12)*$H205</f>
        <v>-82.819465586347548</v>
      </c>
      <c r="L205" s="197">
        <f>(SUM('1.  LRAMVA Summary'!G$55:G$90)+SUM('1.  LRAMVA Summary'!G$91:G$92)*(MONTH($E205)-1)/12)*$H205</f>
        <v>0</v>
      </c>
      <c r="M205" s="197">
        <f>(SUM('1.  LRAMVA Summary'!H$55:H$90)+SUM('1.  LRAMVA Summary'!H$91:H$92)*(MONTH($E205)-1)/12)*$H205</f>
        <v>0</v>
      </c>
      <c r="N205" s="197">
        <f>(SUM('1.  LRAMVA Summary'!I$55:I$90)+SUM('1.  LRAMVA Summary'!I$91:I$92)*(MONTH($E205)-1)/12)*$H205</f>
        <v>0</v>
      </c>
      <c r="O205" s="197">
        <f>(SUM('1.  LRAMVA Summary'!J$55:J$90)+SUM('1.  LRAMVA Summary'!J$91:J$92)*(MONTH($E205)-1)/12)*$H205</f>
        <v>0</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7">
        <f>(SUM('1.  LRAMVA Summary'!R$55:R$90)+SUM('1.  LRAMVA Summary'!R$91:R$92)*(MONTH($E205)-1)/12)*$H205</f>
        <v>-58.123900608100136</v>
      </c>
    </row>
    <row r="206" spans="5:23">
      <c r="E206" s="181">
        <v>45261</v>
      </c>
      <c r="F206" s="181" t="s">
        <v>959</v>
      </c>
      <c r="G206" s="182" t="s">
        <v>69</v>
      </c>
      <c r="H206" s="205">
        <f t="shared" si="110"/>
        <v>4.5750000000000001E-3</v>
      </c>
      <c r="I206" s="197">
        <f>(SUM('1.  LRAMVA Summary'!D$55:D$90)+SUM('1.  LRAMVA Summary'!D$91:D$92)*(MONTH($E206)-1)/12)*$H206</f>
        <v>0</v>
      </c>
      <c r="J206" s="197">
        <f>(SUM('1.  LRAMVA Summary'!E$55:E$90)+SUM('1.  LRAMVA Summary'!E$91:E$92)*(MONTH($E206)-1)/12)*$H206</f>
        <v>25.846139192486444</v>
      </c>
      <c r="K206" s="197">
        <f>(SUM('1.  LRAMVA Summary'!F$55:F$90)+SUM('1.  LRAMVA Summary'!F$91:F$92)*(MONTH($E206)-1)/12)*$H206</f>
        <v>-86.676782949138868</v>
      </c>
      <c r="L206" s="197">
        <f>(SUM('1.  LRAMVA Summary'!G$55:G$90)+SUM('1.  LRAMVA Summary'!G$91:G$92)*(MONTH($E206)-1)/12)*$H206</f>
        <v>0</v>
      </c>
      <c r="M206" s="197">
        <f>(SUM('1.  LRAMVA Summary'!H$55:H$90)+SUM('1.  LRAMVA Summary'!H$91:H$92)*(MONTH($E206)-1)/12)*$H206</f>
        <v>0</v>
      </c>
      <c r="N206" s="197">
        <f>(SUM('1.  LRAMVA Summary'!I$55:I$90)+SUM('1.  LRAMVA Summary'!I$91:I$92)*(MONTH($E206)-1)/12)*$H206</f>
        <v>0</v>
      </c>
      <c r="O206" s="197">
        <f>(SUM('1.  LRAMVA Summary'!J$55:J$90)+SUM('1.  LRAMVA Summary'!J$91:J$92)*(MONTH($E206)-1)/12)*$H206</f>
        <v>0</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7">
        <f>(SUM('1.  LRAMVA Summary'!R$55:R$90)+SUM('1.  LRAMVA Summary'!R$91:R$92)*(MONTH($E206)-1)/12)*$H206</f>
        <v>-60.830643756652421</v>
      </c>
    </row>
    <row r="207" spans="5:23" ht="15.75" thickBot="1">
      <c r="E207" s="183" t="s">
        <v>958</v>
      </c>
      <c r="F207" s="183"/>
      <c r="G207" s="184"/>
      <c r="H207" s="185"/>
      <c r="I207" s="186">
        <f>SUM(I194:I206)</f>
        <v>0</v>
      </c>
      <c r="J207" s="186">
        <f>SUM(J194:J206)</f>
        <v>252.66830326734268</v>
      </c>
      <c r="K207" s="186">
        <f t="shared" ref="K207:V207" si="111">SUM(K194:K206)</f>
        <v>-847.44717062549978</v>
      </c>
      <c r="L207" s="186">
        <f t="shared" si="111"/>
        <v>0</v>
      </c>
      <c r="M207" s="186">
        <f t="shared" si="111"/>
        <v>0</v>
      </c>
      <c r="N207" s="186">
        <f t="shared" si="111"/>
        <v>0</v>
      </c>
      <c r="O207" s="186">
        <f t="shared" si="111"/>
        <v>0</v>
      </c>
      <c r="P207" s="186">
        <f t="shared" si="111"/>
        <v>0</v>
      </c>
      <c r="Q207" s="186">
        <f t="shared" si="111"/>
        <v>0</v>
      </c>
      <c r="R207" s="186">
        <f t="shared" si="111"/>
        <v>0</v>
      </c>
      <c r="S207" s="186">
        <f t="shared" si="111"/>
        <v>0</v>
      </c>
      <c r="T207" s="186">
        <f t="shared" si="111"/>
        <v>0</v>
      </c>
      <c r="U207" s="186">
        <f t="shared" si="111"/>
        <v>0</v>
      </c>
      <c r="V207" s="186">
        <f t="shared" si="111"/>
        <v>0</v>
      </c>
      <c r="W207" s="186">
        <f>SUM(W194:W206)</f>
        <v>-594.77886735815719</v>
      </c>
    </row>
    <row r="208" spans="5:23" ht="15.75" thickTop="1"/>
  </sheetData>
  <dataConsolidate/>
  <mergeCells count="4">
    <mergeCell ref="B12:C12"/>
    <mergeCell ref="C8:S8"/>
    <mergeCell ref="C9:S9"/>
    <mergeCell ref="C10:S10"/>
  </mergeCells>
  <phoneticPr fontId="245"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P1" zoomScale="95" zoomScaleNormal="95" workbookViewId="0">
      <selection activeCell="AH14" sqref="AH14"/>
    </sheetView>
  </sheetViews>
  <sheetFormatPr defaultColWidth="9" defaultRowHeight="15" outlineLevelRow="1"/>
  <cols>
    <col min="1" max="1" width="6" style="1" customWidth="1"/>
    <col min="2" max="2" width="24.28515625" style="1" customWidth="1"/>
    <col min="3" max="3" width="11.42578125" style="1" customWidth="1"/>
    <col min="4" max="4" width="37.42578125" style="1" customWidth="1"/>
    <col min="5" max="5" width="35" style="1" bestFit="1" customWidth="1"/>
    <col min="6" max="6" width="26.42578125" style="1" customWidth="1"/>
    <col min="7" max="7" width="17" style="1" customWidth="1"/>
    <col min="8" max="8" width="19.42578125" style="1" customWidth="1"/>
    <col min="9" max="10" width="23" style="548" customWidth="1"/>
    <col min="11" max="11" width="2" style="1" customWidth="1"/>
    <col min="12" max="41" width="9" style="1"/>
    <col min="42" max="42" width="2" style="1" customWidth="1"/>
    <col min="43" max="43" width="12.42578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547</v>
      </c>
      <c r="I14" s="1"/>
      <c r="J14" s="1"/>
    </row>
    <row r="15" spans="2:33" ht="26.25" customHeight="1" outlineLevel="1">
      <c r="C15" s="30"/>
      <c r="I15" s="1"/>
      <c r="J15" s="1"/>
    </row>
    <row r="16" spans="2:33" ht="23.25" customHeight="1" outlineLevel="1">
      <c r="B16" s="91" t="s">
        <v>501</v>
      </c>
      <c r="C16" s="30"/>
      <c r="D16" s="529" t="s">
        <v>610</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4" t="s">
        <v>604</v>
      </c>
      <c r="C17" s="30"/>
      <c r="D17" s="529" t="s">
        <v>587</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616</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615</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617</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6" t="s">
        <v>624</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75">
      <c r="B23" s="151" t="s">
        <v>723</v>
      </c>
      <c r="H23" s="9"/>
      <c r="I23" s="9"/>
      <c r="J23" s="9"/>
    </row>
    <row r="24" spans="2:73" s="578" customFormat="1" ht="21" customHeight="1">
      <c r="B24" s="578" t="s">
        <v>595</v>
      </c>
      <c r="C24" s="906" t="s">
        <v>596</v>
      </c>
      <c r="D24" s="906"/>
      <c r="E24" s="906"/>
      <c r="F24" s="906"/>
      <c r="G24" s="906"/>
      <c r="H24" s="586" t="s">
        <v>593</v>
      </c>
      <c r="I24" s="586" t="s">
        <v>592</v>
      </c>
      <c r="J24" s="586" t="s">
        <v>594</v>
      </c>
      <c r="L24" s="578" t="s">
        <v>596</v>
      </c>
      <c r="AQ24" s="578" t="s">
        <v>596</v>
      </c>
    </row>
    <row r="25" spans="2:73" s="214" customFormat="1" ht="49.5" customHeight="1">
      <c r="B25" s="210" t="s">
        <v>469</v>
      </c>
      <c r="C25" s="210" t="s">
        <v>211</v>
      </c>
      <c r="D25" s="210" t="s">
        <v>470</v>
      </c>
      <c r="E25" s="210" t="s">
        <v>208</v>
      </c>
      <c r="F25" s="210" t="s">
        <v>471</v>
      </c>
      <c r="G25" s="210" t="s">
        <v>472</v>
      </c>
      <c r="H25" s="210" t="s">
        <v>473</v>
      </c>
      <c r="I25" s="549" t="s">
        <v>585</v>
      </c>
      <c r="J25" s="555" t="s">
        <v>586</v>
      </c>
      <c r="K25" s="553"/>
      <c r="L25" s="211" t="s">
        <v>474</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475</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5"/>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75">
      <c r="B27" s="596"/>
      <c r="C27" s="596"/>
      <c r="D27" s="596"/>
      <c r="E27" s="596"/>
      <c r="F27" s="596"/>
      <c r="G27" s="596"/>
      <c r="H27" s="596"/>
      <c r="I27" s="556"/>
      <c r="J27" s="556"/>
      <c r="K27" s="39"/>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2"/>
      <c r="AP27" s="39"/>
      <c r="AQ27" s="600"/>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2"/>
      <c r="BU27" s="1"/>
    </row>
    <row r="28" spans="2:73" s="13" customFormat="1" ht="15.75">
      <c r="B28" s="596"/>
      <c r="C28" s="596"/>
      <c r="D28" s="596"/>
      <c r="E28" s="596"/>
      <c r="F28" s="596"/>
      <c r="G28" s="596"/>
      <c r="H28" s="596"/>
      <c r="I28" s="556"/>
      <c r="J28" s="556"/>
      <c r="K28" s="39"/>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2"/>
      <c r="AP28" s="39"/>
      <c r="AQ28" s="600"/>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2"/>
      <c r="BU28" s="1"/>
    </row>
    <row r="29" spans="2:73" s="13" customFormat="1" ht="16.5" customHeight="1">
      <c r="B29" s="596"/>
      <c r="C29" s="596"/>
      <c r="D29" s="596"/>
      <c r="E29" s="596"/>
      <c r="F29" s="596"/>
      <c r="G29" s="596"/>
      <c r="H29" s="596"/>
      <c r="I29" s="556"/>
      <c r="J29" s="556"/>
      <c r="K29" s="39"/>
      <c r="L29" s="600"/>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2"/>
      <c r="AP29" s="39"/>
      <c r="AQ29" s="600"/>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2"/>
      <c r="BU29" s="1"/>
    </row>
    <row r="30" spans="2:73" s="13" customFormat="1" ht="15.75">
      <c r="B30" s="596"/>
      <c r="C30" s="596"/>
      <c r="D30" s="596"/>
      <c r="E30" s="596"/>
      <c r="F30" s="596"/>
      <c r="G30" s="596"/>
      <c r="H30" s="596"/>
      <c r="I30" s="556"/>
      <c r="J30" s="556"/>
      <c r="K30" s="39"/>
      <c r="L30" s="600"/>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2"/>
      <c r="AP30" s="39"/>
      <c r="AQ30" s="600"/>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c r="BS30" s="601"/>
      <c r="BT30" s="602"/>
      <c r="BU30" s="1"/>
    </row>
    <row r="31" spans="2:73" s="13" customFormat="1" ht="15.75">
      <c r="B31" s="596"/>
      <c r="C31" s="596"/>
      <c r="D31" s="596"/>
      <c r="E31" s="596"/>
      <c r="F31" s="596"/>
      <c r="G31" s="596"/>
      <c r="H31" s="596"/>
      <c r="I31" s="556"/>
      <c r="J31" s="556"/>
      <c r="K31" s="39"/>
      <c r="L31" s="600"/>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2"/>
      <c r="AP31" s="39"/>
      <c r="AQ31" s="600"/>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2"/>
      <c r="BU31" s="1"/>
    </row>
    <row r="32" spans="2:73" s="13" customFormat="1" ht="15.75">
      <c r="B32" s="596"/>
      <c r="C32" s="596"/>
      <c r="D32" s="596"/>
      <c r="E32" s="596"/>
      <c r="F32" s="596"/>
      <c r="G32" s="596"/>
      <c r="H32" s="596"/>
      <c r="I32" s="556"/>
      <c r="J32" s="556"/>
      <c r="K32" s="39"/>
      <c r="L32" s="600"/>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2"/>
      <c r="AP32" s="39"/>
      <c r="AQ32" s="600"/>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2"/>
      <c r="BU32" s="1"/>
    </row>
    <row r="33" spans="2:73" s="13" customFormat="1" ht="15.75">
      <c r="B33" s="596"/>
      <c r="C33" s="596"/>
      <c r="D33" s="596"/>
      <c r="E33" s="596"/>
      <c r="F33" s="596"/>
      <c r="G33" s="596"/>
      <c r="H33" s="596"/>
      <c r="I33" s="556"/>
      <c r="J33" s="556"/>
      <c r="K33" s="39"/>
      <c r="L33" s="600"/>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2"/>
      <c r="AP33" s="39"/>
      <c r="AQ33" s="600"/>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2"/>
      <c r="BU33" s="1"/>
    </row>
    <row r="34" spans="2:73" s="13" customFormat="1" ht="15.75">
      <c r="B34" s="596"/>
      <c r="C34" s="596"/>
      <c r="D34" s="596"/>
      <c r="E34" s="596"/>
      <c r="F34" s="596"/>
      <c r="G34" s="596"/>
      <c r="H34" s="596"/>
      <c r="I34" s="556"/>
      <c r="J34" s="556"/>
      <c r="K34" s="39"/>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2"/>
      <c r="AP34" s="39"/>
      <c r="AQ34" s="600"/>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2"/>
      <c r="BU34" s="1"/>
    </row>
    <row r="35" spans="2:73" s="13" customFormat="1" ht="15.75">
      <c r="B35" s="596"/>
      <c r="C35" s="596"/>
      <c r="D35" s="596"/>
      <c r="E35" s="596"/>
      <c r="F35" s="596"/>
      <c r="G35" s="596"/>
      <c r="H35" s="596"/>
      <c r="I35" s="556"/>
      <c r="J35" s="556"/>
      <c r="K35" s="39"/>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2"/>
      <c r="AP35" s="39"/>
      <c r="AQ35" s="600"/>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2"/>
      <c r="BU35" s="1"/>
    </row>
    <row r="36" spans="2:73" s="13" customFormat="1" ht="15.75">
      <c r="B36" s="596"/>
      <c r="C36" s="596"/>
      <c r="D36" s="596"/>
      <c r="E36" s="596"/>
      <c r="F36" s="596"/>
      <c r="G36" s="596"/>
      <c r="H36" s="596"/>
      <c r="I36" s="556"/>
      <c r="J36" s="556"/>
      <c r="K36" s="39"/>
      <c r="L36" s="600"/>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2"/>
      <c r="AP36" s="39"/>
      <c r="AQ36" s="600"/>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2"/>
      <c r="BU36" s="1"/>
    </row>
    <row r="37" spans="2:73" s="13" customFormat="1" ht="15.75">
      <c r="B37" s="596"/>
      <c r="C37" s="596"/>
      <c r="D37" s="596"/>
      <c r="E37" s="596"/>
      <c r="F37" s="596"/>
      <c r="G37" s="596"/>
      <c r="H37" s="596"/>
      <c r="I37" s="556"/>
      <c r="J37" s="556"/>
      <c r="K37" s="39"/>
      <c r="L37" s="600"/>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2"/>
      <c r="AP37" s="39"/>
      <c r="AQ37" s="600"/>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c r="BS37" s="601"/>
      <c r="BT37" s="602"/>
      <c r="BU37" s="1"/>
    </row>
    <row r="38" spans="2:73" s="13" customFormat="1" ht="15.75">
      <c r="B38" s="596"/>
      <c r="C38" s="596"/>
      <c r="D38" s="596"/>
      <c r="E38" s="596"/>
      <c r="F38" s="596"/>
      <c r="G38" s="596"/>
      <c r="H38" s="596"/>
      <c r="I38" s="556"/>
      <c r="J38" s="556"/>
      <c r="K38" s="39"/>
      <c r="L38" s="600"/>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2"/>
      <c r="AP38" s="39"/>
      <c r="AQ38" s="600"/>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2"/>
      <c r="BU38" s="1"/>
    </row>
    <row r="39" spans="2:73" s="13" customFormat="1" ht="15.75">
      <c r="B39" s="596"/>
      <c r="C39" s="596"/>
      <c r="D39" s="596"/>
      <c r="E39" s="596"/>
      <c r="F39" s="596"/>
      <c r="G39" s="596"/>
      <c r="H39" s="596"/>
      <c r="I39" s="556"/>
      <c r="J39" s="556"/>
      <c r="K39" s="39"/>
      <c r="L39" s="600"/>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2"/>
      <c r="AP39" s="39"/>
      <c r="AQ39" s="600"/>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2"/>
      <c r="BU39" s="1"/>
    </row>
    <row r="40" spans="2:73" s="13" customFormat="1" ht="15.75">
      <c r="B40" s="596"/>
      <c r="C40" s="596"/>
      <c r="D40" s="596"/>
      <c r="E40" s="596"/>
      <c r="F40" s="596"/>
      <c r="G40" s="596"/>
      <c r="H40" s="596"/>
      <c r="I40" s="556"/>
      <c r="J40" s="556"/>
      <c r="K40" s="39"/>
      <c r="L40" s="600"/>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2"/>
      <c r="AP40" s="39"/>
      <c r="AQ40" s="600"/>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2"/>
      <c r="BU40" s="1"/>
    </row>
    <row r="41" spans="2:73" s="13" customFormat="1" ht="15.75">
      <c r="B41" s="596"/>
      <c r="C41" s="596"/>
      <c r="D41" s="596"/>
      <c r="E41" s="596"/>
      <c r="F41" s="596"/>
      <c r="G41" s="596"/>
      <c r="H41" s="596"/>
      <c r="I41" s="556"/>
      <c r="J41" s="556"/>
      <c r="K41" s="39"/>
      <c r="L41" s="600"/>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2"/>
      <c r="AP41" s="39"/>
      <c r="AQ41" s="600"/>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2"/>
      <c r="BU41" s="1"/>
    </row>
    <row r="42" spans="2:73" s="13" customFormat="1" ht="15.75">
      <c r="B42" s="596"/>
      <c r="C42" s="596"/>
      <c r="D42" s="596"/>
      <c r="E42" s="596"/>
      <c r="F42" s="596"/>
      <c r="G42" s="596"/>
      <c r="H42" s="596"/>
      <c r="I42" s="556"/>
      <c r="J42" s="556"/>
      <c r="K42" s="39"/>
      <c r="L42" s="600"/>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2"/>
      <c r="AP42" s="39"/>
      <c r="AQ42" s="600"/>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2"/>
      <c r="BU42" s="1"/>
    </row>
    <row r="43" spans="2:73" s="13" customFormat="1" ht="15.75">
      <c r="B43" s="596"/>
      <c r="C43" s="596"/>
      <c r="D43" s="596"/>
      <c r="E43" s="596"/>
      <c r="F43" s="596"/>
      <c r="G43" s="596"/>
      <c r="H43" s="596"/>
      <c r="I43" s="556"/>
      <c r="J43" s="556"/>
      <c r="K43" s="39"/>
      <c r="L43" s="600"/>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2"/>
      <c r="AP43" s="39"/>
      <c r="AQ43" s="600"/>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c r="BS43" s="601"/>
      <c r="BT43" s="602"/>
      <c r="BU43" s="1"/>
    </row>
    <row r="44" spans="2:73" s="13" customFormat="1" ht="15.75">
      <c r="B44" s="596"/>
      <c r="C44" s="596"/>
      <c r="D44" s="596"/>
      <c r="E44" s="596"/>
      <c r="F44" s="596"/>
      <c r="G44" s="596"/>
      <c r="H44" s="596"/>
      <c r="I44" s="556"/>
      <c r="J44" s="556"/>
      <c r="K44" s="39"/>
      <c r="L44" s="600"/>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2"/>
      <c r="AP44" s="39"/>
      <c r="AQ44" s="600"/>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2"/>
      <c r="BU44" s="1"/>
    </row>
    <row r="45" spans="2:73" s="13" customFormat="1" ht="15.75">
      <c r="B45" s="596"/>
      <c r="C45" s="596"/>
      <c r="D45" s="596"/>
      <c r="E45" s="596"/>
      <c r="F45" s="596"/>
      <c r="G45" s="596"/>
      <c r="H45" s="596"/>
      <c r="I45" s="556"/>
      <c r="J45" s="556"/>
      <c r="K45" s="39"/>
      <c r="L45" s="600"/>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2"/>
      <c r="AP45" s="39"/>
      <c r="AQ45" s="600"/>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2"/>
      <c r="BU45" s="1"/>
    </row>
    <row r="46" spans="2:73" s="13" customFormat="1" ht="15.75">
      <c r="B46" s="596"/>
      <c r="C46" s="596"/>
      <c r="D46" s="596"/>
      <c r="E46" s="596"/>
      <c r="F46" s="596"/>
      <c r="G46" s="596"/>
      <c r="H46" s="596"/>
      <c r="I46" s="556"/>
      <c r="J46" s="556"/>
      <c r="K46" s="39"/>
      <c r="L46" s="600"/>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2"/>
      <c r="AP46" s="39"/>
      <c r="AQ46" s="600"/>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2"/>
      <c r="BU46" s="1"/>
    </row>
    <row r="47" spans="2:73" s="13" customFormat="1" ht="15.75">
      <c r="B47" s="596"/>
      <c r="C47" s="596"/>
      <c r="D47" s="596"/>
      <c r="E47" s="596"/>
      <c r="F47" s="596"/>
      <c r="G47" s="596"/>
      <c r="H47" s="596"/>
      <c r="I47" s="556"/>
      <c r="J47" s="556"/>
      <c r="K47" s="39"/>
      <c r="L47" s="600"/>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2"/>
      <c r="AP47" s="39"/>
      <c r="AQ47" s="600"/>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2"/>
      <c r="BU47" s="1"/>
    </row>
    <row r="48" spans="2:73" s="13" customFormat="1" ht="15.75">
      <c r="B48" s="596"/>
      <c r="C48" s="596"/>
      <c r="D48" s="596"/>
      <c r="E48" s="596"/>
      <c r="F48" s="596"/>
      <c r="G48" s="596"/>
      <c r="H48" s="596"/>
      <c r="I48" s="556"/>
      <c r="J48" s="556"/>
      <c r="K48" s="39"/>
      <c r="L48" s="600"/>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2"/>
      <c r="AP48" s="39"/>
      <c r="AQ48" s="600"/>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2"/>
      <c r="BU48" s="1"/>
    </row>
    <row r="49" spans="2:73" s="13" customFormat="1" ht="15.75">
      <c r="B49" s="596"/>
      <c r="C49" s="596"/>
      <c r="D49" s="596"/>
      <c r="E49" s="596"/>
      <c r="F49" s="596"/>
      <c r="G49" s="596"/>
      <c r="H49" s="596"/>
      <c r="I49" s="556"/>
      <c r="J49" s="556"/>
      <c r="K49" s="39"/>
      <c r="L49" s="600"/>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2"/>
      <c r="AP49" s="39"/>
      <c r="AQ49" s="600"/>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2"/>
      <c r="BU49" s="1"/>
    </row>
    <row r="50" spans="2:73" s="13" customFormat="1" ht="15.75">
      <c r="B50" s="596"/>
      <c r="C50" s="596"/>
      <c r="D50" s="596"/>
      <c r="E50" s="596"/>
      <c r="F50" s="596"/>
      <c r="G50" s="596"/>
      <c r="H50" s="596"/>
      <c r="I50" s="556"/>
      <c r="J50" s="556"/>
      <c r="K50" s="39"/>
      <c r="L50" s="600"/>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2"/>
      <c r="AP50" s="39"/>
      <c r="AQ50" s="600"/>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2"/>
      <c r="BU50" s="1"/>
    </row>
    <row r="51" spans="2:73" s="13" customFormat="1" ht="15.75">
      <c r="B51" s="596"/>
      <c r="C51" s="596"/>
      <c r="D51" s="596"/>
      <c r="E51" s="596"/>
      <c r="F51" s="596"/>
      <c r="G51" s="596"/>
      <c r="H51" s="596"/>
      <c r="I51" s="556"/>
      <c r="J51" s="556"/>
      <c r="K51" s="39"/>
      <c r="L51" s="600"/>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2"/>
      <c r="AP51" s="39"/>
      <c r="AQ51" s="600"/>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2"/>
      <c r="BU51" s="1"/>
    </row>
    <row r="52" spans="2:73" s="13" customFormat="1" ht="15.75">
      <c r="B52" s="596"/>
      <c r="C52" s="596"/>
      <c r="D52" s="596"/>
      <c r="E52" s="596"/>
      <c r="F52" s="596"/>
      <c r="G52" s="596"/>
      <c r="H52" s="596"/>
      <c r="I52" s="556"/>
      <c r="J52" s="556"/>
      <c r="K52" s="39"/>
      <c r="L52" s="600"/>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2"/>
      <c r="AP52" s="39"/>
      <c r="AQ52" s="600"/>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2"/>
      <c r="BU52" s="1"/>
    </row>
    <row r="53" spans="2:73">
      <c r="B53" s="596"/>
      <c r="C53" s="596"/>
      <c r="D53" s="596"/>
      <c r="E53" s="596"/>
      <c r="F53" s="596"/>
      <c r="G53" s="596"/>
      <c r="H53" s="596"/>
      <c r="I53" s="556"/>
      <c r="J53" s="556"/>
      <c r="K53" s="39"/>
      <c r="L53" s="600"/>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2"/>
      <c r="AP53" s="39"/>
      <c r="AQ53" s="600"/>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2"/>
    </row>
    <row r="54" spans="2:73">
      <c r="B54" s="596"/>
      <c r="C54" s="596"/>
      <c r="D54" s="596"/>
      <c r="E54" s="596"/>
      <c r="F54" s="596"/>
      <c r="G54" s="596"/>
      <c r="H54" s="596"/>
      <c r="I54" s="556"/>
      <c r="J54" s="556"/>
      <c r="K54" s="39"/>
      <c r="L54" s="600"/>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2"/>
      <c r="AP54" s="39"/>
      <c r="AQ54" s="600"/>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2"/>
    </row>
    <row r="55" spans="2:73">
      <c r="B55" s="596"/>
      <c r="C55" s="596"/>
      <c r="D55" s="596"/>
      <c r="E55" s="596"/>
      <c r="F55" s="596"/>
      <c r="G55" s="596"/>
      <c r="H55" s="596"/>
      <c r="I55" s="556"/>
      <c r="J55" s="556"/>
      <c r="K55" s="39"/>
      <c r="L55" s="600"/>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2"/>
      <c r="AP55" s="39"/>
      <c r="AQ55" s="600"/>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2"/>
    </row>
    <row r="56" spans="2:73">
      <c r="B56" s="596"/>
      <c r="C56" s="596"/>
      <c r="D56" s="596"/>
      <c r="E56" s="596"/>
      <c r="F56" s="596"/>
      <c r="G56" s="596"/>
      <c r="H56" s="596"/>
      <c r="I56" s="556"/>
      <c r="J56" s="556"/>
      <c r="K56" s="39"/>
      <c r="L56" s="600"/>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2"/>
      <c r="AP56" s="39"/>
      <c r="AQ56" s="600"/>
      <c r="AR56" s="601"/>
      <c r="AS56" s="601"/>
      <c r="AT56" s="601"/>
      <c r="AU56" s="601"/>
      <c r="AV56" s="601"/>
      <c r="AW56" s="601"/>
      <c r="AX56" s="601"/>
      <c r="AY56" s="601"/>
      <c r="AZ56" s="601"/>
      <c r="BA56" s="601"/>
      <c r="BB56" s="601"/>
      <c r="BC56" s="601"/>
      <c r="BD56" s="601"/>
      <c r="BE56" s="601"/>
      <c r="BF56" s="601"/>
      <c r="BG56" s="601"/>
      <c r="BH56" s="601"/>
      <c r="BI56" s="601"/>
      <c r="BJ56" s="601"/>
      <c r="BK56" s="601"/>
      <c r="BL56" s="601"/>
      <c r="BM56" s="601"/>
      <c r="BN56" s="601"/>
      <c r="BO56" s="601"/>
      <c r="BP56" s="601"/>
      <c r="BQ56" s="601"/>
      <c r="BR56" s="601"/>
      <c r="BS56" s="601"/>
      <c r="BT56" s="602"/>
    </row>
    <row r="57" spans="2:73">
      <c r="B57" s="596"/>
      <c r="C57" s="596"/>
      <c r="D57" s="596"/>
      <c r="E57" s="596"/>
      <c r="F57" s="596"/>
      <c r="G57" s="596"/>
      <c r="H57" s="596"/>
      <c r="I57" s="556"/>
      <c r="J57" s="556"/>
      <c r="K57" s="39"/>
      <c r="L57" s="600"/>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2"/>
      <c r="AP57" s="39"/>
      <c r="AQ57" s="600"/>
      <c r="AR57" s="601"/>
      <c r="AS57" s="601"/>
      <c r="AT57" s="601"/>
      <c r="AU57" s="601"/>
      <c r="AV57" s="601"/>
      <c r="AW57" s="601"/>
      <c r="AX57" s="601"/>
      <c r="AY57" s="601"/>
      <c r="AZ57" s="601"/>
      <c r="BA57" s="601"/>
      <c r="BB57" s="601"/>
      <c r="BC57" s="601"/>
      <c r="BD57" s="601"/>
      <c r="BE57" s="601"/>
      <c r="BF57" s="601"/>
      <c r="BG57" s="601"/>
      <c r="BH57" s="601"/>
      <c r="BI57" s="601"/>
      <c r="BJ57" s="601"/>
      <c r="BK57" s="601"/>
      <c r="BL57" s="601"/>
      <c r="BM57" s="601"/>
      <c r="BN57" s="601"/>
      <c r="BO57" s="601"/>
      <c r="BP57" s="601"/>
      <c r="BQ57" s="601"/>
      <c r="BR57" s="601"/>
      <c r="BS57" s="601"/>
      <c r="BT57" s="602"/>
    </row>
    <row r="58" spans="2:73">
      <c r="B58" s="596"/>
      <c r="C58" s="596"/>
      <c r="D58" s="596"/>
      <c r="E58" s="596"/>
      <c r="F58" s="596"/>
      <c r="G58" s="596"/>
      <c r="H58" s="596"/>
      <c r="I58" s="556"/>
      <c r="J58" s="556"/>
      <c r="K58" s="39"/>
      <c r="L58" s="600"/>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1"/>
      <c r="AL58" s="601"/>
      <c r="AM58" s="601"/>
      <c r="AN58" s="601"/>
      <c r="AO58" s="602"/>
      <c r="AP58" s="39"/>
      <c r="AQ58" s="600"/>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2"/>
    </row>
    <row r="59" spans="2:73">
      <c r="B59" s="596"/>
      <c r="C59" s="596"/>
      <c r="D59" s="596"/>
      <c r="E59" s="596"/>
      <c r="F59" s="596"/>
      <c r="G59" s="596"/>
      <c r="H59" s="596"/>
      <c r="I59" s="556"/>
      <c r="J59" s="556"/>
      <c r="K59" s="39"/>
      <c r="L59" s="600"/>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2"/>
      <c r="AP59" s="39"/>
      <c r="AQ59" s="600"/>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2"/>
    </row>
    <row r="60" spans="2:73" ht="15.75">
      <c r="B60" s="596"/>
      <c r="C60" s="596"/>
      <c r="D60" s="596"/>
      <c r="E60" s="596"/>
      <c r="F60" s="596"/>
      <c r="G60" s="596"/>
      <c r="H60" s="596"/>
      <c r="I60" s="556"/>
      <c r="J60" s="556"/>
      <c r="K60" s="39"/>
      <c r="L60" s="600"/>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601"/>
      <c r="AM60" s="601"/>
      <c r="AN60" s="601"/>
      <c r="AO60" s="602"/>
      <c r="AP60" s="39"/>
      <c r="AQ60" s="600"/>
      <c r="AR60" s="601"/>
      <c r="AS60" s="601"/>
      <c r="AT60" s="601"/>
      <c r="AU60" s="601"/>
      <c r="AV60" s="601"/>
      <c r="AW60" s="601"/>
      <c r="AX60" s="601"/>
      <c r="AY60" s="601"/>
      <c r="AZ60" s="601"/>
      <c r="BA60" s="601"/>
      <c r="BB60" s="601"/>
      <c r="BC60" s="601"/>
      <c r="BD60" s="601"/>
      <c r="BE60" s="601"/>
      <c r="BF60" s="601"/>
      <c r="BG60" s="601"/>
      <c r="BH60" s="601"/>
      <c r="BI60" s="601"/>
      <c r="BJ60" s="601"/>
      <c r="BK60" s="601"/>
      <c r="BL60" s="601"/>
      <c r="BM60" s="601"/>
      <c r="BN60" s="601"/>
      <c r="BO60" s="601"/>
      <c r="BP60" s="601"/>
      <c r="BQ60" s="601"/>
      <c r="BR60" s="601"/>
      <c r="BS60" s="601"/>
      <c r="BT60" s="602"/>
      <c r="BU60" s="13"/>
    </row>
    <row r="61" spans="2:73">
      <c r="B61" s="596"/>
      <c r="C61" s="596"/>
      <c r="D61" s="596"/>
      <c r="E61" s="596"/>
      <c r="F61" s="596"/>
      <c r="G61" s="596"/>
      <c r="H61" s="596"/>
      <c r="I61" s="556"/>
      <c r="J61" s="556"/>
      <c r="K61" s="39"/>
      <c r="L61" s="600"/>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1"/>
      <c r="AL61" s="601"/>
      <c r="AM61" s="601"/>
      <c r="AN61" s="601"/>
      <c r="AO61" s="602"/>
      <c r="AP61" s="39"/>
      <c r="AQ61" s="600"/>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2"/>
    </row>
    <row r="62" spans="2:73">
      <c r="B62" s="596"/>
      <c r="C62" s="596"/>
      <c r="D62" s="596"/>
      <c r="E62" s="596"/>
      <c r="F62" s="596"/>
      <c r="G62" s="596"/>
      <c r="H62" s="596"/>
      <c r="I62" s="556"/>
      <c r="J62" s="556"/>
      <c r="K62" s="39"/>
      <c r="L62" s="600"/>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1"/>
      <c r="AL62" s="601"/>
      <c r="AM62" s="601"/>
      <c r="AN62" s="601"/>
      <c r="AO62" s="602"/>
      <c r="AP62" s="39"/>
      <c r="AQ62" s="600"/>
      <c r="AR62" s="601"/>
      <c r="AS62" s="601"/>
      <c r="AT62" s="601"/>
      <c r="AU62" s="601"/>
      <c r="AV62" s="601"/>
      <c r="AW62" s="601"/>
      <c r="AX62" s="601"/>
      <c r="AY62" s="601"/>
      <c r="AZ62" s="601"/>
      <c r="BA62" s="601"/>
      <c r="BB62" s="601"/>
      <c r="BC62" s="601"/>
      <c r="BD62" s="601"/>
      <c r="BE62" s="601"/>
      <c r="BF62" s="601"/>
      <c r="BG62" s="601"/>
      <c r="BH62" s="601"/>
      <c r="BI62" s="601"/>
      <c r="BJ62" s="601"/>
      <c r="BK62" s="601"/>
      <c r="BL62" s="601"/>
      <c r="BM62" s="601"/>
      <c r="BN62" s="601"/>
      <c r="BO62" s="601"/>
      <c r="BP62" s="601"/>
      <c r="BQ62" s="601"/>
      <c r="BR62" s="601"/>
      <c r="BS62" s="601"/>
      <c r="BT62" s="602"/>
    </row>
    <row r="63" spans="2:73">
      <c r="B63" s="596"/>
      <c r="C63" s="596"/>
      <c r="D63" s="596"/>
      <c r="E63" s="596"/>
      <c r="F63" s="596"/>
      <c r="G63" s="596"/>
      <c r="H63" s="596"/>
      <c r="I63" s="556"/>
      <c r="J63" s="556"/>
      <c r="K63" s="39"/>
      <c r="L63" s="600"/>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2"/>
      <c r="AP63" s="39"/>
      <c r="AQ63" s="600"/>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1"/>
      <c r="BN63" s="601"/>
      <c r="BO63" s="601"/>
      <c r="BP63" s="601"/>
      <c r="BQ63" s="601"/>
      <c r="BR63" s="601"/>
      <c r="BS63" s="601"/>
      <c r="BT63" s="602"/>
    </row>
    <row r="64" spans="2:73">
      <c r="B64" s="596"/>
      <c r="C64" s="596"/>
      <c r="D64" s="596"/>
      <c r="E64" s="596"/>
      <c r="F64" s="596"/>
      <c r="G64" s="596"/>
      <c r="H64" s="596"/>
      <c r="I64" s="556"/>
      <c r="J64" s="556"/>
      <c r="K64" s="39"/>
      <c r="L64" s="600"/>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2"/>
      <c r="AP64" s="39"/>
      <c r="AQ64" s="600"/>
      <c r="AR64" s="601"/>
      <c r="AS64" s="601"/>
      <c r="AT64" s="601"/>
      <c r="AU64" s="601"/>
      <c r="AV64" s="601"/>
      <c r="AW64" s="601"/>
      <c r="AX64" s="601"/>
      <c r="AY64" s="601"/>
      <c r="AZ64" s="601"/>
      <c r="BA64" s="601"/>
      <c r="BB64" s="601"/>
      <c r="BC64" s="601"/>
      <c r="BD64" s="601"/>
      <c r="BE64" s="601"/>
      <c r="BF64" s="601"/>
      <c r="BG64" s="601"/>
      <c r="BH64" s="601"/>
      <c r="BI64" s="601"/>
      <c r="BJ64" s="601"/>
      <c r="BK64" s="601"/>
      <c r="BL64" s="601"/>
      <c r="BM64" s="601"/>
      <c r="BN64" s="601"/>
      <c r="BO64" s="601"/>
      <c r="BP64" s="601"/>
      <c r="BQ64" s="601"/>
      <c r="BR64" s="601"/>
      <c r="BS64" s="601"/>
      <c r="BT64" s="602"/>
    </row>
    <row r="65" spans="2:73">
      <c r="B65" s="596"/>
      <c r="C65" s="596"/>
      <c r="D65" s="596"/>
      <c r="E65" s="596"/>
      <c r="F65" s="596"/>
      <c r="G65" s="596"/>
      <c r="H65" s="596"/>
      <c r="I65" s="556"/>
      <c r="J65" s="556"/>
      <c r="K65" s="39"/>
      <c r="L65" s="600"/>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2"/>
      <c r="AP65" s="39"/>
      <c r="AQ65" s="600"/>
      <c r="AR65" s="601"/>
      <c r="AS65" s="601"/>
      <c r="AT65" s="601"/>
      <c r="AU65" s="601"/>
      <c r="AV65" s="601"/>
      <c r="AW65" s="601"/>
      <c r="AX65" s="601"/>
      <c r="AY65" s="601"/>
      <c r="AZ65" s="601"/>
      <c r="BA65" s="601"/>
      <c r="BB65" s="601"/>
      <c r="BC65" s="601"/>
      <c r="BD65" s="601"/>
      <c r="BE65" s="601"/>
      <c r="BF65" s="601"/>
      <c r="BG65" s="601"/>
      <c r="BH65" s="601"/>
      <c r="BI65" s="601"/>
      <c r="BJ65" s="601"/>
      <c r="BK65" s="601"/>
      <c r="BL65" s="601"/>
      <c r="BM65" s="601"/>
      <c r="BN65" s="601"/>
      <c r="BO65" s="601"/>
      <c r="BP65" s="601"/>
      <c r="BQ65" s="601"/>
      <c r="BR65" s="601"/>
      <c r="BS65" s="601"/>
      <c r="BT65" s="602"/>
    </row>
    <row r="66" spans="2:73">
      <c r="B66" s="596"/>
      <c r="C66" s="596"/>
      <c r="D66" s="596"/>
      <c r="E66" s="596"/>
      <c r="F66" s="596"/>
      <c r="G66" s="596"/>
      <c r="H66" s="596"/>
      <c r="I66" s="556"/>
      <c r="J66" s="556"/>
      <c r="K66" s="39"/>
      <c r="L66" s="600"/>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2"/>
      <c r="AP66" s="39"/>
      <c r="AQ66" s="600"/>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2"/>
    </row>
    <row r="67" spans="2:73">
      <c r="B67" s="596"/>
      <c r="C67" s="596"/>
      <c r="D67" s="596"/>
      <c r="E67" s="596"/>
      <c r="F67" s="596"/>
      <c r="G67" s="596"/>
      <c r="H67" s="596"/>
      <c r="I67" s="556"/>
      <c r="J67" s="556"/>
      <c r="K67" s="39"/>
      <c r="L67" s="600"/>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2"/>
      <c r="AP67" s="39"/>
      <c r="AQ67" s="600"/>
      <c r="AR67" s="601"/>
      <c r="AS67" s="601"/>
      <c r="AT67" s="601"/>
      <c r="AU67" s="601"/>
      <c r="AV67" s="601"/>
      <c r="AW67" s="601"/>
      <c r="AX67" s="601"/>
      <c r="AY67" s="601"/>
      <c r="AZ67" s="601"/>
      <c r="BA67" s="601"/>
      <c r="BB67" s="601"/>
      <c r="BC67" s="601"/>
      <c r="BD67" s="601"/>
      <c r="BE67" s="601"/>
      <c r="BF67" s="601"/>
      <c r="BG67" s="601"/>
      <c r="BH67" s="601"/>
      <c r="BI67" s="601"/>
      <c r="BJ67" s="601"/>
      <c r="BK67" s="601"/>
      <c r="BL67" s="601"/>
      <c r="BM67" s="601"/>
      <c r="BN67" s="601"/>
      <c r="BO67" s="601"/>
      <c r="BP67" s="601"/>
      <c r="BQ67" s="601"/>
      <c r="BR67" s="601"/>
      <c r="BS67" s="601"/>
      <c r="BT67" s="602"/>
    </row>
    <row r="68" spans="2:73">
      <c r="B68" s="596"/>
      <c r="C68" s="596"/>
      <c r="D68" s="596"/>
      <c r="E68" s="596"/>
      <c r="F68" s="596"/>
      <c r="G68" s="596"/>
      <c r="H68" s="596"/>
      <c r="I68" s="556"/>
      <c r="J68" s="556"/>
      <c r="K68" s="39"/>
      <c r="L68" s="600"/>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c r="AP68" s="39"/>
      <c r="AQ68" s="600"/>
      <c r="AR68" s="601"/>
      <c r="AS68" s="601"/>
      <c r="AT68" s="601"/>
      <c r="AU68" s="601"/>
      <c r="AV68" s="601"/>
      <c r="AW68" s="601"/>
      <c r="AX68" s="601"/>
      <c r="AY68" s="601"/>
      <c r="AZ68" s="601"/>
      <c r="BA68" s="601"/>
      <c r="BB68" s="601"/>
      <c r="BC68" s="601"/>
      <c r="BD68" s="601"/>
      <c r="BE68" s="601"/>
      <c r="BF68" s="601"/>
      <c r="BG68" s="601"/>
      <c r="BH68" s="601"/>
      <c r="BI68" s="601"/>
      <c r="BJ68" s="601"/>
      <c r="BK68" s="601"/>
      <c r="BL68" s="601"/>
      <c r="BM68" s="601"/>
      <c r="BN68" s="601"/>
      <c r="BO68" s="601"/>
      <c r="BP68" s="601"/>
      <c r="BQ68" s="601"/>
      <c r="BR68" s="601"/>
      <c r="BS68" s="601"/>
      <c r="BT68" s="602"/>
    </row>
    <row r="69" spans="2:73">
      <c r="B69" s="596"/>
      <c r="C69" s="596"/>
      <c r="D69" s="596"/>
      <c r="E69" s="596"/>
      <c r="F69" s="596"/>
      <c r="G69" s="596"/>
      <c r="H69" s="596"/>
      <c r="I69" s="556"/>
      <c r="J69" s="556"/>
      <c r="K69" s="39"/>
      <c r="L69" s="600"/>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2"/>
      <c r="AP69" s="39"/>
      <c r="AQ69" s="600"/>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2"/>
    </row>
    <row r="70" spans="2:73">
      <c r="B70" s="596"/>
      <c r="C70" s="596"/>
      <c r="D70" s="596"/>
      <c r="E70" s="596"/>
      <c r="F70" s="596"/>
      <c r="G70" s="596"/>
      <c r="H70" s="596"/>
      <c r="I70" s="556"/>
      <c r="J70" s="556"/>
      <c r="K70" s="39"/>
      <c r="L70" s="600"/>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2"/>
      <c r="AP70" s="39"/>
      <c r="AQ70" s="600"/>
      <c r="AR70" s="601"/>
      <c r="AS70" s="601"/>
      <c r="AT70" s="601"/>
      <c r="AU70" s="601"/>
      <c r="AV70" s="601"/>
      <c r="AW70" s="601"/>
      <c r="AX70" s="601"/>
      <c r="AY70" s="601"/>
      <c r="AZ70" s="601"/>
      <c r="BA70" s="601"/>
      <c r="BB70" s="601"/>
      <c r="BC70" s="601"/>
      <c r="BD70" s="601"/>
      <c r="BE70" s="601"/>
      <c r="BF70" s="601"/>
      <c r="BG70" s="601"/>
      <c r="BH70" s="601"/>
      <c r="BI70" s="601"/>
      <c r="BJ70" s="601"/>
      <c r="BK70" s="601"/>
      <c r="BL70" s="601"/>
      <c r="BM70" s="601"/>
      <c r="BN70" s="601"/>
      <c r="BO70" s="601"/>
      <c r="BP70" s="601"/>
      <c r="BQ70" s="601"/>
      <c r="BR70" s="601"/>
      <c r="BS70" s="601"/>
      <c r="BT70" s="602"/>
    </row>
    <row r="71" spans="2:73">
      <c r="B71" s="596"/>
      <c r="C71" s="596"/>
      <c r="D71" s="596"/>
      <c r="E71" s="596"/>
      <c r="F71" s="596"/>
      <c r="G71" s="596"/>
      <c r="H71" s="596"/>
      <c r="I71" s="556"/>
      <c r="J71" s="556"/>
      <c r="K71" s="39"/>
      <c r="L71" s="600"/>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1"/>
      <c r="AL71" s="601"/>
      <c r="AM71" s="601"/>
      <c r="AN71" s="601"/>
      <c r="AO71" s="602"/>
      <c r="AP71" s="39"/>
      <c r="AQ71" s="603"/>
      <c r="AR71" s="604"/>
      <c r="AS71" s="604"/>
      <c r="AT71" s="604"/>
      <c r="AU71" s="604"/>
      <c r="AV71" s="604"/>
      <c r="AW71" s="604"/>
      <c r="AX71" s="604"/>
      <c r="AY71" s="604"/>
      <c r="AZ71" s="604"/>
      <c r="BA71" s="604"/>
      <c r="BB71" s="604"/>
      <c r="BC71" s="604"/>
      <c r="BD71" s="604"/>
      <c r="BE71" s="604"/>
      <c r="BF71" s="604"/>
      <c r="BG71" s="604"/>
      <c r="BH71" s="604"/>
      <c r="BI71" s="604"/>
      <c r="BJ71" s="604"/>
      <c r="BK71" s="604"/>
      <c r="BL71" s="604"/>
      <c r="BM71" s="604"/>
      <c r="BN71" s="604"/>
      <c r="BO71" s="604"/>
      <c r="BP71" s="604"/>
      <c r="BQ71" s="604"/>
      <c r="BR71" s="604"/>
      <c r="BS71" s="604"/>
      <c r="BT71" s="605"/>
    </row>
    <row r="72" spans="2:73">
      <c r="B72" s="596"/>
      <c r="C72" s="596"/>
      <c r="D72" s="596"/>
      <c r="E72" s="596"/>
      <c r="F72" s="596"/>
      <c r="G72" s="596"/>
      <c r="H72" s="596"/>
      <c r="I72" s="556"/>
      <c r="J72" s="556"/>
      <c r="K72" s="39"/>
      <c r="L72" s="600"/>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2"/>
      <c r="AP72" s="39"/>
      <c r="AQ72" s="597"/>
      <c r="AR72" s="598"/>
      <c r="AS72" s="598"/>
      <c r="AT72" s="598"/>
      <c r="AU72" s="598"/>
      <c r="AV72" s="598"/>
      <c r="AW72" s="598"/>
      <c r="AX72" s="598"/>
      <c r="AY72" s="598"/>
      <c r="AZ72" s="598"/>
      <c r="BA72" s="598"/>
      <c r="BB72" s="598"/>
      <c r="BC72" s="598"/>
      <c r="BD72" s="598"/>
      <c r="BE72" s="598"/>
      <c r="BF72" s="598"/>
      <c r="BG72" s="598"/>
      <c r="BH72" s="598"/>
      <c r="BI72" s="598"/>
      <c r="BJ72" s="598"/>
      <c r="BK72" s="598"/>
      <c r="BL72" s="598"/>
      <c r="BM72" s="598"/>
      <c r="BN72" s="598"/>
      <c r="BO72" s="598"/>
      <c r="BP72" s="598"/>
      <c r="BQ72" s="598"/>
      <c r="BR72" s="598"/>
      <c r="BS72" s="598"/>
      <c r="BT72" s="599"/>
    </row>
    <row r="73" spans="2:73">
      <c r="B73" s="596"/>
      <c r="C73" s="596"/>
      <c r="D73" s="596"/>
      <c r="E73" s="596"/>
      <c r="F73" s="596"/>
      <c r="G73" s="596"/>
      <c r="H73" s="596"/>
      <c r="I73" s="556"/>
      <c r="J73" s="556"/>
      <c r="K73" s="39"/>
      <c r="L73" s="600"/>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2"/>
      <c r="AP73" s="39"/>
      <c r="AQ73" s="600"/>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2"/>
    </row>
    <row r="74" spans="2:73">
      <c r="B74" s="596"/>
      <c r="C74" s="596"/>
      <c r="D74" s="596"/>
      <c r="E74" s="596"/>
      <c r="F74" s="596"/>
      <c r="G74" s="596"/>
      <c r="H74" s="596"/>
      <c r="I74" s="556"/>
      <c r="J74" s="556"/>
      <c r="K74" s="39"/>
      <c r="L74" s="600"/>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2"/>
      <c r="AP74" s="39"/>
      <c r="AQ74" s="600"/>
      <c r="AR74" s="601"/>
      <c r="AS74" s="601"/>
      <c r="AT74" s="601"/>
      <c r="AU74" s="601"/>
      <c r="AV74" s="601"/>
      <c r="AW74" s="601"/>
      <c r="AX74" s="601"/>
      <c r="AY74" s="601"/>
      <c r="AZ74" s="601"/>
      <c r="BA74" s="601"/>
      <c r="BB74" s="601"/>
      <c r="BC74" s="601"/>
      <c r="BD74" s="601"/>
      <c r="BE74" s="601"/>
      <c r="BF74" s="601"/>
      <c r="BG74" s="601"/>
      <c r="BH74" s="601"/>
      <c r="BI74" s="601"/>
      <c r="BJ74" s="601"/>
      <c r="BK74" s="601"/>
      <c r="BL74" s="601"/>
      <c r="BM74" s="601"/>
      <c r="BN74" s="601"/>
      <c r="BO74" s="601"/>
      <c r="BP74" s="601"/>
      <c r="BQ74" s="601"/>
      <c r="BR74" s="601"/>
      <c r="BS74" s="601"/>
      <c r="BT74" s="602"/>
    </row>
    <row r="75" spans="2:73">
      <c r="B75" s="596"/>
      <c r="C75" s="596"/>
      <c r="D75" s="596"/>
      <c r="E75" s="596"/>
      <c r="F75" s="596"/>
      <c r="G75" s="596"/>
      <c r="H75" s="596"/>
      <c r="I75" s="556"/>
      <c r="J75" s="556"/>
      <c r="K75" s="39"/>
      <c r="L75" s="600"/>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c r="AP75" s="39"/>
      <c r="AQ75" s="600"/>
      <c r="AR75" s="601"/>
      <c r="AS75" s="601"/>
      <c r="AT75" s="601"/>
      <c r="AU75" s="601"/>
      <c r="AV75" s="601"/>
      <c r="AW75" s="601"/>
      <c r="AX75" s="601"/>
      <c r="AY75" s="601"/>
      <c r="AZ75" s="601"/>
      <c r="BA75" s="601"/>
      <c r="BB75" s="601"/>
      <c r="BC75" s="601"/>
      <c r="BD75" s="601"/>
      <c r="BE75" s="601"/>
      <c r="BF75" s="601"/>
      <c r="BG75" s="601"/>
      <c r="BH75" s="601"/>
      <c r="BI75" s="601"/>
      <c r="BJ75" s="601"/>
      <c r="BK75" s="601"/>
      <c r="BL75" s="601"/>
      <c r="BM75" s="601"/>
      <c r="BN75" s="601"/>
      <c r="BO75" s="601"/>
      <c r="BP75" s="601"/>
      <c r="BQ75" s="601"/>
      <c r="BR75" s="601"/>
      <c r="BS75" s="601"/>
      <c r="BT75" s="602"/>
    </row>
    <row r="76" spans="2:73">
      <c r="B76" s="596"/>
      <c r="C76" s="596"/>
      <c r="D76" s="596"/>
      <c r="E76" s="596"/>
      <c r="F76" s="596"/>
      <c r="G76" s="596"/>
      <c r="H76" s="596"/>
      <c r="I76" s="556"/>
      <c r="J76" s="556"/>
      <c r="K76" s="39"/>
      <c r="L76" s="600"/>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2"/>
      <c r="AP76" s="39"/>
      <c r="AQ76" s="600"/>
      <c r="AR76" s="601"/>
      <c r="AS76" s="601"/>
      <c r="AT76" s="601"/>
      <c r="AU76" s="601"/>
      <c r="AV76" s="601"/>
      <c r="AW76" s="601"/>
      <c r="AX76" s="601"/>
      <c r="AY76" s="601"/>
      <c r="AZ76" s="601"/>
      <c r="BA76" s="601"/>
      <c r="BB76" s="601"/>
      <c r="BC76" s="601"/>
      <c r="BD76" s="601"/>
      <c r="BE76" s="601"/>
      <c r="BF76" s="601"/>
      <c r="BG76" s="601"/>
      <c r="BH76" s="601"/>
      <c r="BI76" s="601"/>
      <c r="BJ76" s="601"/>
      <c r="BK76" s="601"/>
      <c r="BL76" s="601"/>
      <c r="BM76" s="601"/>
      <c r="BN76" s="601"/>
      <c r="BO76" s="601"/>
      <c r="BP76" s="601"/>
      <c r="BQ76" s="601"/>
      <c r="BR76" s="601"/>
      <c r="BS76" s="601"/>
      <c r="BT76" s="602"/>
    </row>
    <row r="77" spans="2:73">
      <c r="B77" s="596"/>
      <c r="C77" s="596"/>
      <c r="D77" s="596"/>
      <c r="E77" s="596"/>
      <c r="F77" s="596"/>
      <c r="G77" s="596"/>
      <c r="H77" s="596"/>
      <c r="I77" s="556"/>
      <c r="J77" s="556"/>
      <c r="K77" s="39"/>
      <c r="L77" s="600"/>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2"/>
      <c r="AP77" s="39"/>
      <c r="AQ77" s="600"/>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2"/>
    </row>
    <row r="78" spans="2:73">
      <c r="B78" s="596"/>
      <c r="C78" s="596"/>
      <c r="D78" s="596"/>
      <c r="E78" s="596"/>
      <c r="F78" s="596"/>
      <c r="G78" s="596"/>
      <c r="H78" s="596"/>
      <c r="I78" s="556"/>
      <c r="J78" s="556"/>
      <c r="K78" s="39"/>
      <c r="L78" s="600"/>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2"/>
      <c r="AP78" s="39"/>
      <c r="AQ78" s="600"/>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2"/>
    </row>
    <row r="79" spans="2:73" ht="15.75">
      <c r="B79" s="596"/>
      <c r="C79" s="596"/>
      <c r="D79" s="596"/>
      <c r="E79" s="596"/>
      <c r="F79" s="596"/>
      <c r="G79" s="596"/>
      <c r="H79" s="596"/>
      <c r="I79" s="556"/>
      <c r="J79" s="556"/>
      <c r="K79" s="39"/>
      <c r="L79" s="600"/>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2"/>
      <c r="AP79" s="39"/>
      <c r="AQ79" s="600"/>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2"/>
      <c r="BU79" s="13"/>
    </row>
    <row r="80" spans="2:73" ht="15.75">
      <c r="B80" s="596"/>
      <c r="C80" s="596"/>
      <c r="D80" s="596"/>
      <c r="E80" s="596"/>
      <c r="F80" s="596"/>
      <c r="G80" s="596"/>
      <c r="H80" s="596"/>
      <c r="I80" s="556"/>
      <c r="J80" s="556"/>
      <c r="K80" s="39"/>
      <c r="L80" s="600"/>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2"/>
      <c r="AP80" s="39"/>
      <c r="AQ80" s="600"/>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2"/>
      <c r="BU80" s="13"/>
    </row>
    <row r="81" spans="2:73">
      <c r="B81" s="596"/>
      <c r="C81" s="596"/>
      <c r="D81" s="596"/>
      <c r="E81" s="596"/>
      <c r="F81" s="596"/>
      <c r="G81" s="596"/>
      <c r="H81" s="596"/>
      <c r="I81" s="556"/>
      <c r="J81" s="556"/>
      <c r="K81" s="39"/>
      <c r="L81" s="600"/>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c r="AP81" s="39"/>
      <c r="AQ81" s="600"/>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2"/>
    </row>
    <row r="82" spans="2:73" ht="15.75">
      <c r="B82" s="596"/>
      <c r="C82" s="596"/>
      <c r="D82" s="596"/>
      <c r="E82" s="596"/>
      <c r="F82" s="596"/>
      <c r="G82" s="596"/>
      <c r="H82" s="596"/>
      <c r="I82" s="556"/>
      <c r="J82" s="556"/>
      <c r="K82" s="39"/>
      <c r="L82" s="600"/>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2"/>
      <c r="AP82" s="39"/>
      <c r="AQ82" s="600"/>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2"/>
      <c r="BU82" s="13"/>
    </row>
    <row r="83" spans="2:73" ht="15.75">
      <c r="B83" s="596"/>
      <c r="C83" s="596"/>
      <c r="D83" s="596"/>
      <c r="E83" s="596"/>
      <c r="F83" s="596"/>
      <c r="G83" s="596"/>
      <c r="H83" s="596"/>
      <c r="I83" s="556"/>
      <c r="J83" s="556"/>
      <c r="K83" s="39"/>
      <c r="L83" s="600"/>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2"/>
      <c r="AP83" s="39"/>
      <c r="AQ83" s="600"/>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2"/>
      <c r="BU83" s="13"/>
    </row>
    <row r="84" spans="2:73" ht="15.75">
      <c r="B84" s="596"/>
      <c r="C84" s="596"/>
      <c r="D84" s="596"/>
      <c r="E84" s="596"/>
      <c r="F84" s="596"/>
      <c r="G84" s="596"/>
      <c r="H84" s="596"/>
      <c r="I84" s="556"/>
      <c r="J84" s="556"/>
      <c r="K84" s="39"/>
      <c r="L84" s="600"/>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2"/>
      <c r="AP84" s="39"/>
      <c r="AQ84" s="600"/>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2"/>
      <c r="BU84" s="13"/>
    </row>
    <row r="85" spans="2:73">
      <c r="B85" s="596"/>
      <c r="C85" s="596"/>
      <c r="D85" s="596"/>
      <c r="E85" s="596"/>
      <c r="F85" s="596"/>
      <c r="G85" s="596"/>
      <c r="H85" s="596"/>
      <c r="I85" s="556"/>
      <c r="J85" s="556"/>
      <c r="K85" s="39"/>
      <c r="L85" s="600"/>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2"/>
      <c r="AP85" s="39"/>
      <c r="AQ85" s="600"/>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2"/>
    </row>
    <row r="86" spans="2:73">
      <c r="B86" s="596"/>
      <c r="C86" s="596"/>
      <c r="D86" s="596"/>
      <c r="E86" s="596"/>
      <c r="F86" s="596"/>
      <c r="G86" s="596"/>
      <c r="H86" s="596"/>
      <c r="I86" s="556"/>
      <c r="J86" s="556"/>
      <c r="K86" s="39"/>
      <c r="L86" s="600"/>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2"/>
      <c r="AP86" s="39"/>
      <c r="AQ86" s="600"/>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2"/>
    </row>
    <row r="87" spans="2:73">
      <c r="B87" s="596"/>
      <c r="C87" s="596"/>
      <c r="D87" s="596"/>
      <c r="E87" s="596"/>
      <c r="F87" s="596"/>
      <c r="G87" s="596"/>
      <c r="H87" s="596"/>
      <c r="I87" s="556"/>
      <c r="J87" s="556"/>
      <c r="K87" s="39"/>
      <c r="L87" s="600"/>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2"/>
      <c r="AP87" s="39"/>
      <c r="AQ87" s="600"/>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2"/>
    </row>
    <row r="88" spans="2:73">
      <c r="B88" s="596"/>
      <c r="C88" s="596"/>
      <c r="D88" s="596"/>
      <c r="E88" s="596"/>
      <c r="F88" s="596"/>
      <c r="G88" s="596"/>
      <c r="H88" s="596"/>
      <c r="I88" s="556"/>
      <c r="J88" s="556"/>
      <c r="K88" s="39"/>
      <c r="L88" s="600"/>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2"/>
      <c r="AP88" s="39"/>
      <c r="AQ88" s="603"/>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5"/>
    </row>
    <row r="89" spans="2:73">
      <c r="B89" s="596"/>
      <c r="C89" s="596"/>
      <c r="D89" s="596"/>
      <c r="E89" s="596"/>
      <c r="F89" s="596"/>
      <c r="G89" s="596"/>
      <c r="H89" s="596"/>
      <c r="I89" s="556"/>
      <c r="J89" s="556"/>
      <c r="K89" s="39"/>
      <c r="L89" s="600"/>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2"/>
      <c r="AP89" s="39"/>
      <c r="AQ89" s="597"/>
      <c r="AR89" s="598"/>
      <c r="AS89" s="598"/>
      <c r="AT89" s="598"/>
      <c r="AU89" s="598"/>
      <c r="AV89" s="598"/>
      <c r="AW89" s="598"/>
      <c r="AX89" s="598"/>
      <c r="AY89" s="598"/>
      <c r="AZ89" s="598"/>
      <c r="BA89" s="598"/>
      <c r="BB89" s="598"/>
      <c r="BC89" s="598"/>
      <c r="BD89" s="598"/>
      <c r="BE89" s="598"/>
      <c r="BF89" s="598"/>
      <c r="BG89" s="598"/>
      <c r="BH89" s="598"/>
      <c r="BI89" s="598"/>
      <c r="BJ89" s="598"/>
      <c r="BK89" s="598"/>
      <c r="BL89" s="598"/>
      <c r="BM89" s="598"/>
      <c r="BN89" s="598"/>
      <c r="BO89" s="598"/>
      <c r="BP89" s="598"/>
      <c r="BQ89" s="598"/>
      <c r="BR89" s="598"/>
      <c r="BS89" s="598"/>
      <c r="BT89" s="599"/>
    </row>
    <row r="90" spans="2:73">
      <c r="B90" s="596"/>
      <c r="C90" s="596"/>
      <c r="D90" s="596"/>
      <c r="E90" s="596"/>
      <c r="F90" s="596"/>
      <c r="G90" s="596"/>
      <c r="H90" s="596"/>
      <c r="I90" s="556"/>
      <c r="J90" s="556"/>
      <c r="K90" s="39"/>
      <c r="L90" s="600"/>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2"/>
      <c r="AP90" s="39"/>
      <c r="AQ90" s="600"/>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2"/>
    </row>
    <row r="91" spans="2:73">
      <c r="B91" s="596"/>
      <c r="C91" s="596"/>
      <c r="D91" s="596"/>
      <c r="E91" s="596"/>
      <c r="F91" s="596"/>
      <c r="G91" s="596"/>
      <c r="H91" s="596"/>
      <c r="I91" s="556"/>
      <c r="J91" s="556"/>
      <c r="K91" s="39"/>
      <c r="L91" s="600"/>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2"/>
      <c r="AP91" s="39"/>
      <c r="AQ91" s="600"/>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2"/>
    </row>
    <row r="92" spans="2:73">
      <c r="B92" s="596"/>
      <c r="C92" s="596"/>
      <c r="D92" s="596"/>
      <c r="E92" s="596"/>
      <c r="F92" s="596"/>
      <c r="G92" s="596"/>
      <c r="H92" s="596"/>
      <c r="I92" s="556"/>
      <c r="J92" s="556"/>
      <c r="K92" s="39"/>
      <c r="L92" s="600"/>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2"/>
      <c r="AP92" s="39"/>
      <c r="AQ92" s="600"/>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2"/>
    </row>
    <row r="93" spans="2:73">
      <c r="B93" s="596"/>
      <c r="C93" s="596"/>
      <c r="D93" s="596"/>
      <c r="E93" s="596"/>
      <c r="F93" s="596"/>
      <c r="G93" s="596"/>
      <c r="H93" s="596"/>
      <c r="I93" s="556"/>
      <c r="J93" s="556"/>
      <c r="K93" s="39"/>
      <c r="L93" s="600"/>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2"/>
      <c r="AP93" s="39"/>
      <c r="AQ93" s="600"/>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2"/>
    </row>
    <row r="94" spans="2:73">
      <c r="B94" s="596"/>
      <c r="C94" s="596"/>
      <c r="D94" s="596"/>
      <c r="E94" s="596"/>
      <c r="F94" s="596"/>
      <c r="G94" s="596"/>
      <c r="H94" s="596"/>
      <c r="I94" s="556"/>
      <c r="J94" s="556"/>
      <c r="K94" s="39"/>
      <c r="L94" s="600"/>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1"/>
      <c r="AL94" s="601"/>
      <c r="AM94" s="601"/>
      <c r="AN94" s="601"/>
      <c r="AO94" s="602"/>
      <c r="AP94" s="39"/>
      <c r="AQ94" s="600"/>
      <c r="AR94" s="601"/>
      <c r="AS94" s="601"/>
      <c r="AT94" s="601"/>
      <c r="AU94" s="601"/>
      <c r="AV94" s="601"/>
      <c r="AW94" s="601"/>
      <c r="AX94" s="601"/>
      <c r="AY94" s="601"/>
      <c r="AZ94" s="601"/>
      <c r="BA94" s="601"/>
      <c r="BB94" s="601"/>
      <c r="BC94" s="601"/>
      <c r="BD94" s="601"/>
      <c r="BE94" s="601"/>
      <c r="BF94" s="601"/>
      <c r="BG94" s="601"/>
      <c r="BH94" s="601"/>
      <c r="BI94" s="601"/>
      <c r="BJ94" s="601"/>
      <c r="BK94" s="601"/>
      <c r="BL94" s="601"/>
      <c r="BM94" s="601"/>
      <c r="BN94" s="601"/>
      <c r="BO94" s="601"/>
      <c r="BP94" s="601"/>
      <c r="BQ94" s="601"/>
      <c r="BR94" s="601"/>
      <c r="BS94" s="601"/>
      <c r="BT94" s="602"/>
    </row>
    <row r="95" spans="2:73">
      <c r="B95" s="596"/>
      <c r="C95" s="596"/>
      <c r="D95" s="596"/>
      <c r="E95" s="596"/>
      <c r="F95" s="596"/>
      <c r="G95" s="596"/>
      <c r="H95" s="596"/>
      <c r="I95" s="556"/>
      <c r="J95" s="556"/>
      <c r="K95" s="39"/>
      <c r="L95" s="600"/>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2"/>
      <c r="AP95" s="39"/>
      <c r="AQ95" s="600"/>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2"/>
    </row>
    <row r="96" spans="2:73">
      <c r="B96" s="596"/>
      <c r="C96" s="596"/>
      <c r="D96" s="596"/>
      <c r="E96" s="596"/>
      <c r="F96" s="596"/>
      <c r="G96" s="596"/>
      <c r="H96" s="596"/>
      <c r="I96" s="556"/>
      <c r="J96" s="556"/>
      <c r="K96" s="39"/>
      <c r="L96" s="600"/>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2"/>
      <c r="AP96" s="39"/>
      <c r="AQ96" s="600"/>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2"/>
    </row>
    <row r="97" spans="2:73">
      <c r="B97" s="596"/>
      <c r="C97" s="596"/>
      <c r="D97" s="596"/>
      <c r="E97" s="596"/>
      <c r="F97" s="596"/>
      <c r="G97" s="596"/>
      <c r="H97" s="596"/>
      <c r="I97" s="556"/>
      <c r="J97" s="556"/>
      <c r="K97" s="39"/>
      <c r="L97" s="600"/>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2"/>
      <c r="AP97" s="39"/>
      <c r="AQ97" s="600"/>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2"/>
    </row>
    <row r="98" spans="2:73" ht="15.75">
      <c r="B98" s="596"/>
      <c r="C98" s="596"/>
      <c r="D98" s="596"/>
      <c r="E98" s="596"/>
      <c r="F98" s="596"/>
      <c r="G98" s="596"/>
      <c r="H98" s="596"/>
      <c r="I98" s="556"/>
      <c r="J98" s="556"/>
      <c r="K98" s="39"/>
      <c r="L98" s="600"/>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1"/>
      <c r="AL98" s="601"/>
      <c r="AM98" s="601"/>
      <c r="AN98" s="601"/>
      <c r="AO98" s="602"/>
      <c r="AP98" s="39"/>
      <c r="AQ98" s="600"/>
      <c r="AR98" s="601"/>
      <c r="AS98" s="601"/>
      <c r="AT98" s="601"/>
      <c r="AU98" s="601"/>
      <c r="AV98" s="601"/>
      <c r="AW98" s="601"/>
      <c r="AX98" s="601"/>
      <c r="AY98" s="601"/>
      <c r="AZ98" s="601"/>
      <c r="BA98" s="601"/>
      <c r="BB98" s="601"/>
      <c r="BC98" s="601"/>
      <c r="BD98" s="601"/>
      <c r="BE98" s="601"/>
      <c r="BF98" s="601"/>
      <c r="BG98" s="601"/>
      <c r="BH98" s="601"/>
      <c r="BI98" s="601"/>
      <c r="BJ98" s="601"/>
      <c r="BK98" s="601"/>
      <c r="BL98" s="601"/>
      <c r="BM98" s="601"/>
      <c r="BN98" s="601"/>
      <c r="BO98" s="601"/>
      <c r="BP98" s="601"/>
      <c r="BQ98" s="601"/>
      <c r="BR98" s="601"/>
      <c r="BS98" s="601"/>
      <c r="BT98" s="602"/>
      <c r="BU98" s="13"/>
    </row>
    <row r="99" spans="2:73" ht="15.75">
      <c r="B99" s="596"/>
      <c r="C99" s="596"/>
      <c r="D99" s="596"/>
      <c r="E99" s="596"/>
      <c r="F99" s="596"/>
      <c r="G99" s="596"/>
      <c r="H99" s="596"/>
      <c r="I99" s="556"/>
      <c r="J99" s="556"/>
      <c r="K99" s="39"/>
      <c r="L99" s="600"/>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2"/>
      <c r="AP99" s="39"/>
      <c r="AQ99" s="600"/>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2"/>
      <c r="BU99" s="13"/>
    </row>
    <row r="100" spans="2:73" ht="15.75">
      <c r="B100" s="596"/>
      <c r="C100" s="596"/>
      <c r="D100" s="596"/>
      <c r="E100" s="596"/>
      <c r="F100" s="596"/>
      <c r="G100" s="596"/>
      <c r="H100" s="596"/>
      <c r="I100" s="556"/>
      <c r="J100" s="556"/>
      <c r="K100" s="39"/>
      <c r="L100" s="600"/>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2"/>
      <c r="AP100" s="39"/>
      <c r="AQ100" s="600"/>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2"/>
      <c r="BU100" s="13"/>
    </row>
    <row r="101" spans="2:73">
      <c r="B101" s="596"/>
      <c r="C101" s="596"/>
      <c r="D101" s="596"/>
      <c r="E101" s="596"/>
      <c r="F101" s="596"/>
      <c r="G101" s="596"/>
      <c r="H101" s="596"/>
      <c r="I101" s="556"/>
      <c r="J101" s="556"/>
      <c r="K101" s="39"/>
      <c r="L101" s="600"/>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2"/>
      <c r="AP101" s="39"/>
      <c r="AQ101" s="600"/>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2"/>
    </row>
    <row r="102" spans="2:73" ht="15.75">
      <c r="B102" s="596"/>
      <c r="C102" s="596"/>
      <c r="D102" s="596"/>
      <c r="E102" s="596"/>
      <c r="F102" s="596"/>
      <c r="G102" s="596"/>
      <c r="H102" s="596"/>
      <c r="I102" s="556"/>
      <c r="J102" s="556"/>
      <c r="K102" s="39"/>
      <c r="L102" s="600"/>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601"/>
      <c r="AM102" s="601"/>
      <c r="AN102" s="601"/>
      <c r="AO102" s="602"/>
      <c r="AP102" s="39"/>
      <c r="AQ102" s="600"/>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2"/>
      <c r="BU102" s="13"/>
    </row>
    <row r="103" spans="2:73" ht="15.75">
      <c r="B103" s="596"/>
      <c r="C103" s="596"/>
      <c r="D103" s="596"/>
      <c r="E103" s="596"/>
      <c r="F103" s="596"/>
      <c r="G103" s="596"/>
      <c r="H103" s="596"/>
      <c r="I103" s="556"/>
      <c r="J103" s="556"/>
      <c r="K103" s="39"/>
      <c r="L103" s="600"/>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2"/>
      <c r="AP103" s="39"/>
      <c r="AQ103" s="600"/>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2"/>
      <c r="BU103" s="13"/>
    </row>
    <row r="104" spans="2:73" ht="15.75">
      <c r="B104" s="596"/>
      <c r="C104" s="596"/>
      <c r="D104" s="596"/>
      <c r="E104" s="596"/>
      <c r="F104" s="596"/>
      <c r="G104" s="596"/>
      <c r="H104" s="596"/>
      <c r="I104" s="556"/>
      <c r="J104" s="556"/>
      <c r="K104" s="39"/>
      <c r="L104" s="600"/>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1"/>
      <c r="AL104" s="601"/>
      <c r="AM104" s="601"/>
      <c r="AN104" s="601"/>
      <c r="AO104" s="602"/>
      <c r="AP104" s="39"/>
      <c r="AQ104" s="600"/>
      <c r="AR104" s="601"/>
      <c r="AS104" s="601"/>
      <c r="AT104" s="601"/>
      <c r="AU104" s="601"/>
      <c r="AV104" s="601"/>
      <c r="AW104" s="601"/>
      <c r="AX104" s="601"/>
      <c r="AY104" s="601"/>
      <c r="AZ104" s="601"/>
      <c r="BA104" s="601"/>
      <c r="BB104" s="601"/>
      <c r="BC104" s="601"/>
      <c r="BD104" s="601"/>
      <c r="BE104" s="601"/>
      <c r="BF104" s="601"/>
      <c r="BG104" s="601"/>
      <c r="BH104" s="601"/>
      <c r="BI104" s="601"/>
      <c r="BJ104" s="601"/>
      <c r="BK104" s="601"/>
      <c r="BL104" s="601"/>
      <c r="BM104" s="601"/>
      <c r="BN104" s="601"/>
      <c r="BO104" s="601"/>
      <c r="BP104" s="601"/>
      <c r="BQ104" s="601"/>
      <c r="BR104" s="601"/>
      <c r="BS104" s="601"/>
      <c r="BT104" s="602"/>
      <c r="BU104" s="13"/>
    </row>
    <row r="105" spans="2:73" ht="15.75">
      <c r="B105" s="596"/>
      <c r="C105" s="596"/>
      <c r="D105" s="596"/>
      <c r="E105" s="596"/>
      <c r="F105" s="596"/>
      <c r="G105" s="596"/>
      <c r="H105" s="596"/>
      <c r="I105" s="556"/>
      <c r="J105" s="556"/>
      <c r="K105" s="39"/>
      <c r="L105" s="600"/>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601"/>
      <c r="AM105" s="601"/>
      <c r="AN105" s="601"/>
      <c r="AO105" s="602"/>
      <c r="AP105" s="39"/>
      <c r="AQ105" s="600"/>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2"/>
      <c r="BU105" s="13"/>
    </row>
    <row r="106" spans="2:73" ht="15.75">
      <c r="B106" s="596"/>
      <c r="C106" s="596"/>
      <c r="D106" s="596"/>
      <c r="E106" s="596"/>
      <c r="F106" s="596"/>
      <c r="G106" s="596"/>
      <c r="H106" s="596"/>
      <c r="I106" s="556"/>
      <c r="J106" s="556"/>
      <c r="K106" s="39"/>
      <c r="L106" s="600"/>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1"/>
      <c r="AL106" s="601"/>
      <c r="AM106" s="601"/>
      <c r="AN106" s="601"/>
      <c r="AO106" s="602"/>
      <c r="AP106" s="39"/>
      <c r="AQ106" s="600"/>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2"/>
      <c r="BU106" s="13"/>
    </row>
    <row r="107" spans="2:73" ht="15.75">
      <c r="B107" s="596"/>
      <c r="C107" s="596"/>
      <c r="D107" s="596"/>
      <c r="E107" s="596"/>
      <c r="F107" s="596"/>
      <c r="G107" s="596"/>
      <c r="H107" s="596"/>
      <c r="I107" s="556"/>
      <c r="J107" s="556"/>
      <c r="K107" s="39"/>
      <c r="L107" s="600"/>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1"/>
      <c r="AL107" s="601"/>
      <c r="AM107" s="601"/>
      <c r="AN107" s="601"/>
      <c r="AO107" s="602"/>
      <c r="AP107" s="39"/>
      <c r="AQ107" s="603"/>
      <c r="AR107" s="604"/>
      <c r="AS107" s="604"/>
      <c r="AT107" s="604"/>
      <c r="AU107" s="604"/>
      <c r="AV107" s="604"/>
      <c r="AW107" s="604"/>
      <c r="AX107" s="604"/>
      <c r="AY107" s="604"/>
      <c r="AZ107" s="604"/>
      <c r="BA107" s="604"/>
      <c r="BB107" s="604"/>
      <c r="BC107" s="604"/>
      <c r="BD107" s="604"/>
      <c r="BE107" s="604"/>
      <c r="BF107" s="604"/>
      <c r="BG107" s="604"/>
      <c r="BH107" s="604"/>
      <c r="BI107" s="604"/>
      <c r="BJ107" s="604"/>
      <c r="BK107" s="604"/>
      <c r="BL107" s="604"/>
      <c r="BM107" s="604"/>
      <c r="BN107" s="604"/>
      <c r="BO107" s="604"/>
      <c r="BP107" s="604"/>
      <c r="BQ107" s="604"/>
      <c r="BR107" s="604"/>
      <c r="BS107" s="604"/>
      <c r="BT107" s="605"/>
      <c r="BU107" s="13"/>
    </row>
    <row r="108" spans="2:73" ht="15.75">
      <c r="B108" s="596"/>
      <c r="C108" s="596"/>
      <c r="D108" s="596"/>
      <c r="E108" s="596"/>
      <c r="F108" s="596"/>
      <c r="G108" s="596"/>
      <c r="H108" s="596"/>
      <c r="I108" s="556"/>
      <c r="J108" s="556"/>
      <c r="K108" s="39"/>
      <c r="L108" s="600"/>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2"/>
      <c r="AP108" s="39"/>
      <c r="AQ108" s="597"/>
      <c r="AR108" s="598"/>
      <c r="AS108" s="598"/>
      <c r="AT108" s="598"/>
      <c r="AU108" s="598"/>
      <c r="AV108" s="598"/>
      <c r="AW108" s="598"/>
      <c r="AX108" s="598"/>
      <c r="AY108" s="598"/>
      <c r="AZ108" s="598"/>
      <c r="BA108" s="598"/>
      <c r="BB108" s="598"/>
      <c r="BC108" s="598"/>
      <c r="BD108" s="598"/>
      <c r="BE108" s="598"/>
      <c r="BF108" s="598"/>
      <c r="BG108" s="598"/>
      <c r="BH108" s="598"/>
      <c r="BI108" s="598"/>
      <c r="BJ108" s="598"/>
      <c r="BK108" s="598"/>
      <c r="BL108" s="598"/>
      <c r="BM108" s="598"/>
      <c r="BN108" s="598"/>
      <c r="BO108" s="598"/>
      <c r="BP108" s="598"/>
      <c r="BQ108" s="598"/>
      <c r="BR108" s="598"/>
      <c r="BS108" s="598"/>
      <c r="BT108" s="599"/>
      <c r="BU108" s="13"/>
    </row>
    <row r="109" spans="2:73" ht="15.75">
      <c r="B109" s="596"/>
      <c r="C109" s="596"/>
      <c r="D109" s="596"/>
      <c r="E109" s="596"/>
      <c r="F109" s="596"/>
      <c r="G109" s="596"/>
      <c r="H109" s="596"/>
      <c r="I109" s="556"/>
      <c r="J109" s="556"/>
      <c r="K109" s="39"/>
      <c r="L109" s="600"/>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1"/>
      <c r="AL109" s="601"/>
      <c r="AM109" s="601"/>
      <c r="AN109" s="601"/>
      <c r="AO109" s="602"/>
      <c r="AP109" s="39"/>
      <c r="AQ109" s="600"/>
      <c r="AR109" s="601"/>
      <c r="AS109" s="601"/>
      <c r="AT109" s="601"/>
      <c r="AU109" s="601"/>
      <c r="AV109" s="601"/>
      <c r="AW109" s="601"/>
      <c r="AX109" s="601"/>
      <c r="AY109" s="601"/>
      <c r="AZ109" s="601"/>
      <c r="BA109" s="601"/>
      <c r="BB109" s="601"/>
      <c r="BC109" s="601"/>
      <c r="BD109" s="601"/>
      <c r="BE109" s="601"/>
      <c r="BF109" s="601"/>
      <c r="BG109" s="601"/>
      <c r="BH109" s="601"/>
      <c r="BI109" s="601"/>
      <c r="BJ109" s="601"/>
      <c r="BK109" s="601"/>
      <c r="BL109" s="601"/>
      <c r="BM109" s="601"/>
      <c r="BN109" s="601"/>
      <c r="BO109" s="601"/>
      <c r="BP109" s="601"/>
      <c r="BQ109" s="601"/>
      <c r="BR109" s="601"/>
      <c r="BS109" s="601"/>
      <c r="BT109" s="602"/>
      <c r="BU109" s="13"/>
    </row>
    <row r="110" spans="2:73" ht="15.75">
      <c r="B110" s="596"/>
      <c r="C110" s="596"/>
      <c r="D110" s="596"/>
      <c r="E110" s="596"/>
      <c r="F110" s="596"/>
      <c r="G110" s="596"/>
      <c r="H110" s="596"/>
      <c r="I110" s="556"/>
      <c r="J110" s="556"/>
      <c r="K110" s="39"/>
      <c r="L110" s="600"/>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1"/>
      <c r="AL110" s="601"/>
      <c r="AM110" s="601"/>
      <c r="AN110" s="601"/>
      <c r="AO110" s="602"/>
      <c r="AP110" s="39"/>
      <c r="AQ110" s="600"/>
      <c r="AR110" s="601"/>
      <c r="AS110" s="601"/>
      <c r="AT110" s="601"/>
      <c r="AU110" s="601"/>
      <c r="AV110" s="601"/>
      <c r="AW110" s="601"/>
      <c r="AX110" s="601"/>
      <c r="AY110" s="601"/>
      <c r="AZ110" s="601"/>
      <c r="BA110" s="601"/>
      <c r="BB110" s="601"/>
      <c r="BC110" s="601"/>
      <c r="BD110" s="601"/>
      <c r="BE110" s="601"/>
      <c r="BF110" s="601"/>
      <c r="BG110" s="601"/>
      <c r="BH110" s="601"/>
      <c r="BI110" s="601"/>
      <c r="BJ110" s="601"/>
      <c r="BK110" s="601"/>
      <c r="BL110" s="601"/>
      <c r="BM110" s="601"/>
      <c r="BN110" s="601"/>
      <c r="BO110" s="601"/>
      <c r="BP110" s="601"/>
      <c r="BQ110" s="601"/>
      <c r="BR110" s="601"/>
      <c r="BS110" s="601"/>
      <c r="BT110" s="602"/>
      <c r="BU110" s="13"/>
    </row>
    <row r="111" spans="2:73" ht="15.75">
      <c r="B111" s="596"/>
      <c r="C111" s="596"/>
      <c r="D111" s="596"/>
      <c r="E111" s="596"/>
      <c r="F111" s="596"/>
      <c r="G111" s="596"/>
      <c r="H111" s="596"/>
      <c r="I111" s="556"/>
      <c r="J111" s="556"/>
      <c r="K111" s="39"/>
      <c r="L111" s="600"/>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2"/>
      <c r="AP111" s="39"/>
      <c r="AQ111" s="600"/>
      <c r="AR111" s="601"/>
      <c r="AS111" s="601"/>
      <c r="AT111" s="601"/>
      <c r="AU111" s="601"/>
      <c r="AV111" s="601"/>
      <c r="AW111" s="601"/>
      <c r="AX111" s="601"/>
      <c r="AY111" s="601"/>
      <c r="AZ111" s="601"/>
      <c r="BA111" s="601"/>
      <c r="BB111" s="601"/>
      <c r="BC111" s="601"/>
      <c r="BD111" s="601"/>
      <c r="BE111" s="601"/>
      <c r="BF111" s="601"/>
      <c r="BG111" s="601"/>
      <c r="BH111" s="601"/>
      <c r="BI111" s="601"/>
      <c r="BJ111" s="601"/>
      <c r="BK111" s="601"/>
      <c r="BL111" s="601"/>
      <c r="BM111" s="601"/>
      <c r="BN111" s="601"/>
      <c r="BO111" s="601"/>
      <c r="BP111" s="601"/>
      <c r="BQ111" s="601"/>
      <c r="BR111" s="601"/>
      <c r="BS111" s="601"/>
      <c r="BT111" s="602"/>
      <c r="BU111" s="13"/>
    </row>
    <row r="112" spans="2:73">
      <c r="B112" s="596"/>
      <c r="C112" s="596"/>
      <c r="D112" s="596"/>
      <c r="E112" s="596"/>
      <c r="F112" s="596"/>
      <c r="G112" s="596"/>
      <c r="H112" s="596"/>
      <c r="I112" s="556"/>
      <c r="J112" s="556"/>
      <c r="K112" s="39"/>
      <c r="L112" s="600"/>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2"/>
      <c r="AP112" s="39"/>
      <c r="AQ112" s="600"/>
      <c r="AR112" s="601"/>
      <c r="AS112" s="601"/>
      <c r="AT112" s="601"/>
      <c r="AU112" s="601"/>
      <c r="AV112" s="601"/>
      <c r="AW112" s="601"/>
      <c r="AX112" s="601"/>
      <c r="AY112" s="601"/>
      <c r="AZ112" s="601"/>
      <c r="BA112" s="601"/>
      <c r="BB112" s="601"/>
      <c r="BC112" s="601"/>
      <c r="BD112" s="601"/>
      <c r="BE112" s="601"/>
      <c r="BF112" s="601"/>
      <c r="BG112" s="601"/>
      <c r="BH112" s="601"/>
      <c r="BI112" s="601"/>
      <c r="BJ112" s="601"/>
      <c r="BK112" s="601"/>
      <c r="BL112" s="601"/>
      <c r="BM112" s="601"/>
      <c r="BN112" s="601"/>
      <c r="BO112" s="601"/>
      <c r="BP112" s="601"/>
      <c r="BQ112" s="601"/>
      <c r="BR112" s="601"/>
      <c r="BS112" s="601"/>
      <c r="BT112" s="602"/>
    </row>
    <row r="113" spans="2:73">
      <c r="B113" s="596"/>
      <c r="C113" s="596"/>
      <c r="D113" s="596"/>
      <c r="E113" s="596"/>
      <c r="F113" s="596"/>
      <c r="G113" s="596"/>
      <c r="H113" s="596"/>
      <c r="I113" s="556"/>
      <c r="J113" s="556"/>
      <c r="K113" s="39"/>
      <c r="L113" s="600"/>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1"/>
      <c r="AL113" s="601"/>
      <c r="AM113" s="601"/>
      <c r="AN113" s="601"/>
      <c r="AO113" s="602"/>
      <c r="AP113" s="39"/>
      <c r="AQ113" s="600"/>
      <c r="AR113" s="601"/>
      <c r="AS113" s="601"/>
      <c r="AT113" s="601"/>
      <c r="AU113" s="601"/>
      <c r="AV113" s="601"/>
      <c r="AW113" s="601"/>
      <c r="AX113" s="601"/>
      <c r="AY113" s="601"/>
      <c r="AZ113" s="601"/>
      <c r="BA113" s="601"/>
      <c r="BB113" s="601"/>
      <c r="BC113" s="601"/>
      <c r="BD113" s="601"/>
      <c r="BE113" s="601"/>
      <c r="BF113" s="601"/>
      <c r="BG113" s="601"/>
      <c r="BH113" s="601"/>
      <c r="BI113" s="601"/>
      <c r="BJ113" s="601"/>
      <c r="BK113" s="601"/>
      <c r="BL113" s="601"/>
      <c r="BM113" s="601"/>
      <c r="BN113" s="601"/>
      <c r="BO113" s="601"/>
      <c r="BP113" s="601"/>
      <c r="BQ113" s="601"/>
      <c r="BR113" s="601"/>
      <c r="BS113" s="601"/>
      <c r="BT113" s="602"/>
    </row>
    <row r="114" spans="2:73">
      <c r="B114" s="596"/>
      <c r="C114" s="596"/>
      <c r="D114" s="596"/>
      <c r="E114" s="596"/>
      <c r="F114" s="596"/>
      <c r="G114" s="596"/>
      <c r="H114" s="596"/>
      <c r="I114" s="556"/>
      <c r="J114" s="556"/>
      <c r="K114" s="39"/>
      <c r="L114" s="600"/>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1"/>
      <c r="AL114" s="601"/>
      <c r="AM114" s="601"/>
      <c r="AN114" s="601"/>
      <c r="AO114" s="602"/>
      <c r="AP114" s="39"/>
      <c r="AQ114" s="600"/>
      <c r="AR114" s="601"/>
      <c r="AS114" s="601"/>
      <c r="AT114" s="601"/>
      <c r="AU114" s="601"/>
      <c r="AV114" s="601"/>
      <c r="AW114" s="601"/>
      <c r="AX114" s="601"/>
      <c r="AY114" s="601"/>
      <c r="AZ114" s="601"/>
      <c r="BA114" s="601"/>
      <c r="BB114" s="601"/>
      <c r="BC114" s="601"/>
      <c r="BD114" s="601"/>
      <c r="BE114" s="601"/>
      <c r="BF114" s="601"/>
      <c r="BG114" s="601"/>
      <c r="BH114" s="601"/>
      <c r="BI114" s="601"/>
      <c r="BJ114" s="601"/>
      <c r="BK114" s="601"/>
      <c r="BL114" s="601"/>
      <c r="BM114" s="601"/>
      <c r="BN114" s="601"/>
      <c r="BO114" s="601"/>
      <c r="BP114" s="601"/>
      <c r="BQ114" s="601"/>
      <c r="BR114" s="601"/>
      <c r="BS114" s="601"/>
      <c r="BT114" s="602"/>
    </row>
    <row r="115" spans="2:73" ht="15.75">
      <c r="B115" s="596"/>
      <c r="C115" s="596"/>
      <c r="D115" s="596"/>
      <c r="E115" s="596"/>
      <c r="F115" s="596"/>
      <c r="G115" s="596"/>
      <c r="H115" s="596"/>
      <c r="I115" s="556"/>
      <c r="J115" s="556"/>
      <c r="K115" s="39"/>
      <c r="L115" s="600"/>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2"/>
      <c r="AP115" s="39"/>
      <c r="AQ115" s="600"/>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2"/>
      <c r="BU115" s="13"/>
    </row>
    <row r="116" spans="2:73" ht="15.75">
      <c r="B116" s="596"/>
      <c r="C116" s="596"/>
      <c r="D116" s="596"/>
      <c r="E116" s="596"/>
      <c r="F116" s="596"/>
      <c r="G116" s="596"/>
      <c r="H116" s="596"/>
      <c r="I116" s="556"/>
      <c r="J116" s="556"/>
      <c r="K116" s="39"/>
      <c r="L116" s="600"/>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2"/>
      <c r="AP116" s="39"/>
      <c r="AQ116" s="600"/>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2"/>
      <c r="BU116" s="13"/>
    </row>
    <row r="117" spans="2:73" ht="15.75">
      <c r="B117" s="596"/>
      <c r="C117" s="596"/>
      <c r="D117" s="596"/>
      <c r="E117" s="596"/>
      <c r="F117" s="596"/>
      <c r="G117" s="596"/>
      <c r="H117" s="596"/>
      <c r="I117" s="556"/>
      <c r="J117" s="556"/>
      <c r="K117" s="39"/>
      <c r="L117" s="600"/>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1"/>
      <c r="AL117" s="601"/>
      <c r="AM117" s="601"/>
      <c r="AN117" s="601"/>
      <c r="AO117" s="602"/>
      <c r="AP117" s="39"/>
      <c r="AQ117" s="600"/>
      <c r="AR117" s="601"/>
      <c r="AS117" s="601"/>
      <c r="AT117" s="601"/>
      <c r="AU117" s="601"/>
      <c r="AV117" s="601"/>
      <c r="AW117" s="601"/>
      <c r="AX117" s="601"/>
      <c r="AY117" s="601"/>
      <c r="AZ117" s="601"/>
      <c r="BA117" s="601"/>
      <c r="BB117" s="601"/>
      <c r="BC117" s="601"/>
      <c r="BD117" s="601"/>
      <c r="BE117" s="601"/>
      <c r="BF117" s="601"/>
      <c r="BG117" s="601"/>
      <c r="BH117" s="601"/>
      <c r="BI117" s="601"/>
      <c r="BJ117" s="601"/>
      <c r="BK117" s="601"/>
      <c r="BL117" s="601"/>
      <c r="BM117" s="601"/>
      <c r="BN117" s="601"/>
      <c r="BO117" s="601"/>
      <c r="BP117" s="601"/>
      <c r="BQ117" s="601"/>
      <c r="BR117" s="601"/>
      <c r="BS117" s="601"/>
      <c r="BT117" s="602"/>
      <c r="BU117" s="13"/>
    </row>
    <row r="118" spans="2:73" ht="15.75">
      <c r="B118" s="596"/>
      <c r="C118" s="596"/>
      <c r="D118" s="596"/>
      <c r="E118" s="596"/>
      <c r="F118" s="596"/>
      <c r="G118" s="596"/>
      <c r="H118" s="596"/>
      <c r="I118" s="556"/>
      <c r="J118" s="556"/>
      <c r="K118" s="39"/>
      <c r="L118" s="600"/>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1"/>
      <c r="AL118" s="601"/>
      <c r="AM118" s="601"/>
      <c r="AN118" s="601"/>
      <c r="AO118" s="602"/>
      <c r="AP118" s="39"/>
      <c r="AQ118" s="600"/>
      <c r="AR118" s="601"/>
      <c r="AS118" s="601"/>
      <c r="AT118" s="601"/>
      <c r="AU118" s="601"/>
      <c r="AV118" s="601"/>
      <c r="AW118" s="601"/>
      <c r="AX118" s="601"/>
      <c r="AY118" s="601"/>
      <c r="AZ118" s="601"/>
      <c r="BA118" s="601"/>
      <c r="BB118" s="601"/>
      <c r="BC118" s="601"/>
      <c r="BD118" s="601"/>
      <c r="BE118" s="601"/>
      <c r="BF118" s="601"/>
      <c r="BG118" s="601"/>
      <c r="BH118" s="601"/>
      <c r="BI118" s="601"/>
      <c r="BJ118" s="601"/>
      <c r="BK118" s="601"/>
      <c r="BL118" s="601"/>
      <c r="BM118" s="601"/>
      <c r="BN118" s="601"/>
      <c r="BO118" s="601"/>
      <c r="BP118" s="601"/>
      <c r="BQ118" s="601"/>
      <c r="BR118" s="601"/>
      <c r="BS118" s="601"/>
      <c r="BT118" s="602"/>
      <c r="BU118" s="13"/>
    </row>
    <row r="119" spans="2:73" ht="15.75">
      <c r="B119" s="596"/>
      <c r="C119" s="596"/>
      <c r="D119" s="596"/>
      <c r="E119" s="596"/>
      <c r="F119" s="596"/>
      <c r="G119" s="596"/>
      <c r="H119" s="596"/>
      <c r="I119" s="556"/>
      <c r="J119" s="556"/>
      <c r="K119" s="39"/>
      <c r="L119" s="600"/>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2"/>
      <c r="AP119" s="39"/>
      <c r="AQ119" s="600"/>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2"/>
      <c r="BU119" s="13"/>
    </row>
    <row r="120" spans="2:73">
      <c r="B120" s="596"/>
      <c r="C120" s="596"/>
      <c r="D120" s="596"/>
      <c r="E120" s="596"/>
      <c r="F120" s="596"/>
      <c r="G120" s="596"/>
      <c r="H120" s="596"/>
      <c r="I120" s="556"/>
      <c r="J120" s="556"/>
      <c r="K120" s="39"/>
      <c r="L120" s="600"/>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2"/>
      <c r="AP120" s="39"/>
      <c r="AQ120" s="600"/>
      <c r="AR120" s="601"/>
      <c r="AS120" s="601"/>
      <c r="AT120" s="601"/>
      <c r="AU120" s="601"/>
      <c r="AV120" s="601"/>
      <c r="AW120" s="601"/>
      <c r="AX120" s="601"/>
      <c r="AY120" s="601"/>
      <c r="AZ120" s="601"/>
      <c r="BA120" s="601"/>
      <c r="BB120" s="601"/>
      <c r="BC120" s="601"/>
      <c r="BD120" s="601"/>
      <c r="BE120" s="601"/>
      <c r="BF120" s="601"/>
      <c r="BG120" s="601"/>
      <c r="BH120" s="601"/>
      <c r="BI120" s="601"/>
      <c r="BJ120" s="601"/>
      <c r="BK120" s="601"/>
      <c r="BL120" s="601"/>
      <c r="BM120" s="601"/>
      <c r="BN120" s="601"/>
      <c r="BO120" s="601"/>
      <c r="BP120" s="601"/>
      <c r="BQ120" s="601"/>
      <c r="BR120" s="601"/>
      <c r="BS120" s="601"/>
      <c r="BT120" s="602"/>
    </row>
    <row r="121" spans="2:73" ht="15.75">
      <c r="B121" s="596"/>
      <c r="C121" s="596"/>
      <c r="D121" s="596"/>
      <c r="E121" s="596"/>
      <c r="F121" s="596"/>
      <c r="G121" s="596"/>
      <c r="H121" s="596"/>
      <c r="I121" s="556"/>
      <c r="J121" s="556"/>
      <c r="K121" s="39"/>
      <c r="L121" s="600"/>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1"/>
      <c r="AL121" s="601"/>
      <c r="AM121" s="601"/>
      <c r="AN121" s="601"/>
      <c r="AO121" s="602"/>
      <c r="AP121" s="39"/>
      <c r="AQ121" s="600"/>
      <c r="AR121" s="601"/>
      <c r="AS121" s="601"/>
      <c r="AT121" s="601"/>
      <c r="AU121" s="601"/>
      <c r="AV121" s="601"/>
      <c r="AW121" s="601"/>
      <c r="AX121" s="601"/>
      <c r="AY121" s="601"/>
      <c r="AZ121" s="601"/>
      <c r="BA121" s="601"/>
      <c r="BB121" s="601"/>
      <c r="BC121" s="601"/>
      <c r="BD121" s="601"/>
      <c r="BE121" s="601"/>
      <c r="BF121" s="601"/>
      <c r="BG121" s="601"/>
      <c r="BH121" s="601"/>
      <c r="BI121" s="601"/>
      <c r="BJ121" s="601"/>
      <c r="BK121" s="601"/>
      <c r="BL121" s="601"/>
      <c r="BM121" s="601"/>
      <c r="BN121" s="601"/>
      <c r="BO121" s="601"/>
      <c r="BP121" s="601"/>
      <c r="BQ121" s="601"/>
      <c r="BR121" s="601"/>
      <c r="BS121" s="601"/>
      <c r="BT121" s="602"/>
      <c r="BU121" s="13"/>
    </row>
    <row r="122" spans="2:73" ht="15.75">
      <c r="B122" s="596"/>
      <c r="C122" s="596"/>
      <c r="D122" s="596"/>
      <c r="E122" s="596"/>
      <c r="F122" s="596"/>
      <c r="G122" s="596"/>
      <c r="H122" s="596"/>
      <c r="I122" s="556"/>
      <c r="J122" s="556"/>
      <c r="K122" s="39"/>
      <c r="L122" s="603"/>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4"/>
      <c r="AL122" s="604"/>
      <c r="AM122" s="604"/>
      <c r="AN122" s="604"/>
      <c r="AO122" s="605"/>
      <c r="AP122" s="39"/>
      <c r="AQ122" s="603"/>
      <c r="AR122" s="604"/>
      <c r="AS122" s="604"/>
      <c r="AT122" s="604"/>
      <c r="AU122" s="604"/>
      <c r="AV122" s="604"/>
      <c r="AW122" s="604"/>
      <c r="AX122" s="604"/>
      <c r="AY122" s="604"/>
      <c r="AZ122" s="604"/>
      <c r="BA122" s="604"/>
      <c r="BB122" s="604"/>
      <c r="BC122" s="604"/>
      <c r="BD122" s="604"/>
      <c r="BE122" s="604"/>
      <c r="BF122" s="604"/>
      <c r="BG122" s="604"/>
      <c r="BH122" s="604"/>
      <c r="BI122" s="604"/>
      <c r="BJ122" s="604"/>
      <c r="BK122" s="604"/>
      <c r="BL122" s="604"/>
      <c r="BM122" s="604"/>
      <c r="BN122" s="604"/>
      <c r="BO122" s="604"/>
      <c r="BP122" s="604"/>
      <c r="BQ122" s="604"/>
      <c r="BR122" s="604"/>
      <c r="BS122" s="604"/>
      <c r="BT122" s="60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106" zoomScaleNormal="106" workbookViewId="0">
      <selection activeCell="V15" sqref="V15"/>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42578125" style="1" customWidth="1"/>
    <col min="9" max="9" width="11" style="1" customWidth="1"/>
    <col min="10" max="10" width="9" style="1"/>
    <col min="11" max="11" width="11.42578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09"/>
      <c r="B13" s="509" t="s">
        <v>171</v>
      </c>
      <c r="D13" s="99" t="s">
        <v>175</v>
      </c>
      <c r="E13" s="641"/>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09" t="s">
        <v>501</v>
      </c>
    </row>
    <row r="16" spans="1:17" ht="15.75">
      <c r="B16" s="509"/>
    </row>
    <row r="17" spans="2:21" s="24" customFormat="1" ht="20.45" customHeight="1">
      <c r="B17" s="577" t="s">
        <v>650</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39" t="s">
        <v>701</v>
      </c>
      <c r="C18" s="839"/>
      <c r="D18" s="839"/>
      <c r="E18" s="839"/>
      <c r="F18" s="839"/>
      <c r="G18" s="839"/>
      <c r="H18" s="839"/>
      <c r="I18" s="839"/>
      <c r="J18" s="839"/>
      <c r="K18" s="839"/>
      <c r="L18" s="839"/>
      <c r="M18" s="839"/>
      <c r="N18" s="839"/>
      <c r="O18" s="839"/>
      <c r="P18" s="839"/>
      <c r="Q18" s="839"/>
      <c r="R18" s="839"/>
      <c r="S18" s="839"/>
      <c r="T18" s="839"/>
      <c r="U18" s="839"/>
    </row>
    <row r="21" spans="2:21" ht="21">
      <c r="B21" s="639" t="s">
        <v>685</v>
      </c>
    </row>
    <row r="23" spans="2:21" ht="21">
      <c r="B23" s="639" t="s">
        <v>686</v>
      </c>
      <c r="C23" s="640"/>
      <c r="E23" s="640"/>
      <c r="F23" s="640"/>
      <c r="H23" s="639" t="s">
        <v>687</v>
      </c>
    </row>
    <row r="24" spans="2:21" ht="18.75" customHeight="1">
      <c r="B24" s="907" t="s">
        <v>665</v>
      </c>
      <c r="C24" s="907"/>
      <c r="D24" s="907"/>
      <c r="E24" s="907"/>
      <c r="F24" s="907"/>
      <c r="H24" s="1" t="s">
        <v>673</v>
      </c>
      <c r="M24" s="1" t="s">
        <v>674</v>
      </c>
    </row>
    <row r="25" spans="2:21" ht="45">
      <c r="B25" s="636" t="s">
        <v>62</v>
      </c>
      <c r="C25" s="636" t="s">
        <v>666</v>
      </c>
      <c r="D25" s="636" t="s">
        <v>667</v>
      </c>
      <c r="E25" s="636" t="s">
        <v>669</v>
      </c>
      <c r="F25" s="636" t="s">
        <v>668</v>
      </c>
      <c r="H25" s="636" t="s">
        <v>670</v>
      </c>
      <c r="I25" s="636" t="s">
        <v>671</v>
      </c>
      <c r="J25" s="636" t="s">
        <v>672</v>
      </c>
      <c r="K25" s="636" t="s">
        <v>666</v>
      </c>
      <c r="M25" s="636" t="s">
        <v>670</v>
      </c>
      <c r="N25" s="636" t="s">
        <v>671</v>
      </c>
      <c r="O25" s="636" t="s">
        <v>672</v>
      </c>
      <c r="P25" s="636" t="s">
        <v>666</v>
      </c>
    </row>
    <row r="26" spans="2:21" ht="18">
      <c r="B26" s="636"/>
      <c r="C26" s="636" t="s">
        <v>675</v>
      </c>
      <c r="D26" s="636" t="s">
        <v>676</v>
      </c>
      <c r="E26" s="636" t="s">
        <v>677</v>
      </c>
      <c r="F26" s="636" t="s">
        <v>678</v>
      </c>
      <c r="H26" s="636"/>
      <c r="I26" s="636" t="s">
        <v>679</v>
      </c>
      <c r="J26" s="636" t="s">
        <v>680</v>
      </c>
      <c r="K26" s="636" t="s">
        <v>681</v>
      </c>
      <c r="M26" s="636"/>
      <c r="N26" s="636" t="s">
        <v>682</v>
      </c>
      <c r="O26" s="636" t="s">
        <v>683</v>
      </c>
      <c r="P26" s="636" t="s">
        <v>684</v>
      </c>
    </row>
    <row r="27" spans="2:21" ht="15.75" customHeight="1">
      <c r="B27" s="638" t="s">
        <v>689</v>
      </c>
      <c r="C27" s="645">
        <f>K49</f>
        <v>0</v>
      </c>
      <c r="D27" s="643"/>
      <c r="E27" s="637"/>
      <c r="F27" s="637"/>
      <c r="H27" s="637"/>
      <c r="I27" s="637"/>
      <c r="J27" s="637"/>
      <c r="K27" s="637">
        <f>I27*J27</f>
        <v>0</v>
      </c>
      <c r="M27" s="637"/>
      <c r="N27" s="637"/>
      <c r="O27" s="637"/>
      <c r="P27" s="637">
        <f>N27*O27</f>
        <v>0</v>
      </c>
    </row>
    <row r="28" spans="2:21" ht="15.75" customHeight="1">
      <c r="B28" s="638" t="s">
        <v>690</v>
      </c>
      <c r="C28" s="646">
        <f>P49</f>
        <v>0</v>
      </c>
      <c r="D28" s="647">
        <f>C28-C27</f>
        <v>0</v>
      </c>
      <c r="E28" s="637"/>
      <c r="F28" s="644">
        <f>D28*E28</f>
        <v>0</v>
      </c>
      <c r="H28" s="637"/>
      <c r="I28" s="637"/>
      <c r="J28" s="637"/>
      <c r="K28" s="637"/>
      <c r="M28" s="637"/>
      <c r="N28" s="637"/>
      <c r="O28" s="637"/>
      <c r="P28" s="637"/>
    </row>
    <row r="29" spans="2:21" ht="15.75" customHeight="1">
      <c r="B29" s="638" t="s">
        <v>691</v>
      </c>
      <c r="C29" s="637"/>
      <c r="D29" s="637"/>
      <c r="E29" s="637"/>
      <c r="F29" s="637"/>
      <c r="H29" s="637"/>
      <c r="I29" s="637"/>
      <c r="J29" s="637"/>
      <c r="K29" s="637"/>
      <c r="M29" s="637"/>
      <c r="N29" s="637"/>
      <c r="O29" s="637"/>
      <c r="P29" s="637"/>
    </row>
    <row r="30" spans="2:21" ht="15.75" customHeight="1">
      <c r="B30" s="638" t="s">
        <v>692</v>
      </c>
      <c r="C30" s="637"/>
      <c r="D30" s="637"/>
      <c r="E30" s="637"/>
      <c r="F30" s="637"/>
      <c r="H30" s="637"/>
      <c r="I30" s="637"/>
      <c r="J30" s="637"/>
      <c r="K30" s="637"/>
      <c r="M30" s="637"/>
      <c r="N30" s="637"/>
      <c r="O30" s="637"/>
      <c r="P30" s="637"/>
    </row>
    <row r="31" spans="2:21" ht="15.75" customHeight="1">
      <c r="B31" s="638" t="s">
        <v>693</v>
      </c>
      <c r="C31" s="637"/>
      <c r="D31" s="637"/>
      <c r="E31" s="637"/>
      <c r="F31" s="637"/>
      <c r="H31" s="637"/>
      <c r="I31" s="637"/>
      <c r="J31" s="637"/>
      <c r="K31" s="637"/>
      <c r="M31" s="637"/>
      <c r="N31" s="637"/>
      <c r="O31" s="637"/>
      <c r="P31" s="637"/>
    </row>
    <row r="32" spans="2:21" ht="15.75" customHeight="1">
      <c r="B32" s="638" t="s">
        <v>694</v>
      </c>
      <c r="C32" s="637"/>
      <c r="D32" s="637"/>
      <c r="E32" s="637"/>
      <c r="F32" s="637"/>
      <c r="H32" s="637"/>
      <c r="I32" s="637"/>
      <c r="J32" s="637"/>
      <c r="K32" s="637"/>
      <c r="M32" s="637"/>
      <c r="N32" s="637"/>
      <c r="O32" s="637"/>
      <c r="P32" s="637"/>
    </row>
    <row r="33" spans="2:16" ht="15.75" customHeight="1">
      <c r="B33" s="638" t="s">
        <v>695</v>
      </c>
      <c r="C33" s="637"/>
      <c r="D33" s="637"/>
      <c r="E33" s="637"/>
      <c r="F33" s="637"/>
      <c r="H33" s="637"/>
      <c r="I33" s="637"/>
      <c r="J33" s="637"/>
      <c r="K33" s="637"/>
      <c r="M33" s="637"/>
      <c r="N33" s="637"/>
      <c r="O33" s="637"/>
      <c r="P33" s="637"/>
    </row>
    <row r="34" spans="2:16" ht="15.75" customHeight="1">
      <c r="B34" s="638" t="s">
        <v>696</v>
      </c>
      <c r="C34" s="637"/>
      <c r="D34" s="637"/>
      <c r="E34" s="637"/>
      <c r="F34" s="637"/>
      <c r="H34" s="637"/>
      <c r="I34" s="637"/>
      <c r="J34" s="637"/>
      <c r="K34" s="637"/>
      <c r="M34" s="637"/>
      <c r="N34" s="637"/>
      <c r="O34" s="637"/>
      <c r="P34" s="637"/>
    </row>
    <row r="35" spans="2:16" ht="15.75" customHeight="1">
      <c r="B35" s="638" t="s">
        <v>697</v>
      </c>
      <c r="C35" s="637"/>
      <c r="D35" s="637"/>
      <c r="E35" s="637"/>
      <c r="F35" s="637"/>
      <c r="H35" s="637"/>
      <c r="I35" s="637"/>
      <c r="J35" s="637"/>
      <c r="K35" s="637"/>
      <c r="M35" s="637"/>
      <c r="N35" s="637"/>
      <c r="O35" s="637"/>
      <c r="P35" s="637"/>
    </row>
    <row r="36" spans="2:16" ht="15.75" customHeight="1">
      <c r="B36" s="638" t="s">
        <v>698</v>
      </c>
      <c r="C36" s="637"/>
      <c r="D36" s="637"/>
      <c r="E36" s="637"/>
      <c r="F36" s="637"/>
      <c r="H36" s="637"/>
      <c r="I36" s="637"/>
      <c r="J36" s="637"/>
      <c r="K36" s="637"/>
      <c r="M36" s="637"/>
      <c r="N36" s="637"/>
      <c r="O36" s="637"/>
      <c r="P36" s="637"/>
    </row>
    <row r="37" spans="2:16" ht="15.75" customHeight="1">
      <c r="B37" s="638" t="s">
        <v>699</v>
      </c>
      <c r="C37" s="637"/>
      <c r="D37" s="637"/>
      <c r="E37" s="637"/>
      <c r="F37" s="637"/>
      <c r="H37" s="637"/>
      <c r="I37" s="637"/>
      <c r="J37" s="637"/>
      <c r="K37" s="637"/>
      <c r="M37" s="637"/>
      <c r="N37" s="637"/>
      <c r="O37" s="637"/>
      <c r="P37" s="637"/>
    </row>
    <row r="38" spans="2:16" ht="15.75" customHeight="1">
      <c r="B38" s="638" t="s">
        <v>700</v>
      </c>
      <c r="C38" s="637"/>
      <c r="D38" s="637"/>
      <c r="E38" s="637"/>
      <c r="F38" s="637"/>
      <c r="H38" s="637"/>
      <c r="I38" s="637"/>
      <c r="J38" s="637"/>
      <c r="K38" s="637"/>
      <c r="M38" s="637"/>
      <c r="N38" s="637"/>
      <c r="O38" s="637"/>
      <c r="P38" s="637"/>
    </row>
    <row r="39" spans="2:16" ht="16.350000000000001" customHeight="1">
      <c r="B39" s="648" t="s">
        <v>26</v>
      </c>
      <c r="C39" s="649"/>
      <c r="D39" s="649"/>
      <c r="E39" s="649"/>
      <c r="F39" s="650">
        <f>SUM(F28:F38)</f>
        <v>0</v>
      </c>
      <c r="H39" s="637"/>
      <c r="I39" s="637"/>
      <c r="J39" s="637"/>
      <c r="K39" s="637"/>
      <c r="M39" s="637"/>
      <c r="N39" s="637"/>
      <c r="O39" s="637"/>
      <c r="P39" s="637"/>
    </row>
    <row r="40" spans="2:16">
      <c r="B40" s="638" t="s">
        <v>688</v>
      </c>
      <c r="C40" s="637"/>
      <c r="D40" s="637"/>
      <c r="E40" s="637"/>
      <c r="F40" s="637"/>
      <c r="H40" s="637"/>
      <c r="I40" s="637"/>
      <c r="J40" s="637"/>
      <c r="K40" s="637"/>
      <c r="M40" s="637"/>
      <c r="N40" s="637"/>
      <c r="O40" s="637"/>
      <c r="P40" s="637"/>
    </row>
    <row r="41" spans="2:16">
      <c r="B41" s="638" t="s">
        <v>688</v>
      </c>
      <c r="C41" s="637"/>
      <c r="D41" s="637"/>
      <c r="E41" s="637"/>
      <c r="F41" s="637"/>
      <c r="H41" s="637"/>
      <c r="I41" s="637"/>
      <c r="J41" s="637"/>
      <c r="K41" s="637"/>
      <c r="M41" s="637"/>
      <c r="N41" s="637"/>
      <c r="O41" s="637"/>
      <c r="P41" s="637"/>
    </row>
    <row r="42" spans="2:16">
      <c r="B42" s="638" t="s">
        <v>688</v>
      </c>
      <c r="C42" s="637"/>
      <c r="D42" s="637"/>
      <c r="E42" s="637"/>
      <c r="F42" s="637"/>
      <c r="H42" s="637"/>
      <c r="I42" s="637"/>
      <c r="J42" s="637"/>
      <c r="K42" s="637"/>
      <c r="M42" s="637"/>
      <c r="N42" s="637"/>
      <c r="O42" s="637"/>
      <c r="P42" s="637"/>
    </row>
    <row r="43" spans="2:16">
      <c r="B43" s="638" t="s">
        <v>688</v>
      </c>
      <c r="C43" s="637"/>
      <c r="D43" s="637"/>
      <c r="E43" s="637"/>
      <c r="F43" s="637"/>
      <c r="H43" s="637"/>
      <c r="I43" s="637"/>
      <c r="J43" s="637"/>
      <c r="K43" s="637"/>
      <c r="M43" s="637"/>
      <c r="N43" s="637"/>
      <c r="O43" s="637"/>
      <c r="P43" s="637"/>
    </row>
    <row r="44" spans="2:16">
      <c r="H44" s="637"/>
      <c r="I44" s="637"/>
      <c r="J44" s="637"/>
      <c r="K44" s="637"/>
      <c r="M44" s="637"/>
      <c r="N44" s="637"/>
      <c r="O44" s="637"/>
      <c r="P44" s="637"/>
    </row>
    <row r="45" spans="2:16">
      <c r="H45" s="637"/>
      <c r="I45" s="637"/>
      <c r="J45" s="637"/>
      <c r="K45" s="637"/>
      <c r="M45" s="637"/>
      <c r="N45" s="637"/>
      <c r="O45" s="637"/>
      <c r="P45" s="637"/>
    </row>
    <row r="46" spans="2:16">
      <c r="H46" s="637"/>
      <c r="I46" s="637"/>
      <c r="J46" s="637"/>
      <c r="K46" s="637"/>
      <c r="M46" s="637"/>
      <c r="N46" s="637"/>
      <c r="O46" s="637"/>
      <c r="P46" s="637"/>
    </row>
    <row r="47" spans="2:16">
      <c r="H47" s="637"/>
      <c r="I47" s="637"/>
      <c r="J47" s="637"/>
      <c r="K47" s="637"/>
      <c r="M47" s="637"/>
      <c r="N47" s="637"/>
      <c r="O47" s="637"/>
      <c r="P47" s="637"/>
    </row>
    <row r="48" spans="2:16">
      <c r="H48" s="637"/>
      <c r="I48" s="637"/>
      <c r="J48" s="637"/>
      <c r="K48" s="637"/>
      <c r="M48" s="637"/>
      <c r="N48" s="637"/>
      <c r="O48" s="637"/>
      <c r="P48" s="637"/>
    </row>
    <row r="49" spans="8:16">
      <c r="H49" s="648" t="s">
        <v>26</v>
      </c>
      <c r="I49" s="649"/>
      <c r="J49" s="649"/>
      <c r="K49" s="645">
        <f>SUM(K27:K48)</f>
        <v>0</v>
      </c>
      <c r="M49" s="648" t="s">
        <v>26</v>
      </c>
      <c r="N49" s="649"/>
      <c r="O49" s="649"/>
      <c r="P49" s="64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defaultColWidth="9" defaultRowHeight="15"/>
  <cols>
    <col min="1" max="1" width="9" style="1"/>
    <col min="2" max="2" width="37" style="607" customWidth="1"/>
    <col min="3" max="3" width="9" style="9"/>
    <col min="4" max="13" width="9" style="1"/>
    <col min="14" max="14" width="17.140625" style="1" customWidth="1"/>
    <col min="15" max="20" width="9" style="1"/>
    <col min="21" max="21" width="20.42578125" style="1" customWidth="1"/>
    <col min="22" max="16384" width="9" style="1"/>
  </cols>
  <sheetData>
    <row r="15" spans="2:21" ht="18" customHeight="1">
      <c r="B15" s="816" t="s">
        <v>975</v>
      </c>
      <c r="C15" s="816"/>
      <c r="D15" s="816"/>
      <c r="E15" s="816"/>
      <c r="F15" s="816"/>
      <c r="G15" s="816"/>
      <c r="H15" s="816"/>
      <c r="I15" s="816"/>
      <c r="J15" s="816"/>
      <c r="K15" s="816"/>
      <c r="L15" s="816"/>
      <c r="M15" s="816"/>
      <c r="N15" s="816"/>
      <c r="O15" s="816"/>
      <c r="P15" s="816"/>
      <c r="Q15" s="816"/>
      <c r="R15" s="816"/>
      <c r="S15" s="816"/>
      <c r="T15" s="816"/>
      <c r="U15" s="816"/>
    </row>
    <row r="17" spans="2:21" ht="26.25" customHeight="1">
      <c r="B17" s="608" t="s">
        <v>557</v>
      </c>
      <c r="C17" s="823" t="s">
        <v>501</v>
      </c>
      <c r="D17" s="824"/>
      <c r="E17" s="824"/>
      <c r="F17" s="824"/>
      <c r="G17" s="824"/>
      <c r="H17" s="824"/>
      <c r="I17" s="824"/>
      <c r="J17" s="824"/>
      <c r="K17" s="824"/>
      <c r="L17" s="824"/>
      <c r="M17" s="824"/>
      <c r="N17" s="824"/>
      <c r="O17" s="824"/>
      <c r="P17" s="824"/>
      <c r="Q17" s="824"/>
      <c r="R17" s="824"/>
      <c r="S17" s="824"/>
      <c r="T17" s="824"/>
      <c r="U17" s="824"/>
    </row>
    <row r="18" spans="2:21" ht="6.95" customHeight="1">
      <c r="B18" s="757"/>
      <c r="C18" s="758"/>
      <c r="D18" s="758"/>
      <c r="E18" s="758"/>
      <c r="F18" s="758"/>
      <c r="G18" s="758"/>
      <c r="H18" s="758"/>
      <c r="I18" s="758"/>
      <c r="J18" s="758"/>
      <c r="K18" s="758"/>
      <c r="L18" s="758"/>
      <c r="M18" s="758"/>
      <c r="N18" s="758"/>
      <c r="O18" s="758"/>
      <c r="P18" s="758"/>
      <c r="Q18" s="758"/>
      <c r="R18" s="758"/>
      <c r="S18" s="758"/>
      <c r="T18" s="758"/>
      <c r="U18" s="758"/>
    </row>
    <row r="19" spans="2:21" ht="55.5" customHeight="1">
      <c r="B19" s="620" t="s">
        <v>626</v>
      </c>
      <c r="C19" s="819" t="s">
        <v>716</v>
      </c>
      <c r="D19" s="819"/>
      <c r="E19" s="819"/>
      <c r="F19" s="819"/>
      <c r="G19" s="819"/>
      <c r="H19" s="819"/>
      <c r="I19" s="819"/>
      <c r="J19" s="819"/>
      <c r="K19" s="819"/>
      <c r="L19" s="819"/>
      <c r="M19" s="819"/>
      <c r="N19" s="819"/>
      <c r="O19" s="819"/>
      <c r="P19" s="819"/>
      <c r="Q19" s="819"/>
      <c r="R19" s="819"/>
      <c r="S19" s="819"/>
      <c r="T19" s="819"/>
      <c r="U19" s="820"/>
    </row>
    <row r="20" spans="2:21" ht="15.75">
      <c r="B20" s="610"/>
      <c r="C20" s="472"/>
      <c r="U20" s="611"/>
    </row>
    <row r="21" spans="2:21" ht="15.75">
      <c r="B21" s="610"/>
      <c r="C21" s="472" t="s">
        <v>630</v>
      </c>
      <c r="U21" s="611"/>
    </row>
    <row r="22" spans="2:21" ht="15.75">
      <c r="B22" s="610"/>
      <c r="C22" s="472"/>
      <c r="U22" s="611"/>
    </row>
    <row r="23" spans="2:21" ht="15.75">
      <c r="B23" s="610"/>
      <c r="C23" s="472" t="s">
        <v>627</v>
      </c>
      <c r="U23" s="611"/>
    </row>
    <row r="24" spans="2:21" ht="15.75">
      <c r="B24" s="610"/>
      <c r="C24" s="472"/>
      <c r="U24" s="611"/>
    </row>
    <row r="25" spans="2:21" ht="30" customHeight="1">
      <c r="B25" s="610"/>
      <c r="C25" s="819" t="s">
        <v>628</v>
      </c>
      <c r="D25" s="819"/>
      <c r="E25" s="819"/>
      <c r="F25" s="819"/>
      <c r="G25" s="819"/>
      <c r="H25" s="819"/>
      <c r="I25" s="819"/>
      <c r="J25" s="819"/>
      <c r="K25" s="819"/>
      <c r="L25" s="819"/>
      <c r="M25" s="819"/>
      <c r="N25" s="819"/>
      <c r="O25" s="819"/>
      <c r="P25" s="819"/>
      <c r="Q25" s="819"/>
      <c r="R25" s="819"/>
      <c r="S25" s="819"/>
      <c r="U25" s="611"/>
    </row>
    <row r="26" spans="2:21" ht="15.75">
      <c r="B26" s="610"/>
      <c r="C26" s="472"/>
      <c r="U26" s="611"/>
    </row>
    <row r="27" spans="2:21" ht="15.75">
      <c r="B27" s="610"/>
      <c r="C27" s="472" t="s">
        <v>631</v>
      </c>
      <c r="U27" s="611"/>
    </row>
    <row r="28" spans="2:21" ht="15.75">
      <c r="B28" s="610"/>
      <c r="C28" s="472"/>
      <c r="U28" s="611"/>
    </row>
    <row r="29" spans="2:21" ht="31.5" customHeight="1">
      <c r="B29" s="610"/>
      <c r="C29" s="819" t="s">
        <v>629</v>
      </c>
      <c r="D29" s="819"/>
      <c r="E29" s="819"/>
      <c r="F29" s="819"/>
      <c r="G29" s="819"/>
      <c r="H29" s="819"/>
      <c r="I29" s="819"/>
      <c r="J29" s="819"/>
      <c r="K29" s="819"/>
      <c r="L29" s="819"/>
      <c r="M29" s="819"/>
      <c r="N29" s="819"/>
      <c r="O29" s="819"/>
      <c r="P29" s="819"/>
      <c r="Q29" s="819"/>
      <c r="R29" s="819"/>
      <c r="S29" s="819"/>
      <c r="T29" s="819"/>
      <c r="U29" s="820"/>
    </row>
    <row r="30" spans="2:21" ht="15.75">
      <c r="B30" s="610"/>
      <c r="C30" s="472"/>
      <c r="U30" s="611"/>
    </row>
    <row r="31" spans="2:21" ht="31.5" customHeight="1">
      <c r="B31" s="610"/>
      <c r="C31" s="819" t="s">
        <v>632</v>
      </c>
      <c r="D31" s="819"/>
      <c r="E31" s="819"/>
      <c r="F31" s="819"/>
      <c r="G31" s="819"/>
      <c r="H31" s="819"/>
      <c r="I31" s="819"/>
      <c r="J31" s="819"/>
      <c r="K31" s="819"/>
      <c r="L31" s="819"/>
      <c r="M31" s="819"/>
      <c r="N31" s="819"/>
      <c r="O31" s="819"/>
      <c r="P31" s="819"/>
      <c r="Q31" s="819"/>
      <c r="R31" s="819"/>
      <c r="S31" s="819"/>
      <c r="T31" s="819"/>
      <c r="U31" s="820"/>
    </row>
    <row r="32" spans="2:21" ht="15.75">
      <c r="B32" s="610"/>
      <c r="C32" s="472"/>
      <c r="U32" s="611"/>
    </row>
    <row r="33" spans="2:21" ht="15.75">
      <c r="B33" s="610"/>
      <c r="C33" s="472" t="s">
        <v>633</v>
      </c>
      <c r="U33" s="611"/>
    </row>
    <row r="34" spans="2:21" ht="15.75">
      <c r="B34" s="612"/>
      <c r="C34" s="613"/>
      <c r="D34" s="614"/>
      <c r="E34" s="614"/>
      <c r="F34" s="614"/>
      <c r="G34" s="614"/>
      <c r="H34" s="614"/>
      <c r="I34" s="614"/>
      <c r="J34" s="614"/>
      <c r="K34" s="614"/>
      <c r="L34" s="614"/>
      <c r="M34" s="614"/>
      <c r="N34" s="614"/>
      <c r="O34" s="614"/>
      <c r="P34" s="614"/>
      <c r="Q34" s="614"/>
      <c r="R34" s="614"/>
      <c r="S34" s="614"/>
      <c r="T34" s="614"/>
      <c r="U34" s="615"/>
    </row>
    <row r="35" spans="2:21" ht="51" customHeight="1">
      <c r="B35" s="616" t="s">
        <v>634</v>
      </c>
      <c r="C35" s="825" t="s">
        <v>925</v>
      </c>
      <c r="D35" s="825"/>
      <c r="E35" s="825"/>
      <c r="F35" s="825"/>
      <c r="G35" s="825"/>
      <c r="H35" s="825"/>
      <c r="I35" s="825"/>
      <c r="J35" s="825"/>
      <c r="K35" s="825"/>
      <c r="L35" s="825"/>
      <c r="M35" s="825"/>
      <c r="N35" s="825"/>
      <c r="O35" s="825"/>
      <c r="P35" s="825"/>
      <c r="Q35" s="825"/>
      <c r="R35" s="825"/>
      <c r="S35" s="825"/>
      <c r="T35" s="825"/>
      <c r="U35" s="826"/>
    </row>
    <row r="36" spans="2:21">
      <c r="B36" s="617"/>
      <c r="C36" s="618"/>
      <c r="D36" s="618"/>
      <c r="E36" s="618"/>
      <c r="F36" s="618"/>
      <c r="G36" s="618"/>
      <c r="H36" s="618"/>
      <c r="I36" s="618"/>
      <c r="J36" s="618"/>
      <c r="K36" s="618"/>
      <c r="L36" s="618"/>
      <c r="M36" s="618"/>
      <c r="N36" s="618"/>
      <c r="O36" s="618"/>
      <c r="P36" s="618"/>
      <c r="Q36" s="618"/>
      <c r="R36" s="618"/>
      <c r="S36" s="618"/>
      <c r="T36" s="618"/>
      <c r="U36" s="619"/>
    </row>
    <row r="37" spans="2:21" ht="15.75">
      <c r="B37" s="620" t="s">
        <v>635</v>
      </c>
      <c r="C37" s="30" t="s">
        <v>636</v>
      </c>
      <c r="U37" s="611"/>
    </row>
    <row r="38" spans="2:21">
      <c r="B38" s="621"/>
      <c r="C38" s="614"/>
      <c r="D38" s="614"/>
      <c r="E38" s="614"/>
      <c r="F38" s="614"/>
      <c r="G38" s="614"/>
      <c r="H38" s="614"/>
      <c r="I38" s="614"/>
      <c r="J38" s="614"/>
      <c r="K38" s="614"/>
      <c r="L38" s="614"/>
      <c r="M38" s="614"/>
      <c r="N38" s="614"/>
      <c r="O38" s="614"/>
      <c r="P38" s="614"/>
      <c r="Q38" s="614"/>
      <c r="R38" s="614"/>
      <c r="S38" s="614"/>
      <c r="T38" s="614"/>
      <c r="U38" s="615"/>
    </row>
    <row r="39" spans="2:21" ht="34.5" customHeight="1">
      <c r="B39" s="609" t="s">
        <v>637</v>
      </c>
      <c r="C39" s="821" t="s">
        <v>638</v>
      </c>
      <c r="D39" s="821"/>
      <c r="E39" s="821"/>
      <c r="F39" s="821"/>
      <c r="G39" s="821"/>
      <c r="H39" s="821"/>
      <c r="I39" s="821"/>
      <c r="J39" s="821"/>
      <c r="K39" s="821"/>
      <c r="L39" s="821"/>
      <c r="M39" s="821"/>
      <c r="N39" s="821"/>
      <c r="O39" s="821"/>
      <c r="P39" s="821"/>
      <c r="Q39" s="821"/>
      <c r="R39" s="821"/>
      <c r="S39" s="821"/>
      <c r="T39" s="821"/>
      <c r="U39" s="822"/>
    </row>
    <row r="40" spans="2:21">
      <c r="B40" s="621"/>
      <c r="C40" s="614"/>
      <c r="D40" s="614"/>
      <c r="E40" s="614"/>
      <c r="F40" s="614"/>
      <c r="G40" s="614"/>
      <c r="H40" s="614"/>
      <c r="I40" s="614"/>
      <c r="J40" s="614"/>
      <c r="K40" s="614"/>
      <c r="L40" s="614"/>
      <c r="M40" s="614"/>
      <c r="N40" s="614"/>
      <c r="O40" s="614"/>
      <c r="P40" s="614"/>
      <c r="Q40" s="614"/>
      <c r="R40" s="614"/>
      <c r="S40" s="614"/>
      <c r="T40" s="614"/>
      <c r="U40" s="615"/>
    </row>
    <row r="41" spans="2:21" ht="15.75">
      <c r="B41" s="609" t="s">
        <v>639</v>
      </c>
      <c r="C41" s="622" t="s">
        <v>640</v>
      </c>
      <c r="D41" s="618"/>
      <c r="E41" s="618"/>
      <c r="F41" s="618"/>
      <c r="G41" s="618"/>
      <c r="H41" s="618"/>
      <c r="I41" s="618"/>
      <c r="J41" s="618"/>
      <c r="K41" s="618"/>
      <c r="L41" s="618"/>
      <c r="M41" s="618"/>
      <c r="N41" s="618"/>
      <c r="O41" s="618"/>
      <c r="P41" s="618"/>
      <c r="Q41" s="618"/>
      <c r="R41" s="618"/>
      <c r="S41" s="618"/>
      <c r="T41" s="618"/>
      <c r="U41" s="619"/>
    </row>
    <row r="42" spans="2:21">
      <c r="B42" s="621"/>
      <c r="C42" s="614"/>
      <c r="D42" s="614"/>
      <c r="E42" s="614"/>
      <c r="F42" s="614"/>
      <c r="G42" s="614"/>
      <c r="H42" s="614"/>
      <c r="I42" s="614"/>
      <c r="J42" s="614"/>
      <c r="K42" s="614"/>
      <c r="L42" s="614"/>
      <c r="M42" s="614"/>
      <c r="N42" s="614"/>
      <c r="O42" s="614"/>
      <c r="P42" s="614"/>
      <c r="Q42" s="614"/>
      <c r="R42" s="614"/>
      <c r="S42" s="614"/>
      <c r="T42" s="614"/>
      <c r="U42" s="615"/>
    </row>
    <row r="43" spans="2:21">
      <c r="B43" s="623"/>
      <c r="C43" s="618"/>
      <c r="D43" s="618"/>
      <c r="E43" s="618"/>
      <c r="F43" s="618"/>
      <c r="G43" s="618"/>
      <c r="H43" s="618"/>
      <c r="I43" s="618"/>
      <c r="J43" s="618"/>
      <c r="K43" s="618"/>
      <c r="L43" s="618"/>
      <c r="M43" s="618"/>
      <c r="N43" s="618"/>
      <c r="O43" s="618"/>
      <c r="P43" s="618"/>
      <c r="Q43" s="618"/>
      <c r="R43" s="618"/>
      <c r="S43" s="618"/>
      <c r="T43" s="618"/>
      <c r="U43" s="619"/>
    </row>
    <row r="44" spans="2:21" ht="37.5" customHeight="1">
      <c r="B44" s="620" t="s">
        <v>718</v>
      </c>
      <c r="C44" s="827" t="s">
        <v>940</v>
      </c>
      <c r="D44" s="827"/>
      <c r="E44" s="827"/>
      <c r="F44" s="827"/>
      <c r="G44" s="827"/>
      <c r="H44" s="827"/>
      <c r="I44" s="827"/>
      <c r="J44" s="827"/>
      <c r="K44" s="827"/>
      <c r="L44" s="827"/>
      <c r="M44" s="827"/>
      <c r="N44" s="827"/>
      <c r="O44" s="827"/>
      <c r="P44" s="827"/>
      <c r="Q44" s="827"/>
      <c r="R44" s="827"/>
      <c r="S44" s="827"/>
      <c r="T44" s="827"/>
      <c r="U44" s="828"/>
    </row>
    <row r="45" spans="2:21">
      <c r="B45" s="624"/>
      <c r="C45" s="1"/>
      <c r="U45" s="611"/>
    </row>
    <row r="46" spans="2:21" ht="36" customHeight="1">
      <c r="B46" s="624"/>
      <c r="C46" s="817" t="s">
        <v>655</v>
      </c>
      <c r="D46" s="817"/>
      <c r="E46" s="817"/>
      <c r="F46" s="817"/>
      <c r="G46" s="817"/>
      <c r="H46" s="817"/>
      <c r="I46" s="817"/>
      <c r="J46" s="817"/>
      <c r="K46" s="817"/>
      <c r="L46" s="817"/>
      <c r="M46" s="817"/>
      <c r="N46" s="817"/>
      <c r="O46" s="817"/>
      <c r="P46" s="817"/>
      <c r="Q46" s="817"/>
      <c r="R46" s="817"/>
      <c r="S46" s="817"/>
      <c r="T46" s="817"/>
      <c r="U46" s="818"/>
    </row>
    <row r="47" spans="2:21">
      <c r="B47" s="624"/>
      <c r="C47" s="5"/>
      <c r="U47" s="611"/>
    </row>
    <row r="48" spans="2:21" ht="35.25" customHeight="1">
      <c r="B48" s="624"/>
      <c r="C48" s="817" t="s">
        <v>641</v>
      </c>
      <c r="D48" s="817"/>
      <c r="E48" s="817"/>
      <c r="F48" s="817"/>
      <c r="G48" s="817"/>
      <c r="H48" s="817"/>
      <c r="I48" s="817"/>
      <c r="J48" s="817"/>
      <c r="K48" s="817"/>
      <c r="L48" s="817"/>
      <c r="M48" s="817"/>
      <c r="N48" s="817"/>
      <c r="O48" s="817"/>
      <c r="P48" s="817"/>
      <c r="Q48" s="817"/>
      <c r="R48" s="817"/>
      <c r="S48" s="817"/>
      <c r="T48" s="817"/>
      <c r="U48" s="818"/>
    </row>
    <row r="49" spans="2:21">
      <c r="B49" s="624"/>
      <c r="C49" s="5"/>
      <c r="U49" s="611"/>
    </row>
    <row r="50" spans="2:21" ht="40.5" customHeight="1">
      <c r="B50" s="624"/>
      <c r="C50" s="817" t="s">
        <v>642</v>
      </c>
      <c r="D50" s="817"/>
      <c r="E50" s="817"/>
      <c r="F50" s="817"/>
      <c r="G50" s="817"/>
      <c r="H50" s="817"/>
      <c r="I50" s="817"/>
      <c r="J50" s="817"/>
      <c r="K50" s="817"/>
      <c r="L50" s="817"/>
      <c r="M50" s="817"/>
      <c r="N50" s="817"/>
      <c r="O50" s="817"/>
      <c r="P50" s="817"/>
      <c r="Q50" s="817"/>
      <c r="R50" s="817"/>
      <c r="S50" s="817"/>
      <c r="T50" s="817"/>
      <c r="U50" s="818"/>
    </row>
    <row r="51" spans="2:21">
      <c r="B51" s="624"/>
      <c r="C51" s="5"/>
      <c r="U51" s="611"/>
    </row>
    <row r="52" spans="2:21" ht="30" customHeight="1">
      <c r="B52" s="624"/>
      <c r="C52" s="817" t="s">
        <v>643</v>
      </c>
      <c r="D52" s="817"/>
      <c r="E52" s="817"/>
      <c r="F52" s="817"/>
      <c r="G52" s="817"/>
      <c r="H52" s="817"/>
      <c r="I52" s="817"/>
      <c r="J52" s="817"/>
      <c r="K52" s="817"/>
      <c r="L52" s="817"/>
      <c r="M52" s="817"/>
      <c r="N52" s="817"/>
      <c r="O52" s="817"/>
      <c r="P52" s="817"/>
      <c r="Q52" s="817"/>
      <c r="R52" s="817"/>
      <c r="S52" s="817"/>
      <c r="T52" s="817"/>
      <c r="U52" s="818"/>
    </row>
    <row r="53" spans="2:21" ht="15.75">
      <c r="B53" s="624"/>
      <c r="C53" s="472"/>
      <c r="U53" s="611"/>
    </row>
    <row r="54" spans="2:21" ht="31.5" customHeight="1">
      <c r="B54" s="624"/>
      <c r="C54" s="819" t="s">
        <v>654</v>
      </c>
      <c r="D54" s="819"/>
      <c r="E54" s="819"/>
      <c r="F54" s="819"/>
      <c r="G54" s="819"/>
      <c r="H54" s="819"/>
      <c r="I54" s="819"/>
      <c r="J54" s="819"/>
      <c r="K54" s="819"/>
      <c r="L54" s="819"/>
      <c r="M54" s="819"/>
      <c r="N54" s="819"/>
      <c r="O54" s="819"/>
      <c r="P54" s="819"/>
      <c r="Q54" s="819"/>
      <c r="R54" s="819"/>
      <c r="S54" s="819"/>
      <c r="T54" s="819"/>
      <c r="U54" s="820"/>
    </row>
    <row r="55" spans="2:21">
      <c r="B55" s="621"/>
      <c r="C55" s="614"/>
      <c r="D55" s="614"/>
      <c r="E55" s="614"/>
      <c r="F55" s="614"/>
      <c r="G55" s="614"/>
      <c r="H55" s="614"/>
      <c r="I55" s="614"/>
      <c r="J55" s="614"/>
      <c r="K55" s="614"/>
      <c r="L55" s="614"/>
      <c r="M55" s="614"/>
      <c r="N55" s="614"/>
      <c r="O55" s="614"/>
      <c r="P55" s="614"/>
      <c r="Q55" s="614"/>
      <c r="R55" s="614"/>
      <c r="S55" s="614"/>
      <c r="T55" s="614"/>
      <c r="U55" s="615"/>
    </row>
    <row r="56" spans="2:21" ht="66.599999999999994" customHeight="1">
      <c r="B56" s="721" t="s">
        <v>644</v>
      </c>
      <c r="C56" s="821" t="s">
        <v>926</v>
      </c>
      <c r="D56" s="821"/>
      <c r="E56" s="821"/>
      <c r="F56" s="821"/>
      <c r="G56" s="821"/>
      <c r="H56" s="821"/>
      <c r="I56" s="821"/>
      <c r="J56" s="821"/>
      <c r="K56" s="821"/>
      <c r="L56" s="821"/>
      <c r="M56" s="821"/>
      <c r="N56" s="821"/>
      <c r="O56" s="821"/>
      <c r="P56" s="821"/>
      <c r="Q56" s="821"/>
      <c r="R56" s="821"/>
      <c r="S56" s="821"/>
      <c r="T56" s="821"/>
      <c r="U56" s="822"/>
    </row>
    <row r="57" spans="2:21">
      <c r="B57" s="621"/>
      <c r="C57" s="614"/>
      <c r="D57" s="614"/>
      <c r="E57" s="614"/>
      <c r="F57" s="614"/>
      <c r="G57" s="614"/>
      <c r="H57" s="614"/>
      <c r="I57" s="614"/>
      <c r="J57" s="614"/>
      <c r="K57" s="614"/>
      <c r="L57" s="614"/>
      <c r="M57" s="614"/>
      <c r="N57" s="614"/>
      <c r="O57" s="614"/>
      <c r="P57" s="614"/>
      <c r="Q57" s="614"/>
      <c r="R57" s="614"/>
      <c r="S57" s="614"/>
      <c r="T57" s="614"/>
      <c r="U57" s="615"/>
    </row>
    <row r="58" spans="2:21" ht="34.5" customHeight="1">
      <c r="B58" s="609" t="s">
        <v>645</v>
      </c>
      <c r="C58" s="821" t="s">
        <v>646</v>
      </c>
      <c r="D58" s="821"/>
      <c r="E58" s="821"/>
      <c r="F58" s="821"/>
      <c r="G58" s="821"/>
      <c r="H58" s="821"/>
      <c r="I58" s="821"/>
      <c r="J58" s="821"/>
      <c r="K58" s="821"/>
      <c r="L58" s="821"/>
      <c r="M58" s="821"/>
      <c r="N58" s="821"/>
      <c r="O58" s="821"/>
      <c r="P58" s="821"/>
      <c r="Q58" s="821"/>
      <c r="R58" s="821"/>
      <c r="S58" s="821"/>
      <c r="T58" s="821"/>
      <c r="U58" s="822"/>
    </row>
    <row r="59" spans="2:21">
      <c r="B59" s="625"/>
      <c r="C59" s="614"/>
      <c r="D59" s="614"/>
      <c r="E59" s="614"/>
      <c r="F59" s="614"/>
      <c r="G59" s="614"/>
      <c r="H59" s="614"/>
      <c r="I59" s="614"/>
      <c r="J59" s="614"/>
      <c r="K59" s="614"/>
      <c r="L59" s="614"/>
      <c r="M59" s="614"/>
      <c r="N59" s="614"/>
      <c r="O59" s="614"/>
      <c r="P59" s="614"/>
      <c r="Q59" s="614"/>
      <c r="R59" s="614"/>
      <c r="S59" s="614"/>
      <c r="T59" s="614"/>
      <c r="U59" s="615"/>
    </row>
    <row r="60" spans="2:21" ht="30.75" customHeight="1">
      <c r="B60" s="616" t="s">
        <v>647</v>
      </c>
      <c r="C60" s="626" t="s">
        <v>648</v>
      </c>
      <c r="D60" s="627"/>
      <c r="E60" s="627"/>
      <c r="F60" s="627"/>
      <c r="G60" s="627"/>
      <c r="H60" s="627"/>
      <c r="I60" s="627"/>
      <c r="J60" s="627"/>
      <c r="K60" s="627"/>
      <c r="L60" s="627"/>
      <c r="M60" s="627"/>
      <c r="N60" s="627"/>
      <c r="O60" s="627"/>
      <c r="P60" s="627"/>
      <c r="Q60" s="627"/>
      <c r="R60" s="627"/>
      <c r="S60" s="627"/>
      <c r="T60" s="627"/>
      <c r="U60" s="628"/>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defaultColWidth="9" defaultRowHeight="15.75"/>
  <cols>
    <col min="1" max="1" width="3" style="1" customWidth="1"/>
    <col min="2" max="2" width="61.42578125" style="9" customWidth="1"/>
    <col min="3" max="3" width="58.42578125" style="1" customWidth="1"/>
    <col min="4" max="4" width="62.42578125" style="1" customWidth="1"/>
    <col min="5" max="5" width="42" style="1" customWidth="1"/>
    <col min="6" max="6" width="45.140625" style="1" customWidth="1"/>
    <col min="7" max="10" width="9" style="1"/>
    <col min="11" max="11" width="26" style="1" customWidth="1"/>
    <col min="12" max="12" width="60" style="13" customWidth="1"/>
    <col min="13" max="13" width="14.42578125" style="19" customWidth="1"/>
    <col min="14" max="14" width="29.42578125" style="13" customWidth="1"/>
    <col min="15" max="16384" width="9" style="1"/>
  </cols>
  <sheetData>
    <row r="1" spans="2:20" ht="146.25" customHeight="1"/>
    <row r="3" spans="2:20" ht="25.5" customHeight="1">
      <c r="B3" s="830" t="s">
        <v>923</v>
      </c>
      <c r="C3" s="831"/>
      <c r="D3" s="831"/>
      <c r="E3" s="831"/>
      <c r="F3" s="832"/>
      <c r="G3" s="96"/>
    </row>
    <row r="4" spans="2:20" ht="16.5" customHeight="1">
      <c r="B4" s="833"/>
      <c r="C4" s="834"/>
      <c r="D4" s="834"/>
      <c r="E4" s="834"/>
      <c r="F4" s="835"/>
      <c r="G4" s="96"/>
    </row>
    <row r="5" spans="2:20" ht="71.25" customHeight="1">
      <c r="B5" s="833"/>
      <c r="C5" s="834"/>
      <c r="D5" s="834"/>
      <c r="E5" s="834"/>
      <c r="F5" s="835"/>
      <c r="G5" s="96"/>
    </row>
    <row r="6" spans="2:20" ht="21.75" customHeight="1">
      <c r="B6" s="836"/>
      <c r="C6" s="837"/>
      <c r="D6" s="837"/>
      <c r="E6" s="837"/>
      <c r="F6" s="838"/>
      <c r="G6" s="96"/>
    </row>
    <row r="8" spans="2:20" ht="21">
      <c r="B8" s="829" t="s">
        <v>477</v>
      </c>
      <c r="C8" s="829"/>
      <c r="D8" s="829"/>
      <c r="E8" s="829"/>
      <c r="F8" s="829"/>
      <c r="G8" s="829"/>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590</v>
      </c>
      <c r="L12" s="25"/>
      <c r="M12" s="25"/>
      <c r="N12" s="25"/>
      <c r="O12" s="25"/>
      <c r="P12" s="25"/>
      <c r="Q12" s="56"/>
      <c r="S12" s="8"/>
      <c r="T12" s="8"/>
    </row>
    <row r="13" spans="2:20" ht="26.25" customHeight="1" thickBot="1">
      <c r="B13" s="81"/>
      <c r="C13" s="97" t="s">
        <v>623</v>
      </c>
      <c r="G13" s="86"/>
      <c r="L13" s="25"/>
      <c r="M13" s="25"/>
      <c r="N13" s="25"/>
      <c r="O13" s="25"/>
      <c r="P13" s="25"/>
      <c r="Q13" s="56"/>
      <c r="S13" s="8"/>
      <c r="T13" s="8"/>
    </row>
    <row r="14" spans="2:20" ht="26.25" customHeight="1" thickBot="1">
      <c r="B14" s="81"/>
      <c r="C14" s="142" t="s">
        <v>618</v>
      </c>
      <c r="L14" s="25"/>
      <c r="M14" s="25"/>
      <c r="N14" s="25"/>
      <c r="O14" s="25"/>
      <c r="P14" s="25"/>
      <c r="Q14" s="56"/>
      <c r="S14" s="8"/>
      <c r="T14" s="8"/>
    </row>
    <row r="15" spans="2:20" ht="26.25" customHeight="1" thickBot="1">
      <c r="B15" s="81"/>
      <c r="C15" s="142" t="s">
        <v>619</v>
      </c>
      <c r="L15" s="25"/>
      <c r="M15" s="25"/>
      <c r="N15" s="25"/>
      <c r="O15" s="25"/>
      <c r="P15" s="25"/>
      <c r="Q15" s="56"/>
      <c r="S15" s="8"/>
      <c r="T15" s="8"/>
    </row>
    <row r="16" spans="2:20" ht="26.25" customHeight="1" thickBot="1">
      <c r="B16" s="81"/>
      <c r="C16" s="142" t="s">
        <v>620</v>
      </c>
      <c r="L16" s="25"/>
      <c r="M16" s="25"/>
      <c r="N16" s="25"/>
      <c r="O16" s="25"/>
      <c r="P16" s="25"/>
      <c r="Q16" s="56"/>
      <c r="S16" s="8"/>
      <c r="T16" s="8"/>
    </row>
    <row r="17" spans="2:20" ht="26.25" customHeight="1" thickBot="1">
      <c r="B17" s="81"/>
      <c r="C17" s="97" t="s">
        <v>621</v>
      </c>
      <c r="G17" s="86"/>
      <c r="L17" s="25"/>
      <c r="M17" s="25"/>
      <c r="N17" s="25"/>
      <c r="O17" s="25"/>
      <c r="P17" s="25"/>
      <c r="Q17" s="56"/>
      <c r="S17" s="8"/>
      <c r="T17" s="8"/>
    </row>
    <row r="18" spans="2:20" ht="26.25" customHeight="1" thickBot="1">
      <c r="B18" s="81"/>
      <c r="C18" s="97" t="s">
        <v>622</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536</v>
      </c>
      <c r="C20" s="208" t="s">
        <v>467</v>
      </c>
      <c r="D20" s="208" t="s">
        <v>443</v>
      </c>
      <c r="E20" s="208" t="s">
        <v>435</v>
      </c>
      <c r="F20" s="208" t="s">
        <v>549</v>
      </c>
      <c r="G20" s="30"/>
      <c r="M20" s="19"/>
      <c r="T20" s="19"/>
    </row>
    <row r="21" spans="2:20" s="82" customFormat="1" ht="50.45" customHeight="1">
      <c r="B21" s="558" t="s">
        <v>539</v>
      </c>
      <c r="C21" s="564" t="s">
        <v>924</v>
      </c>
      <c r="D21" s="567" t="s">
        <v>439</v>
      </c>
      <c r="E21" s="571" t="s">
        <v>589</v>
      </c>
      <c r="F21" s="567" t="s">
        <v>444</v>
      </c>
      <c r="G21" s="144"/>
      <c r="M21" s="557"/>
      <c r="T21" s="557"/>
    </row>
    <row r="22" spans="2:20" s="82" customFormat="1" ht="47.45" customHeight="1">
      <c r="B22" s="559" t="s">
        <v>454</v>
      </c>
      <c r="C22" s="565" t="s">
        <v>928</v>
      </c>
      <c r="D22" s="568" t="s">
        <v>440</v>
      </c>
      <c r="E22" s="572" t="s">
        <v>589</v>
      </c>
      <c r="F22" s="568" t="s">
        <v>444</v>
      </c>
      <c r="G22" s="144"/>
      <c r="M22" s="557"/>
      <c r="T22" s="557"/>
    </row>
    <row r="23" spans="2:20" s="82" customFormat="1" ht="45.6" customHeight="1">
      <c r="B23" s="559" t="s">
        <v>451</v>
      </c>
      <c r="C23" s="565" t="s">
        <v>928</v>
      </c>
      <c r="D23" s="568" t="s">
        <v>441</v>
      </c>
      <c r="E23" s="572" t="s">
        <v>589</v>
      </c>
      <c r="F23" s="568" t="s">
        <v>444</v>
      </c>
      <c r="G23" s="144"/>
      <c r="M23" s="557"/>
      <c r="T23" s="557"/>
    </row>
    <row r="24" spans="2:20" s="82" customFormat="1" ht="32.25" customHeight="1">
      <c r="B24" s="560" t="s">
        <v>452</v>
      </c>
      <c r="C24" s="565" t="s">
        <v>924</v>
      </c>
      <c r="D24" s="568" t="s">
        <v>442</v>
      </c>
      <c r="E24" s="573" t="s">
        <v>603</v>
      </c>
      <c r="F24" s="576"/>
      <c r="G24" s="144"/>
      <c r="M24" s="557"/>
      <c r="T24" s="557"/>
    </row>
    <row r="25" spans="2:20" s="82" customFormat="1" ht="30.75" customHeight="1">
      <c r="B25" s="561" t="s">
        <v>537</v>
      </c>
      <c r="C25" s="565" t="s">
        <v>924</v>
      </c>
      <c r="D25" s="568"/>
      <c r="E25" s="573"/>
      <c r="F25" s="576"/>
      <c r="G25" s="144"/>
      <c r="M25" s="557"/>
      <c r="T25" s="557"/>
    </row>
    <row r="26" spans="2:20" s="82" customFormat="1" ht="32.25" customHeight="1">
      <c r="B26" s="562" t="s">
        <v>538</v>
      </c>
      <c r="C26" s="565" t="s">
        <v>924</v>
      </c>
      <c r="D26" s="569" t="s">
        <v>534</v>
      </c>
      <c r="E26" s="573"/>
      <c r="F26" s="576"/>
      <c r="G26" s="144"/>
      <c r="M26" s="557"/>
      <c r="T26" s="557"/>
    </row>
    <row r="27" spans="2:20" s="82" customFormat="1" ht="27" customHeight="1">
      <c r="B27" s="560" t="s">
        <v>453</v>
      </c>
      <c r="C27" s="565" t="s">
        <v>436</v>
      </c>
      <c r="D27" s="568" t="s">
        <v>478</v>
      </c>
      <c r="E27" s="573" t="s">
        <v>455</v>
      </c>
      <c r="F27" s="576"/>
      <c r="G27" s="144"/>
      <c r="M27" s="557"/>
      <c r="T27" s="557"/>
    </row>
    <row r="28" spans="2:20" s="82" customFormat="1" ht="27" customHeight="1">
      <c r="B28" s="562" t="s">
        <v>448</v>
      </c>
      <c r="C28" s="565" t="s">
        <v>924</v>
      </c>
      <c r="D28" s="568"/>
      <c r="E28" s="573"/>
      <c r="F28" s="568" t="s">
        <v>406</v>
      </c>
      <c r="G28" s="144"/>
      <c r="M28" s="557"/>
      <c r="T28" s="557"/>
    </row>
    <row r="29" spans="2:20" s="82" customFormat="1" ht="32.25" customHeight="1">
      <c r="B29" s="560" t="s">
        <v>207</v>
      </c>
      <c r="C29" s="565" t="s">
        <v>438</v>
      </c>
      <c r="D29" s="568" t="s">
        <v>551</v>
      </c>
      <c r="E29" s="574"/>
      <c r="F29" s="568" t="s">
        <v>550</v>
      </c>
      <c r="M29" s="557"/>
    </row>
    <row r="30" spans="2:20" s="82" customFormat="1" ht="27.75" customHeight="1">
      <c r="B30" s="563" t="s">
        <v>535</v>
      </c>
      <c r="C30" s="566" t="s">
        <v>437</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42578125" style="1" customWidth="1"/>
    <col min="3" max="3" width="9" style="9"/>
    <col min="4" max="4" width="15" style="1" customWidth="1"/>
    <col min="5" max="5" width="11.42578125" style="9" customWidth="1"/>
    <col min="6" max="6" width="24" style="1" customWidth="1"/>
    <col min="7" max="7" width="32" style="1" customWidth="1"/>
    <col min="8" max="8" width="14.42578125" style="1" customWidth="1"/>
    <col min="9" max="16384" width="9" style="1"/>
  </cols>
  <sheetData>
    <row r="1" spans="1:8">
      <c r="A1" s="8" t="s">
        <v>409</v>
      </c>
      <c r="B1" s="8" t="s">
        <v>41</v>
      </c>
      <c r="C1" s="94" t="s">
        <v>234</v>
      </c>
      <c r="D1" s="8" t="s">
        <v>413</v>
      </c>
      <c r="E1" s="94" t="s">
        <v>446</v>
      </c>
      <c r="F1" s="94" t="s">
        <v>545</v>
      </c>
      <c r="G1" s="94" t="s">
        <v>572</v>
      </c>
      <c r="H1" s="94" t="s">
        <v>583</v>
      </c>
    </row>
    <row r="2" spans="1:8">
      <c r="A2" s="1" t="s">
        <v>29</v>
      </c>
      <c r="B2" s="1" t="s">
        <v>27</v>
      </c>
      <c r="C2" s="9">
        <v>2006</v>
      </c>
      <c r="D2" s="1" t="s">
        <v>414</v>
      </c>
      <c r="E2" s="9">
        <f>'2. LRAMVA Threshold'!D9</f>
        <v>2021</v>
      </c>
      <c r="F2" s="9" t="s">
        <v>170</v>
      </c>
      <c r="G2" s="1" t="s">
        <v>573</v>
      </c>
      <c r="H2" s="1" t="s">
        <v>591</v>
      </c>
    </row>
    <row r="3" spans="1:8">
      <c r="A3" s="1" t="s">
        <v>370</v>
      </c>
      <c r="B3" s="1" t="s">
        <v>27</v>
      </c>
      <c r="C3" s="9">
        <v>2007</v>
      </c>
      <c r="D3" s="1" t="s">
        <v>415</v>
      </c>
      <c r="E3" s="9">
        <f>'2. LRAMVA Threshold'!D24</f>
        <v>0</v>
      </c>
      <c r="F3" s="1" t="s">
        <v>546</v>
      </c>
      <c r="G3" s="1" t="s">
        <v>574</v>
      </c>
      <c r="H3" s="1" t="s">
        <v>584</v>
      </c>
    </row>
    <row r="4" spans="1:8">
      <c r="A4" s="1" t="s">
        <v>371</v>
      </c>
      <c r="B4" s="1" t="s">
        <v>28</v>
      </c>
      <c r="C4" s="9">
        <v>2008</v>
      </c>
      <c r="D4" s="1" t="s">
        <v>416</v>
      </c>
      <c r="F4" s="1" t="s">
        <v>169</v>
      </c>
      <c r="G4" s="1" t="s">
        <v>575</v>
      </c>
    </row>
    <row r="5" spans="1:8">
      <c r="A5" s="1" t="s">
        <v>372</v>
      </c>
      <c r="B5" s="1" t="s">
        <v>28</v>
      </c>
      <c r="C5" s="9">
        <v>2009</v>
      </c>
      <c r="F5" s="1" t="s">
        <v>367</v>
      </c>
      <c r="G5" s="1" t="s">
        <v>576</v>
      </c>
    </row>
    <row r="6" spans="1:8">
      <c r="A6" s="1" t="s">
        <v>373</v>
      </c>
      <c r="B6" s="1" t="s">
        <v>28</v>
      </c>
      <c r="C6" s="9">
        <v>2010</v>
      </c>
      <c r="F6" s="1" t="s">
        <v>368</v>
      </c>
      <c r="G6" s="1" t="s">
        <v>577</v>
      </c>
    </row>
    <row r="7" spans="1:8">
      <c r="A7" s="1" t="s">
        <v>374</v>
      </c>
      <c r="B7" s="1" t="s">
        <v>28</v>
      </c>
      <c r="C7" s="9">
        <v>2011</v>
      </c>
      <c r="F7" s="1" t="s">
        <v>369</v>
      </c>
      <c r="G7" s="1" t="s">
        <v>578</v>
      </c>
    </row>
    <row r="8" spans="1:8">
      <c r="A8" s="1" t="s">
        <v>375</v>
      </c>
      <c r="B8" s="1" t="s">
        <v>28</v>
      </c>
      <c r="C8" s="9">
        <v>2012</v>
      </c>
      <c r="F8" s="1" t="s">
        <v>554</v>
      </c>
      <c r="G8" s="1" t="s">
        <v>579</v>
      </c>
    </row>
    <row r="9" spans="1:8">
      <c r="A9" s="1" t="s">
        <v>376</v>
      </c>
      <c r="B9" s="1" t="s">
        <v>28</v>
      </c>
      <c r="C9" s="9">
        <v>2013</v>
      </c>
      <c r="G9" s="1" t="s">
        <v>580</v>
      </c>
    </row>
    <row r="10" spans="1:8">
      <c r="A10" s="1" t="s">
        <v>377</v>
      </c>
      <c r="B10" s="1" t="s">
        <v>28</v>
      </c>
      <c r="C10" s="9">
        <v>2014</v>
      </c>
      <c r="G10" s="1" t="s">
        <v>581</v>
      </c>
    </row>
    <row r="11" spans="1:8">
      <c r="A11" s="1" t="s">
        <v>378</v>
      </c>
      <c r="B11" s="1" t="s">
        <v>28</v>
      </c>
      <c r="C11" s="9">
        <v>2015</v>
      </c>
      <c r="G11" s="1" t="s">
        <v>582</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3">
      <c r="A17" s="1" t="s">
        <v>384</v>
      </c>
      <c r="B17" s="1" t="s">
        <v>28</v>
      </c>
      <c r="C17" s="9">
        <v>2021</v>
      </c>
    </row>
    <row r="18" spans="1:3">
      <c r="A18" s="1" t="s">
        <v>385</v>
      </c>
      <c r="B18" s="1" t="s">
        <v>28</v>
      </c>
      <c r="C18" s="9">
        <v>2022</v>
      </c>
    </row>
    <row r="19" spans="1:3">
      <c r="A19" s="1" t="s">
        <v>386</v>
      </c>
      <c r="B19" s="1" t="s">
        <v>28</v>
      </c>
      <c r="C19" s="9">
        <v>2023</v>
      </c>
    </row>
    <row r="20" spans="1:3">
      <c r="A20" s="1" t="s">
        <v>387</v>
      </c>
      <c r="B20" s="1" t="s">
        <v>28</v>
      </c>
    </row>
    <row r="21" spans="1:3">
      <c r="A21" s="1" t="s">
        <v>388</v>
      </c>
      <c r="B21" s="1" t="s">
        <v>28</v>
      </c>
    </row>
    <row r="22" spans="1:3">
      <c r="A22" s="1" t="s">
        <v>389</v>
      </c>
      <c r="B22" s="1" t="s">
        <v>28</v>
      </c>
    </row>
    <row r="23" spans="1:3">
      <c r="A23" s="1" t="s">
        <v>390</v>
      </c>
      <c r="B23" s="1" t="s">
        <v>28</v>
      </c>
    </row>
    <row r="24" spans="1:3">
      <c r="A24" s="1" t="s">
        <v>391</v>
      </c>
      <c r="B24" s="1" t="s">
        <v>28</v>
      </c>
    </row>
    <row r="25" spans="1:3">
      <c r="A25" s="1" t="s">
        <v>392</v>
      </c>
      <c r="B25" s="1" t="s">
        <v>28</v>
      </c>
    </row>
    <row r="26" spans="1:3">
      <c r="A26" s="1" t="s">
        <v>32</v>
      </c>
      <c r="B26" s="1" t="s">
        <v>27</v>
      </c>
    </row>
    <row r="27" spans="1:3">
      <c r="A27" s="1" t="s">
        <v>393</v>
      </c>
      <c r="B27" s="1" t="s">
        <v>28</v>
      </c>
    </row>
    <row r="28" spans="1:3">
      <c r="A28" s="1" t="s">
        <v>394</v>
      </c>
      <c r="B28" s="1" t="s">
        <v>28</v>
      </c>
    </row>
    <row r="29" spans="1:3">
      <c r="A29" s="1" t="s">
        <v>395</v>
      </c>
      <c r="B29" s="1" t="s">
        <v>28</v>
      </c>
    </row>
    <row r="30" spans="1:3">
      <c r="A30" s="1" t="s">
        <v>30</v>
      </c>
      <c r="B30" s="1" t="s">
        <v>28</v>
      </c>
    </row>
    <row r="31" spans="1:3">
      <c r="A31" s="1" t="s">
        <v>396</v>
      </c>
      <c r="B31" s="1" t="s">
        <v>28</v>
      </c>
    </row>
    <row r="32" spans="1:3">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7" zoomScale="80" zoomScaleNormal="80" workbookViewId="0">
      <selection activeCell="H21" sqref="H21"/>
    </sheetView>
  </sheetViews>
  <sheetFormatPr defaultColWidth="9" defaultRowHeight="15.75"/>
  <cols>
    <col min="1" max="1" width="2.42578125" style="1" customWidth="1"/>
    <col min="2" max="2" width="37.42578125" style="1" customWidth="1"/>
    <col min="3" max="4" width="29.42578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42578125" style="1" customWidth="1"/>
    <col min="12" max="12" width="21.42578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42578125" style="8" customWidth="1"/>
    <col min="21" max="21" width="6.28515625" style="8" customWidth="1"/>
    <col min="22" max="22" width="13.42578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547</v>
      </c>
      <c r="D6" s="13"/>
      <c r="E6" s="1"/>
      <c r="T6" s="1"/>
      <c r="V6" s="8"/>
    </row>
    <row r="7" spans="2:22" ht="21" customHeight="1">
      <c r="B7" s="67"/>
      <c r="C7" s="13"/>
      <c r="D7" s="13"/>
      <c r="E7" s="1"/>
      <c r="T7" s="1"/>
      <c r="V7" s="8"/>
    </row>
    <row r="8" spans="2:22" ht="24.75" customHeight="1">
      <c r="B8" s="92" t="s">
        <v>239</v>
      </c>
      <c r="C8" s="158" t="s">
        <v>998</v>
      </c>
      <c r="D8" s="521"/>
      <c r="E8" s="1"/>
      <c r="T8" s="1"/>
      <c r="V8" s="8"/>
    </row>
    <row r="9" spans="2:22" ht="41.25" customHeight="1">
      <c r="B9" s="90" t="s">
        <v>516</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552</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504</v>
      </c>
      <c r="C13" s="13"/>
      <c r="F13" s="154" t="s">
        <v>505</v>
      </c>
      <c r="G13" s="28"/>
      <c r="H13" s="23"/>
      <c r="I13" s="1"/>
      <c r="J13" s="153" t="s">
        <v>502</v>
      </c>
      <c r="N13" s="82"/>
      <c r="P13" s="1"/>
      <c r="Q13" s="156"/>
      <c r="R13" s="31"/>
      <c r="T13" s="155"/>
      <c r="U13" s="155"/>
    </row>
    <row r="14" spans="2:22" ht="29.25" customHeight="1" thickBot="1">
      <c r="B14" s="97" t="s">
        <v>543</v>
      </c>
      <c r="D14" s="470" t="s">
        <v>999</v>
      </c>
      <c r="E14" s="103"/>
      <c r="F14" s="97" t="s">
        <v>544</v>
      </c>
      <c r="H14" s="470" t="s">
        <v>1001</v>
      </c>
      <c r="J14" s="97" t="s">
        <v>511</v>
      </c>
      <c r="L14" s="105"/>
      <c r="N14" s="82"/>
      <c r="Q14" s="79"/>
      <c r="R14" s="76"/>
    </row>
    <row r="15" spans="2:22" ht="26.25" customHeight="1" thickBot="1">
      <c r="B15" s="97" t="s">
        <v>422</v>
      </c>
      <c r="C15" s="13"/>
      <c r="D15" s="470" t="s">
        <v>1000</v>
      </c>
      <c r="F15" s="97" t="s">
        <v>412</v>
      </c>
      <c r="G15" s="100"/>
      <c r="H15" s="470" t="s">
        <v>1002</v>
      </c>
      <c r="I15" s="13"/>
      <c r="J15" s="97" t="s">
        <v>512</v>
      </c>
      <c r="L15" s="105"/>
      <c r="M15" s="82"/>
      <c r="Q15" s="79"/>
      <c r="R15" s="76"/>
    </row>
    <row r="16" spans="2:22" ht="28.5" customHeight="1" thickBot="1">
      <c r="B16" s="97" t="s">
        <v>450</v>
      </c>
      <c r="C16" s="13"/>
      <c r="D16" s="471">
        <v>2021</v>
      </c>
      <c r="E16" s="82"/>
      <c r="F16" s="97" t="s">
        <v>432</v>
      </c>
      <c r="G16" s="98"/>
      <c r="H16" s="471" t="s">
        <v>1003</v>
      </c>
      <c r="I16" s="82"/>
      <c r="K16" s="79"/>
      <c r="L16" s="79"/>
      <c r="M16" s="79"/>
      <c r="N16" s="79"/>
      <c r="Q16" s="79"/>
      <c r="R16" s="76"/>
    </row>
    <row r="17" spans="2:21" ht="29.25" customHeight="1">
      <c r="B17" s="97" t="s">
        <v>419</v>
      </c>
      <c r="C17" s="13"/>
      <c r="D17" s="632">
        <v>169106</v>
      </c>
      <c r="E17" s="95"/>
      <c r="F17" s="635" t="s">
        <v>658</v>
      </c>
      <c r="G17" s="79"/>
      <c r="H17" s="633">
        <v>1</v>
      </c>
      <c r="I17" s="13"/>
      <c r="M17" s="79"/>
      <c r="N17" s="79"/>
      <c r="P17" s="79"/>
      <c r="Q17" s="79"/>
      <c r="R17" s="76"/>
    </row>
    <row r="18" spans="2:21" ht="29.25" customHeight="1">
      <c r="B18" s="97"/>
      <c r="C18" s="13"/>
      <c r="D18" s="631"/>
      <c r="E18" s="95"/>
      <c r="F18" s="630"/>
      <c r="G18" s="79"/>
      <c r="H18" s="634"/>
      <c r="I18" s="13"/>
      <c r="M18" s="79"/>
      <c r="N18" s="79"/>
      <c r="P18" s="79"/>
      <c r="Q18" s="79"/>
      <c r="R18" s="76"/>
    </row>
    <row r="19" spans="2:21" ht="27.75" customHeight="1" thickBot="1">
      <c r="E19" s="1"/>
      <c r="F19" s="97" t="s">
        <v>433</v>
      </c>
      <c r="G19" s="31" t="s">
        <v>362</v>
      </c>
      <c r="H19" s="207">
        <f>SUM(R55,R58,R61,R64,R67,R70,R73,R76,R79,R82, R85, R88, R91)</f>
        <v>32045.30097809733</v>
      </c>
      <c r="I19" s="13"/>
      <c r="J19" s="79"/>
      <c r="K19" s="79"/>
      <c r="L19" s="79"/>
      <c r="M19" s="79"/>
      <c r="N19" s="79"/>
      <c r="P19" s="79"/>
      <c r="Q19" s="79"/>
      <c r="R19" s="76"/>
    </row>
    <row r="20" spans="2:21" ht="27.75" customHeight="1" thickBot="1">
      <c r="E20" s="1"/>
      <c r="F20" s="97" t="s">
        <v>434</v>
      </c>
      <c r="G20" s="31" t="s">
        <v>363</v>
      </c>
      <c r="H20" s="104">
        <f>-SUM(R56,R59,R62,R65,R68,R71,R74,R77,R80,R83,R86,R89, R92)</f>
        <v>45933.254399999998</v>
      </c>
      <c r="I20" s="13"/>
      <c r="J20" s="79"/>
      <c r="P20" s="79"/>
      <c r="Q20" s="79"/>
      <c r="R20" s="76"/>
    </row>
    <row r="21" spans="2:21" ht="27.75" customHeight="1" thickBot="1">
      <c r="C21" s="24"/>
      <c r="D21" s="24"/>
      <c r="E21" s="24"/>
      <c r="F21" s="97" t="s">
        <v>407</v>
      </c>
      <c r="G21" s="31" t="s">
        <v>364</v>
      </c>
      <c r="H21" s="157">
        <f>R94</f>
        <v>-594.77886735815719</v>
      </c>
      <c r="I21" s="82"/>
      <c r="P21" s="79"/>
      <c r="Q21" s="79"/>
      <c r="R21" s="76"/>
    </row>
    <row r="22" spans="2:21" ht="27.75" customHeight="1">
      <c r="C22" s="24"/>
      <c r="D22" s="24"/>
      <c r="E22" s="24"/>
      <c r="F22" s="713" t="s">
        <v>506</v>
      </c>
      <c r="G22" s="714" t="s">
        <v>445</v>
      </c>
      <c r="H22" s="715">
        <f>H19-H20+H21</f>
        <v>-14482.732289260824</v>
      </c>
      <c r="I22" s="82"/>
      <c r="P22" s="79"/>
      <c r="Q22" s="79"/>
      <c r="R22" s="76"/>
    </row>
    <row r="23" spans="2:21" ht="35.450000000000003" customHeight="1">
      <c r="C23" s="24"/>
      <c r="D23" s="24"/>
      <c r="E23" s="24"/>
      <c r="F23" s="98" t="s">
        <v>937</v>
      </c>
      <c r="G23" s="754" t="s">
        <v>938</v>
      </c>
      <c r="H23" s="716">
        <f>R120</f>
        <v>-28534.074460482145</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6" customHeight="1">
      <c r="B27" s="839" t="s">
        <v>664</v>
      </c>
      <c r="C27" s="839"/>
      <c r="D27" s="839"/>
      <c r="E27" s="839"/>
      <c r="F27" s="839"/>
      <c r="G27" s="839"/>
    </row>
    <row r="28" spans="2:21" ht="14.25" customHeight="1">
      <c r="B28" s="474"/>
      <c r="C28" s="474"/>
      <c r="D28" s="469"/>
      <c r="E28" s="469"/>
      <c r="F28" s="469"/>
      <c r="G28" s="474"/>
    </row>
    <row r="29" spans="2:21" s="13" customFormat="1" ht="27" customHeight="1">
      <c r="B29" s="840" t="s">
        <v>503</v>
      </c>
      <c r="C29" s="841"/>
      <c r="D29" s="106" t="s">
        <v>41</v>
      </c>
      <c r="E29" s="107" t="s">
        <v>656</v>
      </c>
      <c r="F29" s="107" t="s">
        <v>407</v>
      </c>
      <c r="G29" s="108" t="s">
        <v>408</v>
      </c>
      <c r="T29" s="109"/>
      <c r="U29" s="109"/>
    </row>
    <row r="30" spans="2:21" ht="20.25" customHeight="1">
      <c r="B30" s="842" t="s">
        <v>29</v>
      </c>
      <c r="C30" s="843"/>
      <c r="D30" s="551" t="s">
        <v>27</v>
      </c>
      <c r="E30" s="111">
        <f>SUM(D55:D93)</f>
        <v>0</v>
      </c>
      <c r="F30" s="679">
        <f>D94</f>
        <v>0</v>
      </c>
      <c r="G30" s="111">
        <f>E30+F30</f>
        <v>0</v>
      </c>
    </row>
    <row r="31" spans="2:21" ht="20.25" customHeight="1">
      <c r="B31" s="842" t="s">
        <v>370</v>
      </c>
      <c r="C31" s="843"/>
      <c r="D31" s="551" t="s">
        <v>27</v>
      </c>
      <c r="E31" s="112">
        <f>SUM(E55:E93)</f>
        <v>5900.9209632186794</v>
      </c>
      <c r="F31" s="677">
        <f>E94</f>
        <v>252.66830326734268</v>
      </c>
      <c r="G31" s="112">
        <f>E31+F31</f>
        <v>6153.5892664860221</v>
      </c>
    </row>
    <row r="32" spans="2:21" ht="20.25" customHeight="1">
      <c r="B32" s="842" t="s">
        <v>371</v>
      </c>
      <c r="C32" s="843"/>
      <c r="D32" s="551" t="s">
        <v>28</v>
      </c>
      <c r="E32" s="112">
        <f>SUM(F55:F93)</f>
        <v>-19788.874385121348</v>
      </c>
      <c r="F32" s="677">
        <f>F94</f>
        <v>-847.44717062549978</v>
      </c>
      <c r="G32" s="112">
        <f>E32+F32</f>
        <v>-20636.321555746847</v>
      </c>
    </row>
    <row r="33" spans="2:22" ht="20.25" customHeight="1">
      <c r="B33" s="842" t="s">
        <v>32</v>
      </c>
      <c r="C33" s="843"/>
      <c r="D33" s="551" t="s">
        <v>27</v>
      </c>
      <c r="E33" s="112">
        <f>SUM(G55:G93)</f>
        <v>0</v>
      </c>
      <c r="F33" s="677">
        <f>G94</f>
        <v>0</v>
      </c>
      <c r="G33" s="112">
        <f>E33+F33</f>
        <v>0</v>
      </c>
    </row>
    <row r="34" spans="2:22" ht="20.25" customHeight="1">
      <c r="B34" s="842" t="s">
        <v>1004</v>
      </c>
      <c r="C34" s="843"/>
      <c r="D34" s="551" t="s">
        <v>28</v>
      </c>
      <c r="E34" s="112">
        <f>SUM(H55:H93)</f>
        <v>0</v>
      </c>
      <c r="F34" s="678">
        <f>H94</f>
        <v>0</v>
      </c>
      <c r="G34" s="112">
        <f>E34+F34</f>
        <v>0</v>
      </c>
    </row>
    <row r="35" spans="2:22" ht="20.25" hidden="1" customHeight="1">
      <c r="B35" s="842"/>
      <c r="C35" s="843"/>
      <c r="D35" s="551"/>
      <c r="E35" s="112">
        <f>SUM(I55:I93)</f>
        <v>0</v>
      </c>
      <c r="F35" s="113">
        <f>I94</f>
        <v>0</v>
      </c>
      <c r="G35" s="112">
        <f t="shared" ref="G35" si="0">E35+F35</f>
        <v>0</v>
      </c>
    </row>
    <row r="36" spans="2:22" ht="20.25" hidden="1" customHeight="1">
      <c r="B36" s="842"/>
      <c r="C36" s="843"/>
      <c r="D36" s="551"/>
      <c r="E36" s="112">
        <f>SUM(J55:J93)</f>
        <v>0</v>
      </c>
      <c r="F36" s="113">
        <f>J94</f>
        <v>0</v>
      </c>
      <c r="G36" s="112">
        <f>E36+F36</f>
        <v>0</v>
      </c>
    </row>
    <row r="37" spans="2:22" ht="20.25" hidden="1" customHeight="1">
      <c r="B37" s="842"/>
      <c r="C37" s="843"/>
      <c r="D37" s="551"/>
      <c r="E37" s="112">
        <f>SUM(K55:K93)</f>
        <v>0</v>
      </c>
      <c r="F37" s="113">
        <f>K94</f>
        <v>0</v>
      </c>
      <c r="G37" s="112">
        <f t="shared" ref="G37:G40" si="1">E37+F37</f>
        <v>0</v>
      </c>
    </row>
    <row r="38" spans="2:22" ht="20.25" hidden="1" customHeight="1">
      <c r="B38" s="842"/>
      <c r="C38" s="843"/>
      <c r="D38" s="551"/>
      <c r="E38" s="112">
        <f>SUM(L55:L93)</f>
        <v>0</v>
      </c>
      <c r="F38" s="113">
        <f>L94</f>
        <v>0</v>
      </c>
      <c r="G38" s="112">
        <f t="shared" si="1"/>
        <v>0</v>
      </c>
    </row>
    <row r="39" spans="2:22" ht="20.25" hidden="1" customHeight="1">
      <c r="B39" s="842"/>
      <c r="C39" s="843"/>
      <c r="D39" s="551"/>
      <c r="E39" s="112">
        <f>SUM(M55:M93)</f>
        <v>0</v>
      </c>
      <c r="F39" s="113">
        <f>M94</f>
        <v>0</v>
      </c>
      <c r="G39" s="112">
        <f t="shared" si="1"/>
        <v>0</v>
      </c>
    </row>
    <row r="40" spans="2:22" ht="20.25" hidden="1" customHeight="1">
      <c r="B40" s="842"/>
      <c r="C40" s="843"/>
      <c r="D40" s="551"/>
      <c r="E40" s="112">
        <f>SUM(N55:N93)</f>
        <v>0</v>
      </c>
      <c r="F40" s="113">
        <f>N94</f>
        <v>0</v>
      </c>
      <c r="G40" s="112">
        <f t="shared" si="1"/>
        <v>0</v>
      </c>
    </row>
    <row r="41" spans="2:22" ht="20.25" hidden="1" customHeight="1">
      <c r="B41" s="842"/>
      <c r="C41" s="843"/>
      <c r="D41" s="551"/>
      <c r="E41" s="112">
        <f>SUM(O55:O93)</f>
        <v>0</v>
      </c>
      <c r="F41" s="113">
        <f>O94</f>
        <v>0</v>
      </c>
      <c r="G41" s="112">
        <f>E41+F41</f>
        <v>0</v>
      </c>
    </row>
    <row r="42" spans="2:22" ht="20.25" hidden="1" customHeight="1">
      <c r="B42" s="842"/>
      <c r="C42" s="843"/>
      <c r="D42" s="551"/>
      <c r="E42" s="112">
        <f>SUM(P55:P93)</f>
        <v>0</v>
      </c>
      <c r="F42" s="113">
        <f>P94</f>
        <v>0</v>
      </c>
      <c r="G42" s="112">
        <f>E42+F42</f>
        <v>0</v>
      </c>
    </row>
    <row r="43" spans="2:22" ht="20.25" hidden="1" customHeight="1">
      <c r="B43" s="842"/>
      <c r="C43" s="843"/>
      <c r="D43" s="552"/>
      <c r="E43" s="114">
        <f>SUM(Q55:Q93)</f>
        <v>0</v>
      </c>
      <c r="F43" s="115">
        <f>Q94</f>
        <v>0</v>
      </c>
      <c r="G43" s="114">
        <f>E43+F43</f>
        <v>0</v>
      </c>
    </row>
    <row r="44" spans="2:22" s="8" customFormat="1" ht="21" customHeight="1">
      <c r="B44" s="846" t="s">
        <v>26</v>
      </c>
      <c r="C44" s="847"/>
      <c r="D44" s="110"/>
      <c r="E44" s="116">
        <f>SUM(E30:E43)</f>
        <v>-13887.953421902668</v>
      </c>
      <c r="F44" s="116">
        <f>SUM(F30:F43)</f>
        <v>-594.77886735815707</v>
      </c>
      <c r="G44" s="116">
        <f>SUM(G30:G43)</f>
        <v>-14482.732289260824</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39" t="s">
        <v>606</v>
      </c>
      <c r="C49" s="839"/>
      <c r="D49" s="839"/>
      <c r="E49" s="839"/>
      <c r="F49" s="839"/>
      <c r="G49" s="839"/>
      <c r="H49" s="839"/>
      <c r="I49" s="839"/>
      <c r="J49" s="839"/>
      <c r="K49" s="839"/>
      <c r="L49" s="839"/>
      <c r="M49" s="533"/>
      <c r="N49" s="84"/>
      <c r="O49" s="84"/>
      <c r="P49" s="84"/>
      <c r="Q49" s="84"/>
      <c r="R49" s="84"/>
      <c r="U49" s="14"/>
      <c r="V49" s="11"/>
    </row>
    <row r="50" spans="2:22" ht="41.1" customHeight="1">
      <c r="B50" s="839" t="s">
        <v>558</v>
      </c>
      <c r="C50" s="839"/>
      <c r="D50" s="839"/>
      <c r="E50" s="839"/>
      <c r="F50" s="839"/>
      <c r="G50" s="839"/>
      <c r="H50" s="839"/>
      <c r="I50" s="839"/>
      <c r="J50" s="839"/>
      <c r="K50" s="839"/>
      <c r="L50" s="839"/>
      <c r="M50" s="533"/>
      <c r="N50" s="84"/>
      <c r="O50" s="84"/>
      <c r="P50" s="84"/>
      <c r="Q50" s="84"/>
      <c r="R50" s="84"/>
      <c r="U50" s="14"/>
      <c r="V50" s="11"/>
    </row>
    <row r="51" spans="2:22" ht="18" customHeight="1">
      <c r="B51" s="839" t="s">
        <v>998</v>
      </c>
      <c r="C51" s="839"/>
      <c r="D51" s="839"/>
      <c r="E51" s="839"/>
      <c r="F51" s="839"/>
      <c r="G51" s="839"/>
      <c r="H51" s="839"/>
      <c r="I51" s="839"/>
      <c r="J51" s="839"/>
      <c r="K51" s="839"/>
      <c r="L51" s="839"/>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513</v>
      </c>
      <c r="D53" s="108" t="str">
        <f>IF($B$30&lt;&gt;"",$B$30,"")</f>
        <v>Residential</v>
      </c>
      <c r="E53" s="108" t="str">
        <f>IF($B$31&lt;&gt;"",$B$31,"")</f>
        <v>GS&lt;50 kW</v>
      </c>
      <c r="F53" s="108" t="str">
        <f>IF($B$32&lt;&gt;"",$B$32,"")</f>
        <v>GS&gt;50 kW</v>
      </c>
      <c r="G53" s="108" t="str">
        <f>IF($B$33&lt;&gt;"",$B$33,"")</f>
        <v>Unmetered Scattered Load</v>
      </c>
      <c r="H53" s="108" t="str">
        <f>IF($B$34&lt;&gt;"",$B$34,"")</f>
        <v>Streetlighting</v>
      </c>
      <c r="I53" s="108" t="str">
        <f>IF($B$35&lt;&gt;"",$B$35,"")</f>
        <v/>
      </c>
      <c r="J53" s="108" t="str">
        <f>IF($B$36&lt;&gt;"",$B$36,"")</f>
        <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kWh</v>
      </c>
      <c r="H54" s="497" t="str">
        <f>D34</f>
        <v>kW</v>
      </c>
      <c r="I54" s="497">
        <f>D35</f>
        <v>0</v>
      </c>
      <c r="J54" s="497">
        <f>D36</f>
        <v>0</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LRAM'!AE777</f>
        <v>0</v>
      </c>
      <c r="E76" s="128">
        <f>'5.  2015-2027 LRAM'!AF777</f>
        <v>0</v>
      </c>
      <c r="F76" s="128">
        <f>'5.  2015-2027 LRAM'!AG777</f>
        <v>0</v>
      </c>
      <c r="G76" s="128">
        <f>'5.  2015-2027 LRAM'!AH777</f>
        <v>0</v>
      </c>
      <c r="H76" s="128">
        <f>'5.  2015-2027 LRAM'!AI777</f>
        <v>0</v>
      </c>
      <c r="I76" s="128">
        <f>'5.  2015-2027 LRAM'!AJ777</f>
        <v>0</v>
      </c>
      <c r="J76" s="128">
        <f>'5.  2015-2027 LRAM'!AK777</f>
        <v>0</v>
      </c>
      <c r="K76" s="128">
        <f>'5.  2015-2027 LRAM'!AL777</f>
        <v>0</v>
      </c>
      <c r="L76" s="128">
        <f>'5.  2015-2027 LRAM'!AM777</f>
        <v>0</v>
      </c>
      <c r="M76" s="128">
        <f>'5.  2015-2027 LRAM'!AN777</f>
        <v>0</v>
      </c>
      <c r="N76" s="128">
        <f>'5.  2015-2027 LRAM'!AO777</f>
        <v>0</v>
      </c>
      <c r="O76" s="128">
        <f>'5.  2015-2027 LRAM'!AP777</f>
        <v>0</v>
      </c>
      <c r="P76" s="128">
        <f>'5.  2015-2027 LRAM'!AQ777</f>
        <v>0</v>
      </c>
      <c r="Q76" s="128">
        <f>'5.  2015-2027 LRAM'!AR777</f>
        <v>0</v>
      </c>
      <c r="R76" s="129">
        <f>SUM(D76:Q76)</f>
        <v>0</v>
      </c>
      <c r="U76" s="124"/>
      <c r="V76" s="125"/>
    </row>
    <row r="77" spans="2:22" s="13" customFormat="1" ht="16.5" customHeight="1">
      <c r="B77" s="126" t="s">
        <v>228</v>
      </c>
      <c r="C77" s="127"/>
      <c r="D77" s="128">
        <f>-'5.  2015-2027 LRAM'!AE778</f>
        <v>0</v>
      </c>
      <c r="E77" s="128">
        <f>-'5.  2015-2027 LRAM'!AF778</f>
        <v>0</v>
      </c>
      <c r="F77" s="128">
        <f>-'5.  2015-2027 LRAM'!AG778</f>
        <v>0</v>
      </c>
      <c r="G77" s="128">
        <f>-'5.  2015-2027 LRAM'!AH778</f>
        <v>0</v>
      </c>
      <c r="H77" s="128">
        <f>-'5.  2015-2027 LRAM'!AI778</f>
        <v>0</v>
      </c>
      <c r="I77" s="128">
        <f>-'5.  2015-2027 LRAM'!AJ778</f>
        <v>0</v>
      </c>
      <c r="J77" s="128">
        <f>-'5.  2015-2027 LRAM'!AK778</f>
        <v>0</v>
      </c>
      <c r="K77" s="128">
        <f>-'5.  2015-2027 LRAM'!AL778</f>
        <v>0</v>
      </c>
      <c r="L77" s="128">
        <f>-'5.  2015-2027 LRAM'!AM778</f>
        <v>0</v>
      </c>
      <c r="M77" s="128">
        <f>-'5.  2015-2027 LRAM'!AN778</f>
        <v>0</v>
      </c>
      <c r="N77" s="128">
        <f>-'5.  2015-2027 LRAM'!AO778</f>
        <v>0</v>
      </c>
      <c r="O77" s="128">
        <f>-'5.  2015-2027 LRAM'!AP778</f>
        <v>0</v>
      </c>
      <c r="P77" s="128">
        <f>-'5.  2015-2027 LRAM'!AQ778</f>
        <v>0</v>
      </c>
      <c r="Q77" s="128">
        <f>-'5.  2015-2027 LRAM'!AR778</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LRAM'!AE973</f>
        <v>0</v>
      </c>
      <c r="E79" s="128">
        <f>'5.  2015-2027 LRAM'!AF973</f>
        <v>0</v>
      </c>
      <c r="F79" s="128">
        <f>'5.  2015-2027 LRAM'!AG973</f>
        <v>0</v>
      </c>
      <c r="G79" s="128">
        <f>'5.  2015-2027 LRAM'!AH973</f>
        <v>0</v>
      </c>
      <c r="H79" s="128">
        <f>'5.  2015-2027 LRAM'!AI973</f>
        <v>0</v>
      </c>
      <c r="I79" s="128">
        <f>'5.  2015-2027 LRAM'!AJ973</f>
        <v>0</v>
      </c>
      <c r="J79" s="128">
        <f>'5.  2015-2027 LRAM'!AK973</f>
        <v>0</v>
      </c>
      <c r="K79" s="128">
        <f>'5.  2015-2027 LRAM'!AL973</f>
        <v>0</v>
      </c>
      <c r="L79" s="128">
        <f>'5.  2015-2027 LRAM'!AM973</f>
        <v>0</v>
      </c>
      <c r="M79" s="128">
        <f>'5.  2015-2027 LRAM'!AN973</f>
        <v>0</v>
      </c>
      <c r="N79" s="128">
        <f>'5.  2015-2027 LRAM'!AO973</f>
        <v>0</v>
      </c>
      <c r="O79" s="128">
        <f>'5.  2015-2027 LRAM'!AP973</f>
        <v>0</v>
      </c>
      <c r="P79" s="128">
        <f>'5.  2015-2027 LRAM'!AQ973</f>
        <v>0</v>
      </c>
      <c r="Q79" s="128">
        <f>'5.  2015-2027 LRAM'!AR973</f>
        <v>0</v>
      </c>
      <c r="R79" s="129">
        <f>SUM(D79:Q79)</f>
        <v>0</v>
      </c>
      <c r="U79" s="124"/>
      <c r="V79" s="125"/>
    </row>
    <row r="80" spans="2:22" s="13" customFormat="1">
      <c r="B80" s="126" t="s">
        <v>230</v>
      </c>
      <c r="C80" s="127"/>
      <c r="D80" s="128">
        <f>-'5.  2015-2027 LRAM'!AE974</f>
        <v>0</v>
      </c>
      <c r="E80" s="128">
        <f>-'5.  2015-2027 LRAM'!AF974</f>
        <v>0</v>
      </c>
      <c r="F80" s="128">
        <f>-'5.  2015-2027 LRAM'!AG974</f>
        <v>0</v>
      </c>
      <c r="G80" s="128">
        <f>-'5.  2015-2027 LRAM'!AH974</f>
        <v>0</v>
      </c>
      <c r="H80" s="128">
        <f>-'5.  2015-2027 LRAM'!AI974</f>
        <v>0</v>
      </c>
      <c r="I80" s="128">
        <f>-'5.  2015-2027 LRAM'!AJ974</f>
        <v>0</v>
      </c>
      <c r="J80" s="128">
        <f>-'5.  2015-2027 LRAM'!AK974</f>
        <v>0</v>
      </c>
      <c r="K80" s="128">
        <f>-'5.  2015-2027 LRAM'!AL974</f>
        <v>0</v>
      </c>
      <c r="L80" s="128">
        <f>-'5.  2015-2027 LRAM'!AM974</f>
        <v>0</v>
      </c>
      <c r="M80" s="128">
        <f>-'5.  2015-2027 LRAM'!AN974</f>
        <v>0</v>
      </c>
      <c r="N80" s="128">
        <f>-'5.  2015-2027 LRAM'!AO974</f>
        <v>0</v>
      </c>
      <c r="O80" s="128">
        <f>-'5.  2015-2027 LRAM'!AP974</f>
        <v>0</v>
      </c>
      <c r="P80" s="128">
        <f>-'5.  2015-2027 LRAM'!AQ974</f>
        <v>0</v>
      </c>
      <c r="Q80" s="128">
        <f>-'5.  2015-2027 LRAM'!AR974</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LRAM'!AE1169</f>
        <v>0</v>
      </c>
      <c r="E82" s="128">
        <f>'5.  2015-2027 LRAM'!AF1169</f>
        <v>0</v>
      </c>
      <c r="F82" s="128">
        <f>'5.  2015-2027 LRAM'!AG1169</f>
        <v>0</v>
      </c>
      <c r="G82" s="128">
        <f>'5.  2015-2027 LRAM'!AH1169</f>
        <v>0</v>
      </c>
      <c r="H82" s="128">
        <f>'5.  2015-2027 LRAM'!AI1169</f>
        <v>0</v>
      </c>
      <c r="I82" s="128">
        <f>'5.  2015-2027 LRAM'!AJ1169</f>
        <v>0</v>
      </c>
      <c r="J82" s="128">
        <f>'5.  2015-2027 LRAM'!AK1169</f>
        <v>0</v>
      </c>
      <c r="K82" s="128">
        <f>'5.  2015-2027 LRAM'!AL1169</f>
        <v>0</v>
      </c>
      <c r="L82" s="128">
        <f>'5.  2015-2027 LRAM'!AM1169</f>
        <v>0</v>
      </c>
      <c r="M82" s="128">
        <f>'5.  2015-2027 LRAM'!AN1169</f>
        <v>0</v>
      </c>
      <c r="N82" s="128">
        <f>'5.  2015-2027 LRAM'!AO1169</f>
        <v>0</v>
      </c>
      <c r="O82" s="128">
        <f>'5.  2015-2027 LRAM'!AP1169</f>
        <v>0</v>
      </c>
      <c r="P82" s="128">
        <f>'5.  2015-2027 LRAM'!AQ1169</f>
        <v>0</v>
      </c>
      <c r="Q82" s="128">
        <f>'5.  2015-2027 LRAM'!AR1169</f>
        <v>0</v>
      </c>
      <c r="R82" s="129">
        <f>SUM(D82:Q82)</f>
        <v>0</v>
      </c>
      <c r="U82" s="124"/>
      <c r="V82" s="125"/>
    </row>
    <row r="83" spans="2:22" s="13" customFormat="1">
      <c r="B83" s="126" t="s">
        <v>232</v>
      </c>
      <c r="C83" s="127"/>
      <c r="D83" s="128">
        <f>-'5.  2015-2027 LRAM'!AE1170</f>
        <v>0</v>
      </c>
      <c r="E83" s="128">
        <f>-'5.  2015-2027 LRAM'!AF1170</f>
        <v>0</v>
      </c>
      <c r="F83" s="128">
        <f>-'5.  2015-2027 LRAM'!AG1170</f>
        <v>0</v>
      </c>
      <c r="G83" s="128">
        <f>-'5.  2015-2027 LRAM'!AH1170</f>
        <v>0</v>
      </c>
      <c r="H83" s="128">
        <f>-'5.  2015-2027 LRAM'!AI1170</f>
        <v>0</v>
      </c>
      <c r="I83" s="128">
        <f>-'5.  2015-2027 LRAM'!AJ1170</f>
        <v>0</v>
      </c>
      <c r="J83" s="128">
        <f>-'5.  2015-2027 LRAM'!AK1170</f>
        <v>0</v>
      </c>
      <c r="K83" s="128">
        <f>-'5.  2015-2027 LRAM'!AL1170</f>
        <v>0</v>
      </c>
      <c r="L83" s="128">
        <f>-'5.  2015-2027 LRAM'!AM1170</f>
        <v>0</v>
      </c>
      <c r="M83" s="128">
        <f>-'5.  2015-2027 LRAM'!AN1170</f>
        <v>0</v>
      </c>
      <c r="N83" s="128">
        <f>-'5.  2015-2027 LRAM'!AO1170</f>
        <v>0</v>
      </c>
      <c r="O83" s="128">
        <f>-'5.  2015-2027 LRAM'!AP1170</f>
        <v>0</v>
      </c>
      <c r="P83" s="128">
        <f>-'5.  2015-2027 LRAM'!AQ1170</f>
        <v>0</v>
      </c>
      <c r="Q83" s="128">
        <f>-'5.  2015-2027 LRAM'!AR1170</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719</v>
      </c>
      <c r="C85" s="467"/>
      <c r="D85" s="128">
        <f>'5.  2015-2027 LRAM'!AE1365</f>
        <v>0</v>
      </c>
      <c r="E85" s="128">
        <f>'5.  2015-2027 LRAM'!AF1365</f>
        <v>0</v>
      </c>
      <c r="F85" s="128">
        <f>'5.  2015-2027 LRAM'!AG1365</f>
        <v>0</v>
      </c>
      <c r="G85" s="128">
        <f>'5.  2015-2027 LRAM'!AH1365</f>
        <v>0</v>
      </c>
      <c r="H85" s="128">
        <f>'5.  2015-2027 LRAM'!AI1365</f>
        <v>0</v>
      </c>
      <c r="I85" s="128">
        <f>'5.  2015-2027 LRAM'!AJ1365</f>
        <v>0</v>
      </c>
      <c r="J85" s="128">
        <f>'5.  2015-2027 LRAM'!AK1365</f>
        <v>0</v>
      </c>
      <c r="K85" s="128">
        <f>'5.  2015-2027 LRAM'!AL1365</f>
        <v>0</v>
      </c>
      <c r="L85" s="128">
        <f>'5.  2015-2027 LRAM'!AM1365</f>
        <v>0</v>
      </c>
      <c r="M85" s="128">
        <f>'5.  2015-2027 LRAM'!AN1365</f>
        <v>0</v>
      </c>
      <c r="N85" s="128">
        <f>'5.  2015-2027 LRAM'!AO1365</f>
        <v>0</v>
      </c>
      <c r="O85" s="128">
        <f>'5.  2015-2027 LRAM'!AP1365</f>
        <v>0</v>
      </c>
      <c r="P85" s="128">
        <f>'5.  2015-2027 LRAM'!AQ1365</f>
        <v>0</v>
      </c>
      <c r="Q85" s="128">
        <f>'5.  2015-2027 LRAM'!AR1365</f>
        <v>0</v>
      </c>
      <c r="R85" s="129">
        <f>SUM(D85:Q85)</f>
        <v>0</v>
      </c>
      <c r="U85" s="124"/>
      <c r="V85" s="125"/>
    </row>
    <row r="86" spans="2:22" s="13" customFormat="1">
      <c r="B86" s="126" t="s">
        <v>720</v>
      </c>
      <c r="C86" s="127"/>
      <c r="D86" s="128">
        <f>-'5.  2015-2027 LRAM'!AE1366</f>
        <v>0</v>
      </c>
      <c r="E86" s="128">
        <f>-'5.  2015-2027 LRAM'!AF1366</f>
        <v>0</v>
      </c>
      <c r="F86" s="128">
        <f>-'5.  2015-2027 LRAM'!AG1366</f>
        <v>0</v>
      </c>
      <c r="G86" s="128">
        <f>-'5.  2015-2027 LRAM'!AH1366</f>
        <v>0</v>
      </c>
      <c r="H86" s="128">
        <f>-'5.  2015-2027 LRAM'!AI1366</f>
        <v>0</v>
      </c>
      <c r="I86" s="128">
        <f>-'5.  2015-2027 LRAM'!AJ1366</f>
        <v>0</v>
      </c>
      <c r="J86" s="128">
        <f>-'5.  2015-2027 LRAM'!AK1366</f>
        <v>0</v>
      </c>
      <c r="K86" s="128">
        <f>-'5.  2015-2027 LRAM'!AL1366</f>
        <v>0</v>
      </c>
      <c r="L86" s="128">
        <f>-'5.  2015-2027 LRAM'!AM1366</f>
        <v>0</v>
      </c>
      <c r="M86" s="128">
        <f>-'5.  2015-2027 LRAM'!AN1366</f>
        <v>0</v>
      </c>
      <c r="N86" s="128">
        <f>-'5.  2015-2027 LRAM'!AO1366</f>
        <v>0</v>
      </c>
      <c r="O86" s="128">
        <f>-'5.  2015-2027 LRAM'!AP1366</f>
        <v>0</v>
      </c>
      <c r="P86" s="128">
        <f>-'5.  2015-2027 LRAM'!AQ1366</f>
        <v>0</v>
      </c>
      <c r="Q86" s="128">
        <f>-'5.  2015-2027 LRAM'!AR1366</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721</v>
      </c>
      <c r="C88" s="467"/>
      <c r="D88" s="128">
        <f>'5.  2015-2027 LRAM'!AE1560</f>
        <v>0</v>
      </c>
      <c r="E88" s="128">
        <f>'5.  2015-2027 LRAM'!AF1560</f>
        <v>4979.5497848868408</v>
      </c>
      <c r="F88" s="128">
        <f>'5.  2015-2027 LRAM'!AG1560</f>
        <v>10680.228053347637</v>
      </c>
      <c r="G88" s="128">
        <f>'5.  2015-2027 LRAM'!AH1560</f>
        <v>0</v>
      </c>
      <c r="H88" s="128">
        <f>'5.  2015-2027 LRAM'!AI1560</f>
        <v>0</v>
      </c>
      <c r="I88" s="128">
        <f>'5.  2015-2027 LRAM'!AJ1560</f>
        <v>0</v>
      </c>
      <c r="J88" s="128">
        <f>'5.  2015-2027 LRAM'!AK1560</f>
        <v>0</v>
      </c>
      <c r="K88" s="128">
        <f>'5.  2015-2027 LRAM'!AL1560</f>
        <v>0</v>
      </c>
      <c r="L88" s="128">
        <f>'5.  2015-2027 LRAM'!AM1560</f>
        <v>0</v>
      </c>
      <c r="M88" s="128">
        <f>'5.  2015-2027 LRAM'!AN1560</f>
        <v>0</v>
      </c>
      <c r="N88" s="128">
        <f>'5.  2015-2027 LRAM'!AO1560</f>
        <v>0</v>
      </c>
      <c r="O88" s="128">
        <f>'5.  2015-2027 LRAM'!AP1560</f>
        <v>0</v>
      </c>
      <c r="P88" s="128">
        <f>'5.  2015-2027 LRAM'!AQ1560</f>
        <v>0</v>
      </c>
      <c r="Q88" s="128">
        <f>'5.  2015-2027 LRAM'!AR1560</f>
        <v>0</v>
      </c>
      <c r="R88" s="129">
        <f>SUM(D88:Q88)</f>
        <v>15659.777838234477</v>
      </c>
      <c r="U88" s="124"/>
      <c r="V88" s="125"/>
    </row>
    <row r="89" spans="2:22" s="13" customFormat="1">
      <c r="B89" s="126" t="s">
        <v>722</v>
      </c>
      <c r="C89" s="127"/>
      <c r="D89" s="128">
        <f>-'5.  2015-2027 LRAM'!AE1561</f>
        <v>0</v>
      </c>
      <c r="E89" s="128">
        <f>-'5.  2015-2027 LRAM'!AF1561</f>
        <v>-2096.5284000000001</v>
      </c>
      <c r="F89" s="128">
        <f>-'5.  2015-2027 LRAM'!AG1561</f>
        <v>-20351.548699999999</v>
      </c>
      <c r="G89" s="128">
        <f>-'5.  2015-2027 LRAM'!AH1561</f>
        <v>0</v>
      </c>
      <c r="H89" s="128">
        <f>-'5.  2015-2027 LRAM'!AI1561</f>
        <v>0</v>
      </c>
      <c r="I89" s="128">
        <f>-'5.  2015-2027 LRAM'!AJ1561</f>
        <v>0</v>
      </c>
      <c r="J89" s="128">
        <f>-'5.  2015-2027 LRAM'!AK1561</f>
        <v>0</v>
      </c>
      <c r="K89" s="128">
        <f>-'5.  2015-2027 LRAM'!AL1561</f>
        <v>0</v>
      </c>
      <c r="L89" s="128">
        <f>-'5.  2015-2027 LRAM'!AM1561</f>
        <v>0</v>
      </c>
      <c r="M89" s="128">
        <f>-'5.  2015-2027 LRAM'!AN1561</f>
        <v>0</v>
      </c>
      <c r="N89" s="128">
        <f>-'5.  2015-2027 LRAM'!AO1561</f>
        <v>0</v>
      </c>
      <c r="O89" s="128">
        <f>-'5.  2015-2027 LRAM'!AP1561</f>
        <v>0</v>
      </c>
      <c r="P89" s="128">
        <f>-'5.  2015-2027 LRAM'!AQ1561</f>
        <v>0</v>
      </c>
      <c r="Q89" s="128">
        <f>-'5.  2015-2027 LRAM'!AR1561</f>
        <v>0</v>
      </c>
      <c r="R89" s="129">
        <f>SUM(D89:Q89)</f>
        <v>-22448.077099999999</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941</v>
      </c>
      <c r="C91" s="467"/>
      <c r="D91" s="128">
        <f>'5.  2015-2027 LRAM'!AE1755</f>
        <v>0</v>
      </c>
      <c r="E91" s="128">
        <f>'5.  2015-2027 LRAM'!AF1755</f>
        <v>5212.5111783318389</v>
      </c>
      <c r="F91" s="128">
        <f>'5.  2015-2027 LRAM'!AG1755</f>
        <v>11173.011961531014</v>
      </c>
      <c r="G91" s="128">
        <f>'5.  2015-2027 LRAM'!AH1755</f>
        <v>0</v>
      </c>
      <c r="H91" s="128">
        <f>'5.  2015-2027 LRAM'!AI1755</f>
        <v>0</v>
      </c>
      <c r="I91" s="128">
        <f>'5.  2015-2027 LRAM'!AJ1755</f>
        <v>0</v>
      </c>
      <c r="J91" s="128">
        <f>'5.  2015-2027 LRAM'!AK1755</f>
        <v>0</v>
      </c>
      <c r="K91" s="128">
        <f>'5.  2015-2027 LRAM'!AL1755</f>
        <v>0</v>
      </c>
      <c r="L91" s="128">
        <f>'5.  2015-2027 LRAM'!AM1755</f>
        <v>0</v>
      </c>
      <c r="M91" s="128">
        <f>'5.  2015-2027 LRAM'!AN1755</f>
        <v>0</v>
      </c>
      <c r="N91" s="128">
        <f>'5.  2015-2027 LRAM'!AO1755</f>
        <v>0</v>
      </c>
      <c r="O91" s="128">
        <f>'5.  2015-2027 LRAM'!AP1755</f>
        <v>0</v>
      </c>
      <c r="P91" s="128">
        <f>'5.  2015-2027 LRAM'!AQ1755</f>
        <v>0</v>
      </c>
      <c r="Q91" s="128">
        <f>'5.  2015-2027 LRAM'!AR1755</f>
        <v>0</v>
      </c>
      <c r="R91" s="129">
        <f>SUM(D91:Q91)</f>
        <v>16385.523139862853</v>
      </c>
      <c r="S91" s="130"/>
      <c r="U91" s="124"/>
      <c r="V91" s="125"/>
    </row>
    <row r="92" spans="2:22" s="13" customFormat="1">
      <c r="B92" s="126" t="s">
        <v>942</v>
      </c>
      <c r="C92" s="127"/>
      <c r="D92" s="128">
        <f>-'5.  2015-2027 LRAM'!AE1756</f>
        <v>0</v>
      </c>
      <c r="E92" s="128">
        <f>-'5.  2015-2027 LRAM'!AF1756</f>
        <v>-2194.6115999999997</v>
      </c>
      <c r="F92" s="128">
        <f>-'5.  2015-2027 LRAM'!AG1756</f>
        <v>-21290.565699999999</v>
      </c>
      <c r="G92" s="128">
        <f>-'5.  2015-2027 LRAM'!AH1756</f>
        <v>0</v>
      </c>
      <c r="H92" s="128">
        <f>-'5.  2015-2027 LRAM'!AI1756</f>
        <v>0</v>
      </c>
      <c r="I92" s="128">
        <f>-'5.  2015-2027 LRAM'!AJ1756</f>
        <v>0</v>
      </c>
      <c r="J92" s="128">
        <f>-'5.  2015-2027 LRAM'!AK1756</f>
        <v>0</v>
      </c>
      <c r="K92" s="128">
        <f>-'5.  2015-2027 LRAM'!AL1756</f>
        <v>0</v>
      </c>
      <c r="L92" s="128">
        <f>-'5.  2015-2027 LRAM'!AM1756</f>
        <v>0</v>
      </c>
      <c r="M92" s="128">
        <f>-'5.  2015-2027 LRAM'!AN1756</f>
        <v>0</v>
      </c>
      <c r="N92" s="128">
        <f>-'5.  2015-2027 LRAM'!AO1756</f>
        <v>0</v>
      </c>
      <c r="O92" s="128">
        <f>-'5.  2015-2027 LRAM'!AP1756</f>
        <v>0</v>
      </c>
      <c r="P92" s="128">
        <f>-'5.  2015-2027 LRAM'!AQ1756</f>
        <v>0</v>
      </c>
      <c r="Q92" s="128">
        <f>-'5.  2015-2027 LRAM'!AR1756</f>
        <v>0</v>
      </c>
      <c r="R92" s="128">
        <f>SUM(D92:Q92)</f>
        <v>-23485.177299999999</v>
      </c>
      <c r="S92" s="130"/>
      <c r="U92" s="124"/>
      <c r="V92" s="125"/>
    </row>
    <row r="93" spans="2:22" s="109" customFormat="1">
      <c r="B93" s="669"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252.66830326734268</v>
      </c>
      <c r="F94" s="587">
        <f>'6.  Carrying Charges'!K207</f>
        <v>-847.44717062549978</v>
      </c>
      <c r="G94" s="587">
        <f>'6.  Carrying Charges'!L207</f>
        <v>0</v>
      </c>
      <c r="H94" s="587">
        <f>'6.  Carrying Charges'!M207</f>
        <v>0</v>
      </c>
      <c r="I94" s="587">
        <f>'6.  Carrying Charges'!N207</f>
        <v>0</v>
      </c>
      <c r="J94" s="587">
        <f>'6.  Carrying Charges'!O207</f>
        <v>0</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7">
        <f>'6.  Carrying Charges'!W207</f>
        <v>-594.77886735815719</v>
      </c>
      <c r="U94" s="124"/>
      <c r="V94" s="125"/>
    </row>
    <row r="95" spans="2:22" s="13" customFormat="1" ht="36.6" customHeight="1">
      <c r="B95" s="676" t="s">
        <v>943</v>
      </c>
      <c r="C95" s="539"/>
      <c r="D95" s="706">
        <f>SUM(D55:D92)+D94</f>
        <v>0</v>
      </c>
      <c r="E95" s="706">
        <f t="shared" ref="E95:Q95" si="2">SUM(E55:E92)+E94</f>
        <v>6153.5892664860221</v>
      </c>
      <c r="F95" s="706">
        <f t="shared" si="2"/>
        <v>-20636.321555746847</v>
      </c>
      <c r="G95" s="706">
        <f t="shared" si="2"/>
        <v>0</v>
      </c>
      <c r="H95" s="706">
        <f t="shared" si="2"/>
        <v>0</v>
      </c>
      <c r="I95" s="706">
        <f t="shared" si="2"/>
        <v>0</v>
      </c>
      <c r="J95" s="706">
        <f t="shared" si="2"/>
        <v>0</v>
      </c>
      <c r="K95" s="706">
        <f t="shared" si="2"/>
        <v>0</v>
      </c>
      <c r="L95" s="706">
        <f t="shared" si="2"/>
        <v>0</v>
      </c>
      <c r="M95" s="706">
        <f t="shared" si="2"/>
        <v>0</v>
      </c>
      <c r="N95" s="706">
        <f t="shared" si="2"/>
        <v>0</v>
      </c>
      <c r="O95" s="706">
        <f t="shared" si="2"/>
        <v>0</v>
      </c>
      <c r="P95" s="706">
        <f t="shared" si="2"/>
        <v>0</v>
      </c>
      <c r="Q95" s="706">
        <f t="shared" si="2"/>
        <v>0</v>
      </c>
      <c r="R95" s="706">
        <f>SUM(R55:R92)+R94</f>
        <v>-14482.732289260824</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5"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7" t="s">
        <v>899</v>
      </c>
      <c r="C98" s="718"/>
      <c r="D98" s="718"/>
      <c r="E98" s="719"/>
      <c r="F98" s="719"/>
      <c r="G98" s="719"/>
      <c r="H98" s="719"/>
      <c r="I98" s="719"/>
      <c r="J98" s="719"/>
      <c r="K98" s="719"/>
      <c r="L98" s="720"/>
      <c r="M98" s="128"/>
      <c r="N98" s="128"/>
      <c r="O98" s="128"/>
      <c r="P98" s="128"/>
      <c r="Q98" s="128"/>
      <c r="R98" s="128"/>
      <c r="U98" s="131"/>
      <c r="V98" s="125"/>
    </row>
    <row r="99" spans="2:22" s="109" customFormat="1" ht="59.1" customHeight="1">
      <c r="B99" s="844" t="s">
        <v>971</v>
      </c>
      <c r="C99" s="844"/>
      <c r="D99" s="844"/>
      <c r="E99" s="844"/>
      <c r="F99" s="844"/>
      <c r="G99" s="844"/>
      <c r="H99" s="844"/>
      <c r="I99" s="844"/>
      <c r="J99" s="844"/>
      <c r="K99" s="844"/>
      <c r="L99" s="844"/>
      <c r="M99" s="726"/>
      <c r="N99" s="726"/>
      <c r="O99" s="726"/>
      <c r="P99" s="726"/>
      <c r="Q99" s="726"/>
      <c r="R99" s="726"/>
      <c r="U99" s="131"/>
      <c r="V99" s="125"/>
    </row>
    <row r="100" spans="2:22" s="109" customFormat="1" ht="27.6" customHeight="1">
      <c r="B100" s="845" t="s">
        <v>972</v>
      </c>
      <c r="C100" s="845"/>
      <c r="D100" s="845"/>
      <c r="E100" s="845"/>
      <c r="F100" s="845"/>
      <c r="G100" s="845"/>
      <c r="H100" s="845"/>
      <c r="I100" s="845"/>
      <c r="J100" s="845"/>
      <c r="K100" s="845"/>
      <c r="L100" s="845"/>
      <c r="M100" s="726"/>
      <c r="N100" s="726"/>
      <c r="O100" s="726"/>
      <c r="P100" s="726"/>
      <c r="Q100" s="726"/>
      <c r="R100" s="726"/>
      <c r="U100" s="131"/>
      <c r="V100" s="125"/>
    </row>
    <row r="101" spans="2:22" s="109" customFormat="1" ht="33.6" customHeight="1">
      <c r="B101" s="845" t="s">
        <v>973</v>
      </c>
      <c r="C101" s="845"/>
      <c r="D101" s="845"/>
      <c r="E101" s="845"/>
      <c r="F101" s="845"/>
      <c r="G101" s="845"/>
      <c r="H101" s="845"/>
      <c r="I101" s="845"/>
      <c r="J101" s="845"/>
      <c r="K101" s="845"/>
      <c r="L101" s="845"/>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5" t="s">
        <v>34</v>
      </c>
      <c r="C103" s="705" t="s">
        <v>513</v>
      </c>
      <c r="D103" s="108" t="str">
        <f>IF($B$30&lt;&gt;"",$B$30,"")</f>
        <v>Residential</v>
      </c>
      <c r="E103" s="108" t="str">
        <f>IF($B$31&lt;&gt;"",$B$31,"")</f>
        <v>GS&lt;50 kW</v>
      </c>
      <c r="F103" s="108" t="str">
        <f>IF($B$32&lt;&gt;"",$B$32,"")</f>
        <v>GS&gt;50 kW</v>
      </c>
      <c r="G103" s="108" t="str">
        <f>IF($B$33&lt;&gt;"",$B$33,"")</f>
        <v>Unmetered Scattered Load</v>
      </c>
      <c r="H103" s="108" t="str">
        <f>IF($B$34&lt;&gt;"",$B$34,"")</f>
        <v>Streetlighting</v>
      </c>
      <c r="I103" s="108" t="str">
        <f>IF($B$35&lt;&gt;"",$B$35,"")</f>
        <v/>
      </c>
      <c r="J103" s="108" t="str">
        <f>IF($B$36&lt;&gt;"",$B$36,"")</f>
        <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944</v>
      </c>
      <c r="C104" s="127"/>
      <c r="D104" s="128">
        <f>'5.  2015-2027 LRAM'!AE1791</f>
        <v>0</v>
      </c>
      <c r="E104" s="128">
        <f>'5.  2015-2027 LRAM'!AF1791</f>
        <v>5212.5111783318389</v>
      </c>
      <c r="F104" s="128">
        <f>'5.  2015-2027 LRAM'!AG1791</f>
        <v>11173.011961531014</v>
      </c>
      <c r="G104" s="128">
        <f>'5.  2015-2027 LRAM'!AH1791</f>
        <v>0</v>
      </c>
      <c r="H104" s="128">
        <f>'5.  2015-2027 LRAM'!AI1791</f>
        <v>0</v>
      </c>
      <c r="I104" s="128">
        <f>'5.  2015-2027 LRAM'!AJ1791</f>
        <v>0</v>
      </c>
      <c r="J104" s="128">
        <f>'5.  2015-2027 LRAM'!AK1791</f>
        <v>0</v>
      </c>
      <c r="K104" s="128">
        <f>'5.  2015-2027 LRAM'!AL1791</f>
        <v>0</v>
      </c>
      <c r="L104" s="128">
        <f>'5.  2015-2027 LRAM'!AM1791</f>
        <v>0</v>
      </c>
      <c r="M104" s="128">
        <f>'5.  2015-2027 LRAM'!AN1791</f>
        <v>0</v>
      </c>
      <c r="N104" s="128">
        <f>'5.  2015-2027 LRAM'!AO1791</f>
        <v>0</v>
      </c>
      <c r="O104" s="128">
        <f>'5.  2015-2027 LRAM'!AP1791</f>
        <v>0</v>
      </c>
      <c r="P104" s="128">
        <f>'5.  2015-2027 LRAM'!AQ1791</f>
        <v>0</v>
      </c>
      <c r="Q104" s="128">
        <f>'5.  2015-2027 LRAM'!AR1791</f>
        <v>0</v>
      </c>
      <c r="R104" s="129">
        <f>SUM(D104:Q104)</f>
        <v>16385.523139862853</v>
      </c>
      <c r="U104" s="124"/>
      <c r="V104" s="125"/>
    </row>
    <row r="105" spans="2:22" s="13" customFormat="1">
      <c r="B105" s="126" t="s">
        <v>945</v>
      </c>
      <c r="C105" s="127"/>
      <c r="D105" s="128">
        <f>-'5.  2015-2027 LRAM'!AE1792</f>
        <v>0</v>
      </c>
      <c r="E105" s="128">
        <f>-'5.  2015-2027 LRAM'!AF1792</f>
        <v>-2194.6115999999997</v>
      </c>
      <c r="F105" s="128">
        <f>-'5.  2015-2027 LRAM'!AG1792</f>
        <v>-21290.565699999999</v>
      </c>
      <c r="G105" s="128">
        <f>-'5.  2015-2027 LRAM'!AH1792</f>
        <v>0</v>
      </c>
      <c r="H105" s="128">
        <f>-'5.  2015-2027 LRAM'!AI1792</f>
        <v>0</v>
      </c>
      <c r="I105" s="128">
        <f>-'5.  2015-2027 LRAM'!AJ1792</f>
        <v>0</v>
      </c>
      <c r="J105" s="128">
        <f>-'5.  2015-2027 LRAM'!AK1792</f>
        <v>0</v>
      </c>
      <c r="K105" s="128">
        <f>-'5.  2015-2027 LRAM'!AL1792</f>
        <v>0</v>
      </c>
      <c r="L105" s="128">
        <f>-'5.  2015-2027 LRAM'!AM1792</f>
        <v>0</v>
      </c>
      <c r="M105" s="128">
        <f>-'5.  2015-2027 LRAM'!AN1792</f>
        <v>0</v>
      </c>
      <c r="N105" s="128">
        <f>-'5.  2015-2027 LRAM'!AO1792</f>
        <v>0</v>
      </c>
      <c r="O105" s="128">
        <f>-'5.  2015-2027 LRAM'!AP1792</f>
        <v>0</v>
      </c>
      <c r="P105" s="128">
        <f>-'5.  2015-2027 LRAM'!AQ1792</f>
        <v>0</v>
      </c>
      <c r="Q105" s="128">
        <f>-'5.  2015-2027 LRAM'!AR1792</f>
        <v>0</v>
      </c>
      <c r="R105" s="129">
        <f>SUM(D105:Q105)</f>
        <v>-23485.177299999999</v>
      </c>
      <c r="S105" s="130"/>
      <c r="U105" s="124"/>
      <c r="V105" s="125"/>
    </row>
    <row r="106" spans="2:22" s="13" customFormat="1">
      <c r="B106" s="750" t="s">
        <v>933</v>
      </c>
      <c r="C106" s="751"/>
      <c r="D106" s="752">
        <f>SUM(D104:D105)</f>
        <v>0</v>
      </c>
      <c r="E106" s="752">
        <f t="shared" ref="E106:Q106" si="3">SUM(E104:E105)</f>
        <v>3017.8995783318392</v>
      </c>
      <c r="F106" s="752">
        <f t="shared" si="3"/>
        <v>-10117.553738468985</v>
      </c>
      <c r="G106" s="752">
        <f t="shared" si="3"/>
        <v>0</v>
      </c>
      <c r="H106" s="752">
        <f t="shared" si="3"/>
        <v>0</v>
      </c>
      <c r="I106" s="752">
        <f t="shared" si="3"/>
        <v>0</v>
      </c>
      <c r="J106" s="752">
        <f t="shared" si="3"/>
        <v>0</v>
      </c>
      <c r="K106" s="752">
        <f t="shared" si="3"/>
        <v>0</v>
      </c>
      <c r="L106" s="752">
        <f t="shared" si="3"/>
        <v>0</v>
      </c>
      <c r="M106" s="752">
        <f t="shared" si="3"/>
        <v>0</v>
      </c>
      <c r="N106" s="752">
        <f t="shared" si="3"/>
        <v>0</v>
      </c>
      <c r="O106" s="752">
        <f t="shared" si="3"/>
        <v>0</v>
      </c>
      <c r="P106" s="752">
        <f t="shared" si="3"/>
        <v>0</v>
      </c>
      <c r="Q106" s="752">
        <f t="shared" si="3"/>
        <v>0</v>
      </c>
      <c r="R106" s="753">
        <f>SUM(R104:R105)</f>
        <v>-7099.6541601371464</v>
      </c>
      <c r="S106" s="130"/>
      <c r="U106" s="124"/>
      <c r="V106" s="125"/>
    </row>
    <row r="107" spans="2:22" s="109" customFormat="1">
      <c r="B107" s="743" t="s">
        <v>67</v>
      </c>
      <c r="C107" s="587"/>
      <c r="D107" s="744"/>
      <c r="E107" s="744"/>
      <c r="F107" s="744"/>
      <c r="G107" s="744"/>
      <c r="H107" s="744"/>
      <c r="I107" s="744"/>
      <c r="J107" s="744"/>
      <c r="K107" s="745"/>
      <c r="L107" s="745"/>
      <c r="M107" s="745"/>
      <c r="N107" s="745"/>
      <c r="O107" s="745"/>
      <c r="P107" s="745"/>
      <c r="Q107" s="745"/>
      <c r="R107" s="748"/>
      <c r="U107" s="131"/>
      <c r="V107" s="125"/>
    </row>
    <row r="108" spans="2:22" s="13" customFormat="1">
      <c r="B108" s="126" t="s">
        <v>946</v>
      </c>
      <c r="C108" s="127"/>
      <c r="D108" s="128">
        <f>'5.  2015-2027 LRAM'!AE1818</f>
        <v>0</v>
      </c>
      <c r="E108" s="128">
        <f>'5.  2015-2027 LRAM'!AF1818</f>
        <v>5212.5111783318389</v>
      </c>
      <c r="F108" s="128">
        <f>'5.  2015-2027 LRAM'!AG1818</f>
        <v>11173.011961531014</v>
      </c>
      <c r="G108" s="128">
        <f>'5.  2015-2027 LRAM'!AH1818</f>
        <v>0</v>
      </c>
      <c r="H108" s="128">
        <f>'5.  2015-2027 LRAM'!AI1818</f>
        <v>0</v>
      </c>
      <c r="I108" s="128">
        <f>'5.  2015-2027 LRAM'!AJ1818</f>
        <v>0</v>
      </c>
      <c r="J108" s="128">
        <f>'5.  2015-2027 LRAM'!AK1818</f>
        <v>0</v>
      </c>
      <c r="K108" s="128">
        <f>'5.  2015-2027 LRAM'!AL1818</f>
        <v>0</v>
      </c>
      <c r="L108" s="128">
        <f>'5.  2015-2027 LRAM'!AM1818</f>
        <v>0</v>
      </c>
      <c r="M108" s="128">
        <f>'5.  2015-2027 LRAM'!AN1818</f>
        <v>0</v>
      </c>
      <c r="N108" s="128">
        <f>'5.  2015-2027 LRAM'!AO1818</f>
        <v>0</v>
      </c>
      <c r="O108" s="128">
        <f>'5.  2015-2027 LRAM'!AP1818</f>
        <v>0</v>
      </c>
      <c r="P108" s="128">
        <f>'5.  2015-2027 LRAM'!AQ1818</f>
        <v>0</v>
      </c>
      <c r="Q108" s="128">
        <f>'5.  2015-2027 LRAM'!AR1818</f>
        <v>0</v>
      </c>
      <c r="R108" s="129">
        <f>SUM(D108:Q108)</f>
        <v>16385.523139862853</v>
      </c>
      <c r="U108" s="124"/>
      <c r="V108" s="125"/>
    </row>
    <row r="109" spans="2:22" s="13" customFormat="1">
      <c r="B109" s="126" t="s">
        <v>947</v>
      </c>
      <c r="C109" s="127"/>
      <c r="D109" s="128">
        <f>-'5.  2015-2027 LRAM'!AE1819</f>
        <v>0</v>
      </c>
      <c r="E109" s="128">
        <f>-'5.  2015-2027 LRAM'!AF1819</f>
        <v>-2194.6115999999997</v>
      </c>
      <c r="F109" s="128">
        <f>-'5.  2015-2027 LRAM'!AG1819</f>
        <v>-21290.565699999999</v>
      </c>
      <c r="G109" s="128">
        <f>-'5.  2015-2027 LRAM'!AH1819</f>
        <v>0</v>
      </c>
      <c r="H109" s="128">
        <f>-'5.  2015-2027 LRAM'!AI1819</f>
        <v>0</v>
      </c>
      <c r="I109" s="128">
        <f>-'5.  2015-2027 LRAM'!AJ1819</f>
        <v>0</v>
      </c>
      <c r="J109" s="128">
        <f>-'5.  2015-2027 LRAM'!AK1819</f>
        <v>0</v>
      </c>
      <c r="K109" s="128">
        <f>-'5.  2015-2027 LRAM'!AL1819</f>
        <v>0</v>
      </c>
      <c r="L109" s="128">
        <f>-'5.  2015-2027 LRAM'!AM1819</f>
        <v>0</v>
      </c>
      <c r="M109" s="128">
        <f>-'5.  2015-2027 LRAM'!AN1819</f>
        <v>0</v>
      </c>
      <c r="N109" s="128">
        <f>-'5.  2015-2027 LRAM'!AO1819</f>
        <v>0</v>
      </c>
      <c r="O109" s="128">
        <f>-'5.  2015-2027 LRAM'!AP1819</f>
        <v>0</v>
      </c>
      <c r="P109" s="128">
        <f>-'5.  2015-2027 LRAM'!AQ1819</f>
        <v>0</v>
      </c>
      <c r="Q109" s="128">
        <f>-'5.  2015-2027 LRAM'!AR1819</f>
        <v>0</v>
      </c>
      <c r="R109" s="129">
        <f>SUM(D109:Q109)</f>
        <v>-23485.177299999999</v>
      </c>
      <c r="S109" s="130"/>
      <c r="U109" s="124"/>
      <c r="V109" s="125"/>
    </row>
    <row r="110" spans="2:22" s="13" customFormat="1">
      <c r="B110" s="750" t="s">
        <v>934</v>
      </c>
      <c r="C110" s="751"/>
      <c r="D110" s="752">
        <f>SUM(D108:D109)</f>
        <v>0</v>
      </c>
      <c r="E110" s="752">
        <f t="shared" ref="E110:Q110" si="4">SUM(E108:E109)</f>
        <v>3017.8995783318392</v>
      </c>
      <c r="F110" s="752">
        <f t="shared" si="4"/>
        <v>-10117.553738468985</v>
      </c>
      <c r="G110" s="752">
        <f t="shared" si="4"/>
        <v>0</v>
      </c>
      <c r="H110" s="752">
        <f t="shared" si="4"/>
        <v>0</v>
      </c>
      <c r="I110" s="752">
        <f t="shared" si="4"/>
        <v>0</v>
      </c>
      <c r="J110" s="752">
        <f t="shared" si="4"/>
        <v>0</v>
      </c>
      <c r="K110" s="752">
        <f t="shared" si="4"/>
        <v>0</v>
      </c>
      <c r="L110" s="752">
        <f t="shared" si="4"/>
        <v>0</v>
      </c>
      <c r="M110" s="752">
        <f t="shared" si="4"/>
        <v>0</v>
      </c>
      <c r="N110" s="752">
        <f t="shared" si="4"/>
        <v>0</v>
      </c>
      <c r="O110" s="752">
        <f t="shared" si="4"/>
        <v>0</v>
      </c>
      <c r="P110" s="752">
        <f t="shared" si="4"/>
        <v>0</v>
      </c>
      <c r="Q110" s="752">
        <f t="shared" si="4"/>
        <v>0</v>
      </c>
      <c r="R110" s="753">
        <f>SUM(R108:R109)</f>
        <v>-7099.6541601371464</v>
      </c>
      <c r="S110" s="130"/>
      <c r="U110" s="124"/>
      <c r="V110" s="125"/>
    </row>
    <row r="111" spans="2:22" s="109" customFormat="1">
      <c r="B111" s="743" t="s">
        <v>67</v>
      </c>
      <c r="C111" s="587"/>
      <c r="D111" s="744"/>
      <c r="E111" s="744"/>
      <c r="F111" s="744"/>
      <c r="G111" s="744"/>
      <c r="H111" s="744"/>
      <c r="I111" s="744"/>
      <c r="J111" s="744"/>
      <c r="K111" s="745"/>
      <c r="L111" s="745"/>
      <c r="M111" s="745"/>
      <c r="N111" s="745"/>
      <c r="O111" s="745"/>
      <c r="P111" s="745"/>
      <c r="Q111" s="745"/>
      <c r="R111" s="748"/>
      <c r="U111" s="131"/>
      <c r="V111" s="125"/>
    </row>
    <row r="112" spans="2:22" s="13" customFormat="1">
      <c r="B112" s="126" t="s">
        <v>948</v>
      </c>
      <c r="C112" s="127"/>
      <c r="D112" s="128">
        <f>'5.  2015-2027 LRAM'!AE1845</f>
        <v>0</v>
      </c>
      <c r="E112" s="128">
        <f>'5.  2015-2027 LRAM'!AF1845</f>
        <v>5212.5111783318389</v>
      </c>
      <c r="F112" s="128">
        <f>'5.  2015-2027 LRAM'!AG1845</f>
        <v>11105.283051564236</v>
      </c>
      <c r="G112" s="128">
        <f>'5.  2015-2027 LRAM'!AH1845</f>
        <v>0</v>
      </c>
      <c r="H112" s="128">
        <f>'5.  2015-2027 LRAM'!AI1845</f>
        <v>0</v>
      </c>
      <c r="I112" s="128">
        <f>'5.  2015-2027 LRAM'!AJ1845</f>
        <v>0</v>
      </c>
      <c r="J112" s="128">
        <f>'5.  2015-2027 LRAM'!AK1845</f>
        <v>0</v>
      </c>
      <c r="K112" s="128">
        <f>'5.  2015-2027 LRAM'!AL1845</f>
        <v>0</v>
      </c>
      <c r="L112" s="128">
        <f>'5.  2015-2027 LRAM'!AM1845</f>
        <v>0</v>
      </c>
      <c r="M112" s="128">
        <f>'5.  2015-2027 LRAM'!AN1845</f>
        <v>0</v>
      </c>
      <c r="N112" s="128">
        <f>'5.  2015-2027 LRAM'!AO1845</f>
        <v>0</v>
      </c>
      <c r="O112" s="128">
        <f>'5.  2015-2027 LRAM'!AP1845</f>
        <v>0</v>
      </c>
      <c r="P112" s="128">
        <f>'5.  2015-2027 LRAM'!AQ1845</f>
        <v>0</v>
      </c>
      <c r="Q112" s="128">
        <f>'5.  2015-2027 LRAM'!AR1845</f>
        <v>0</v>
      </c>
      <c r="R112" s="129">
        <f>SUM(D112:Q112)</f>
        <v>16317.794229896075</v>
      </c>
      <c r="U112" s="124"/>
      <c r="V112" s="125"/>
    </row>
    <row r="113" spans="2:22" s="13" customFormat="1">
      <c r="B113" s="126" t="s">
        <v>949</v>
      </c>
      <c r="C113" s="127"/>
      <c r="D113" s="128">
        <f>-'5.  2015-2027 LRAM'!AE1846</f>
        <v>0</v>
      </c>
      <c r="E113" s="128">
        <f>-'5.  2015-2027 LRAM'!AF1846</f>
        <v>-2194.6115999999997</v>
      </c>
      <c r="F113" s="128">
        <f>-'5.  2015-2027 LRAM'!AG1846</f>
        <v>-21290.565699999999</v>
      </c>
      <c r="G113" s="128">
        <f>-'5.  2015-2027 LRAM'!AH1846</f>
        <v>0</v>
      </c>
      <c r="H113" s="128">
        <f>-'5.  2015-2027 LRAM'!AI1846</f>
        <v>0</v>
      </c>
      <c r="I113" s="128">
        <f>-'5.  2015-2027 LRAM'!AJ1846</f>
        <v>0</v>
      </c>
      <c r="J113" s="128">
        <f>-'5.  2015-2027 LRAM'!AK1846</f>
        <v>0</v>
      </c>
      <c r="K113" s="128">
        <f>-'5.  2015-2027 LRAM'!AL1846</f>
        <v>0</v>
      </c>
      <c r="L113" s="128">
        <f>-'5.  2015-2027 LRAM'!AM1846</f>
        <v>0</v>
      </c>
      <c r="M113" s="128">
        <f>-'5.  2015-2027 LRAM'!AN1846</f>
        <v>0</v>
      </c>
      <c r="N113" s="128">
        <f>-'5.  2015-2027 LRAM'!AO1846</f>
        <v>0</v>
      </c>
      <c r="O113" s="128">
        <f>-'5.  2015-2027 LRAM'!AP1846</f>
        <v>0</v>
      </c>
      <c r="P113" s="128">
        <f>-'5.  2015-2027 LRAM'!AQ1846</f>
        <v>0</v>
      </c>
      <c r="Q113" s="128">
        <f>-'5.  2015-2027 LRAM'!AR1846</f>
        <v>0</v>
      </c>
      <c r="R113" s="129">
        <f>SUM(D113:Q113)</f>
        <v>-23485.177299999999</v>
      </c>
      <c r="S113" s="130"/>
      <c r="U113" s="124"/>
      <c r="V113" s="125"/>
    </row>
    <row r="114" spans="2:22" s="13" customFormat="1">
      <c r="B114" s="750" t="s">
        <v>935</v>
      </c>
      <c r="C114" s="751"/>
      <c r="D114" s="752">
        <f>SUM(D112:D113)</f>
        <v>0</v>
      </c>
      <c r="E114" s="752">
        <f t="shared" ref="E114:Q114" si="5">SUM(E112:E113)</f>
        <v>3017.8995783318392</v>
      </c>
      <c r="F114" s="752">
        <f t="shared" si="5"/>
        <v>-10185.282648435763</v>
      </c>
      <c r="G114" s="752">
        <f t="shared" si="5"/>
        <v>0</v>
      </c>
      <c r="H114" s="752">
        <f t="shared" si="5"/>
        <v>0</v>
      </c>
      <c r="I114" s="752">
        <f t="shared" si="5"/>
        <v>0</v>
      </c>
      <c r="J114" s="752">
        <f t="shared" si="5"/>
        <v>0</v>
      </c>
      <c r="K114" s="752">
        <f t="shared" si="5"/>
        <v>0</v>
      </c>
      <c r="L114" s="752">
        <f t="shared" si="5"/>
        <v>0</v>
      </c>
      <c r="M114" s="752">
        <f t="shared" si="5"/>
        <v>0</v>
      </c>
      <c r="N114" s="752">
        <f t="shared" si="5"/>
        <v>0</v>
      </c>
      <c r="O114" s="752">
        <f t="shared" si="5"/>
        <v>0</v>
      </c>
      <c r="P114" s="752">
        <f t="shared" si="5"/>
        <v>0</v>
      </c>
      <c r="Q114" s="752">
        <f t="shared" si="5"/>
        <v>0</v>
      </c>
      <c r="R114" s="753">
        <f>SUM(R112:R113)</f>
        <v>-7167.3830701039242</v>
      </c>
      <c r="S114" s="130"/>
      <c r="U114" s="124"/>
      <c r="V114" s="125"/>
    </row>
    <row r="115" spans="2:22" s="109" customFormat="1">
      <c r="B115" s="743" t="s">
        <v>67</v>
      </c>
      <c r="C115" s="587"/>
      <c r="D115" s="744"/>
      <c r="E115" s="744"/>
      <c r="F115" s="744"/>
      <c r="G115" s="744"/>
      <c r="H115" s="744"/>
      <c r="I115" s="744"/>
      <c r="J115" s="744"/>
      <c r="K115" s="745"/>
      <c r="L115" s="745"/>
      <c r="M115" s="745"/>
      <c r="N115" s="745"/>
      <c r="O115" s="745"/>
      <c r="P115" s="745"/>
      <c r="Q115" s="745"/>
      <c r="R115" s="748"/>
      <c r="U115" s="131"/>
      <c r="V115" s="125"/>
    </row>
    <row r="116" spans="2:22" s="13" customFormat="1">
      <c r="B116" s="126" t="s">
        <v>950</v>
      </c>
      <c r="C116" s="127"/>
      <c r="D116" s="128">
        <f>'5.  2015-2027 LRAM'!AE1872</f>
        <v>0</v>
      </c>
      <c r="E116" s="128">
        <f>'5.  2015-2027 LRAM'!AF1872</f>
        <v>5212.5111783318389</v>
      </c>
      <c r="F116" s="128">
        <f>'5.  2015-2027 LRAM'!AG1872</f>
        <v>11105.283051564236</v>
      </c>
      <c r="G116" s="128">
        <f>'5.  2015-2027 LRAM'!AH1872</f>
        <v>0</v>
      </c>
      <c r="H116" s="128">
        <f>'5.  2015-2027 LRAM'!AI1872</f>
        <v>0</v>
      </c>
      <c r="I116" s="128">
        <f>'5.  2015-2027 LRAM'!AJ1872</f>
        <v>0</v>
      </c>
      <c r="J116" s="128">
        <f>'5.  2015-2027 LRAM'!AK1872</f>
        <v>0</v>
      </c>
      <c r="K116" s="128">
        <f>'5.  2015-2027 LRAM'!AL1872</f>
        <v>0</v>
      </c>
      <c r="L116" s="128">
        <f>'5.  2015-2027 LRAM'!AM1872</f>
        <v>0</v>
      </c>
      <c r="M116" s="128">
        <f>'5.  2015-2027 LRAM'!AN1872</f>
        <v>0</v>
      </c>
      <c r="N116" s="128">
        <f>'5.  2015-2027 LRAM'!AO1872</f>
        <v>0</v>
      </c>
      <c r="O116" s="128">
        <f>'5.  2015-2027 LRAM'!AP1872</f>
        <v>0</v>
      </c>
      <c r="P116" s="128">
        <f>'5.  2015-2027 LRAM'!AQ1872</f>
        <v>0</v>
      </c>
      <c r="Q116" s="128">
        <f>'5.  2015-2027 LRAM'!AR1872</f>
        <v>0</v>
      </c>
      <c r="R116" s="129">
        <f>SUM(D116:Q116)</f>
        <v>16317.794229896075</v>
      </c>
      <c r="U116" s="124"/>
      <c r="V116" s="125"/>
    </row>
    <row r="117" spans="2:22" s="13" customFormat="1">
      <c r="B117" s="126" t="s">
        <v>951</v>
      </c>
      <c r="C117" s="127"/>
      <c r="D117" s="128">
        <f>-'5.  2015-2027 LRAM'!AE1873</f>
        <v>0</v>
      </c>
      <c r="E117" s="128">
        <f>-'5.  2015-2027 LRAM'!AF1873</f>
        <v>-2194.6115999999997</v>
      </c>
      <c r="F117" s="128">
        <f>-'5.  2015-2027 LRAM'!AG1873</f>
        <v>-21290.565699999999</v>
      </c>
      <c r="G117" s="128">
        <f>-'5.  2015-2027 LRAM'!AH1873</f>
        <v>0</v>
      </c>
      <c r="H117" s="128">
        <f>-'5.  2015-2027 LRAM'!AI1873</f>
        <v>0</v>
      </c>
      <c r="I117" s="128">
        <f>-'5.  2015-2027 LRAM'!AJ1873</f>
        <v>0</v>
      </c>
      <c r="J117" s="128">
        <f>-'5.  2015-2027 LRAM'!AK1873</f>
        <v>0</v>
      </c>
      <c r="K117" s="128">
        <f>-'5.  2015-2027 LRAM'!AL1873</f>
        <v>0</v>
      </c>
      <c r="L117" s="128">
        <f>-'5.  2015-2027 LRAM'!AM1873</f>
        <v>0</v>
      </c>
      <c r="M117" s="128">
        <f>-'5.  2015-2027 LRAM'!AN1873</f>
        <v>0</v>
      </c>
      <c r="N117" s="128">
        <f>-'5.  2015-2027 LRAM'!AO1873</f>
        <v>0</v>
      </c>
      <c r="O117" s="128">
        <f>-'5.  2015-2027 LRAM'!AP1873</f>
        <v>0</v>
      </c>
      <c r="P117" s="128">
        <f>-'5.  2015-2027 LRAM'!AQ1873</f>
        <v>0</v>
      </c>
      <c r="Q117" s="128">
        <f>-'5.  2015-2027 LRAM'!AR1873</f>
        <v>0</v>
      </c>
      <c r="R117" s="129">
        <f>SUM(D117:Q117)</f>
        <v>-23485.177299999999</v>
      </c>
      <c r="S117" s="130"/>
      <c r="U117" s="124"/>
      <c r="V117" s="125"/>
    </row>
    <row r="118" spans="2:22" s="13" customFormat="1">
      <c r="B118" s="750" t="s">
        <v>936</v>
      </c>
      <c r="C118" s="751"/>
      <c r="D118" s="752">
        <f>SUM(D116:D117)</f>
        <v>0</v>
      </c>
      <c r="E118" s="752">
        <f t="shared" ref="E118:Q118" si="6">SUM(E116:E117)</f>
        <v>3017.8995783318392</v>
      </c>
      <c r="F118" s="752">
        <f t="shared" si="6"/>
        <v>-10185.282648435763</v>
      </c>
      <c r="G118" s="752">
        <f t="shared" si="6"/>
        <v>0</v>
      </c>
      <c r="H118" s="752">
        <f t="shared" si="6"/>
        <v>0</v>
      </c>
      <c r="I118" s="752">
        <f t="shared" si="6"/>
        <v>0</v>
      </c>
      <c r="J118" s="752">
        <f t="shared" si="6"/>
        <v>0</v>
      </c>
      <c r="K118" s="752">
        <f t="shared" si="6"/>
        <v>0</v>
      </c>
      <c r="L118" s="752">
        <f t="shared" si="6"/>
        <v>0</v>
      </c>
      <c r="M118" s="752">
        <f t="shared" si="6"/>
        <v>0</v>
      </c>
      <c r="N118" s="752">
        <f t="shared" si="6"/>
        <v>0</v>
      </c>
      <c r="O118" s="752">
        <f t="shared" si="6"/>
        <v>0</v>
      </c>
      <c r="P118" s="752">
        <f t="shared" si="6"/>
        <v>0</v>
      </c>
      <c r="Q118" s="752">
        <f t="shared" si="6"/>
        <v>0</v>
      </c>
      <c r="R118" s="753">
        <f>SUM(R116:R117)</f>
        <v>-7167.3830701039242</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9"/>
      <c r="U119" s="131"/>
      <c r="V119" s="125"/>
    </row>
    <row r="120" spans="2:22" s="13" customFormat="1" ht="32.25" customHeight="1">
      <c r="B120" s="676" t="s">
        <v>952</v>
      </c>
      <c r="C120" s="539"/>
      <c r="D120" s="538">
        <f>SUM(D106,D107,D110,D111,D114,D115,D118,D119)</f>
        <v>0</v>
      </c>
      <c r="E120" s="538">
        <f t="shared" ref="E120:O120" si="7">SUM(E106,E107,E110,E111,E114,E115,E118,E119)</f>
        <v>12071.598313327357</v>
      </c>
      <c r="F120" s="538">
        <f t="shared" si="7"/>
        <v>-40605.6727738095</v>
      </c>
      <c r="G120" s="538">
        <f t="shared" si="7"/>
        <v>0</v>
      </c>
      <c r="H120" s="538">
        <f t="shared" si="7"/>
        <v>0</v>
      </c>
      <c r="I120" s="538">
        <f t="shared" si="7"/>
        <v>0</v>
      </c>
      <c r="J120" s="538">
        <f t="shared" si="7"/>
        <v>0</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-28534.074460482145</v>
      </c>
      <c r="U120" s="124"/>
      <c r="V120" s="125"/>
    </row>
    <row r="121" spans="2:22" ht="20.25" customHeight="1">
      <c r="B121" s="322" t="s">
        <v>532</v>
      </c>
      <c r="C121" s="522"/>
      <c r="D121" s="521"/>
      <c r="E121" s="521"/>
      <c r="F121" s="521"/>
      <c r="G121" s="521"/>
      <c r="H121" s="521"/>
      <c r="I121" s="521"/>
      <c r="J121" s="521"/>
      <c r="K121" s="521"/>
      <c r="L121" s="521"/>
      <c r="M121" s="521"/>
      <c r="N121" s="521"/>
      <c r="O121" s="521"/>
      <c r="P121" s="521"/>
      <c r="Q121" s="521"/>
      <c r="R121" s="521"/>
      <c r="V121" s="11"/>
    </row>
    <row r="122" spans="2:22" ht="20.25" customHeight="1">
      <c r="B122" s="746" t="s">
        <v>997</v>
      </c>
      <c r="C122" s="747"/>
      <c r="D122" s="524"/>
      <c r="E122" s="524"/>
      <c r="F122" s="524"/>
      <c r="G122" s="524"/>
      <c r="H122" s="524"/>
      <c r="I122" s="524"/>
      <c r="J122" s="524"/>
      <c r="K122" s="524"/>
      <c r="L122" s="524"/>
      <c r="M122" s="524"/>
      <c r="N122" s="524"/>
      <c r="O122" s="524"/>
      <c r="P122" s="524"/>
      <c r="Q122" s="524"/>
      <c r="R122" s="524"/>
      <c r="V122" s="11"/>
    </row>
    <row r="123" spans="2:22" ht="15">
      <c r="E123" s="1"/>
    </row>
    <row r="124" spans="2:22" ht="21" hidden="1" customHeight="1">
      <c r="B124" s="93" t="s">
        <v>533</v>
      </c>
      <c r="F124" s="510"/>
    </row>
    <row r="125" spans="2:22" s="24" customFormat="1" ht="27.75" hidden="1" customHeight="1">
      <c r="B125" s="491" t="s">
        <v>553</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LRAM'!AE769:AR769)</f>
        <v>0</v>
      </c>
      <c r="K128" s="479">
        <f>SUM('5.  2015-2027 LRAM'!AE964:AR964)</f>
        <v>0</v>
      </c>
      <c r="L128" s="479">
        <f>SUM('5.  2015-2027 LRAM'!AE1159:AR1159)</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LRAM'!AE770:AR770)</f>
        <v>0</v>
      </c>
      <c r="K129" s="479">
        <f>SUM('5.  2015-2027 LRAM'!AE965:AR965)</f>
        <v>0</v>
      </c>
      <c r="L129" s="479">
        <f>SUM('5.  2015-2027 LRAM'!AE1160:AR1160)</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LRAM'!AE771:AR771)</f>
        <v>0</v>
      </c>
      <c r="K130" s="479">
        <f>SUM('5.  2015-2027 LRAM'!AE966:AR966)</f>
        <v>0</v>
      </c>
      <c r="L130" s="479">
        <f>SUM('5.  2015-2027 LRAM'!AE1161:AR1161)</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LRAM'!AE772:AR772)</f>
        <v>0</v>
      </c>
      <c r="K131" s="479">
        <f>SUM('5.  2015-2027 LRAM'!AE967:AR967)</f>
        <v>0</v>
      </c>
      <c r="L131" s="479">
        <f>SUM('5.  2015-2027 LRAM'!AE1162:AR1162)</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LRAM'!AE773:AR773)</f>
        <v>0</v>
      </c>
      <c r="K132" s="479">
        <f>SUM('5.  2015-2027 LRAM'!AE968:AR968)</f>
        <v>0</v>
      </c>
      <c r="L132" s="479">
        <f>SUM('5.  2015-2027 LRAM'!AE1163:AR1163)</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LRAM'!AE774:AR774)</f>
        <v>0</v>
      </c>
      <c r="K133" s="479">
        <f>SUM('5.  2015-2027 LRAM'!AE969:AR969)</f>
        <v>0</v>
      </c>
      <c r="L133" s="479">
        <f>SUM('5.  2015-2027 LRAM'!AE1164:AR1164)</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LRAM'!AE775:AR775)</f>
        <v>0</v>
      </c>
      <c r="K134" s="479">
        <f>SUM('5.  2015-2027 LRAM'!AE970:AR970)</f>
        <v>0</v>
      </c>
      <c r="L134" s="479">
        <f>SUM('5.  2015-2027 LRAM'!AE1165:AR1165)</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LRAM'!AE776:AR776)</f>
        <v>0</v>
      </c>
      <c r="K135" s="479">
        <f>SUM('5.  2015-2027 LRAM'!AE971:AR971)</f>
        <v>0</v>
      </c>
      <c r="L135" s="479">
        <f>SUM('5.  2015-2027 LRAM'!AE1166:AR1166)</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LRAM'!AE972:AR972)</f>
        <v>0</v>
      </c>
      <c r="L136" s="479">
        <f>SUM('5.  2015-2027 LRAM'!AE1167:AR1167)</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LRAM'!AE1168:AR1168)</f>
        <v>0</v>
      </c>
      <c r="M137" s="481">
        <f>L137</f>
        <v>0</v>
      </c>
      <c r="T137" s="150"/>
      <c r="U137" s="150"/>
    </row>
    <row r="138" spans="2:21" s="164" customFormat="1" ht="24" hidden="1" customHeight="1">
      <c r="B138" s="492" t="s">
        <v>515</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514</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LRAM'!AS778</f>
        <v>0</v>
      </c>
      <c r="K139" s="477">
        <f>'5.  2015-2027 LRAM'!AS974</f>
        <v>0</v>
      </c>
      <c r="L139" s="477">
        <f>'5.  2015-2027 LRAM'!AS1170</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 hidden="1" customHeight="1"/>
    <row r="143" spans="2:21">
      <c r="B143" s="510" t="s">
        <v>522</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180975</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142875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1400175</xdr:colOff>
                    <xdr:row>89</xdr:row>
                    <xdr:rowOff>28575</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E41" sqref="E41:F41"/>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42578125" style="1" customWidth="1"/>
    <col min="6" max="6" width="44" style="1" customWidth="1"/>
    <col min="7" max="7" width="72.42578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90" t="s">
        <v>547</v>
      </c>
    </row>
    <row r="19" spans="2:8" ht="15.75">
      <c r="B19" s="67" t="s">
        <v>611</v>
      </c>
    </row>
    <row r="20" spans="2:8" ht="13.5" customHeight="1"/>
    <row r="21" spans="2:8" ht="41.1" customHeight="1">
      <c r="B21" s="839" t="s">
        <v>663</v>
      </c>
      <c r="C21" s="839"/>
      <c r="D21" s="839"/>
      <c r="E21" s="839"/>
      <c r="F21" s="839"/>
      <c r="G21" s="839"/>
      <c r="H21" s="839"/>
    </row>
    <row r="23" spans="2:8" s="527" customFormat="1" ht="15.75">
      <c r="B23" s="535" t="s">
        <v>542</v>
      </c>
      <c r="C23" s="535" t="s">
        <v>557</v>
      </c>
      <c r="D23" s="535" t="s">
        <v>541</v>
      </c>
      <c r="E23" s="852" t="s">
        <v>34</v>
      </c>
      <c r="F23" s="853"/>
      <c r="G23" s="852" t="s">
        <v>540</v>
      </c>
      <c r="H23" s="853"/>
    </row>
    <row r="24" spans="2:8">
      <c r="B24" s="526">
        <v>1</v>
      </c>
      <c r="C24" s="556"/>
      <c r="D24" s="525"/>
      <c r="E24" s="848"/>
      <c r="F24" s="849"/>
      <c r="G24" s="850"/>
      <c r="H24" s="851"/>
    </row>
    <row r="25" spans="2:8">
      <c r="B25" s="526">
        <v>2</v>
      </c>
      <c r="C25" s="556"/>
      <c r="D25" s="525"/>
      <c r="E25" s="848"/>
      <c r="F25" s="849"/>
      <c r="G25" s="850"/>
      <c r="H25" s="851"/>
    </row>
    <row r="26" spans="2:8">
      <c r="B26" s="526">
        <v>3</v>
      </c>
      <c r="C26" s="556"/>
      <c r="D26" s="525"/>
      <c r="E26" s="848"/>
      <c r="F26" s="849"/>
      <c r="G26" s="850"/>
      <c r="H26" s="851"/>
    </row>
    <row r="27" spans="2:8">
      <c r="B27" s="526">
        <v>4</v>
      </c>
      <c r="C27" s="556"/>
      <c r="D27" s="525"/>
      <c r="E27" s="848"/>
      <c r="F27" s="849"/>
      <c r="G27" s="850"/>
      <c r="H27" s="851"/>
    </row>
    <row r="28" spans="2:8">
      <c r="B28" s="526">
        <v>5</v>
      </c>
      <c r="C28" s="556"/>
      <c r="D28" s="525"/>
      <c r="E28" s="848"/>
      <c r="F28" s="849"/>
      <c r="G28" s="850"/>
      <c r="H28" s="851"/>
    </row>
    <row r="29" spans="2:8">
      <c r="B29" s="526">
        <v>6</v>
      </c>
      <c r="C29" s="556"/>
      <c r="D29" s="525"/>
      <c r="E29" s="848"/>
      <c r="F29" s="849"/>
      <c r="G29" s="850"/>
      <c r="H29" s="851"/>
    </row>
    <row r="30" spans="2:8">
      <c r="B30" s="526">
        <v>7</v>
      </c>
      <c r="C30" s="556"/>
      <c r="D30" s="525"/>
      <c r="E30" s="848"/>
      <c r="F30" s="849"/>
      <c r="G30" s="850"/>
      <c r="H30" s="851"/>
    </row>
    <row r="31" spans="2:8">
      <c r="B31" s="526">
        <v>8</v>
      </c>
      <c r="C31" s="556"/>
      <c r="D31" s="525"/>
      <c r="E31" s="848"/>
      <c r="F31" s="849"/>
      <c r="G31" s="850"/>
      <c r="H31" s="851"/>
    </row>
    <row r="32" spans="2:8">
      <c r="B32" s="526">
        <v>9</v>
      </c>
      <c r="C32" s="556"/>
      <c r="D32" s="525"/>
      <c r="E32" s="848"/>
      <c r="F32" s="849"/>
      <c r="G32" s="850"/>
      <c r="H32" s="851"/>
    </row>
    <row r="33" spans="2:8">
      <c r="B33" s="526">
        <v>10</v>
      </c>
      <c r="C33" s="556"/>
      <c r="D33" s="525"/>
      <c r="E33" s="848"/>
      <c r="F33" s="849"/>
      <c r="G33" s="850"/>
      <c r="H33" s="851"/>
    </row>
    <row r="34" spans="2:8">
      <c r="B34" s="526" t="s">
        <v>476</v>
      </c>
      <c r="C34" s="556"/>
      <c r="D34" s="525"/>
      <c r="E34" s="848"/>
      <c r="F34" s="849"/>
      <c r="G34" s="850"/>
      <c r="H34" s="851"/>
    </row>
    <row r="36" spans="2:8" ht="30.75" customHeight="1">
      <c r="B36" s="67" t="s">
        <v>607</v>
      </c>
    </row>
    <row r="37" spans="2:8" ht="23.25" customHeight="1">
      <c r="B37" s="489" t="s">
        <v>612</v>
      </c>
      <c r="C37" s="524"/>
      <c r="D37" s="524"/>
      <c r="E37" s="524"/>
      <c r="F37" s="524"/>
      <c r="G37" s="524"/>
      <c r="H37" s="524"/>
    </row>
    <row r="39" spans="2:8" s="30" customFormat="1" ht="15.75">
      <c r="B39" s="535" t="s">
        <v>542</v>
      </c>
      <c r="C39" s="535" t="s">
        <v>557</v>
      </c>
      <c r="D39" s="535" t="s">
        <v>541</v>
      </c>
      <c r="E39" s="852" t="s">
        <v>34</v>
      </c>
      <c r="F39" s="853"/>
      <c r="G39" s="852" t="s">
        <v>540</v>
      </c>
      <c r="H39" s="853"/>
    </row>
    <row r="40" spans="2:8">
      <c r="B40" s="526">
        <v>1</v>
      </c>
      <c r="C40" s="556" t="s">
        <v>1065</v>
      </c>
      <c r="D40" s="525"/>
      <c r="E40" s="848" t="s">
        <v>1059</v>
      </c>
      <c r="F40" s="849"/>
      <c r="G40" s="850" t="s">
        <v>1060</v>
      </c>
      <c r="H40" s="851"/>
    </row>
    <row r="41" spans="2:8">
      <c r="B41" s="526">
        <v>2</v>
      </c>
      <c r="C41" s="556"/>
      <c r="D41" s="525"/>
      <c r="E41" s="848"/>
      <c r="F41" s="849"/>
      <c r="G41" s="850"/>
      <c r="H41" s="851"/>
    </row>
    <row r="42" spans="2:8">
      <c r="B42" s="526">
        <v>3</v>
      </c>
      <c r="C42" s="556"/>
      <c r="D42" s="525"/>
      <c r="E42" s="848"/>
      <c r="F42" s="849"/>
      <c r="G42" s="850"/>
      <c r="H42" s="851"/>
    </row>
    <row r="43" spans="2:8">
      <c r="B43" s="526">
        <v>4</v>
      </c>
      <c r="C43" s="556"/>
      <c r="D43" s="525"/>
      <c r="E43" s="848"/>
      <c r="F43" s="849"/>
      <c r="G43" s="850"/>
      <c r="H43" s="851"/>
    </row>
    <row r="44" spans="2:8">
      <c r="B44" s="526">
        <v>5</v>
      </c>
      <c r="C44" s="556"/>
      <c r="D44" s="525"/>
      <c r="E44" s="848"/>
      <c r="F44" s="849"/>
      <c r="G44" s="850"/>
      <c r="H44" s="851"/>
    </row>
    <row r="45" spans="2:8">
      <c r="B45" s="526">
        <v>6</v>
      </c>
      <c r="C45" s="556"/>
      <c r="D45" s="525"/>
      <c r="E45" s="848"/>
      <c r="F45" s="849"/>
      <c r="G45" s="850"/>
      <c r="H45" s="851"/>
    </row>
    <row r="46" spans="2:8">
      <c r="B46" s="526">
        <v>7</v>
      </c>
      <c r="C46" s="556"/>
      <c r="D46" s="525"/>
      <c r="E46" s="848"/>
      <c r="F46" s="849"/>
      <c r="G46" s="850"/>
      <c r="H46" s="851"/>
    </row>
    <row r="47" spans="2:8">
      <c r="B47" s="526">
        <v>8</v>
      </c>
      <c r="C47" s="556"/>
      <c r="D47" s="525"/>
      <c r="E47" s="848"/>
      <c r="F47" s="849"/>
      <c r="G47" s="850"/>
      <c r="H47" s="851"/>
    </row>
    <row r="48" spans="2:8">
      <c r="B48" s="526">
        <v>9</v>
      </c>
      <c r="C48" s="556"/>
      <c r="D48" s="525"/>
      <c r="E48" s="848"/>
      <c r="F48" s="849"/>
      <c r="G48" s="850"/>
      <c r="H48" s="851"/>
    </row>
    <row r="49" spans="2:8">
      <c r="B49" s="526">
        <v>10</v>
      </c>
      <c r="C49" s="556"/>
      <c r="D49" s="525"/>
      <c r="E49" s="848"/>
      <c r="F49" s="849"/>
      <c r="G49" s="850"/>
      <c r="H49" s="851"/>
    </row>
    <row r="50" spans="2:8">
      <c r="B50" s="526" t="s">
        <v>476</v>
      </c>
      <c r="C50" s="556"/>
      <c r="D50" s="525"/>
      <c r="E50" s="848"/>
      <c r="F50" s="849"/>
      <c r="G50" s="850"/>
      <c r="H50" s="85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C41:C50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5" zoomScale="70" zoomScaleNormal="70" workbookViewId="0">
      <selection activeCell="D30" sqref="D30:F31"/>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42578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547</v>
      </c>
      <c r="P7" s="84"/>
      <c r="Q7" s="84"/>
    </row>
    <row r="8" spans="2:17" s="83" customFormat="1" ht="30" customHeight="1">
      <c r="D8" s="495"/>
      <c r="P8" s="84"/>
      <c r="Q8" s="84"/>
    </row>
    <row r="9" spans="2:17" s="2" customFormat="1" ht="24.75" customHeight="1">
      <c r="B9" s="93" t="s">
        <v>410</v>
      </c>
      <c r="C9" s="13"/>
      <c r="D9" s="404">
        <v>2021</v>
      </c>
    </row>
    <row r="10" spans="2:17" s="13" customFormat="1" ht="16.5" customHeight="1"/>
    <row r="11" spans="2:17" s="13" customFormat="1" ht="36.75" customHeight="1">
      <c r="B11" s="854" t="s">
        <v>897</v>
      </c>
      <c r="C11" s="854"/>
      <c r="D11" s="854"/>
      <c r="E11" s="854"/>
      <c r="F11" s="854"/>
      <c r="G11" s="854"/>
      <c r="H11" s="854"/>
      <c r="I11" s="854"/>
      <c r="J11" s="854"/>
      <c r="K11" s="854"/>
      <c r="L11" s="854"/>
      <c r="M11" s="854"/>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kW</v>
      </c>
      <c r="G13" s="208" t="str">
        <f>'1.  LRAMVA Summary'!G53</f>
        <v>Unmetered Scattered Load</v>
      </c>
      <c r="H13" s="208" t="str">
        <f>'1.  LRAMVA Summary'!H53</f>
        <v>Streetlighting</v>
      </c>
      <c r="I13" s="208" t="str">
        <f>'1.  LRAMVA Summary'!I53</f>
        <v/>
      </c>
      <c r="J13" s="208" t="str">
        <f>'1.  LRAMVA Summary'!J53</f>
        <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kWh</v>
      </c>
      <c r="H14" s="500" t="str">
        <f>'1.  LRAMVA Summary'!H54</f>
        <v>kW</v>
      </c>
      <c r="I14" s="500">
        <f>'1.  LRAMVA Summary'!I54</f>
        <v>0</v>
      </c>
      <c r="J14" s="500">
        <f>'1.  LRAMVA Summary'!J54</f>
        <v>0</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2315538</v>
      </c>
      <c r="D15" s="767"/>
      <c r="E15" s="767">
        <v>122604</v>
      </c>
      <c r="F15" s="767">
        <v>2192934</v>
      </c>
      <c r="G15" s="772"/>
      <c r="H15" s="772"/>
      <c r="I15" s="402"/>
      <c r="J15" s="402"/>
      <c r="K15" s="402"/>
      <c r="L15" s="402"/>
      <c r="M15" s="402"/>
      <c r="N15" s="402"/>
      <c r="O15" s="402"/>
      <c r="P15" s="403"/>
      <c r="Q15" s="403"/>
    </row>
    <row r="16" spans="2:17" s="405" customFormat="1" ht="15.75" customHeight="1">
      <c r="B16" s="409" t="s">
        <v>28</v>
      </c>
      <c r="C16" s="541">
        <f>SUM(D16:Q16)</f>
        <v>5981</v>
      </c>
      <c r="D16" s="403"/>
      <c r="E16" s="403"/>
      <c r="F16" s="403">
        <v>5981</v>
      </c>
      <c r="G16" s="403"/>
      <c r="H16" s="403"/>
      <c r="I16" s="401"/>
      <c r="J16" s="401"/>
      <c r="K16" s="403"/>
      <c r="L16" s="403"/>
      <c r="M16" s="403"/>
      <c r="N16" s="403"/>
      <c r="O16" s="403"/>
      <c r="P16" s="403"/>
      <c r="Q16" s="403"/>
    </row>
    <row r="17" spans="2:17" s="13" customFormat="1" ht="15.75" customHeight="1"/>
    <row r="18" spans="2:17" s="19" customFormat="1" ht="15.75" customHeight="1">
      <c r="B18" s="160" t="s">
        <v>447</v>
      </c>
      <c r="C18" s="161"/>
      <c r="D18" s="161">
        <f t="shared" ref="D18:E18" si="0">IF(D14="kw",HLOOKUP(D14,D14:D16,3,FALSE),HLOOKUP(D14,D14:D16,2,FALSE))</f>
        <v>0</v>
      </c>
      <c r="E18" s="161">
        <f t="shared" si="0"/>
        <v>122604</v>
      </c>
      <c r="F18" s="161">
        <f>IF(F14="kw",HLOOKUP(F14,F14:F16,3,FALSE),HLOOKUP(F14,F14:F16,2,FALSE))</f>
        <v>5981</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50000000000003" customHeight="1">
      <c r="B20" s="408" t="s">
        <v>657</v>
      </c>
      <c r="C20" s="322" t="s">
        <v>1010</v>
      </c>
      <c r="D20" s="322"/>
    </row>
    <row r="21" spans="2:17" s="389" customFormat="1" ht="21" customHeight="1">
      <c r="B21" s="408" t="s">
        <v>365</v>
      </c>
      <c r="C21" s="322" t="s">
        <v>1011</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54" t="s">
        <v>717</v>
      </c>
      <c r="C26" s="854"/>
      <c r="D26" s="854"/>
      <c r="E26" s="854"/>
      <c r="F26" s="854"/>
      <c r="G26" s="854"/>
      <c r="H26" s="854"/>
      <c r="I26" s="854"/>
      <c r="J26" s="854"/>
      <c r="K26" s="854"/>
      <c r="L26" s="854"/>
      <c r="M26" s="854"/>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kW</v>
      </c>
      <c r="G28" s="208" t="str">
        <f>'1.  LRAMVA Summary'!G53</f>
        <v>Unmetered Scattered Load</v>
      </c>
      <c r="H28" s="208" t="str">
        <f>'1.  LRAMVA Summary'!H53</f>
        <v>Streetlighting</v>
      </c>
      <c r="I28" s="208" t="str">
        <f>'1.  LRAMVA Summary'!I53</f>
        <v/>
      </c>
      <c r="J28" s="208" t="str">
        <f>'1.  LRAMVA Summary'!J53</f>
        <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kWh</v>
      </c>
      <c r="H29" s="500" t="str">
        <f>'1.  LRAMVA Summary'!H54</f>
        <v>kW</v>
      </c>
      <c r="I29" s="500">
        <f>'1.  LRAMVA Summary'!I54</f>
        <v>0</v>
      </c>
      <c r="J29" s="500">
        <f>'1.  LRAMVA Summary'!J54</f>
        <v>0</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767"/>
      <c r="E30" s="767"/>
      <c r="F30" s="767"/>
      <c r="G30" s="402"/>
      <c r="H30" s="410"/>
      <c r="I30" s="410"/>
      <c r="J30" s="410"/>
      <c r="K30" s="410"/>
      <c r="L30" s="410"/>
      <c r="M30" s="410"/>
      <c r="N30" s="410"/>
      <c r="O30" s="410"/>
      <c r="P30" s="410"/>
      <c r="Q30" s="403"/>
    </row>
    <row r="31" spans="2:17" s="405" customFormat="1" ht="15" customHeight="1">
      <c r="B31" s="409" t="s">
        <v>28</v>
      </c>
      <c r="C31" s="541">
        <f>SUM(D31:Q31)</f>
        <v>0</v>
      </c>
      <c r="D31" s="403"/>
      <c r="E31" s="403"/>
      <c r="F31" s="403"/>
      <c r="G31" s="401"/>
      <c r="H31" s="401"/>
      <c r="I31" s="401"/>
      <c r="J31" s="401"/>
      <c r="K31" s="403"/>
      <c r="L31" s="403"/>
      <c r="M31" s="403"/>
      <c r="N31" s="403"/>
      <c r="O31" s="403"/>
      <c r="P31" s="403"/>
      <c r="Q31" s="403"/>
    </row>
    <row r="32" spans="2:17" s="13" customFormat="1" ht="15.75" customHeight="1"/>
    <row r="33" spans="2:18" s="19" customFormat="1" ht="15.75" customHeight="1">
      <c r="B33" s="160" t="s">
        <v>447</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657</v>
      </c>
      <c r="C35" s="322"/>
      <c r="D35" s="322"/>
      <c r="E35" s="56"/>
      <c r="F35" s="56"/>
      <c r="G35" s="56"/>
      <c r="H35" s="56"/>
      <c r="I35" s="56"/>
      <c r="J35" s="56"/>
      <c r="K35" s="56"/>
      <c r="L35" s="56"/>
      <c r="M35" s="56"/>
      <c r="N35" s="56"/>
      <c r="O35" s="56"/>
      <c r="P35" s="56"/>
      <c r="Q35" s="56"/>
    </row>
    <row r="36" spans="2:18" s="389" customFormat="1" ht="21" customHeight="1">
      <c r="B36" s="408" t="s">
        <v>365</v>
      </c>
      <c r="C36" s="322"/>
      <c r="D36" s="322"/>
    </row>
    <row r="37" spans="2:18" s="13" customFormat="1" ht="15.75" customHeight="1">
      <c r="B37" s="136"/>
      <c r="C37" s="137"/>
    </row>
    <row r="38" spans="2:18" s="13" customFormat="1" ht="15.75" customHeight="1">
      <c r="B38" s="136"/>
      <c r="C38" s="136"/>
    </row>
    <row r="39" spans="2:18" s="2" customFormat="1" ht="15.75">
      <c r="B39" s="93" t="s">
        <v>449</v>
      </c>
      <c r="C39" s="27"/>
      <c r="D39" s="26"/>
      <c r="E39" s="29"/>
      <c r="F39" s="30"/>
    </row>
    <row r="40" spans="2:18" s="3" customFormat="1" ht="39" customHeight="1">
      <c r="B40" s="854" t="s">
        <v>605</v>
      </c>
      <c r="C40" s="854"/>
      <c r="D40" s="854"/>
      <c r="E40" s="854"/>
      <c r="F40" s="854"/>
      <c r="G40" s="854"/>
      <c r="H40" s="854"/>
      <c r="I40" s="854"/>
      <c r="J40" s="854"/>
      <c r="K40" s="854"/>
      <c r="L40" s="854"/>
      <c r="M40" s="854"/>
      <c r="N40" s="531"/>
      <c r="O40" s="531"/>
      <c r="P40" s="531"/>
      <c r="Q40" s="531"/>
    </row>
    <row r="41" spans="2:18" s="2" customFormat="1" ht="16.5" customHeight="1">
      <c r="B41" s="9"/>
      <c r="C41" s="9"/>
      <c r="D41" s="16"/>
    </row>
    <row r="42" spans="2:18" s="13" customFormat="1" ht="56.25" customHeight="1">
      <c r="B42" s="208" t="s">
        <v>234</v>
      </c>
      <c r="C42" s="208" t="s">
        <v>602</v>
      </c>
      <c r="D42" s="208" t="str">
        <f>'1.  LRAMVA Summary'!D53</f>
        <v>Residential</v>
      </c>
      <c r="E42" s="208" t="str">
        <f>'1.  LRAMVA Summary'!E53</f>
        <v>GS&lt;50 kW</v>
      </c>
      <c r="F42" s="208" t="str">
        <f>'1.  LRAMVA Summary'!F53</f>
        <v>GS&gt;50 kW</v>
      </c>
      <c r="G42" s="208" t="str">
        <f>'1.  LRAMVA Summary'!G53</f>
        <v>Unmetered Scattered Load</v>
      </c>
      <c r="H42" s="208" t="str">
        <f>'1.  LRAMVA Summary'!H53</f>
        <v>Streetlighting</v>
      </c>
      <c r="I42" s="208" t="str">
        <f>'1.  LRAMVA Summary'!I53</f>
        <v/>
      </c>
      <c r="J42" s="208" t="str">
        <f>'1.  LRAMVA Summary'!J53</f>
        <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kWh</v>
      </c>
      <c r="H43" s="504" t="str">
        <f>'1.  LRAMVA Summary'!H54</f>
        <v>kW</v>
      </c>
      <c r="I43" s="504">
        <f>'1.  LRAMVA Summary'!I54</f>
        <v>0</v>
      </c>
      <c r="J43" s="504">
        <f>'1.  LRAMVA Summary'!J54</f>
        <v>0</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7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7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7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7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7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7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7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7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7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7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7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75">
      <c r="B55" s="141">
        <v>2022</v>
      </c>
      <c r="C55" s="466">
        <v>2021</v>
      </c>
      <c r="D55" s="159">
        <f>IF(ISBLANK($C$55),0,IF($C$55=$D$9,HLOOKUP(D43,D14:D18,5,FALSE),HLOOKUP(D43,D29:D33,5,FALSE)))</f>
        <v>0</v>
      </c>
      <c r="E55" s="159">
        <f>IF(ISBLANK($C$55),0,IF($C$55=$D$9,HLOOKUP(E43,E14:E18,5,FALSE),HLOOKUP(E43,E29:E33,5,FALSE)))</f>
        <v>122604</v>
      </c>
      <c r="F55" s="159">
        <f>IF(ISBLANK($C$55),0,IF($C$55=$D$9,HLOOKUP(F43,F14:F18,5,FALSE),HLOOKUP(F43,F29:F33,5,FALSE)))</f>
        <v>5981</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75">
      <c r="B56" s="141">
        <v>2023</v>
      </c>
      <c r="C56" s="466">
        <v>2021</v>
      </c>
      <c r="D56" s="159">
        <f>IF(ISBLANK($C$56),0,IF($C$56=$D$9,HLOOKUP(D43,D14:D18,5,FALSE),HLOOKUP(D43,D29:D33,5,FALSE)))</f>
        <v>0</v>
      </c>
      <c r="E56" s="159">
        <f t="shared" ref="E56:Q56" si="16">IF(ISBLANK($C$56),0,IF($C$56=$D$9,HLOOKUP(E43,E14:E18,5,FALSE),HLOOKUP(E43,E29:E33,5,FALSE)))</f>
        <v>122604</v>
      </c>
      <c r="F56" s="159">
        <f t="shared" si="16"/>
        <v>5981</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75">
      <c r="B57" s="141">
        <v>2024</v>
      </c>
      <c r="C57" s="466">
        <v>2021</v>
      </c>
      <c r="D57" s="159">
        <f>IF(ISBLANK($C$57),0,IF($C$57=$D$9,HLOOKUP(D43,D14:D18,5,FALSE),HLOOKUP(D43,D29:D33,5,FALSE)))</f>
        <v>0</v>
      </c>
      <c r="E57" s="159">
        <f t="shared" ref="E57:Q57" si="17">IF(ISBLANK($C$57),0,IF($C$57=$D$9,HLOOKUP(E43,E14:E18,5,FALSE),HLOOKUP(E43,E29:E33,5,FALSE)))</f>
        <v>122604</v>
      </c>
      <c r="F57" s="159">
        <f t="shared" si="17"/>
        <v>5981</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75">
      <c r="B58" s="141">
        <v>2025</v>
      </c>
      <c r="C58" s="466">
        <v>2021</v>
      </c>
      <c r="D58" s="159">
        <f>IF(ISBLANK($C$58),0,IF($C$58=$D$9,HLOOKUP(D43,D14:D18,5,FALSE),HLOOKUP(D43,D29:D33,5,FALSE)))</f>
        <v>0</v>
      </c>
      <c r="E58" s="159">
        <f t="shared" ref="E58:Q58" si="18">IF(ISBLANK($C$58),0,IF($C$58=$D$9,HLOOKUP(E43,E14:E18,5,FALSE),HLOOKUP(E43,E29:E33,5,FALSE)))</f>
        <v>122604</v>
      </c>
      <c r="F58" s="159">
        <f t="shared" si="18"/>
        <v>5981</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75">
      <c r="B59" s="141">
        <v>2026</v>
      </c>
      <c r="C59" s="466">
        <v>2021</v>
      </c>
      <c r="D59" s="159">
        <f>IF(ISBLANK($C$59),0,IF($C$59=$D$9,HLOOKUP(D43,D14:D18,5,FALSE),HLOOKUP(D43,D29:D33,5,FALSE)))</f>
        <v>0</v>
      </c>
      <c r="E59" s="159">
        <f t="shared" ref="E59:Q59" si="19">IF(ISBLANK($C$59),0,IF($C$59=$D$9,HLOOKUP(E43,E14:E18,5,FALSE),HLOOKUP(E43,E29:E33,5,FALSE)))</f>
        <v>122604</v>
      </c>
      <c r="F59" s="159">
        <f>IF(ISBLANK($C$59),0,IF($C$59=$D$9,HLOOKUP(F43,F14:F18,5,FALSE),HLOOKUP(F43,F29:F33,5,FALSE)))</f>
        <v>5981</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75">
      <c r="B60" s="141">
        <v>2027</v>
      </c>
      <c r="C60" s="466">
        <v>2021</v>
      </c>
      <c r="D60" s="159">
        <f>IF(ISBLANK($C$60),0,IF($C$60=$D$9,HLOOKUP(D43,D14:D18,5,FALSE),HLOOKUP(D43,D29:D33,5,FALSE)))</f>
        <v>0</v>
      </c>
      <c r="E60" s="159">
        <f t="shared" ref="E60:Q60" si="20">IF(ISBLANK($C$60),0,IF($C$60=$D$9,HLOOKUP(E43,E14:E18,5,FALSE),HLOOKUP(E43,E29:E33,5,FALSE)))</f>
        <v>122604</v>
      </c>
      <c r="F60" s="159">
        <f t="shared" si="20"/>
        <v>5981</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532</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K60" zoomScale="70" zoomScaleNormal="70" workbookViewId="0">
      <selection activeCell="P47" sqref="P47"/>
    </sheetView>
  </sheetViews>
  <sheetFormatPr defaultColWidth="9" defaultRowHeight="15" outlineLevelRow="1"/>
  <cols>
    <col min="1" max="1" width="6.42578125" style="4" customWidth="1"/>
    <col min="2" max="2" width="36.42578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59" t="s">
        <v>171</v>
      </c>
      <c r="C4" s="68" t="s">
        <v>175</v>
      </c>
      <c r="D4" s="68"/>
      <c r="E4" s="38"/>
    </row>
    <row r="5" spans="1:25" ht="26.25" hidden="1" customHeight="1" outlineLevel="1" thickBot="1">
      <c r="B5" s="859"/>
      <c r="C5" s="69" t="s">
        <v>172</v>
      </c>
      <c r="D5" s="69"/>
      <c r="E5" s="38"/>
    </row>
    <row r="6" spans="1:25" ht="26.25" hidden="1" customHeight="1" outlineLevel="1" thickBot="1">
      <c r="B6" s="859"/>
      <c r="C6" s="862" t="s">
        <v>547</v>
      </c>
      <c r="D6" s="863"/>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15" t="s">
        <v>478</v>
      </c>
      <c r="D8" s="514"/>
      <c r="M8" s="6"/>
      <c r="N8" s="6"/>
      <c r="O8" s="6"/>
      <c r="P8" s="6"/>
      <c r="Q8" s="6"/>
      <c r="R8" s="6"/>
      <c r="S8" s="6"/>
      <c r="T8" s="6"/>
      <c r="U8" s="6"/>
      <c r="V8" s="6"/>
      <c r="W8" s="6"/>
      <c r="X8" s="6"/>
      <c r="Y8" s="6"/>
    </row>
    <row r="9" spans="1:25" ht="19.5" hidden="1" customHeight="1" outlineLevel="1">
      <c r="B9" s="92"/>
      <c r="C9" s="515" t="s">
        <v>524</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75"/>
    </row>
    <row r="12" spans="1:25" ht="58.5" customHeight="1">
      <c r="B12" s="864" t="s">
        <v>613</v>
      </c>
      <c r="C12" s="864"/>
      <c r="D12" s="864"/>
      <c r="E12" s="864"/>
      <c r="F12" s="864"/>
      <c r="G12" s="864"/>
      <c r="H12" s="864"/>
      <c r="I12" s="864"/>
      <c r="J12" s="864"/>
      <c r="K12" s="864"/>
      <c r="L12" s="864"/>
      <c r="M12" s="864"/>
      <c r="N12" s="864"/>
      <c r="O12" s="864"/>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559</v>
      </c>
      <c r="E14" s="418" t="s">
        <v>560</v>
      </c>
      <c r="F14" s="418" t="s">
        <v>561</v>
      </c>
      <c r="G14" s="418" t="s">
        <v>562</v>
      </c>
      <c r="H14" s="418" t="s">
        <v>563</v>
      </c>
      <c r="I14" s="418" t="s">
        <v>564</v>
      </c>
      <c r="J14" s="418" t="s">
        <v>565</v>
      </c>
      <c r="K14" s="418" t="s">
        <v>566</v>
      </c>
      <c r="L14" s="418" t="s">
        <v>567</v>
      </c>
      <c r="M14" s="418" t="s">
        <v>568</v>
      </c>
      <c r="N14" s="418" t="s">
        <v>569</v>
      </c>
      <c r="O14" s="418" t="s">
        <v>1005</v>
      </c>
      <c r="P14" s="418" t="s">
        <v>1006</v>
      </c>
      <c r="Q14" s="418" t="s">
        <v>974</v>
      </c>
    </row>
    <row r="15" spans="1:25" s="7" customFormat="1" ht="18.75" customHeight="1">
      <c r="B15" s="419" t="s">
        <v>188</v>
      </c>
      <c r="C15" s="860"/>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555</v>
      </c>
      <c r="C16" s="856"/>
      <c r="D16" s="684">
        <v>0</v>
      </c>
      <c r="E16" s="684">
        <v>0</v>
      </c>
      <c r="F16" s="684">
        <v>0</v>
      </c>
      <c r="G16" s="684">
        <v>0</v>
      </c>
      <c r="H16" s="684">
        <v>0</v>
      </c>
      <c r="I16" s="684">
        <v>0</v>
      </c>
      <c r="J16" s="684">
        <v>0</v>
      </c>
      <c r="K16" s="684">
        <v>0</v>
      </c>
      <c r="L16" s="684">
        <v>0</v>
      </c>
      <c r="M16" s="684">
        <v>0</v>
      </c>
      <c r="N16" s="684">
        <v>0</v>
      </c>
      <c r="O16" s="685">
        <v>4</v>
      </c>
      <c r="P16" s="685">
        <v>4</v>
      </c>
      <c r="Q16" s="685">
        <v>0</v>
      </c>
    </row>
    <row r="17" spans="1:17" s="87" customFormat="1" ht="17.25" customHeight="1">
      <c r="B17" s="423" t="s">
        <v>556</v>
      </c>
      <c r="C17" s="861"/>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Q17" si="1">12-L16</f>
        <v>12</v>
      </c>
      <c r="M17" s="88">
        <f t="shared" si="1"/>
        <v>12</v>
      </c>
      <c r="N17" s="88">
        <f t="shared" si="1"/>
        <v>12</v>
      </c>
      <c r="O17" s="89">
        <f t="shared" si="1"/>
        <v>8</v>
      </c>
      <c r="P17" s="89">
        <f t="shared" si="1"/>
        <v>8</v>
      </c>
      <c r="Q17" s="89">
        <f t="shared" si="1"/>
        <v>12</v>
      </c>
    </row>
    <row r="18" spans="1:17" s="7" customFormat="1" ht="17.25" customHeight="1">
      <c r="B18" s="424" t="str">
        <f>'1.  LRAMVA Summary'!B30</f>
        <v>Residential</v>
      </c>
      <c r="C18" s="855"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507</v>
      </c>
      <c r="C19" s="856"/>
      <c r="D19" s="35"/>
      <c r="E19" s="35"/>
      <c r="F19" s="35"/>
      <c r="G19" s="35"/>
      <c r="H19" s="35"/>
      <c r="I19" s="35"/>
      <c r="J19" s="35"/>
      <c r="K19" s="35"/>
      <c r="L19" s="35"/>
      <c r="M19" s="35"/>
      <c r="N19" s="35"/>
      <c r="O19" s="57"/>
      <c r="P19" s="57"/>
      <c r="Q19" s="57"/>
    </row>
    <row r="20" spans="1:17" s="7" customFormat="1" ht="15" customHeight="1" outlineLevel="1">
      <c r="B20" s="468" t="s">
        <v>508</v>
      </c>
      <c r="C20" s="856"/>
      <c r="D20" s="35"/>
      <c r="E20" s="35"/>
      <c r="F20" s="35"/>
      <c r="G20" s="35"/>
      <c r="H20" s="35"/>
      <c r="I20" s="35"/>
      <c r="J20" s="35"/>
      <c r="K20" s="35"/>
      <c r="L20" s="35"/>
      <c r="M20" s="35"/>
      <c r="N20" s="35"/>
      <c r="O20" s="57"/>
      <c r="P20" s="57"/>
      <c r="Q20" s="57"/>
    </row>
    <row r="21" spans="1:17" s="7" customFormat="1" ht="15" customHeight="1" outlineLevel="1">
      <c r="B21" s="468" t="s">
        <v>486</v>
      </c>
      <c r="C21" s="856"/>
      <c r="D21" s="35"/>
      <c r="E21" s="35"/>
      <c r="F21" s="35"/>
      <c r="G21" s="35"/>
      <c r="H21" s="35"/>
      <c r="I21" s="35"/>
      <c r="J21" s="35"/>
      <c r="K21" s="35"/>
      <c r="L21" s="35"/>
      <c r="M21" s="35"/>
      <c r="N21" s="35"/>
      <c r="O21" s="57"/>
      <c r="P21" s="57"/>
      <c r="Q21" s="57"/>
    </row>
    <row r="22" spans="1:17" s="7" customFormat="1" ht="14.25" customHeight="1">
      <c r="B22" s="468" t="s">
        <v>509</v>
      </c>
      <c r="C22" s="857"/>
      <c r="D22" s="54">
        <f>SUM(D18:D21)</f>
        <v>0</v>
      </c>
      <c r="E22" s="54">
        <f t="shared" ref="E22:Q22" si="2">SUM(E18:E21)</f>
        <v>0</v>
      </c>
      <c r="F22" s="54">
        <f t="shared" si="2"/>
        <v>0</v>
      </c>
      <c r="G22" s="54">
        <f t="shared" si="2"/>
        <v>0</v>
      </c>
      <c r="H22" s="54">
        <f t="shared" si="2"/>
        <v>0</v>
      </c>
      <c r="I22" s="54">
        <f t="shared" si="2"/>
        <v>0</v>
      </c>
      <c r="J22" s="54">
        <f t="shared" si="2"/>
        <v>0</v>
      </c>
      <c r="K22" s="54">
        <f t="shared" si="2"/>
        <v>0</v>
      </c>
      <c r="L22" s="54">
        <f t="shared" si="2"/>
        <v>0</v>
      </c>
      <c r="M22" s="54">
        <f t="shared" si="2"/>
        <v>0</v>
      </c>
      <c r="N22" s="54">
        <f t="shared" si="2"/>
        <v>0</v>
      </c>
      <c r="O22" s="54">
        <f t="shared" si="2"/>
        <v>0</v>
      </c>
      <c r="P22" s="54">
        <f t="shared" si="2"/>
        <v>0</v>
      </c>
      <c r="Q22" s="54">
        <f t="shared" si="2"/>
        <v>0</v>
      </c>
    </row>
    <row r="23" spans="1:17" s="52" customFormat="1">
      <c r="A23" s="51"/>
      <c r="B23" s="434" t="s">
        <v>510</v>
      </c>
      <c r="C23" s="426"/>
      <c r="D23" s="427"/>
      <c r="E23" s="428">
        <f>ROUND(SUM(D22*E16+E22*E17)/12,4)</f>
        <v>0</v>
      </c>
      <c r="F23" s="428">
        <f t="shared" ref="F23:Q23" si="3">ROUND(SUM(E22*F16+F22*F17)/12,4)</f>
        <v>0</v>
      </c>
      <c r="G23" s="428">
        <f t="shared" si="3"/>
        <v>0</v>
      </c>
      <c r="H23" s="428">
        <f t="shared" si="3"/>
        <v>0</v>
      </c>
      <c r="I23" s="428">
        <f t="shared" si="3"/>
        <v>0</v>
      </c>
      <c r="J23" s="428">
        <f t="shared" si="3"/>
        <v>0</v>
      </c>
      <c r="K23" s="428">
        <f t="shared" si="3"/>
        <v>0</v>
      </c>
      <c r="L23" s="428">
        <f t="shared" si="3"/>
        <v>0</v>
      </c>
      <c r="M23" s="428">
        <f t="shared" si="3"/>
        <v>0</v>
      </c>
      <c r="N23" s="428">
        <f t="shared" si="3"/>
        <v>0</v>
      </c>
      <c r="O23" s="428">
        <f t="shared" si="3"/>
        <v>0</v>
      </c>
      <c r="P23" s="428">
        <f t="shared" si="3"/>
        <v>0</v>
      </c>
      <c r="Q23" s="428">
        <f t="shared" si="3"/>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55" t="str">
        <f>'2. LRAMVA Threshold'!E43</f>
        <v>kWh</v>
      </c>
      <c r="D25" s="35"/>
      <c r="E25" s="35"/>
      <c r="F25" s="35"/>
      <c r="G25" s="35"/>
      <c r="H25" s="35"/>
      <c r="I25" s="35"/>
      <c r="J25" s="35"/>
      <c r="K25" s="35"/>
      <c r="L25" s="35"/>
      <c r="M25" s="35"/>
      <c r="N25" s="35"/>
      <c r="O25" s="35">
        <v>1.6799999999999999E-2</v>
      </c>
      <c r="P25" s="57">
        <v>1.7299999999999999E-2</v>
      </c>
      <c r="Q25" s="57">
        <v>1.7899999999999999E-2</v>
      </c>
    </row>
    <row r="26" spans="1:17" outlineLevel="1">
      <c r="B26" s="468" t="s">
        <v>507</v>
      </c>
      <c r="C26" s="856"/>
      <c r="D26" s="35"/>
      <c r="E26" s="35"/>
      <c r="F26" s="35"/>
      <c r="G26" s="35"/>
      <c r="H26" s="35"/>
      <c r="I26" s="35"/>
      <c r="J26" s="35"/>
      <c r="K26" s="35"/>
      <c r="L26" s="35"/>
      <c r="M26" s="35"/>
      <c r="N26" s="35"/>
      <c r="O26" s="35"/>
      <c r="P26" s="35"/>
      <c r="Q26" s="35"/>
    </row>
    <row r="27" spans="1:17" outlineLevel="1">
      <c r="B27" s="468" t="s">
        <v>508</v>
      </c>
      <c r="C27" s="856"/>
      <c r="D27" s="35"/>
      <c r="E27" s="35"/>
      <c r="F27" s="35"/>
      <c r="G27" s="35"/>
      <c r="H27" s="35"/>
      <c r="I27" s="35"/>
      <c r="J27" s="35"/>
      <c r="K27" s="35"/>
      <c r="L27" s="35"/>
      <c r="M27" s="35"/>
      <c r="N27" s="35"/>
      <c r="O27" s="35"/>
      <c r="P27" s="35"/>
      <c r="Q27" s="35"/>
    </row>
    <row r="28" spans="1:17" outlineLevel="1">
      <c r="B28" s="468" t="s">
        <v>486</v>
      </c>
      <c r="C28" s="856"/>
      <c r="D28" s="35"/>
      <c r="E28" s="35"/>
      <c r="F28" s="35"/>
      <c r="G28" s="35"/>
      <c r="H28" s="35"/>
      <c r="I28" s="35"/>
      <c r="J28" s="35"/>
      <c r="K28" s="35"/>
      <c r="L28" s="35"/>
      <c r="M28" s="35"/>
      <c r="N28" s="35"/>
      <c r="O28" s="35"/>
      <c r="P28" s="35"/>
      <c r="Q28" s="35"/>
    </row>
    <row r="29" spans="1:17">
      <c r="B29" s="468" t="s">
        <v>509</v>
      </c>
      <c r="C29" s="857"/>
      <c r="D29" s="54">
        <f>SUM(D25:D28)</f>
        <v>0</v>
      </c>
      <c r="E29" s="54">
        <f t="shared" ref="E29:Q29" si="4">SUM(E25:E28)</f>
        <v>0</v>
      </c>
      <c r="F29" s="54">
        <f t="shared" si="4"/>
        <v>0</v>
      </c>
      <c r="G29" s="54">
        <f t="shared" si="4"/>
        <v>0</v>
      </c>
      <c r="H29" s="54">
        <f t="shared" si="4"/>
        <v>0</v>
      </c>
      <c r="I29" s="54">
        <f t="shared" si="4"/>
        <v>0</v>
      </c>
      <c r="J29" s="54">
        <f t="shared" si="4"/>
        <v>0</v>
      </c>
      <c r="K29" s="54">
        <f t="shared" si="4"/>
        <v>0</v>
      </c>
      <c r="L29" s="54">
        <f t="shared" si="4"/>
        <v>0</v>
      </c>
      <c r="M29" s="54">
        <f t="shared" si="4"/>
        <v>0</v>
      </c>
      <c r="N29" s="54">
        <f t="shared" si="4"/>
        <v>0</v>
      </c>
      <c r="O29" s="54">
        <f t="shared" si="4"/>
        <v>1.6799999999999999E-2</v>
      </c>
      <c r="P29" s="54">
        <f t="shared" si="4"/>
        <v>1.7299999999999999E-2</v>
      </c>
      <c r="Q29" s="54">
        <f t="shared" si="4"/>
        <v>1.7899999999999999E-2</v>
      </c>
    </row>
    <row r="30" spans="1:17">
      <c r="B30" s="434" t="s">
        <v>510</v>
      </c>
      <c r="C30" s="431"/>
      <c r="D30" s="58"/>
      <c r="E30" s="428">
        <f>ROUND(SUM(D29*E16+E29*E17)/12,4)</f>
        <v>0</v>
      </c>
      <c r="F30" s="428">
        <f t="shared" ref="F30:Q30" si="5">ROUND(SUM(E29*F16+F29*F17)/12,4)</f>
        <v>0</v>
      </c>
      <c r="G30" s="428">
        <f t="shared" si="5"/>
        <v>0</v>
      </c>
      <c r="H30" s="428">
        <f t="shared" si="5"/>
        <v>0</v>
      </c>
      <c r="I30" s="428">
        <f t="shared" si="5"/>
        <v>0</v>
      </c>
      <c r="J30" s="428">
        <f t="shared" si="5"/>
        <v>0</v>
      </c>
      <c r="K30" s="428">
        <f t="shared" si="5"/>
        <v>0</v>
      </c>
      <c r="L30" s="428">
        <f t="shared" si="5"/>
        <v>0</v>
      </c>
      <c r="M30" s="428">
        <f t="shared" si="5"/>
        <v>0</v>
      </c>
      <c r="N30" s="428">
        <f t="shared" si="5"/>
        <v>0</v>
      </c>
      <c r="O30" s="428">
        <f t="shared" si="5"/>
        <v>1.12E-2</v>
      </c>
      <c r="P30" s="428">
        <f t="shared" si="5"/>
        <v>1.7100000000000001E-2</v>
      </c>
      <c r="Q30" s="428">
        <f t="shared" si="5"/>
        <v>1.7899999999999999E-2</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GS&gt;50 kW</v>
      </c>
      <c r="C32" s="855" t="str">
        <f>'2. LRAMVA Threshold'!F43</f>
        <v>kW</v>
      </c>
      <c r="D32" s="35"/>
      <c r="E32" s="35"/>
      <c r="F32" s="35"/>
      <c r="G32" s="35"/>
      <c r="H32" s="35"/>
      <c r="I32" s="35"/>
      <c r="J32" s="35"/>
      <c r="K32" s="35"/>
      <c r="L32" s="35"/>
      <c r="M32" s="35"/>
      <c r="N32" s="35"/>
      <c r="O32" s="35">
        <v>3.3327</v>
      </c>
      <c r="P32" s="57">
        <v>3.4377</v>
      </c>
      <c r="Q32" s="57">
        <v>3.5596999999999999</v>
      </c>
    </row>
    <row r="33" spans="1:17" outlineLevel="1">
      <c r="B33" s="468" t="s">
        <v>507</v>
      </c>
      <c r="C33" s="856"/>
      <c r="D33" s="35"/>
      <c r="E33" s="35"/>
      <c r="F33" s="35"/>
      <c r="G33" s="35"/>
      <c r="H33" s="35"/>
      <c r="I33" s="35"/>
      <c r="J33" s="35"/>
      <c r="K33" s="35"/>
      <c r="L33" s="35"/>
      <c r="M33" s="35"/>
      <c r="N33" s="35"/>
      <c r="O33" s="35"/>
      <c r="P33" s="35"/>
      <c r="Q33" s="35"/>
    </row>
    <row r="34" spans="1:17" outlineLevel="1">
      <c r="B34" s="468" t="s">
        <v>508</v>
      </c>
      <c r="C34" s="856"/>
      <c r="D34" s="35"/>
      <c r="E34" s="35"/>
      <c r="F34" s="35"/>
      <c r="G34" s="35"/>
      <c r="H34" s="35"/>
      <c r="I34" s="35"/>
      <c r="J34" s="35"/>
      <c r="K34" s="35"/>
      <c r="L34" s="35"/>
      <c r="M34" s="35"/>
      <c r="N34" s="35"/>
      <c r="O34" s="35"/>
      <c r="P34" s="35"/>
      <c r="Q34" s="35"/>
    </row>
    <row r="35" spans="1:17" outlineLevel="1">
      <c r="B35" s="468" t="s">
        <v>486</v>
      </c>
      <c r="C35" s="856"/>
      <c r="D35" s="35"/>
      <c r="E35" s="35"/>
      <c r="F35" s="35"/>
      <c r="G35" s="35"/>
      <c r="H35" s="35"/>
      <c r="I35" s="35"/>
      <c r="J35" s="35"/>
      <c r="K35" s="35"/>
      <c r="L35" s="35"/>
      <c r="M35" s="35"/>
      <c r="N35" s="35"/>
      <c r="O35" s="35"/>
      <c r="P35" s="35"/>
      <c r="Q35" s="35"/>
    </row>
    <row r="36" spans="1:17">
      <c r="B36" s="468" t="s">
        <v>509</v>
      </c>
      <c r="C36" s="857"/>
      <c r="D36" s="54">
        <f>SUM(D32:D35)</f>
        <v>0</v>
      </c>
      <c r="E36" s="54">
        <f>SUM(E32:E35)</f>
        <v>0</v>
      </c>
      <c r="F36" s="54">
        <f t="shared" ref="F36:M36" si="6">SUM(F32:F35)</f>
        <v>0</v>
      </c>
      <c r="G36" s="54">
        <f t="shared" si="6"/>
        <v>0</v>
      </c>
      <c r="H36" s="54">
        <f t="shared" si="6"/>
        <v>0</v>
      </c>
      <c r="I36" s="54">
        <f t="shared" si="6"/>
        <v>0</v>
      </c>
      <c r="J36" s="54">
        <f t="shared" si="6"/>
        <v>0</v>
      </c>
      <c r="K36" s="54">
        <f t="shared" si="6"/>
        <v>0</v>
      </c>
      <c r="L36" s="54">
        <f t="shared" si="6"/>
        <v>0</v>
      </c>
      <c r="M36" s="54">
        <f t="shared" si="6"/>
        <v>0</v>
      </c>
      <c r="N36" s="54">
        <f>SUM(N32:N35)</f>
        <v>0</v>
      </c>
      <c r="O36" s="54">
        <f>SUM(O32:O35)</f>
        <v>3.3327</v>
      </c>
      <c r="P36" s="54">
        <f>SUM(P32:P35)</f>
        <v>3.4377</v>
      </c>
      <c r="Q36" s="54">
        <f t="shared" ref="Q36" si="7">SUM(Q32:Q35)</f>
        <v>3.5596999999999999</v>
      </c>
    </row>
    <row r="37" spans="1:17">
      <c r="B37" s="434" t="s">
        <v>510</v>
      </c>
      <c r="C37" s="431"/>
      <c r="D37" s="58"/>
      <c r="E37" s="428">
        <f t="shared" ref="E37:M37" si="8">ROUND(SUM(D36*E16+E36*E17)/12,4)</f>
        <v>0</v>
      </c>
      <c r="F37" s="428">
        <f t="shared" si="8"/>
        <v>0</v>
      </c>
      <c r="G37" s="428">
        <f t="shared" si="8"/>
        <v>0</v>
      </c>
      <c r="H37" s="428">
        <f t="shared" si="8"/>
        <v>0</v>
      </c>
      <c r="I37" s="428">
        <f t="shared" si="8"/>
        <v>0</v>
      </c>
      <c r="J37" s="428">
        <f t="shared" si="8"/>
        <v>0</v>
      </c>
      <c r="K37" s="428">
        <f t="shared" si="8"/>
        <v>0</v>
      </c>
      <c r="L37" s="428">
        <f t="shared" si="8"/>
        <v>0</v>
      </c>
      <c r="M37" s="428">
        <f t="shared" si="8"/>
        <v>0</v>
      </c>
      <c r="N37" s="428">
        <f>ROUND(SUM(M36*N16+N36*N17)/12,4)</f>
        <v>0</v>
      </c>
      <c r="O37" s="428">
        <f t="shared" ref="O37:Q37" si="9">ROUND(SUM(N36*O16+O36*O17)/12,4)</f>
        <v>2.2218</v>
      </c>
      <c r="P37" s="428">
        <f t="shared" si="9"/>
        <v>3.4026999999999998</v>
      </c>
      <c r="Q37" s="428">
        <f t="shared" si="9"/>
        <v>3.5596999999999999</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t="str">
        <f>'1.  LRAMVA Summary'!B33</f>
        <v>Unmetered Scattered Load</v>
      </c>
      <c r="C39" s="855" t="str">
        <f>'2. LRAMVA Threshold'!G43</f>
        <v>kWh</v>
      </c>
      <c r="D39" s="35"/>
      <c r="E39" s="35"/>
      <c r="F39" s="35"/>
      <c r="G39" s="35"/>
      <c r="H39" s="35"/>
      <c r="I39" s="35"/>
      <c r="J39" s="35"/>
      <c r="K39" s="35"/>
      <c r="L39" s="35"/>
      <c r="M39" s="35"/>
      <c r="N39" s="35"/>
      <c r="O39" s="35">
        <v>1.6299999999999999E-2</v>
      </c>
      <c r="P39" s="57">
        <v>1.6799999999999999E-2</v>
      </c>
      <c r="Q39" s="57">
        <v>1.7399999999999999E-2</v>
      </c>
    </row>
    <row r="40" spans="1:17" outlineLevel="1">
      <c r="B40" s="468" t="s">
        <v>507</v>
      </c>
      <c r="C40" s="856"/>
      <c r="D40" s="35"/>
      <c r="E40" s="35"/>
      <c r="F40" s="35"/>
      <c r="G40" s="35"/>
      <c r="H40" s="35"/>
      <c r="I40" s="35"/>
      <c r="J40" s="35"/>
      <c r="K40" s="35"/>
      <c r="L40" s="35"/>
      <c r="M40" s="35"/>
      <c r="N40" s="35"/>
      <c r="O40" s="35"/>
      <c r="P40" s="35"/>
      <c r="Q40" s="35"/>
    </row>
    <row r="41" spans="1:17" outlineLevel="1">
      <c r="B41" s="468" t="s">
        <v>508</v>
      </c>
      <c r="C41" s="856"/>
      <c r="D41" s="35"/>
      <c r="E41" s="35"/>
      <c r="F41" s="35"/>
      <c r="G41" s="35"/>
      <c r="H41" s="35"/>
      <c r="I41" s="35"/>
      <c r="J41" s="35"/>
      <c r="K41" s="35"/>
      <c r="L41" s="35"/>
      <c r="M41" s="35"/>
      <c r="N41" s="35"/>
      <c r="O41" s="35"/>
      <c r="P41" s="35"/>
      <c r="Q41" s="35"/>
    </row>
    <row r="42" spans="1:17" outlineLevel="1">
      <c r="B42" s="468" t="s">
        <v>486</v>
      </c>
      <c r="C42" s="856"/>
      <c r="D42" s="35"/>
      <c r="E42" s="35"/>
      <c r="F42" s="35"/>
      <c r="G42" s="35"/>
      <c r="H42" s="35"/>
      <c r="I42" s="35"/>
      <c r="J42" s="35"/>
      <c r="K42" s="35"/>
      <c r="L42" s="35"/>
      <c r="M42" s="35"/>
      <c r="N42" s="35"/>
      <c r="O42" s="35"/>
      <c r="P42" s="35"/>
      <c r="Q42" s="35"/>
    </row>
    <row r="43" spans="1:17">
      <c r="B43" s="468" t="s">
        <v>509</v>
      </c>
      <c r="C43" s="857"/>
      <c r="D43" s="54">
        <f>SUM(D39:D42)</f>
        <v>0</v>
      </c>
      <c r="E43" s="54">
        <f t="shared" ref="E43:Q43" si="10">SUM(E39:E42)</f>
        <v>0</v>
      </c>
      <c r="F43" s="54">
        <f t="shared" si="10"/>
        <v>0</v>
      </c>
      <c r="G43" s="54">
        <f t="shared" si="10"/>
        <v>0</v>
      </c>
      <c r="H43" s="54">
        <f t="shared" si="10"/>
        <v>0</v>
      </c>
      <c r="I43" s="54">
        <f t="shared" si="10"/>
        <v>0</v>
      </c>
      <c r="J43" s="54">
        <f t="shared" si="10"/>
        <v>0</v>
      </c>
      <c r="K43" s="54">
        <f t="shared" si="10"/>
        <v>0</v>
      </c>
      <c r="L43" s="54">
        <f t="shared" si="10"/>
        <v>0</v>
      </c>
      <c r="M43" s="54">
        <f t="shared" si="10"/>
        <v>0</v>
      </c>
      <c r="N43" s="54">
        <f t="shared" si="10"/>
        <v>0</v>
      </c>
      <c r="O43" s="54">
        <f t="shared" si="10"/>
        <v>1.6299999999999999E-2</v>
      </c>
      <c r="P43" s="54">
        <f t="shared" si="10"/>
        <v>1.6799999999999999E-2</v>
      </c>
      <c r="Q43" s="54">
        <f t="shared" si="10"/>
        <v>1.7399999999999999E-2</v>
      </c>
    </row>
    <row r="44" spans="1:17">
      <c r="B44" s="434" t="s">
        <v>510</v>
      </c>
      <c r="C44" s="431"/>
      <c r="D44" s="58"/>
      <c r="E44" s="428">
        <f t="shared" ref="E44:M44" si="11">ROUND(SUM(D43*E16+E43*E17)/12,4)</f>
        <v>0</v>
      </c>
      <c r="F44" s="428">
        <f t="shared" si="11"/>
        <v>0</v>
      </c>
      <c r="G44" s="428">
        <f t="shared" si="11"/>
        <v>0</v>
      </c>
      <c r="H44" s="428">
        <f t="shared" si="11"/>
        <v>0</v>
      </c>
      <c r="I44" s="428">
        <f t="shared" si="11"/>
        <v>0</v>
      </c>
      <c r="J44" s="428">
        <f t="shared" si="11"/>
        <v>0</v>
      </c>
      <c r="K44" s="428">
        <f t="shared" si="11"/>
        <v>0</v>
      </c>
      <c r="L44" s="428">
        <f t="shared" si="11"/>
        <v>0</v>
      </c>
      <c r="M44" s="428">
        <f t="shared" si="11"/>
        <v>0</v>
      </c>
      <c r="N44" s="428">
        <f>ROUND(SUM(M43*N16+N43*N17)/12,4)</f>
        <v>0</v>
      </c>
      <c r="O44" s="428">
        <f t="shared" ref="O44:Q44" si="12">ROUND(SUM(N43*O16+O43*O17)/12,4)</f>
        <v>1.09E-2</v>
      </c>
      <c r="P44" s="428">
        <f t="shared" si="12"/>
        <v>1.66E-2</v>
      </c>
      <c r="Q44" s="428">
        <f t="shared" si="12"/>
        <v>1.7399999999999999E-2</v>
      </c>
    </row>
    <row r="45" spans="1:17" s="3" customFormat="1" ht="14.25">
      <c r="A45" s="4"/>
      <c r="B45" s="434"/>
      <c r="C45" s="431"/>
      <c r="D45" s="58"/>
      <c r="E45" s="58"/>
      <c r="F45" s="58"/>
      <c r="G45" s="58"/>
      <c r="H45" s="58"/>
      <c r="I45" s="58"/>
      <c r="J45" s="58"/>
      <c r="K45" s="58"/>
      <c r="L45" s="430"/>
      <c r="M45" s="430"/>
      <c r="N45" s="430"/>
      <c r="O45" s="430"/>
      <c r="P45" s="430"/>
      <c r="Q45" s="430"/>
    </row>
    <row r="46" spans="1:17" s="53" customFormat="1">
      <c r="A46" s="51"/>
      <c r="B46" s="523" t="str">
        <f>'1.  LRAMVA Summary'!B34</f>
        <v>Streetlighting</v>
      </c>
      <c r="C46" s="855" t="str">
        <f>'2. LRAMVA Threshold'!H43</f>
        <v>kW</v>
      </c>
      <c r="D46" s="35"/>
      <c r="E46" s="35"/>
      <c r="F46" s="35"/>
      <c r="G46" s="35"/>
      <c r="H46" s="35"/>
      <c r="I46" s="35"/>
      <c r="J46" s="35"/>
      <c r="K46" s="35"/>
      <c r="L46" s="35"/>
      <c r="M46" s="35"/>
      <c r="N46" s="35"/>
      <c r="O46" s="35">
        <v>4.0389999999999997</v>
      </c>
      <c r="P46" s="35">
        <v>4.1661999999999999</v>
      </c>
      <c r="Q46" s="35">
        <v>4.3140999999999998</v>
      </c>
    </row>
    <row r="47" spans="1:17" outlineLevel="1">
      <c r="B47" s="468" t="s">
        <v>507</v>
      </c>
      <c r="C47" s="856"/>
      <c r="D47" s="35"/>
      <c r="E47" s="35"/>
      <c r="F47" s="35"/>
      <c r="G47" s="35"/>
      <c r="H47" s="35"/>
      <c r="I47" s="35"/>
      <c r="J47" s="35"/>
      <c r="K47" s="35"/>
      <c r="L47" s="35"/>
      <c r="M47" s="35"/>
      <c r="N47" s="35"/>
      <c r="O47" s="35"/>
      <c r="P47" s="35"/>
      <c r="Q47" s="35"/>
    </row>
    <row r="48" spans="1:17" outlineLevel="1">
      <c r="B48" s="468" t="s">
        <v>508</v>
      </c>
      <c r="C48" s="856"/>
      <c r="D48" s="35"/>
      <c r="E48" s="35"/>
      <c r="F48" s="35"/>
      <c r="G48" s="35"/>
      <c r="H48" s="35"/>
      <c r="I48" s="35"/>
      <c r="J48" s="35"/>
      <c r="K48" s="35"/>
      <c r="L48" s="35"/>
      <c r="M48" s="35"/>
      <c r="N48" s="35"/>
      <c r="O48" s="35"/>
      <c r="P48" s="35"/>
      <c r="Q48" s="35"/>
    </row>
    <row r="49" spans="1:17" outlineLevel="1">
      <c r="B49" s="468" t="s">
        <v>486</v>
      </c>
      <c r="C49" s="856"/>
      <c r="D49" s="35"/>
      <c r="E49" s="35"/>
      <c r="F49" s="35"/>
      <c r="G49" s="35"/>
      <c r="H49" s="35"/>
      <c r="I49" s="35"/>
      <c r="J49" s="35"/>
      <c r="K49" s="35"/>
      <c r="L49" s="35"/>
      <c r="M49" s="35"/>
      <c r="N49" s="35"/>
      <c r="O49" s="35"/>
      <c r="P49" s="35"/>
      <c r="Q49" s="35"/>
    </row>
    <row r="50" spans="1:17">
      <c r="B50" s="468" t="s">
        <v>509</v>
      </c>
      <c r="C50" s="857"/>
      <c r="D50" s="54">
        <f>SUM(D46:D49)</f>
        <v>0</v>
      </c>
      <c r="E50" s="54">
        <f t="shared" ref="E50:Q50" si="13">SUM(E46:E49)</f>
        <v>0</v>
      </c>
      <c r="F50" s="54">
        <f t="shared" si="13"/>
        <v>0</v>
      </c>
      <c r="G50" s="54">
        <f t="shared" si="13"/>
        <v>0</v>
      </c>
      <c r="H50" s="54">
        <f t="shared" si="13"/>
        <v>0</v>
      </c>
      <c r="I50" s="54">
        <f t="shared" si="13"/>
        <v>0</v>
      </c>
      <c r="J50" s="54">
        <f t="shared" si="13"/>
        <v>0</v>
      </c>
      <c r="K50" s="54">
        <f t="shared" si="13"/>
        <v>0</v>
      </c>
      <c r="L50" s="54">
        <f t="shared" si="13"/>
        <v>0</v>
      </c>
      <c r="M50" s="54">
        <f t="shared" si="13"/>
        <v>0</v>
      </c>
      <c r="N50" s="54">
        <f t="shared" si="13"/>
        <v>0</v>
      </c>
      <c r="O50" s="54">
        <f t="shared" si="13"/>
        <v>4.0389999999999997</v>
      </c>
      <c r="P50" s="54">
        <f t="shared" si="13"/>
        <v>4.1661999999999999</v>
      </c>
      <c r="Q50" s="54">
        <f t="shared" si="13"/>
        <v>4.3140999999999998</v>
      </c>
    </row>
    <row r="51" spans="1:17">
      <c r="B51" s="434" t="s">
        <v>510</v>
      </c>
      <c r="C51" s="431"/>
      <c r="D51" s="58"/>
      <c r="E51" s="428">
        <f t="shared" ref="E51:M51" si="14">ROUND(SUM(D50*E16+E50*E17)/12,4)</f>
        <v>0</v>
      </c>
      <c r="F51" s="428">
        <f t="shared" si="14"/>
        <v>0</v>
      </c>
      <c r="G51" s="428">
        <f t="shared" si="14"/>
        <v>0</v>
      </c>
      <c r="H51" s="428">
        <f t="shared" si="14"/>
        <v>0</v>
      </c>
      <c r="I51" s="428">
        <f t="shared" si="14"/>
        <v>0</v>
      </c>
      <c r="J51" s="428">
        <f t="shared" si="14"/>
        <v>0</v>
      </c>
      <c r="K51" s="428">
        <f t="shared" si="14"/>
        <v>0</v>
      </c>
      <c r="L51" s="428">
        <f t="shared" si="14"/>
        <v>0</v>
      </c>
      <c r="M51" s="428">
        <f t="shared" si="14"/>
        <v>0</v>
      </c>
      <c r="N51" s="428">
        <f>ROUND(SUM(M50*N16+N50*N17)/12,4)</f>
        <v>0</v>
      </c>
      <c r="O51" s="428">
        <f t="shared" ref="O51:Q51" si="15">ROUND(SUM(N50*O16+O50*O17)/12,4)</f>
        <v>2.6926999999999999</v>
      </c>
      <c r="P51" s="428">
        <f t="shared" si="15"/>
        <v>4.1238000000000001</v>
      </c>
      <c r="Q51" s="428">
        <f t="shared" si="15"/>
        <v>4.3140999999999998</v>
      </c>
    </row>
    <row r="52" spans="1:17" s="3" customFormat="1" ht="14.25">
      <c r="A52" s="4"/>
      <c r="B52" s="434"/>
      <c r="C52" s="431"/>
      <c r="D52" s="58"/>
      <c r="E52" s="58"/>
      <c r="F52" s="58"/>
      <c r="G52" s="58"/>
      <c r="H52" s="58"/>
      <c r="I52" s="58"/>
      <c r="J52" s="58"/>
      <c r="K52" s="58"/>
      <c r="L52" s="435"/>
      <c r="M52" s="435"/>
      <c r="N52" s="435"/>
      <c r="O52" s="435"/>
      <c r="P52" s="435"/>
      <c r="Q52" s="435"/>
    </row>
    <row r="53" spans="1:17" s="53" customFormat="1">
      <c r="A53" s="51"/>
      <c r="B53" s="523">
        <f>'1.  LRAMVA Summary'!B35</f>
        <v>0</v>
      </c>
      <c r="C53" s="855">
        <f>'2. LRAMVA Threshold'!I43</f>
        <v>0</v>
      </c>
      <c r="D53" s="35"/>
      <c r="E53" s="35"/>
      <c r="F53" s="35"/>
      <c r="G53" s="35"/>
      <c r="H53" s="35"/>
      <c r="I53" s="35"/>
      <c r="J53" s="35"/>
      <c r="K53" s="35"/>
      <c r="L53" s="35"/>
      <c r="M53" s="35"/>
      <c r="N53" s="35"/>
      <c r="O53" s="35"/>
      <c r="P53" s="35"/>
      <c r="Q53" s="35"/>
    </row>
    <row r="54" spans="1:17" outlineLevel="1">
      <c r="B54" s="468" t="s">
        <v>507</v>
      </c>
      <c r="C54" s="856"/>
      <c r="D54" s="35"/>
      <c r="E54" s="35"/>
      <c r="F54" s="35"/>
      <c r="G54" s="35"/>
      <c r="H54" s="35"/>
      <c r="I54" s="35"/>
      <c r="J54" s="35"/>
      <c r="K54" s="35"/>
      <c r="L54" s="35"/>
      <c r="M54" s="35"/>
      <c r="N54" s="35"/>
      <c r="O54" s="35"/>
      <c r="P54" s="35"/>
      <c r="Q54" s="35"/>
    </row>
    <row r="55" spans="1:17" outlineLevel="1">
      <c r="B55" s="468" t="s">
        <v>508</v>
      </c>
      <c r="C55" s="856"/>
      <c r="D55" s="35"/>
      <c r="E55" s="35"/>
      <c r="F55" s="35"/>
      <c r="G55" s="35"/>
      <c r="H55" s="35"/>
      <c r="I55" s="35"/>
      <c r="J55" s="35"/>
      <c r="K55" s="35"/>
      <c r="L55" s="35"/>
      <c r="M55" s="35"/>
      <c r="N55" s="35"/>
      <c r="O55" s="35"/>
      <c r="P55" s="35"/>
      <c r="Q55" s="35"/>
    </row>
    <row r="56" spans="1:17" outlineLevel="1">
      <c r="B56" s="468" t="s">
        <v>486</v>
      </c>
      <c r="C56" s="856"/>
      <c r="D56" s="35"/>
      <c r="E56" s="35"/>
      <c r="F56" s="35"/>
      <c r="G56" s="35"/>
      <c r="H56" s="35"/>
      <c r="I56" s="35"/>
      <c r="J56" s="35"/>
      <c r="K56" s="35"/>
      <c r="L56" s="35"/>
      <c r="M56" s="35"/>
      <c r="N56" s="35"/>
      <c r="O56" s="35"/>
      <c r="P56" s="35"/>
      <c r="Q56" s="35"/>
    </row>
    <row r="57" spans="1:17">
      <c r="B57" s="468" t="s">
        <v>509</v>
      </c>
      <c r="C57" s="857"/>
      <c r="D57" s="54">
        <f>SUM(D53:D56)</f>
        <v>0</v>
      </c>
      <c r="E57" s="54">
        <f t="shared" ref="E57:N57" si="16">SUM(E53:E56)</f>
        <v>0</v>
      </c>
      <c r="F57" s="54">
        <f t="shared" si="16"/>
        <v>0</v>
      </c>
      <c r="G57" s="54">
        <f t="shared" si="16"/>
        <v>0</v>
      </c>
      <c r="H57" s="54">
        <f t="shared" si="16"/>
        <v>0</v>
      </c>
      <c r="I57" s="54">
        <f t="shared" si="16"/>
        <v>0</v>
      </c>
      <c r="J57" s="54">
        <f t="shared" si="16"/>
        <v>0</v>
      </c>
      <c r="K57" s="54">
        <f t="shared" si="16"/>
        <v>0</v>
      </c>
      <c r="L57" s="54">
        <f t="shared" si="16"/>
        <v>0</v>
      </c>
      <c r="M57" s="54">
        <f t="shared" si="16"/>
        <v>0</v>
      </c>
      <c r="N57" s="54">
        <f t="shared" si="16"/>
        <v>0</v>
      </c>
      <c r="O57" s="54">
        <f t="shared" ref="O57:P57" si="17">SUM(O53:O56)</f>
        <v>0</v>
      </c>
      <c r="P57" s="54">
        <f t="shared" si="17"/>
        <v>0</v>
      </c>
      <c r="Q57" s="54">
        <f t="shared" ref="Q57" si="18">SUM(Q53:Q56)</f>
        <v>0</v>
      </c>
    </row>
    <row r="58" spans="1:17">
      <c r="B58" s="434" t="s">
        <v>510</v>
      </c>
      <c r="C58" s="431"/>
      <c r="D58" s="58"/>
      <c r="E58" s="428">
        <f t="shared" ref="E58:M58" si="19">ROUND(SUM(D57*E16+E57*E17)/12,4)</f>
        <v>0</v>
      </c>
      <c r="F58" s="428">
        <f t="shared" si="19"/>
        <v>0</v>
      </c>
      <c r="G58" s="428">
        <f t="shared" si="19"/>
        <v>0</v>
      </c>
      <c r="H58" s="428">
        <f t="shared" si="19"/>
        <v>0</v>
      </c>
      <c r="I58" s="428">
        <f t="shared" si="19"/>
        <v>0</v>
      </c>
      <c r="J58" s="428">
        <f t="shared" si="19"/>
        <v>0</v>
      </c>
      <c r="K58" s="428">
        <f t="shared" si="19"/>
        <v>0</v>
      </c>
      <c r="L58" s="428">
        <f t="shared" si="19"/>
        <v>0</v>
      </c>
      <c r="M58" s="428">
        <f t="shared" si="19"/>
        <v>0</v>
      </c>
      <c r="N58" s="428">
        <f>ROUND(SUM(M57*N16+N57*N17)/12,4)</f>
        <v>0</v>
      </c>
      <c r="O58" s="428">
        <f t="shared" ref="O58:Q58" si="20">ROUND(SUM(N57*O16+O57*O17)/12,4)</f>
        <v>0</v>
      </c>
      <c r="P58" s="428">
        <f t="shared" si="20"/>
        <v>0</v>
      </c>
      <c r="Q58" s="428">
        <f t="shared" si="20"/>
        <v>0</v>
      </c>
    </row>
    <row r="59" spans="1:17" s="3" customFormat="1" ht="14.25">
      <c r="A59" s="4"/>
      <c r="B59" s="434"/>
      <c r="C59" s="431"/>
      <c r="D59" s="58"/>
      <c r="E59" s="58"/>
      <c r="F59" s="58"/>
      <c r="G59" s="58"/>
      <c r="H59" s="58"/>
      <c r="I59" s="58"/>
      <c r="J59" s="58"/>
      <c r="K59" s="58"/>
      <c r="L59" s="435"/>
      <c r="M59" s="435"/>
      <c r="N59" s="435"/>
      <c r="O59" s="435"/>
      <c r="P59" s="435"/>
      <c r="Q59" s="435"/>
    </row>
    <row r="60" spans="1:17" s="53" customFormat="1">
      <c r="A60" s="51"/>
      <c r="B60" s="523">
        <f>'1.  LRAMVA Summary'!B36</f>
        <v>0</v>
      </c>
      <c r="C60" s="855">
        <f>'2. LRAMVA Threshold'!J43</f>
        <v>0</v>
      </c>
      <c r="D60" s="35"/>
      <c r="E60" s="35"/>
      <c r="F60" s="35"/>
      <c r="G60" s="35"/>
      <c r="H60" s="35"/>
      <c r="I60" s="35"/>
      <c r="J60" s="35"/>
      <c r="K60" s="35"/>
      <c r="L60" s="35"/>
      <c r="M60" s="35"/>
      <c r="N60" s="35"/>
      <c r="O60" s="35"/>
      <c r="P60" s="35"/>
      <c r="Q60" s="35"/>
    </row>
    <row r="61" spans="1:17" outlineLevel="1">
      <c r="B61" s="468" t="s">
        <v>507</v>
      </c>
      <c r="C61" s="856"/>
      <c r="D61" s="35"/>
      <c r="E61" s="35"/>
      <c r="F61" s="35"/>
      <c r="G61" s="35"/>
      <c r="H61" s="35"/>
      <c r="I61" s="35"/>
      <c r="J61" s="35"/>
      <c r="K61" s="35"/>
      <c r="L61" s="35"/>
      <c r="M61" s="35"/>
      <c r="N61" s="35"/>
      <c r="O61" s="35"/>
      <c r="P61" s="35"/>
      <c r="Q61" s="35"/>
    </row>
    <row r="62" spans="1:17" outlineLevel="1">
      <c r="B62" s="468" t="s">
        <v>508</v>
      </c>
      <c r="C62" s="856"/>
      <c r="D62" s="35"/>
      <c r="E62" s="35"/>
      <c r="F62" s="35"/>
      <c r="G62" s="35"/>
      <c r="H62" s="35"/>
      <c r="I62" s="35"/>
      <c r="J62" s="35"/>
      <c r="K62" s="35"/>
      <c r="L62" s="35"/>
      <c r="M62" s="35"/>
      <c r="N62" s="35"/>
      <c r="O62" s="35"/>
      <c r="P62" s="35"/>
      <c r="Q62" s="35"/>
    </row>
    <row r="63" spans="1:17" outlineLevel="1">
      <c r="B63" s="468" t="s">
        <v>486</v>
      </c>
      <c r="C63" s="856"/>
      <c r="D63" s="35"/>
      <c r="E63" s="35"/>
      <c r="F63" s="35"/>
      <c r="G63" s="35"/>
      <c r="H63" s="35"/>
      <c r="I63" s="35"/>
      <c r="J63" s="35"/>
      <c r="K63" s="35"/>
      <c r="L63" s="35"/>
      <c r="M63" s="35"/>
      <c r="N63" s="35"/>
      <c r="O63" s="35"/>
      <c r="P63" s="35"/>
      <c r="Q63" s="35"/>
    </row>
    <row r="64" spans="1:17">
      <c r="B64" s="468" t="s">
        <v>509</v>
      </c>
      <c r="C64" s="857"/>
      <c r="D64" s="54">
        <f>SUM(D60:D63)</f>
        <v>0</v>
      </c>
      <c r="E64" s="54">
        <f t="shared" ref="E64:N64" si="21">SUM(E60:E63)</f>
        <v>0</v>
      </c>
      <c r="F64" s="54">
        <f t="shared" si="21"/>
        <v>0</v>
      </c>
      <c r="G64" s="54">
        <f t="shared" si="21"/>
        <v>0</v>
      </c>
      <c r="H64" s="54">
        <f t="shared" si="21"/>
        <v>0</v>
      </c>
      <c r="I64" s="54">
        <f t="shared" si="21"/>
        <v>0</v>
      </c>
      <c r="J64" s="54">
        <f t="shared" si="21"/>
        <v>0</v>
      </c>
      <c r="K64" s="54">
        <f t="shared" si="21"/>
        <v>0</v>
      </c>
      <c r="L64" s="54">
        <f t="shared" si="21"/>
        <v>0</v>
      </c>
      <c r="M64" s="54">
        <f t="shared" si="21"/>
        <v>0</v>
      </c>
      <c r="N64" s="54">
        <f t="shared" si="21"/>
        <v>0</v>
      </c>
      <c r="O64" s="54">
        <f t="shared" ref="O64:P64" si="22">SUM(O60:O63)</f>
        <v>0</v>
      </c>
      <c r="P64" s="54">
        <f t="shared" si="22"/>
        <v>0</v>
      </c>
      <c r="Q64" s="54">
        <f t="shared" ref="Q64" si="23">SUM(Q60:Q63)</f>
        <v>0</v>
      </c>
    </row>
    <row r="65" spans="1:17">
      <c r="B65" s="434" t="s">
        <v>510</v>
      </c>
      <c r="C65" s="431"/>
      <c r="D65" s="58"/>
      <c r="E65" s="428">
        <f t="shared" ref="E65:M65" si="24">ROUND(SUM(D64*E16+E64*E17)/12,4)</f>
        <v>0</v>
      </c>
      <c r="F65" s="428">
        <f t="shared" si="24"/>
        <v>0</v>
      </c>
      <c r="G65" s="428">
        <f t="shared" si="24"/>
        <v>0</v>
      </c>
      <c r="H65" s="428">
        <f t="shared" si="24"/>
        <v>0</v>
      </c>
      <c r="I65" s="428">
        <f>ROUND(SUM(H64*I16+I64*I17)/12,4)</f>
        <v>0</v>
      </c>
      <c r="J65" s="428">
        <f t="shared" si="24"/>
        <v>0</v>
      </c>
      <c r="K65" s="428">
        <f t="shared" si="24"/>
        <v>0</v>
      </c>
      <c r="L65" s="428">
        <f t="shared" si="24"/>
        <v>0</v>
      </c>
      <c r="M65" s="428">
        <f t="shared" si="24"/>
        <v>0</v>
      </c>
      <c r="N65" s="428">
        <f>ROUND(SUM(M64*N16+N64*N17)/12,4)</f>
        <v>0</v>
      </c>
      <c r="O65" s="428">
        <f t="shared" ref="O65:Q65" si="25">ROUND(SUM(N64*O16+O64*O17)/12,4)</f>
        <v>0</v>
      </c>
      <c r="P65" s="428">
        <f t="shared" si="25"/>
        <v>0</v>
      </c>
      <c r="Q65" s="428">
        <f t="shared" si="25"/>
        <v>0</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55">
        <f>'2. LRAMVA Threshold'!K43</f>
        <v>0</v>
      </c>
      <c r="D67" s="35"/>
      <c r="E67" s="35"/>
      <c r="F67" s="35"/>
      <c r="G67" s="35"/>
      <c r="H67" s="35"/>
      <c r="I67" s="35"/>
      <c r="J67" s="35"/>
      <c r="K67" s="35"/>
      <c r="L67" s="35"/>
      <c r="M67" s="35"/>
      <c r="N67" s="35"/>
      <c r="O67" s="35"/>
      <c r="P67" s="35"/>
      <c r="Q67" s="35"/>
    </row>
    <row r="68" spans="1:17" outlineLevel="1">
      <c r="B68" s="468" t="s">
        <v>507</v>
      </c>
      <c r="C68" s="856"/>
      <c r="D68" s="35"/>
      <c r="E68" s="35"/>
      <c r="F68" s="35"/>
      <c r="G68" s="35"/>
      <c r="H68" s="35"/>
      <c r="I68" s="35"/>
      <c r="J68" s="35"/>
      <c r="K68" s="35"/>
      <c r="L68" s="35"/>
      <c r="M68" s="35"/>
      <c r="N68" s="35"/>
      <c r="O68" s="35"/>
      <c r="P68" s="35"/>
      <c r="Q68" s="35"/>
    </row>
    <row r="69" spans="1:17" outlineLevel="1">
      <c r="B69" s="468" t="s">
        <v>508</v>
      </c>
      <c r="C69" s="856"/>
      <c r="D69" s="35"/>
      <c r="E69" s="35"/>
      <c r="F69" s="35"/>
      <c r="G69" s="35"/>
      <c r="H69" s="35"/>
      <c r="I69" s="35"/>
      <c r="J69" s="35"/>
      <c r="K69" s="35"/>
      <c r="L69" s="35"/>
      <c r="M69" s="35"/>
      <c r="N69" s="35"/>
      <c r="O69" s="35"/>
      <c r="P69" s="35"/>
      <c r="Q69" s="35"/>
    </row>
    <row r="70" spans="1:17" outlineLevel="1">
      <c r="B70" s="468" t="s">
        <v>486</v>
      </c>
      <c r="C70" s="856"/>
      <c r="D70" s="35"/>
      <c r="E70" s="35"/>
      <c r="F70" s="35"/>
      <c r="G70" s="35"/>
      <c r="H70" s="35"/>
      <c r="I70" s="35"/>
      <c r="J70" s="35"/>
      <c r="K70" s="35"/>
      <c r="L70" s="35"/>
      <c r="M70" s="35"/>
      <c r="N70" s="35"/>
      <c r="O70" s="35"/>
      <c r="P70" s="35"/>
      <c r="Q70" s="35"/>
    </row>
    <row r="71" spans="1:17">
      <c r="B71" s="468" t="s">
        <v>509</v>
      </c>
      <c r="C71" s="857"/>
      <c r="D71" s="54">
        <f>SUM(D67:D70)</f>
        <v>0</v>
      </c>
      <c r="E71" s="54">
        <f t="shared" ref="E71:N71" si="26">SUM(E67:E70)</f>
        <v>0</v>
      </c>
      <c r="F71" s="54">
        <f>SUM(F67:F70)</f>
        <v>0</v>
      </c>
      <c r="G71" s="54">
        <f t="shared" si="26"/>
        <v>0</v>
      </c>
      <c r="H71" s="54">
        <f t="shared" si="26"/>
        <v>0</v>
      </c>
      <c r="I71" s="54">
        <f t="shared" si="26"/>
        <v>0</v>
      </c>
      <c r="J71" s="54">
        <f t="shared" si="26"/>
        <v>0</v>
      </c>
      <c r="K71" s="54">
        <f t="shared" si="26"/>
        <v>0</v>
      </c>
      <c r="L71" s="54">
        <f t="shared" si="26"/>
        <v>0</v>
      </c>
      <c r="M71" s="54">
        <f t="shared" si="26"/>
        <v>0</v>
      </c>
      <c r="N71" s="54">
        <f t="shared" si="26"/>
        <v>0</v>
      </c>
      <c r="O71" s="54">
        <f t="shared" ref="O71:P71" si="27">SUM(O67:O70)</f>
        <v>0</v>
      </c>
      <c r="P71" s="54">
        <f t="shared" si="27"/>
        <v>0</v>
      </c>
      <c r="Q71" s="54">
        <f t="shared" ref="Q71" si="28">SUM(Q67:Q70)</f>
        <v>0</v>
      </c>
    </row>
    <row r="72" spans="1:17">
      <c r="B72" s="434" t="s">
        <v>510</v>
      </c>
      <c r="C72" s="431"/>
      <c r="D72" s="58"/>
      <c r="E72" s="428">
        <f t="shared" ref="E72:N72" si="29">ROUND(SUM(D71*E16+E71*E17)/12,4)</f>
        <v>0</v>
      </c>
      <c r="F72" s="428">
        <f t="shared" si="29"/>
        <v>0</v>
      </c>
      <c r="G72" s="428">
        <f t="shared" si="29"/>
        <v>0</v>
      </c>
      <c r="H72" s="428">
        <f t="shared" si="29"/>
        <v>0</v>
      </c>
      <c r="I72" s="428">
        <f t="shared" si="29"/>
        <v>0</v>
      </c>
      <c r="J72" s="428">
        <f t="shared" si="29"/>
        <v>0</v>
      </c>
      <c r="K72" s="428">
        <f t="shared" si="29"/>
        <v>0</v>
      </c>
      <c r="L72" s="428">
        <f t="shared" si="29"/>
        <v>0</v>
      </c>
      <c r="M72" s="428">
        <f t="shared" si="29"/>
        <v>0</v>
      </c>
      <c r="N72" s="428">
        <f t="shared" si="29"/>
        <v>0</v>
      </c>
      <c r="O72" s="428">
        <f t="shared" ref="O72" si="30">ROUND(SUM(N71*O16+O71*O17)/12,4)</f>
        <v>0</v>
      </c>
      <c r="P72" s="428">
        <f t="shared" ref="P72:Q72" si="31">ROUND(SUM(O71*P16+P71*P17)/12,4)</f>
        <v>0</v>
      </c>
      <c r="Q72" s="428">
        <f t="shared" si="31"/>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55">
        <f>'2. LRAMVA Threshold'!L43</f>
        <v>0</v>
      </c>
      <c r="D74" s="35"/>
      <c r="E74" s="35"/>
      <c r="F74" s="35"/>
      <c r="G74" s="35"/>
      <c r="H74" s="35"/>
      <c r="I74" s="35"/>
      <c r="J74" s="35"/>
      <c r="K74" s="35"/>
      <c r="L74" s="35"/>
      <c r="M74" s="35"/>
      <c r="N74" s="35"/>
      <c r="O74" s="35"/>
      <c r="P74" s="35"/>
      <c r="Q74" s="35"/>
    </row>
    <row r="75" spans="1:17" outlineLevel="1">
      <c r="B75" s="468" t="s">
        <v>507</v>
      </c>
      <c r="C75" s="856"/>
      <c r="D75" s="35"/>
      <c r="E75" s="35"/>
      <c r="F75" s="35"/>
      <c r="G75" s="35"/>
      <c r="H75" s="35"/>
      <c r="I75" s="35"/>
      <c r="J75" s="35"/>
      <c r="K75" s="35"/>
      <c r="L75" s="35"/>
      <c r="M75" s="35"/>
      <c r="N75" s="35"/>
      <c r="O75" s="35"/>
      <c r="P75" s="35"/>
      <c r="Q75" s="35"/>
    </row>
    <row r="76" spans="1:17" outlineLevel="1">
      <c r="B76" s="468" t="s">
        <v>508</v>
      </c>
      <c r="C76" s="856"/>
      <c r="D76" s="35"/>
      <c r="E76" s="35"/>
      <c r="F76" s="35"/>
      <c r="G76" s="35"/>
      <c r="H76" s="35"/>
      <c r="I76" s="35"/>
      <c r="J76" s="35"/>
      <c r="K76" s="35"/>
      <c r="L76" s="35"/>
      <c r="M76" s="35"/>
      <c r="N76" s="35"/>
      <c r="O76" s="35"/>
      <c r="P76" s="35"/>
      <c r="Q76" s="35"/>
    </row>
    <row r="77" spans="1:17" outlineLevel="1">
      <c r="B77" s="468" t="s">
        <v>486</v>
      </c>
      <c r="C77" s="856"/>
      <c r="D77" s="35"/>
      <c r="E77" s="35"/>
      <c r="F77" s="35"/>
      <c r="G77" s="35"/>
      <c r="H77" s="35"/>
      <c r="I77" s="35"/>
      <c r="J77" s="35"/>
      <c r="K77" s="35"/>
      <c r="L77" s="35"/>
      <c r="M77" s="35"/>
      <c r="N77" s="35"/>
      <c r="O77" s="35"/>
      <c r="P77" s="35"/>
      <c r="Q77" s="35"/>
    </row>
    <row r="78" spans="1:17">
      <c r="B78" s="468" t="s">
        <v>509</v>
      </c>
      <c r="C78" s="857"/>
      <c r="D78" s="54">
        <f>SUM(D74:D77)</f>
        <v>0</v>
      </c>
      <c r="E78" s="54">
        <f>SUM(E74:E77)</f>
        <v>0</v>
      </c>
      <c r="F78" s="54">
        <f t="shared" ref="F78:N78" si="32">SUM(F74:F77)</f>
        <v>0</v>
      </c>
      <c r="G78" s="54">
        <f t="shared" si="32"/>
        <v>0</v>
      </c>
      <c r="H78" s="54">
        <f t="shared" si="32"/>
        <v>0</v>
      </c>
      <c r="I78" s="54">
        <f t="shared" si="32"/>
        <v>0</v>
      </c>
      <c r="J78" s="54">
        <f t="shared" si="32"/>
        <v>0</v>
      </c>
      <c r="K78" s="54">
        <f t="shared" si="32"/>
        <v>0</v>
      </c>
      <c r="L78" s="54">
        <f t="shared" si="32"/>
        <v>0</v>
      </c>
      <c r="M78" s="54">
        <f t="shared" si="32"/>
        <v>0</v>
      </c>
      <c r="N78" s="54">
        <f t="shared" si="32"/>
        <v>0</v>
      </c>
      <c r="O78" s="54">
        <f t="shared" ref="O78:P78" si="33">SUM(O74:O77)</f>
        <v>0</v>
      </c>
      <c r="P78" s="54">
        <f t="shared" si="33"/>
        <v>0</v>
      </c>
      <c r="Q78" s="54">
        <f t="shared" ref="Q78" si="34">SUM(Q74:Q77)</f>
        <v>0</v>
      </c>
    </row>
    <row r="79" spans="1:17">
      <c r="B79" s="434" t="s">
        <v>510</v>
      </c>
      <c r="C79" s="431"/>
      <c r="D79" s="58"/>
      <c r="E79" s="428">
        <f t="shared" ref="E79:M79" si="35">ROUND(SUM(D78*E16+E78*E17)/12,4)</f>
        <v>0</v>
      </c>
      <c r="F79" s="428">
        <f t="shared" si="35"/>
        <v>0</v>
      </c>
      <c r="G79" s="428">
        <f t="shared" si="35"/>
        <v>0</v>
      </c>
      <c r="H79" s="428">
        <f t="shared" si="35"/>
        <v>0</v>
      </c>
      <c r="I79" s="428">
        <f t="shared" si="35"/>
        <v>0</v>
      </c>
      <c r="J79" s="428">
        <f t="shared" si="35"/>
        <v>0</v>
      </c>
      <c r="K79" s="428">
        <f t="shared" si="35"/>
        <v>0</v>
      </c>
      <c r="L79" s="428">
        <f t="shared" si="35"/>
        <v>0</v>
      </c>
      <c r="M79" s="428">
        <f t="shared" si="35"/>
        <v>0</v>
      </c>
      <c r="N79" s="428">
        <f>ROUND(SUM(M78*N16+N78*N17)/12,4)</f>
        <v>0</v>
      </c>
      <c r="O79" s="428">
        <f t="shared" ref="O79:Q79" si="36">ROUND(SUM(N78*O16+O78*O17)/12,4)</f>
        <v>0</v>
      </c>
      <c r="P79" s="428">
        <f t="shared" si="36"/>
        <v>0</v>
      </c>
      <c r="Q79" s="428">
        <f t="shared" si="36"/>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55">
        <f>'2. LRAMVA Threshold'!M43</f>
        <v>0</v>
      </c>
      <c r="D81" s="35"/>
      <c r="E81" s="35"/>
      <c r="F81" s="35"/>
      <c r="G81" s="35"/>
      <c r="H81" s="35"/>
      <c r="I81" s="35"/>
      <c r="J81" s="35"/>
      <c r="K81" s="35"/>
      <c r="L81" s="35"/>
      <c r="M81" s="35"/>
      <c r="N81" s="35"/>
      <c r="O81" s="35"/>
      <c r="P81" s="35"/>
      <c r="Q81" s="35"/>
    </row>
    <row r="82" spans="1:17" outlineLevel="1">
      <c r="B82" s="468" t="s">
        <v>507</v>
      </c>
      <c r="C82" s="856"/>
      <c r="D82" s="35"/>
      <c r="E82" s="35"/>
      <c r="F82" s="35"/>
      <c r="G82" s="35"/>
      <c r="H82" s="35"/>
      <c r="I82" s="35"/>
      <c r="J82" s="35"/>
      <c r="K82" s="35"/>
      <c r="L82" s="35"/>
      <c r="M82" s="35"/>
      <c r="N82" s="35"/>
      <c r="O82" s="35"/>
      <c r="P82" s="35"/>
      <c r="Q82" s="35"/>
    </row>
    <row r="83" spans="1:17" outlineLevel="1">
      <c r="B83" s="468" t="s">
        <v>508</v>
      </c>
      <c r="C83" s="856"/>
      <c r="D83" s="35"/>
      <c r="E83" s="35"/>
      <c r="F83" s="35"/>
      <c r="G83" s="35"/>
      <c r="H83" s="35"/>
      <c r="I83" s="35"/>
      <c r="J83" s="35"/>
      <c r="K83" s="35"/>
      <c r="L83" s="35"/>
      <c r="M83" s="35"/>
      <c r="N83" s="35"/>
      <c r="O83" s="35"/>
      <c r="P83" s="35"/>
      <c r="Q83" s="35"/>
    </row>
    <row r="84" spans="1:17" outlineLevel="1">
      <c r="B84" s="468" t="s">
        <v>486</v>
      </c>
      <c r="C84" s="856"/>
      <c r="D84" s="35"/>
      <c r="E84" s="35"/>
      <c r="F84" s="35"/>
      <c r="G84" s="35"/>
      <c r="H84" s="35"/>
      <c r="I84" s="35"/>
      <c r="J84" s="35"/>
      <c r="K84" s="35"/>
      <c r="L84" s="35"/>
      <c r="M84" s="35"/>
      <c r="N84" s="35"/>
      <c r="O84" s="35"/>
      <c r="P84" s="35"/>
      <c r="Q84" s="35"/>
    </row>
    <row r="85" spans="1:17">
      <c r="B85" s="468" t="s">
        <v>509</v>
      </c>
      <c r="C85" s="857"/>
      <c r="D85" s="54">
        <f>SUM(D81:D84)</f>
        <v>0</v>
      </c>
      <c r="E85" s="54">
        <f>SUM(E81:E84)</f>
        <v>0</v>
      </c>
      <c r="F85" s="54">
        <f t="shared" ref="F85:N85" si="37">SUM(F81:F84)</f>
        <v>0</v>
      </c>
      <c r="G85" s="54">
        <f t="shared" si="37"/>
        <v>0</v>
      </c>
      <c r="H85" s="54">
        <f t="shared" si="37"/>
        <v>0</v>
      </c>
      <c r="I85" s="54">
        <f t="shared" si="37"/>
        <v>0</v>
      </c>
      <c r="J85" s="54">
        <f t="shared" si="37"/>
        <v>0</v>
      </c>
      <c r="K85" s="54">
        <f t="shared" si="37"/>
        <v>0</v>
      </c>
      <c r="L85" s="54">
        <f t="shared" si="37"/>
        <v>0</v>
      </c>
      <c r="M85" s="54">
        <f t="shared" si="37"/>
        <v>0</v>
      </c>
      <c r="N85" s="54">
        <f t="shared" si="37"/>
        <v>0</v>
      </c>
      <c r="O85" s="54">
        <f t="shared" ref="O85:P85" si="38">SUM(O81:O84)</f>
        <v>0</v>
      </c>
      <c r="P85" s="54">
        <f t="shared" si="38"/>
        <v>0</v>
      </c>
      <c r="Q85" s="54">
        <f t="shared" ref="Q85" si="39">SUM(Q81:Q84)</f>
        <v>0</v>
      </c>
    </row>
    <row r="86" spans="1:17">
      <c r="B86" s="434" t="s">
        <v>510</v>
      </c>
      <c r="C86" s="431"/>
      <c r="D86" s="58"/>
      <c r="E86" s="428">
        <f t="shared" ref="E86:N86" si="40">ROUND(SUM(D85*E16+E85*E17)/12,4)</f>
        <v>0</v>
      </c>
      <c r="F86" s="428">
        <f t="shared" si="40"/>
        <v>0</v>
      </c>
      <c r="G86" s="428">
        <f t="shared" si="40"/>
        <v>0</v>
      </c>
      <c r="H86" s="428">
        <f t="shared" si="40"/>
        <v>0</v>
      </c>
      <c r="I86" s="428">
        <f t="shared" si="40"/>
        <v>0</v>
      </c>
      <c r="J86" s="428">
        <f t="shared" si="40"/>
        <v>0</v>
      </c>
      <c r="K86" s="428">
        <f t="shared" si="40"/>
        <v>0</v>
      </c>
      <c r="L86" s="428">
        <f t="shared" si="40"/>
        <v>0</v>
      </c>
      <c r="M86" s="428">
        <f t="shared" si="40"/>
        <v>0</v>
      </c>
      <c r="N86" s="428">
        <f t="shared" si="40"/>
        <v>0</v>
      </c>
      <c r="O86" s="428">
        <f t="shared" ref="O86" si="41">ROUND(SUM(N85*O16+O85*O17)/12,4)</f>
        <v>0</v>
      </c>
      <c r="P86" s="428">
        <f t="shared" ref="P86:Q86" si="42">ROUND(SUM(O85*P16+P85*P17)/12,4)</f>
        <v>0</v>
      </c>
      <c r="Q86" s="428">
        <f t="shared" si="42"/>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55">
        <f>'2. LRAMVA Threshold'!N43</f>
        <v>0</v>
      </c>
      <c r="D88" s="35"/>
      <c r="E88" s="35"/>
      <c r="F88" s="35"/>
      <c r="G88" s="35"/>
      <c r="H88" s="35"/>
      <c r="I88" s="35"/>
      <c r="J88" s="35"/>
      <c r="K88" s="35"/>
      <c r="L88" s="35"/>
      <c r="M88" s="35"/>
      <c r="N88" s="35"/>
      <c r="O88" s="35"/>
      <c r="P88" s="35"/>
      <c r="Q88" s="35"/>
    </row>
    <row r="89" spans="1:17" outlineLevel="1">
      <c r="B89" s="468" t="s">
        <v>507</v>
      </c>
      <c r="C89" s="856"/>
      <c r="D89" s="35"/>
      <c r="E89" s="35"/>
      <c r="F89" s="35"/>
      <c r="G89" s="35"/>
      <c r="H89" s="35"/>
      <c r="I89" s="35"/>
      <c r="J89" s="35"/>
      <c r="K89" s="35"/>
      <c r="L89" s="35"/>
      <c r="M89" s="35"/>
      <c r="N89" s="35"/>
      <c r="O89" s="35"/>
      <c r="P89" s="35"/>
      <c r="Q89" s="35"/>
    </row>
    <row r="90" spans="1:17" outlineLevel="1">
      <c r="B90" s="468" t="s">
        <v>508</v>
      </c>
      <c r="C90" s="856"/>
      <c r="D90" s="35"/>
      <c r="E90" s="35"/>
      <c r="F90" s="35"/>
      <c r="G90" s="35"/>
      <c r="H90" s="35"/>
      <c r="I90" s="35"/>
      <c r="J90" s="35"/>
      <c r="K90" s="35"/>
      <c r="L90" s="35"/>
      <c r="M90" s="35"/>
      <c r="N90" s="35"/>
      <c r="O90" s="35"/>
      <c r="P90" s="35"/>
      <c r="Q90" s="35"/>
    </row>
    <row r="91" spans="1:17" outlineLevel="1">
      <c r="B91" s="468" t="s">
        <v>486</v>
      </c>
      <c r="C91" s="856"/>
      <c r="D91" s="35"/>
      <c r="E91" s="35"/>
      <c r="F91" s="35"/>
      <c r="G91" s="35"/>
      <c r="H91" s="35"/>
      <c r="I91" s="35"/>
      <c r="J91" s="35"/>
      <c r="K91" s="35"/>
      <c r="L91" s="35"/>
      <c r="M91" s="35"/>
      <c r="N91" s="35"/>
      <c r="O91" s="35"/>
      <c r="P91" s="35"/>
      <c r="Q91" s="35"/>
    </row>
    <row r="92" spans="1:17">
      <c r="B92" s="468" t="s">
        <v>509</v>
      </c>
      <c r="C92" s="857"/>
      <c r="D92" s="54">
        <f>SUM(D88:D91)</f>
        <v>0</v>
      </c>
      <c r="E92" s="54">
        <f>SUM(E88:E91)</f>
        <v>0</v>
      </c>
      <c r="F92" s="54">
        <f t="shared" ref="F92:N92" si="43">SUM(F88:F91)</f>
        <v>0</v>
      </c>
      <c r="G92" s="54">
        <f t="shared" si="43"/>
        <v>0</v>
      </c>
      <c r="H92" s="54">
        <f t="shared" si="43"/>
        <v>0</v>
      </c>
      <c r="I92" s="54">
        <f t="shared" si="43"/>
        <v>0</v>
      </c>
      <c r="J92" s="54">
        <f t="shared" si="43"/>
        <v>0</v>
      </c>
      <c r="K92" s="54">
        <f t="shared" si="43"/>
        <v>0</v>
      </c>
      <c r="L92" s="54">
        <f t="shared" si="43"/>
        <v>0</v>
      </c>
      <c r="M92" s="54">
        <f t="shared" si="43"/>
        <v>0</v>
      </c>
      <c r="N92" s="54">
        <f t="shared" si="43"/>
        <v>0</v>
      </c>
      <c r="O92" s="54">
        <f t="shared" ref="O92:P92" si="44">SUM(O88:O91)</f>
        <v>0</v>
      </c>
      <c r="P92" s="54">
        <f t="shared" si="44"/>
        <v>0</v>
      </c>
      <c r="Q92" s="54">
        <f t="shared" ref="Q92" si="45">SUM(Q88:Q91)</f>
        <v>0</v>
      </c>
    </row>
    <row r="93" spans="1:17">
      <c r="B93" s="434" t="s">
        <v>510</v>
      </c>
      <c r="C93" s="431"/>
      <c r="D93" s="58"/>
      <c r="E93" s="428">
        <f t="shared" ref="E93:M93" si="46">ROUND(SUM(D92*E16+E92*E17)/12,4)</f>
        <v>0</v>
      </c>
      <c r="F93" s="428">
        <f t="shared" si="46"/>
        <v>0</v>
      </c>
      <c r="G93" s="428">
        <f t="shared" si="46"/>
        <v>0</v>
      </c>
      <c r="H93" s="428">
        <f t="shared" si="46"/>
        <v>0</v>
      </c>
      <c r="I93" s="428">
        <f t="shared" si="46"/>
        <v>0</v>
      </c>
      <c r="J93" s="428">
        <f t="shared" si="46"/>
        <v>0</v>
      </c>
      <c r="K93" s="428">
        <f t="shared" si="46"/>
        <v>0</v>
      </c>
      <c r="L93" s="428">
        <f t="shared" si="46"/>
        <v>0</v>
      </c>
      <c r="M93" s="428">
        <f t="shared" si="46"/>
        <v>0</v>
      </c>
      <c r="N93" s="428">
        <f>ROUND(SUM(M92*N16+N92*N17)/12,4)</f>
        <v>0</v>
      </c>
      <c r="O93" s="428">
        <f t="shared" ref="O93:Q93" si="47">ROUND(SUM(N92*O16+O92*O17)/12,4)</f>
        <v>0</v>
      </c>
      <c r="P93" s="428">
        <f t="shared" si="47"/>
        <v>0</v>
      </c>
      <c r="Q93" s="428">
        <f t="shared" si="47"/>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55">
        <f>'2. LRAMVA Threshold'!O43</f>
        <v>0</v>
      </c>
      <c r="D95" s="35"/>
      <c r="E95" s="35"/>
      <c r="F95" s="35"/>
      <c r="G95" s="35"/>
      <c r="H95" s="35"/>
      <c r="I95" s="35"/>
      <c r="J95" s="35"/>
      <c r="K95" s="35"/>
      <c r="L95" s="35"/>
      <c r="M95" s="35"/>
      <c r="N95" s="35"/>
      <c r="O95" s="35"/>
      <c r="P95" s="35"/>
      <c r="Q95" s="35"/>
    </row>
    <row r="96" spans="1:17" outlineLevel="1">
      <c r="B96" s="468" t="s">
        <v>507</v>
      </c>
      <c r="C96" s="856"/>
      <c r="D96" s="35"/>
      <c r="E96" s="35"/>
      <c r="F96" s="35"/>
      <c r="G96" s="35"/>
      <c r="H96" s="35"/>
      <c r="I96" s="35"/>
      <c r="J96" s="35"/>
      <c r="K96" s="35"/>
      <c r="L96" s="35"/>
      <c r="M96" s="35"/>
      <c r="N96" s="35"/>
      <c r="O96" s="35"/>
      <c r="P96" s="35"/>
      <c r="Q96" s="35"/>
    </row>
    <row r="97" spans="1:17" outlineLevel="1">
      <c r="B97" s="468" t="s">
        <v>508</v>
      </c>
      <c r="C97" s="856"/>
      <c r="D97" s="35"/>
      <c r="E97" s="35"/>
      <c r="F97" s="35"/>
      <c r="G97" s="35"/>
      <c r="H97" s="35"/>
      <c r="I97" s="35"/>
      <c r="J97" s="35"/>
      <c r="K97" s="35"/>
      <c r="L97" s="35"/>
      <c r="M97" s="35"/>
      <c r="N97" s="35"/>
      <c r="O97" s="35"/>
      <c r="P97" s="35"/>
      <c r="Q97" s="35"/>
    </row>
    <row r="98" spans="1:17" outlineLevel="1">
      <c r="B98" s="468" t="s">
        <v>486</v>
      </c>
      <c r="C98" s="856"/>
      <c r="D98" s="35"/>
      <c r="E98" s="35"/>
      <c r="F98" s="35"/>
      <c r="G98" s="35"/>
      <c r="H98" s="35"/>
      <c r="I98" s="35"/>
      <c r="J98" s="35"/>
      <c r="K98" s="35"/>
      <c r="L98" s="35"/>
      <c r="M98" s="35"/>
      <c r="N98" s="35"/>
      <c r="O98" s="35"/>
      <c r="P98" s="35"/>
      <c r="Q98" s="35"/>
    </row>
    <row r="99" spans="1:17">
      <c r="B99" s="468" t="s">
        <v>509</v>
      </c>
      <c r="C99" s="857"/>
      <c r="D99" s="54">
        <f>SUM(D95:D98)</f>
        <v>0</v>
      </c>
      <c r="E99" s="54">
        <f>SUM(E95:E98)</f>
        <v>0</v>
      </c>
      <c r="F99" s="54">
        <f t="shared" ref="F99:N99" si="48">SUM(F95:F98)</f>
        <v>0</v>
      </c>
      <c r="G99" s="54">
        <f t="shared" si="48"/>
        <v>0</v>
      </c>
      <c r="H99" s="54">
        <f t="shared" si="48"/>
        <v>0</v>
      </c>
      <c r="I99" s="54">
        <f t="shared" si="48"/>
        <v>0</v>
      </c>
      <c r="J99" s="54">
        <f t="shared" si="48"/>
        <v>0</v>
      </c>
      <c r="K99" s="54">
        <f t="shared" si="48"/>
        <v>0</v>
      </c>
      <c r="L99" s="54">
        <f t="shared" si="48"/>
        <v>0</v>
      </c>
      <c r="M99" s="54">
        <f t="shared" si="48"/>
        <v>0</v>
      </c>
      <c r="N99" s="54">
        <f t="shared" si="48"/>
        <v>0</v>
      </c>
      <c r="O99" s="54">
        <f t="shared" ref="O99:P99" si="49">SUM(O95:O98)</f>
        <v>0</v>
      </c>
      <c r="P99" s="54">
        <f t="shared" si="49"/>
        <v>0</v>
      </c>
      <c r="Q99" s="54">
        <f t="shared" ref="Q99" si="50">SUM(Q95:Q98)</f>
        <v>0</v>
      </c>
    </row>
    <row r="100" spans="1:17">
      <c r="B100" s="434" t="s">
        <v>510</v>
      </c>
      <c r="C100" s="431"/>
      <c r="D100" s="58"/>
      <c r="E100" s="428">
        <f t="shared" ref="E100:M100" si="51">ROUND(SUM(D99*E16+E99*E17)/12,4)</f>
        <v>0</v>
      </c>
      <c r="F100" s="428">
        <f t="shared" si="51"/>
        <v>0</v>
      </c>
      <c r="G100" s="428">
        <f t="shared" si="51"/>
        <v>0</v>
      </c>
      <c r="H100" s="428">
        <f t="shared" si="51"/>
        <v>0</v>
      </c>
      <c r="I100" s="428">
        <f t="shared" si="51"/>
        <v>0</v>
      </c>
      <c r="J100" s="428">
        <f t="shared" si="51"/>
        <v>0</v>
      </c>
      <c r="K100" s="428">
        <f t="shared" si="51"/>
        <v>0</v>
      </c>
      <c r="L100" s="428">
        <f t="shared" si="51"/>
        <v>0</v>
      </c>
      <c r="M100" s="428">
        <f t="shared" si="51"/>
        <v>0</v>
      </c>
      <c r="N100" s="428">
        <f>ROUND(SUM(M99*N16+N99*N17)/12,4)</f>
        <v>0</v>
      </c>
      <c r="O100" s="428">
        <f t="shared" ref="O100:Q100" si="52">ROUND(SUM(N99*O16+O99*O17)/12,4)</f>
        <v>0</v>
      </c>
      <c r="P100" s="428">
        <f t="shared" si="52"/>
        <v>0</v>
      </c>
      <c r="Q100" s="428">
        <f t="shared" si="52"/>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55">
        <f>'2. LRAMVA Threshold'!P43</f>
        <v>0</v>
      </c>
      <c r="D102" s="35"/>
      <c r="E102" s="35"/>
      <c r="F102" s="35"/>
      <c r="G102" s="35"/>
      <c r="H102" s="35"/>
      <c r="I102" s="35"/>
      <c r="J102" s="35"/>
      <c r="K102" s="35"/>
      <c r="L102" s="35"/>
      <c r="M102" s="35"/>
      <c r="N102" s="35"/>
      <c r="O102" s="35"/>
      <c r="P102" s="35"/>
      <c r="Q102" s="35"/>
    </row>
    <row r="103" spans="1:17" outlineLevel="1">
      <c r="B103" s="468" t="s">
        <v>507</v>
      </c>
      <c r="C103" s="856"/>
      <c r="D103" s="35"/>
      <c r="E103" s="35"/>
      <c r="F103" s="35"/>
      <c r="G103" s="35"/>
      <c r="H103" s="35"/>
      <c r="I103" s="35"/>
      <c r="J103" s="35"/>
      <c r="K103" s="35"/>
      <c r="L103" s="35"/>
      <c r="M103" s="35"/>
      <c r="N103" s="35"/>
      <c r="O103" s="35"/>
      <c r="P103" s="35"/>
      <c r="Q103" s="35"/>
    </row>
    <row r="104" spans="1:17" outlineLevel="1">
      <c r="B104" s="468" t="s">
        <v>508</v>
      </c>
      <c r="C104" s="856"/>
      <c r="D104" s="35"/>
      <c r="E104" s="35"/>
      <c r="F104" s="35"/>
      <c r="G104" s="35"/>
      <c r="H104" s="35"/>
      <c r="I104" s="35"/>
      <c r="J104" s="35"/>
      <c r="K104" s="35"/>
      <c r="L104" s="35"/>
      <c r="M104" s="35"/>
      <c r="N104" s="35"/>
      <c r="O104" s="35"/>
      <c r="P104" s="35"/>
      <c r="Q104" s="35"/>
    </row>
    <row r="105" spans="1:17" outlineLevel="1">
      <c r="B105" s="468" t="s">
        <v>486</v>
      </c>
      <c r="C105" s="856"/>
      <c r="D105" s="35"/>
      <c r="E105" s="35"/>
      <c r="F105" s="35"/>
      <c r="G105" s="35"/>
      <c r="H105" s="35"/>
      <c r="I105" s="35"/>
      <c r="J105" s="35"/>
      <c r="K105" s="35"/>
      <c r="L105" s="35"/>
      <c r="M105" s="35"/>
      <c r="N105" s="35"/>
      <c r="O105" s="35"/>
      <c r="P105" s="35"/>
      <c r="Q105" s="35"/>
    </row>
    <row r="106" spans="1:17">
      <c r="B106" s="468" t="s">
        <v>509</v>
      </c>
      <c r="C106" s="857"/>
      <c r="D106" s="54">
        <f>SUM(D102:D105)</f>
        <v>0</v>
      </c>
      <c r="E106" s="54">
        <f>SUM(E102:E105)</f>
        <v>0</v>
      </c>
      <c r="F106" s="54">
        <f>SUM(F102:F105)</f>
        <v>0</v>
      </c>
      <c r="G106" s="54">
        <f t="shared" ref="G106:N106" si="53">SUM(G102:G105)</f>
        <v>0</v>
      </c>
      <c r="H106" s="54">
        <f t="shared" si="53"/>
        <v>0</v>
      </c>
      <c r="I106" s="54">
        <f t="shared" si="53"/>
        <v>0</v>
      </c>
      <c r="J106" s="54">
        <f t="shared" si="53"/>
        <v>0</v>
      </c>
      <c r="K106" s="54">
        <f t="shared" si="53"/>
        <v>0</v>
      </c>
      <c r="L106" s="54">
        <f t="shared" si="53"/>
        <v>0</v>
      </c>
      <c r="M106" s="54">
        <f t="shared" si="53"/>
        <v>0</v>
      </c>
      <c r="N106" s="54">
        <f t="shared" si="53"/>
        <v>0</v>
      </c>
      <c r="O106" s="54">
        <f t="shared" ref="O106:P106" si="54">SUM(O102:O105)</f>
        <v>0</v>
      </c>
      <c r="P106" s="54">
        <f t="shared" si="54"/>
        <v>0</v>
      </c>
      <c r="Q106" s="54">
        <f t="shared" ref="Q106" si="55">SUM(Q102:Q105)</f>
        <v>0</v>
      </c>
    </row>
    <row r="107" spans="1:17">
      <c r="B107" s="434" t="s">
        <v>510</v>
      </c>
      <c r="C107" s="431"/>
      <c r="D107" s="58"/>
      <c r="E107" s="428">
        <f t="shared" ref="E107:M107" si="56">ROUND(SUM(D106*E16+E106*E17)/12,4)</f>
        <v>0</v>
      </c>
      <c r="F107" s="428">
        <f t="shared" si="56"/>
        <v>0</v>
      </c>
      <c r="G107" s="428">
        <f t="shared" si="56"/>
        <v>0</v>
      </c>
      <c r="H107" s="428">
        <f t="shared" si="56"/>
        <v>0</v>
      </c>
      <c r="I107" s="428">
        <f t="shared" si="56"/>
        <v>0</v>
      </c>
      <c r="J107" s="428">
        <f t="shared" si="56"/>
        <v>0</v>
      </c>
      <c r="K107" s="428">
        <f t="shared" si="56"/>
        <v>0</v>
      </c>
      <c r="L107" s="428">
        <f t="shared" si="56"/>
        <v>0</v>
      </c>
      <c r="M107" s="428">
        <f t="shared" si="56"/>
        <v>0</v>
      </c>
      <c r="N107" s="428">
        <f>ROUND(SUM(M106*N16+N106*N17)/12,4)</f>
        <v>0</v>
      </c>
      <c r="O107" s="428">
        <f t="shared" ref="O107:Q107" si="57">ROUND(SUM(N106*O16+O106*O17)/12,4)</f>
        <v>0</v>
      </c>
      <c r="P107" s="428">
        <f t="shared" si="57"/>
        <v>0</v>
      </c>
      <c r="Q107" s="428">
        <f t="shared" si="57"/>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55">
        <f>'2. LRAMVA Threshold'!Q43</f>
        <v>0</v>
      </c>
      <c r="D109" s="35"/>
      <c r="E109" s="35"/>
      <c r="F109" s="35"/>
      <c r="G109" s="35"/>
      <c r="H109" s="35"/>
      <c r="I109" s="35"/>
      <c r="J109" s="35"/>
      <c r="K109" s="35"/>
      <c r="L109" s="35"/>
      <c r="M109" s="35"/>
      <c r="N109" s="35"/>
      <c r="O109" s="35"/>
      <c r="P109" s="35"/>
      <c r="Q109" s="35"/>
    </row>
    <row r="110" spans="1:17" outlineLevel="1">
      <c r="B110" s="468" t="s">
        <v>507</v>
      </c>
      <c r="C110" s="856"/>
      <c r="D110" s="35"/>
      <c r="E110" s="35"/>
      <c r="F110" s="35"/>
      <c r="G110" s="35"/>
      <c r="H110" s="35"/>
      <c r="I110" s="35"/>
      <c r="J110" s="35"/>
      <c r="K110" s="35"/>
      <c r="L110" s="35"/>
      <c r="M110" s="35"/>
      <c r="N110" s="35"/>
      <c r="O110" s="35"/>
      <c r="P110" s="35"/>
      <c r="Q110" s="35"/>
    </row>
    <row r="111" spans="1:17" outlineLevel="1">
      <c r="B111" s="468" t="s">
        <v>508</v>
      </c>
      <c r="C111" s="856"/>
      <c r="D111" s="35"/>
      <c r="E111" s="35"/>
      <c r="F111" s="35"/>
      <c r="G111" s="35"/>
      <c r="H111" s="35"/>
      <c r="I111" s="35"/>
      <c r="J111" s="35"/>
      <c r="K111" s="35"/>
      <c r="L111" s="35"/>
      <c r="M111" s="35"/>
      <c r="N111" s="35"/>
      <c r="O111" s="35"/>
      <c r="P111" s="35"/>
      <c r="Q111" s="35"/>
    </row>
    <row r="112" spans="1:17" outlineLevel="1">
      <c r="B112" s="468" t="s">
        <v>486</v>
      </c>
      <c r="C112" s="856"/>
      <c r="D112" s="35"/>
      <c r="E112" s="35"/>
      <c r="F112" s="35"/>
      <c r="G112" s="35"/>
      <c r="H112" s="35"/>
      <c r="I112" s="35"/>
      <c r="J112" s="35"/>
      <c r="K112" s="35"/>
      <c r="L112" s="35"/>
      <c r="M112" s="35"/>
      <c r="N112" s="35"/>
      <c r="O112" s="35"/>
      <c r="P112" s="35"/>
      <c r="Q112" s="35"/>
    </row>
    <row r="113" spans="1:17">
      <c r="B113" s="468" t="s">
        <v>509</v>
      </c>
      <c r="C113" s="857"/>
      <c r="D113" s="54">
        <f>SUM(D109:D112)</f>
        <v>0</v>
      </c>
      <c r="E113" s="54">
        <f>SUM(E109:E112)</f>
        <v>0</v>
      </c>
      <c r="F113" s="54">
        <f>SUM(F109:F112)</f>
        <v>0</v>
      </c>
      <c r="G113" s="54">
        <f>SUM(G109:G112)</f>
        <v>0</v>
      </c>
      <c r="H113" s="54">
        <f t="shared" ref="H113:N113" si="58">SUM(H109:H112)</f>
        <v>0</v>
      </c>
      <c r="I113" s="54">
        <f t="shared" si="58"/>
        <v>0</v>
      </c>
      <c r="J113" s="54">
        <f t="shared" si="58"/>
        <v>0</v>
      </c>
      <c r="K113" s="54">
        <f t="shared" si="58"/>
        <v>0</v>
      </c>
      <c r="L113" s="54">
        <f t="shared" si="58"/>
        <v>0</v>
      </c>
      <c r="M113" s="54">
        <f t="shared" si="58"/>
        <v>0</v>
      </c>
      <c r="N113" s="54">
        <f t="shared" si="58"/>
        <v>0</v>
      </c>
      <c r="O113" s="54">
        <f t="shared" ref="O113:P113" si="59">SUM(O109:O112)</f>
        <v>0</v>
      </c>
      <c r="P113" s="54">
        <f t="shared" si="59"/>
        <v>0</v>
      </c>
      <c r="Q113" s="54">
        <f t="shared" ref="Q113" si="60">SUM(Q109:Q112)</f>
        <v>0</v>
      </c>
    </row>
    <row r="114" spans="1:17">
      <c r="B114" s="434" t="s">
        <v>510</v>
      </c>
      <c r="C114" s="431"/>
      <c r="D114" s="58"/>
      <c r="E114" s="428">
        <f t="shared" ref="E114:M114" si="61">ROUND(SUM(D113*E16+E113*E17)/12,4)</f>
        <v>0</v>
      </c>
      <c r="F114" s="428">
        <f t="shared" si="61"/>
        <v>0</v>
      </c>
      <c r="G114" s="428">
        <f t="shared" si="61"/>
        <v>0</v>
      </c>
      <c r="H114" s="428">
        <f t="shared" si="61"/>
        <v>0</v>
      </c>
      <c r="I114" s="428">
        <f t="shared" si="61"/>
        <v>0</v>
      </c>
      <c r="J114" s="428">
        <f t="shared" si="61"/>
        <v>0</v>
      </c>
      <c r="K114" s="428">
        <f t="shared" si="61"/>
        <v>0</v>
      </c>
      <c r="L114" s="428">
        <f t="shared" si="61"/>
        <v>0</v>
      </c>
      <c r="M114" s="428">
        <f t="shared" si="61"/>
        <v>0</v>
      </c>
      <c r="N114" s="428">
        <f>ROUND(SUM(M113*N16+N113*N17)/12,4)</f>
        <v>0</v>
      </c>
      <c r="O114" s="428">
        <f t="shared" ref="O114:Q114" si="62">ROUND(SUM(N113*O16+O113*O17)/12,4)</f>
        <v>0</v>
      </c>
      <c r="P114" s="428">
        <f t="shared" si="62"/>
        <v>0</v>
      </c>
      <c r="Q114" s="428">
        <f t="shared" si="62"/>
        <v>0</v>
      </c>
    </row>
    <row r="115" spans="1:17" s="3" customFormat="1" ht="14.25">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609</v>
      </c>
      <c r="C116" s="78"/>
      <c r="D116" s="439"/>
      <c r="E116" s="439"/>
      <c r="F116" s="439"/>
      <c r="G116" s="439"/>
      <c r="H116" s="439"/>
      <c r="I116" s="439"/>
      <c r="J116" s="439"/>
      <c r="K116" s="439"/>
      <c r="L116" s="439"/>
      <c r="M116" s="439"/>
      <c r="N116" s="439"/>
      <c r="O116" s="439"/>
      <c r="P116" s="439"/>
      <c r="Q116" s="439"/>
    </row>
    <row r="119" spans="1:17" ht="15.75">
      <c r="B119" s="93" t="s">
        <v>480</v>
      </c>
    </row>
    <row r="120" spans="1:17" ht="75.75" customHeight="1">
      <c r="B120" s="858" t="s">
        <v>659</v>
      </c>
      <c r="C120" s="858"/>
      <c r="D120" s="858"/>
      <c r="E120" s="858"/>
      <c r="F120" s="858"/>
      <c r="G120" s="858"/>
      <c r="H120" s="858"/>
      <c r="I120" s="858"/>
      <c r="J120" s="858"/>
      <c r="K120" s="858"/>
      <c r="L120" s="858"/>
      <c r="M120" s="858"/>
      <c r="N120" s="858"/>
      <c r="O120" s="858"/>
      <c r="P120" s="858"/>
      <c r="Q120" s="858"/>
    </row>
    <row r="121" spans="1:17" ht="9" customHeight="1">
      <c r="B121" s="93"/>
    </row>
    <row r="122" spans="1:17" ht="63.75" customHeight="1">
      <c r="B122" s="209" t="s">
        <v>234</v>
      </c>
      <c r="C122" s="209" t="str">
        <f>'1.  LRAMVA Summary'!D53</f>
        <v>Residential</v>
      </c>
      <c r="D122" s="209" t="str">
        <f>'1.  LRAMVA Summary'!E53</f>
        <v>GS&lt;50 kW</v>
      </c>
      <c r="E122" s="209" t="str">
        <f>'1.  LRAMVA Summary'!F53</f>
        <v>GS&gt;50 kW</v>
      </c>
      <c r="F122" s="209" t="str">
        <f>'1.  LRAMVA Summary'!G53</f>
        <v>Unmetered Scattered Load</v>
      </c>
      <c r="G122" s="209" t="str">
        <f>'1.  LRAMVA Summary'!H53</f>
        <v>Streetlighting</v>
      </c>
      <c r="H122" s="209" t="str">
        <f>'1.  LRAMVA Summary'!I53</f>
        <v/>
      </c>
      <c r="I122" s="209" t="str">
        <f>'1.  LRAMVA Summary'!J53</f>
        <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c r="D123" s="507"/>
      <c r="E123" s="507"/>
      <c r="F123" s="507"/>
      <c r="G123" s="507"/>
      <c r="H123" s="507"/>
      <c r="I123" s="507"/>
      <c r="J123" s="507"/>
      <c r="K123" s="507"/>
      <c r="L123" s="507"/>
      <c r="M123" s="507"/>
      <c r="N123" s="507"/>
      <c r="O123" s="507"/>
      <c r="P123" s="508"/>
      <c r="Q123" s="508"/>
    </row>
    <row r="124" spans="1:17">
      <c r="B124" s="440">
        <v>2011</v>
      </c>
      <c r="C124" s="588"/>
      <c r="D124" s="589"/>
      <c r="E124" s="590"/>
      <c r="F124" s="589"/>
      <c r="G124" s="590"/>
      <c r="H124" s="589"/>
      <c r="I124" s="590"/>
      <c r="J124" s="590"/>
      <c r="K124" s="590"/>
      <c r="L124" s="590"/>
      <c r="M124" s="590"/>
      <c r="N124" s="590"/>
      <c r="O124" s="590"/>
      <c r="P124" s="590"/>
      <c r="Q124" s="590"/>
    </row>
    <row r="125" spans="1:17">
      <c r="B125" s="441">
        <v>2012</v>
      </c>
      <c r="C125" s="591"/>
      <c r="D125" s="592"/>
      <c r="E125" s="593"/>
      <c r="F125" s="592"/>
      <c r="G125" s="593"/>
      <c r="H125" s="592"/>
      <c r="I125" s="593"/>
      <c r="J125" s="593"/>
      <c r="K125" s="593"/>
      <c r="L125" s="593"/>
      <c r="M125" s="593"/>
      <c r="N125" s="593"/>
      <c r="O125" s="593"/>
      <c r="P125" s="593"/>
      <c r="Q125" s="593"/>
    </row>
    <row r="126" spans="1:17">
      <c r="B126" s="441">
        <v>2013</v>
      </c>
      <c r="C126" s="591"/>
      <c r="D126" s="592"/>
      <c r="E126" s="593"/>
      <c r="F126" s="592"/>
      <c r="G126" s="593"/>
      <c r="H126" s="592"/>
      <c r="I126" s="593"/>
      <c r="J126" s="593"/>
      <c r="K126" s="593"/>
      <c r="L126" s="593"/>
      <c r="M126" s="593"/>
      <c r="N126" s="593"/>
      <c r="O126" s="593"/>
      <c r="P126" s="593"/>
      <c r="Q126" s="593"/>
    </row>
    <row r="127" spans="1:17">
      <c r="B127" s="441">
        <v>2014</v>
      </c>
      <c r="C127" s="687"/>
      <c r="D127" s="727"/>
      <c r="E127" s="593"/>
      <c r="F127" s="592"/>
      <c r="G127" s="593"/>
      <c r="H127" s="592"/>
      <c r="I127" s="593"/>
      <c r="J127" s="593"/>
      <c r="K127" s="593"/>
      <c r="L127" s="593"/>
      <c r="M127" s="593"/>
      <c r="N127" s="593"/>
      <c r="O127" s="593"/>
      <c r="P127" s="593"/>
      <c r="Q127" s="593"/>
    </row>
    <row r="128" spans="1:17">
      <c r="B128" s="441">
        <v>2015</v>
      </c>
      <c r="C128" s="591"/>
      <c r="D128" s="592"/>
      <c r="E128" s="593"/>
      <c r="F128" s="592"/>
      <c r="G128" s="593"/>
      <c r="H128" s="592"/>
      <c r="I128" s="593"/>
      <c r="J128" s="593"/>
      <c r="K128" s="593"/>
      <c r="L128" s="593"/>
      <c r="M128" s="593"/>
      <c r="N128" s="593"/>
      <c r="O128" s="593"/>
      <c r="P128" s="593"/>
      <c r="Q128" s="593"/>
    </row>
    <row r="129" spans="2:17">
      <c r="B129" s="441">
        <v>2016</v>
      </c>
      <c r="C129" s="687"/>
      <c r="D129" s="592"/>
      <c r="E129" s="593"/>
      <c r="F129" s="592"/>
      <c r="G129" s="593"/>
      <c r="H129" s="592"/>
      <c r="I129" s="593"/>
      <c r="J129" s="593"/>
      <c r="K129" s="593"/>
      <c r="L129" s="593"/>
      <c r="M129" s="593"/>
      <c r="N129" s="593"/>
      <c r="O129" s="593"/>
      <c r="P129" s="593"/>
      <c r="Q129" s="593"/>
    </row>
    <row r="130" spans="2:17">
      <c r="B130" s="441">
        <v>2017</v>
      </c>
      <c r="C130" s="728"/>
      <c r="D130" s="727"/>
      <c r="E130" s="593"/>
      <c r="F130" s="592"/>
      <c r="G130" s="593"/>
      <c r="H130" s="592"/>
      <c r="I130" s="593"/>
      <c r="J130" s="593"/>
      <c r="K130" s="593"/>
      <c r="L130" s="593"/>
      <c r="M130" s="593"/>
      <c r="N130" s="593"/>
      <c r="O130" s="593"/>
      <c r="P130" s="593"/>
      <c r="Q130" s="593"/>
    </row>
    <row r="131" spans="2:17">
      <c r="B131" s="441">
        <v>2018</v>
      </c>
      <c r="C131" s="591"/>
      <c r="D131" s="592"/>
      <c r="E131" s="593"/>
      <c r="F131" s="592"/>
      <c r="G131" s="593"/>
      <c r="H131" s="592"/>
      <c r="I131" s="593"/>
      <c r="J131" s="593"/>
      <c r="K131" s="593"/>
      <c r="L131" s="593"/>
      <c r="M131" s="593"/>
      <c r="N131" s="593"/>
      <c r="O131" s="593"/>
      <c r="P131" s="593"/>
      <c r="Q131" s="593"/>
    </row>
    <row r="132" spans="2:17">
      <c r="B132" s="441">
        <v>2019</v>
      </c>
      <c r="C132" s="591"/>
      <c r="D132" s="592"/>
      <c r="E132" s="593"/>
      <c r="F132" s="592"/>
      <c r="G132" s="593"/>
      <c r="H132" s="592"/>
      <c r="I132" s="593"/>
      <c r="J132" s="593"/>
      <c r="K132" s="593"/>
      <c r="L132" s="593"/>
      <c r="M132" s="593"/>
      <c r="N132" s="593"/>
      <c r="O132" s="593"/>
      <c r="P132" s="593"/>
      <c r="Q132" s="593"/>
    </row>
    <row r="133" spans="2:17">
      <c r="B133" s="441">
        <v>2020</v>
      </c>
      <c r="C133" s="687"/>
      <c r="D133" s="727"/>
      <c r="E133" s="593"/>
      <c r="F133" s="592"/>
      <c r="G133" s="593"/>
      <c r="H133" s="592"/>
      <c r="I133" s="593"/>
      <c r="J133" s="593"/>
      <c r="K133" s="593"/>
      <c r="L133" s="593"/>
      <c r="M133" s="593"/>
      <c r="N133" s="593"/>
      <c r="O133" s="593"/>
      <c r="P133" s="593"/>
      <c r="Q133" s="593"/>
    </row>
    <row r="134" spans="2:17">
      <c r="B134" s="686">
        <v>2021</v>
      </c>
      <c r="C134" s="591"/>
      <c r="D134" s="592"/>
      <c r="E134" s="689"/>
      <c r="F134" s="688"/>
      <c r="G134" s="689"/>
      <c r="H134" s="688"/>
      <c r="I134" s="689"/>
      <c r="J134" s="689"/>
      <c r="K134" s="689"/>
      <c r="L134" s="689"/>
      <c r="M134" s="689"/>
      <c r="N134" s="689"/>
      <c r="O134" s="689"/>
      <c r="P134" s="689"/>
      <c r="Q134" s="689"/>
    </row>
    <row r="135" spans="2:17">
      <c r="B135" s="759">
        <v>2022</v>
      </c>
      <c r="C135" s="591">
        <f t="shared" ref="C135" si="63">HLOOKUP(B135,$E$15:$P$114,9,FALSE)</f>
        <v>0</v>
      </c>
      <c r="D135" s="760">
        <f>HLOOKUP(B135,$E$15:$P$114,16,FALSE)</f>
        <v>1.7100000000000001E-2</v>
      </c>
      <c r="E135" s="761">
        <f t="shared" ref="E135" si="64">HLOOKUP(B135,$E$15:$P$114,23,FALSE)</f>
        <v>3.4026999999999998</v>
      </c>
      <c r="F135" s="762">
        <f t="shared" ref="F135" si="65">HLOOKUP(B135,$E$15:$P$114,30,FALSE)</f>
        <v>1.66E-2</v>
      </c>
      <c r="G135" s="761">
        <f t="shared" ref="G135" si="66">HLOOKUP(B135,$E$15:$P$114,37,FALSE)</f>
        <v>4.1238000000000001</v>
      </c>
      <c r="H135" s="762">
        <f t="shared" ref="H135" si="67">HLOOKUP(B135,$E$15:$P$114,44,FALSE)</f>
        <v>0</v>
      </c>
      <c r="I135" s="761">
        <f t="shared" ref="I135" si="68">HLOOKUP(B135,$E$15:$P$114,51,FALSE)</f>
        <v>0</v>
      </c>
      <c r="J135" s="761">
        <f t="shared" ref="J135" si="69">HLOOKUP(B135,$E$15:$P$114,58,FALSE)</f>
        <v>0</v>
      </c>
      <c r="K135" s="761">
        <f t="shared" ref="K135" si="70">HLOOKUP(B135,$E$15:$P$114,65,FALSE)</f>
        <v>0</v>
      </c>
      <c r="L135" s="761">
        <f t="shared" ref="L135" si="71">HLOOKUP(B135,$E$15:$P$114,72,FALSE)</f>
        <v>0</v>
      </c>
      <c r="M135" s="761">
        <f t="shared" ref="M135" si="72">HLOOKUP(B135,$E$15:$P$114,79,FALSE)</f>
        <v>0</v>
      </c>
      <c r="N135" s="761">
        <f t="shared" ref="N135" si="73">HLOOKUP(B135,$E$15:$P$114,86,FALSE)</f>
        <v>0</v>
      </c>
      <c r="O135" s="761">
        <f t="shared" ref="O135" si="74">HLOOKUP(B135,$E$15:$P$114,93,FALSE)</f>
        <v>0</v>
      </c>
      <c r="P135" s="761">
        <f t="shared" ref="P135:Q135" si="75">HLOOKUP(B135,$E$15:$P$114,100,FALSE)</f>
        <v>0</v>
      </c>
      <c r="Q135" s="761" t="e">
        <f t="shared" si="75"/>
        <v>#N/A</v>
      </c>
    </row>
    <row r="136" spans="2:17">
      <c r="B136" s="763">
        <v>2023</v>
      </c>
      <c r="C136" s="731">
        <f>HLOOKUP(B136,$E$15:$Q$114,9,FALSE)</f>
        <v>0</v>
      </c>
      <c r="D136" s="729">
        <f>HLOOKUP(B136,$E$15:$Q$114,16,FALSE)</f>
        <v>1.7899999999999999E-2</v>
      </c>
      <c r="E136" s="764">
        <f>HLOOKUP(B136,$E$15:$Q$114,23,FALSE)</f>
        <v>3.5596999999999999</v>
      </c>
      <c r="F136" s="765">
        <f>HLOOKUP(B136,$E$15:$Q$114,30,FALSE)</f>
        <v>1.7399999999999999E-2</v>
      </c>
      <c r="G136" s="764">
        <f>HLOOKUP(B136,$E$15:$Q$114,37,FALSE)</f>
        <v>4.3140999999999998</v>
      </c>
      <c r="H136" s="765">
        <f>HLOOKUP(B136,$E$15:$Q$114,44,FALSE)</f>
        <v>0</v>
      </c>
      <c r="I136" s="764">
        <f>HLOOKUP(B136,$E$15:$Q$114,51,FALSE)</f>
        <v>0</v>
      </c>
      <c r="J136" s="764">
        <f>HLOOKUP(B136,$E$15:$Q$114,58,FALSE)</f>
        <v>0</v>
      </c>
      <c r="K136" s="764">
        <f>HLOOKUP(B136,$E$15:$Q$114,65,FALSE)</f>
        <v>0</v>
      </c>
      <c r="L136" s="764">
        <f>HLOOKUP(B136,$E$15:$Q$114,72,FALSE)</f>
        <v>0</v>
      </c>
      <c r="M136" s="764">
        <f>HLOOKUP(B136,$E$15:$Q$114,79,FALSE)</f>
        <v>0</v>
      </c>
      <c r="N136" s="764">
        <f>HLOOKUP(B136,$E$15:$Q$114,86,FALSE)</f>
        <v>0</v>
      </c>
      <c r="O136" s="764">
        <f>HLOOKUP(B136,$E$15:$Q$114,93,FALSE)</f>
        <v>0</v>
      </c>
      <c r="P136" s="764">
        <f>HLOOKUP(B136,$E$15:$Q$114,100,FALSE)</f>
        <v>0</v>
      </c>
      <c r="Q136" s="764" t="e">
        <f t="shared" ref="Q136" si="76">HLOOKUP(C136,$E$15:$P$114,100,FALSE)</f>
        <v>#N/A</v>
      </c>
    </row>
    <row r="137" spans="2:17" ht="18.75" customHeight="1">
      <c r="B137" s="438" t="s">
        <v>1007</v>
      </c>
      <c r="C137" s="730"/>
      <c r="D137" s="519"/>
      <c r="E137" s="520"/>
      <c r="F137" s="519"/>
      <c r="G137" s="519"/>
      <c r="H137" s="519"/>
      <c r="I137" s="519"/>
      <c r="J137" s="519"/>
      <c r="K137" s="519"/>
      <c r="L137" s="519"/>
      <c r="M137" s="519"/>
      <c r="N137" s="519"/>
      <c r="O137" s="519"/>
      <c r="P137" s="519"/>
      <c r="Q137" s="519"/>
    </row>
    <row r="139" spans="2:17">
      <c r="B139" s="513" t="s">
        <v>522</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63CC8-AEAD-8446-BCF0-D7DF994BC2FE}">
  <dimension ref="C14:Z60"/>
  <sheetViews>
    <sheetView tabSelected="1" workbookViewId="0">
      <selection activeCell="D38" sqref="D38"/>
    </sheetView>
  </sheetViews>
  <sheetFormatPr defaultColWidth="9.140625" defaultRowHeight="15"/>
  <cols>
    <col min="1" max="2" width="9.140625" style="1"/>
    <col min="3" max="3" width="13" style="1" customWidth="1"/>
    <col min="4" max="4" width="26.42578125" style="1" customWidth="1"/>
    <col min="5" max="5" width="13.7109375" style="1" bestFit="1" customWidth="1"/>
    <col min="6" max="6" width="9.140625" style="1"/>
    <col min="7" max="7" width="12.28515625" style="1" customWidth="1"/>
    <col min="8" max="9" width="9.140625" style="1"/>
    <col min="10" max="10" width="18.42578125" style="1" customWidth="1"/>
    <col min="11" max="11" width="17.85546875" style="1" customWidth="1"/>
    <col min="12" max="12" width="16.7109375" style="1" customWidth="1"/>
    <col min="13" max="13" width="15.42578125" style="1" customWidth="1"/>
    <col min="14" max="14" width="13.42578125" style="1" bestFit="1" customWidth="1"/>
    <col min="15" max="15" width="14.42578125" style="1" customWidth="1"/>
    <col min="16" max="16" width="11.85546875" style="1" customWidth="1"/>
    <col min="17" max="17" width="13.7109375" style="1" customWidth="1"/>
    <col min="18" max="18" width="11.7109375" style="1" customWidth="1"/>
    <col min="19" max="19" width="11.140625" style="1" bestFit="1" customWidth="1"/>
    <col min="20" max="20" width="9.28515625" style="1" bestFit="1" customWidth="1"/>
    <col min="21" max="16384" width="9.140625" style="1"/>
  </cols>
  <sheetData>
    <row r="14" spans="3:26" ht="15.75">
      <c r="C14" s="509" t="s">
        <v>501</v>
      </c>
    </row>
    <row r="15" spans="3:26" ht="15.75">
      <c r="C15" s="509"/>
    </row>
    <row r="16" spans="3:26" s="24" customFormat="1" ht="28.5" customHeight="1">
      <c r="C16" s="858" t="s">
        <v>1012</v>
      </c>
      <c r="D16" s="858"/>
      <c r="E16" s="858"/>
      <c r="F16" s="858"/>
      <c r="G16" s="858"/>
      <c r="H16" s="858"/>
      <c r="I16" s="858"/>
      <c r="J16" s="858"/>
      <c r="K16" s="858"/>
      <c r="L16" s="858"/>
      <c r="M16" s="858"/>
      <c r="N16" s="858"/>
      <c r="O16" s="858"/>
      <c r="P16" s="858"/>
      <c r="Q16" s="858"/>
      <c r="R16" s="858"/>
      <c r="S16" s="858"/>
      <c r="T16" s="858"/>
      <c r="U16" s="858"/>
      <c r="V16" s="858"/>
      <c r="W16" s="858"/>
      <c r="X16" s="858"/>
      <c r="Y16" s="858"/>
      <c r="Z16" s="858"/>
    </row>
    <row r="20" spans="3:18" ht="38.1" customHeight="1">
      <c r="C20" s="865" t="s">
        <v>1061</v>
      </c>
      <c r="D20" s="865"/>
      <c r="E20" s="865"/>
      <c r="F20" s="865"/>
      <c r="J20" s="773" t="s">
        <v>1062</v>
      </c>
    </row>
    <row r="21" spans="3:18" ht="21">
      <c r="C21" s="774"/>
      <c r="D21" s="775"/>
    </row>
    <row r="22" spans="3:18" ht="15" customHeight="1">
      <c r="C22" s="866" t="s">
        <v>1013</v>
      </c>
      <c r="D22" s="867"/>
      <c r="E22" s="867"/>
      <c r="F22" s="867"/>
      <c r="G22" s="867"/>
      <c r="J22" s="868" t="s">
        <v>1014</v>
      </c>
      <c r="K22" s="869"/>
      <c r="L22" s="869"/>
      <c r="M22" s="868">
        <v>2020</v>
      </c>
      <c r="N22" s="870"/>
      <c r="O22" s="868">
        <v>2021</v>
      </c>
      <c r="P22" s="870"/>
      <c r="Q22" s="871">
        <v>2022</v>
      </c>
      <c r="R22" s="871"/>
    </row>
    <row r="23" spans="3:18" ht="45">
      <c r="C23" s="777" t="s">
        <v>1015</v>
      </c>
      <c r="D23" s="777" t="s">
        <v>1016</v>
      </c>
      <c r="E23" s="777" t="s">
        <v>1017</v>
      </c>
      <c r="F23" s="777" t="s">
        <v>1018</v>
      </c>
      <c r="G23" s="777" t="s">
        <v>1019</v>
      </c>
      <c r="J23" s="872"/>
      <c r="K23" s="873"/>
      <c r="L23" s="874"/>
      <c r="M23" s="779" t="s">
        <v>1020</v>
      </c>
      <c r="N23" s="779" t="s">
        <v>1021</v>
      </c>
      <c r="O23" s="779" t="s">
        <v>1020</v>
      </c>
      <c r="P23" s="779" t="s">
        <v>1021</v>
      </c>
      <c r="Q23" s="779" t="s">
        <v>1020</v>
      </c>
      <c r="R23" s="779" t="s">
        <v>1021</v>
      </c>
    </row>
    <row r="24" spans="3:18" ht="15.75">
      <c r="C24" s="812">
        <v>191503</v>
      </c>
      <c r="D24" s="812" t="s">
        <v>1024</v>
      </c>
      <c r="E24" s="813">
        <v>9150</v>
      </c>
      <c r="F24" s="813">
        <v>0</v>
      </c>
      <c r="G24" s="814">
        <v>2020</v>
      </c>
      <c r="J24" s="875" t="s">
        <v>1023</v>
      </c>
      <c r="K24" s="876"/>
      <c r="L24" s="877"/>
      <c r="M24" s="780">
        <f>SUMIFS($E$24:$E$35,$G$24:$G$35,2020)</f>
        <v>912011</v>
      </c>
      <c r="N24" s="780">
        <f>SUMIFS($F$24:$F$35,$G$24:$G$35,2020)</f>
        <v>187</v>
      </c>
      <c r="O24" s="780">
        <f>SUMIFS($E$24:$E$35,$G$24:$G$35,2021)</f>
        <v>215889</v>
      </c>
      <c r="P24" s="780">
        <f>SUMIFS($F$24:$F$35,$G$24:$G$35,2021)</f>
        <v>23</v>
      </c>
      <c r="Q24" s="780">
        <f>SUMIFS($E$24:$E$35,$G$24:$G$35,2022)</f>
        <v>234125</v>
      </c>
      <c r="R24" s="780">
        <f>SUMIFS($F$24:$F$35,$G$24:$G$35,2022)</f>
        <v>0</v>
      </c>
    </row>
    <row r="25" spans="3:18" ht="15.75">
      <c r="C25" s="812">
        <v>205202</v>
      </c>
      <c r="D25" s="812" t="s">
        <v>1024</v>
      </c>
      <c r="E25" s="813">
        <v>47528</v>
      </c>
      <c r="F25" s="813">
        <v>16</v>
      </c>
      <c r="G25" s="814">
        <v>2020</v>
      </c>
      <c r="J25" s="878" t="s">
        <v>1025</v>
      </c>
      <c r="K25" s="879"/>
      <c r="L25" s="880"/>
      <c r="M25" s="781">
        <v>1.0635161028793101</v>
      </c>
      <c r="N25" s="782">
        <v>1.19102990033223</v>
      </c>
      <c r="O25" s="781">
        <v>1.0635161028793101</v>
      </c>
      <c r="P25" s="782">
        <v>1.19102990033223</v>
      </c>
      <c r="Q25" s="781">
        <v>1.0635161028793101</v>
      </c>
      <c r="R25" s="782">
        <v>1.19102990033223</v>
      </c>
    </row>
    <row r="26" spans="3:18" ht="15.75">
      <c r="C26" s="812">
        <v>206511</v>
      </c>
      <c r="D26" s="812" t="s">
        <v>1024</v>
      </c>
      <c r="E26" s="813">
        <v>613961</v>
      </c>
      <c r="F26" s="813">
        <v>118</v>
      </c>
      <c r="G26" s="814">
        <v>2020</v>
      </c>
      <c r="J26" s="881" t="s">
        <v>1026</v>
      </c>
      <c r="K26" s="882"/>
      <c r="L26" s="883"/>
      <c r="M26" s="783">
        <f>M24*M25</f>
        <v>969938.38450306247</v>
      </c>
      <c r="N26" s="783">
        <f>N25*N24</f>
        <v>222.72259136212702</v>
      </c>
      <c r="O26" s="783">
        <f>O24*O25</f>
        <v>229601.42793451139</v>
      </c>
      <c r="P26" s="783">
        <f>P25*P24</f>
        <v>27.393687707641291</v>
      </c>
      <c r="Q26" s="783">
        <f>Q24*Q25</f>
        <v>248995.70758661846</v>
      </c>
      <c r="R26" s="783">
        <f>R25*R24</f>
        <v>0</v>
      </c>
    </row>
    <row r="27" spans="3:18" ht="15.75">
      <c r="C27" s="812" t="s">
        <v>1057</v>
      </c>
      <c r="D27" s="812" t="s">
        <v>1024</v>
      </c>
      <c r="E27" s="813">
        <v>74246</v>
      </c>
      <c r="F27" s="813">
        <v>16</v>
      </c>
      <c r="G27" s="814">
        <v>2020</v>
      </c>
      <c r="J27" s="875" t="s">
        <v>1027</v>
      </c>
      <c r="K27" s="876"/>
      <c r="L27" s="877"/>
      <c r="M27" s="784">
        <v>0.88060538831929525</v>
      </c>
      <c r="N27" s="785">
        <v>0.89260808926080903</v>
      </c>
      <c r="O27" s="784">
        <v>0.88060538831929525</v>
      </c>
      <c r="P27" s="785">
        <v>0.89260808926080903</v>
      </c>
      <c r="Q27" s="784">
        <v>0.88060538831929525</v>
      </c>
      <c r="R27" s="785">
        <v>0.89260808926080903</v>
      </c>
    </row>
    <row r="28" spans="3:18" ht="15.75">
      <c r="C28" s="812" t="s">
        <v>1057</v>
      </c>
      <c r="D28" s="812" t="s">
        <v>1024</v>
      </c>
      <c r="E28" s="813">
        <v>53320</v>
      </c>
      <c r="F28" s="813">
        <v>12</v>
      </c>
      <c r="G28" s="814">
        <v>2020</v>
      </c>
      <c r="J28" s="786" t="s">
        <v>1028</v>
      </c>
      <c r="K28" s="787"/>
      <c r="L28" s="788"/>
      <c r="M28" s="789">
        <f t="shared" ref="M28:R28" si="0">M27*M26</f>
        <v>854132.96773110924</v>
      </c>
      <c r="N28" s="790">
        <f t="shared" si="0"/>
        <v>198.80398671096418</v>
      </c>
      <c r="O28" s="789">
        <f t="shared" si="0"/>
        <v>202188.25460493509</v>
      </c>
      <c r="P28" s="790">
        <f t="shared" si="0"/>
        <v>24.451827242525006</v>
      </c>
      <c r="Q28" s="789">
        <f t="shared" si="0"/>
        <v>219266.96176915185</v>
      </c>
      <c r="R28" s="790">
        <f t="shared" si="0"/>
        <v>0</v>
      </c>
    </row>
    <row r="29" spans="3:18" ht="15.75">
      <c r="C29" s="812" t="s">
        <v>1057</v>
      </c>
      <c r="D29" s="812" t="s">
        <v>1024</v>
      </c>
      <c r="E29" s="813">
        <v>24940</v>
      </c>
      <c r="F29" s="813">
        <v>5</v>
      </c>
      <c r="G29" s="814">
        <v>2020</v>
      </c>
      <c r="P29" s="791" t="s">
        <v>1029</v>
      </c>
      <c r="Q29" s="791" t="s">
        <v>1029</v>
      </c>
      <c r="R29" s="791" t="s">
        <v>1029</v>
      </c>
    </row>
    <row r="30" spans="3:18" ht="15.75">
      <c r="C30" s="812" t="s">
        <v>1057</v>
      </c>
      <c r="D30" s="812" t="s">
        <v>1024</v>
      </c>
      <c r="E30" s="813">
        <v>49736</v>
      </c>
      <c r="F30" s="813">
        <v>11</v>
      </c>
      <c r="G30" s="814">
        <v>2020</v>
      </c>
    </row>
    <row r="31" spans="3:18" ht="15.75">
      <c r="C31" s="812" t="s">
        <v>1057</v>
      </c>
      <c r="D31" s="812" t="s">
        <v>1024</v>
      </c>
      <c r="E31" s="813">
        <v>39130</v>
      </c>
      <c r="F31" s="813">
        <v>9</v>
      </c>
      <c r="G31" s="814">
        <v>2020</v>
      </c>
    </row>
    <row r="32" spans="3:18" ht="15.75">
      <c r="C32" s="812">
        <v>166748</v>
      </c>
      <c r="D32" s="812" t="s">
        <v>1024</v>
      </c>
      <c r="E32" s="813">
        <v>112024</v>
      </c>
      <c r="F32" s="813">
        <v>0</v>
      </c>
      <c r="G32" s="814">
        <v>2021</v>
      </c>
      <c r="J32" s="1" t="s">
        <v>1030</v>
      </c>
      <c r="K32" s="1" t="s">
        <v>1063</v>
      </c>
    </row>
    <row r="33" spans="3:17" ht="15.75">
      <c r="C33" s="812">
        <v>206947</v>
      </c>
      <c r="D33" s="812" t="s">
        <v>1024</v>
      </c>
      <c r="E33" s="813">
        <v>103865</v>
      </c>
      <c r="F33" s="813">
        <v>23</v>
      </c>
      <c r="G33" s="814">
        <v>2021</v>
      </c>
      <c r="K33" s="1" t="s">
        <v>1031</v>
      </c>
    </row>
    <row r="34" spans="3:17" ht="15.75">
      <c r="C34" s="812" t="s">
        <v>1057</v>
      </c>
      <c r="D34" s="812" t="s">
        <v>1024</v>
      </c>
      <c r="E34" s="813">
        <v>0</v>
      </c>
      <c r="F34" s="813">
        <v>0</v>
      </c>
      <c r="G34" s="814">
        <v>2021</v>
      </c>
      <c r="K34" s="1" t="s">
        <v>1032</v>
      </c>
    </row>
    <row r="35" spans="3:17" ht="15.75">
      <c r="C35" s="812">
        <v>207188</v>
      </c>
      <c r="D35" s="812" t="s">
        <v>1024</v>
      </c>
      <c r="E35" s="813">
        <v>234125</v>
      </c>
      <c r="F35" s="813">
        <v>0</v>
      </c>
      <c r="G35" s="814">
        <v>2022</v>
      </c>
      <c r="K35" s="1" t="s">
        <v>1033</v>
      </c>
    </row>
    <row r="36" spans="3:17">
      <c r="K36" s="1" t="s">
        <v>1034</v>
      </c>
    </row>
    <row r="37" spans="3:17">
      <c r="C37" s="1" t="s">
        <v>1058</v>
      </c>
      <c r="D37" s="1" t="s">
        <v>1054</v>
      </c>
      <c r="K37" s="1" t="s">
        <v>1035</v>
      </c>
    </row>
    <row r="38" spans="3:17">
      <c r="D38" s="1" t="s">
        <v>1066</v>
      </c>
      <c r="K38" s="1" t="s">
        <v>1036</v>
      </c>
    </row>
    <row r="40" spans="3:17" ht="21">
      <c r="J40" s="774" t="s">
        <v>1037</v>
      </c>
    </row>
    <row r="42" spans="3:17">
      <c r="L42" s="776">
        <v>2020</v>
      </c>
      <c r="M42" s="776"/>
      <c r="N42" s="776">
        <v>2021</v>
      </c>
      <c r="O42" s="776"/>
      <c r="P42" s="871">
        <v>2022</v>
      </c>
      <c r="Q42" s="871"/>
    </row>
    <row r="43" spans="3:17" ht="45">
      <c r="J43" s="778" t="s">
        <v>1038</v>
      </c>
      <c r="K43" s="792" t="s">
        <v>1016</v>
      </c>
      <c r="L43" s="779" t="s">
        <v>1020</v>
      </c>
      <c r="M43" s="779" t="s">
        <v>1021</v>
      </c>
      <c r="N43" s="779" t="s">
        <v>1020</v>
      </c>
      <c r="O43" s="779" t="s">
        <v>1021</v>
      </c>
      <c r="P43" s="779" t="s">
        <v>1020</v>
      </c>
      <c r="Q43" s="779" t="s">
        <v>1021</v>
      </c>
    </row>
    <row r="44" spans="3:17">
      <c r="J44" s="793" t="s">
        <v>1039</v>
      </c>
      <c r="K44" s="794" t="s">
        <v>1022</v>
      </c>
      <c r="L44" s="795">
        <f>SUMIFS($E$24:$E$35,$D$24:$D$35,$K44,$G$24:$G$35,L$42)</f>
        <v>0</v>
      </c>
      <c r="M44" s="795">
        <f>SUMIFS($F$24:$F$35,$D$24:$D$35,$K44,$G$24:$G$35,L$42)</f>
        <v>0</v>
      </c>
      <c r="N44" s="795">
        <f>SUMIFS($E$24:$E$35,$D$24:$D$35,$K44,$G$24:$G$35,N$42)</f>
        <v>0</v>
      </c>
      <c r="O44" s="795">
        <f>SUMIFS($F$24:$F$35,$D$24:$D$35,$K44,$G$24:$G$35,N$42)</f>
        <v>0</v>
      </c>
      <c r="P44" s="795">
        <f>SUMIFS($E$24:$E$35,$D$24:$D$35,$K44,$G$24:$G$35,P$42)</f>
        <v>0</v>
      </c>
      <c r="Q44" s="795">
        <f>SUMIFS($F$24:$F$35,$D$24:$D$35,$K44,$G$24:$G$35,P$42)</f>
        <v>0</v>
      </c>
    </row>
    <row r="45" spans="3:17">
      <c r="J45" s="796"/>
      <c r="K45" s="797" t="s">
        <v>1024</v>
      </c>
      <c r="L45" s="795">
        <f>SUMIFS($E$24:$E$35,$D$24:$D$35,$K45,$G$24:$G$35,L$42)</f>
        <v>912011</v>
      </c>
      <c r="M45" s="795">
        <f>SUMIFS($F$24:$F$35,$D$24:$D$35,$K45,$G$24:$G$35,L$42)</f>
        <v>187</v>
      </c>
      <c r="N45" s="795">
        <f>SUMIFS($E$24:$E$35,$D$24:$D$35,$K45,$G$24:$G$35,N$42)</f>
        <v>215889</v>
      </c>
      <c r="O45" s="795">
        <f>SUMIFS($F$24:$F$35,$D$24:$D$35,$K45,$G$24:$G$35,N$42)</f>
        <v>23</v>
      </c>
      <c r="P45" s="795">
        <f>SUMIFS($E$24:$E$35,$D$24:$D$35,$K45,$G$24:$G$35,P$42)</f>
        <v>234125</v>
      </c>
      <c r="Q45" s="795">
        <f>SUMIFS($F$24:$F$35,$D$24:$D$35,$K45,$G$24:$G$35,P$42)</f>
        <v>0</v>
      </c>
    </row>
    <row r="46" spans="3:17">
      <c r="J46" s="798" t="s">
        <v>1023</v>
      </c>
      <c r="K46" s="799"/>
      <c r="L46" s="800">
        <f t="shared" ref="L46:Q46" si="1">SUM(L44:L45)</f>
        <v>912011</v>
      </c>
      <c r="M46" s="800">
        <f t="shared" si="1"/>
        <v>187</v>
      </c>
      <c r="N46" s="800">
        <f t="shared" si="1"/>
        <v>215889</v>
      </c>
      <c r="O46" s="800">
        <f t="shared" si="1"/>
        <v>23</v>
      </c>
      <c r="P46" s="800">
        <f t="shared" si="1"/>
        <v>234125</v>
      </c>
      <c r="Q46" s="800">
        <f t="shared" si="1"/>
        <v>0</v>
      </c>
    </row>
    <row r="47" spans="3:17">
      <c r="J47" s="801" t="s">
        <v>1040</v>
      </c>
      <c r="K47" s="802" t="s">
        <v>1022</v>
      </c>
      <c r="L47" s="803">
        <f>L44/L46</f>
        <v>0</v>
      </c>
      <c r="M47" s="804"/>
      <c r="N47" s="803">
        <f>N44/N46</f>
        <v>0</v>
      </c>
      <c r="O47" s="804"/>
      <c r="P47" s="803">
        <f>P44/P46</f>
        <v>0</v>
      </c>
      <c r="Q47" s="804"/>
    </row>
    <row r="48" spans="3:17">
      <c r="J48" s="805"/>
      <c r="K48" s="806" t="s">
        <v>1024</v>
      </c>
      <c r="L48" s="800"/>
      <c r="M48" s="807">
        <f>M45/M46</f>
        <v>1</v>
      </c>
      <c r="N48" s="800"/>
      <c r="O48" s="807">
        <f>O45/O46</f>
        <v>1</v>
      </c>
      <c r="P48" s="800"/>
      <c r="Q48" s="807">
        <v>1</v>
      </c>
    </row>
    <row r="49" spans="10:21">
      <c r="J49" s="1" t="s">
        <v>1030</v>
      </c>
      <c r="K49" s="1" t="s">
        <v>1064</v>
      </c>
    </row>
    <row r="50" spans="10:21">
      <c r="K50" s="1" t="s">
        <v>1036</v>
      </c>
    </row>
    <row r="53" spans="10:21" ht="21">
      <c r="J53" s="774" t="s">
        <v>1041</v>
      </c>
    </row>
    <row r="55" spans="10:21" ht="30">
      <c r="J55" s="792" t="s">
        <v>1042</v>
      </c>
      <c r="K55" s="792" t="s">
        <v>211</v>
      </c>
      <c r="L55" s="792" t="s">
        <v>234</v>
      </c>
      <c r="M55" s="792" t="s">
        <v>1043</v>
      </c>
      <c r="N55" s="792" t="s">
        <v>1044</v>
      </c>
      <c r="O55" s="792" t="s">
        <v>1045</v>
      </c>
      <c r="P55" s="792" t="s">
        <v>1046</v>
      </c>
      <c r="Q55" s="792" t="s">
        <v>1047</v>
      </c>
      <c r="R55" s="792" t="s">
        <v>1048</v>
      </c>
      <c r="S55" s="792" t="s">
        <v>1049</v>
      </c>
      <c r="T55" s="792" t="s">
        <v>1050</v>
      </c>
      <c r="U55" s="792" t="s">
        <v>1016</v>
      </c>
    </row>
    <row r="56" spans="10:21">
      <c r="J56" s="798" t="s">
        <v>1052</v>
      </c>
      <c r="K56" s="808" t="s">
        <v>1051</v>
      </c>
      <c r="L56" s="808" t="s">
        <v>1053</v>
      </c>
      <c r="M56" s="808">
        <v>386363</v>
      </c>
      <c r="N56" s="808">
        <v>116</v>
      </c>
      <c r="O56" s="809">
        <v>0.56618566406307458</v>
      </c>
      <c r="P56" s="809">
        <v>0.56521739130434778</v>
      </c>
      <c r="Q56" s="809">
        <v>1.3311885395168144</v>
      </c>
      <c r="R56" s="809">
        <v>1.0614295501255995</v>
      </c>
      <c r="S56" s="810">
        <v>291201.74180624797</v>
      </c>
      <c r="T56" s="810">
        <v>69.592859199539305</v>
      </c>
      <c r="U56" s="811" t="s">
        <v>1022</v>
      </c>
    </row>
    <row r="58" spans="10:21">
      <c r="J58" s="1" t="s">
        <v>1030</v>
      </c>
      <c r="K58" s="1" t="s">
        <v>1054</v>
      </c>
    </row>
    <row r="59" spans="10:21">
      <c r="K59" s="1" t="s">
        <v>1055</v>
      </c>
    </row>
    <row r="60" spans="10:21">
      <c r="K60" s="1" t="s">
        <v>1056</v>
      </c>
    </row>
  </sheetData>
  <mergeCells count="13">
    <mergeCell ref="P42:Q42"/>
    <mergeCell ref="J23:L23"/>
    <mergeCell ref="J24:L24"/>
    <mergeCell ref="J25:L25"/>
    <mergeCell ref="J26:L26"/>
    <mergeCell ref="J27:L27"/>
    <mergeCell ref="C16:Z16"/>
    <mergeCell ref="C20:F20"/>
    <mergeCell ref="C22:G22"/>
    <mergeCell ref="J22:L22"/>
    <mergeCell ref="M22:N22"/>
    <mergeCell ref="O22:P22"/>
    <mergeCell ref="Q22:R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29</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3-a. 2020-2022 Projects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Adam Pappas</cp:lastModifiedBy>
  <cp:lastPrinted>2017-05-24T00:43:43Z</cp:lastPrinted>
  <dcterms:created xsi:type="dcterms:W3CDTF">2012-03-05T18:56:04Z</dcterms:created>
  <dcterms:modified xsi:type="dcterms:W3CDTF">2023-10-10T14:49:51Z</dcterms:modified>
</cp:coreProperties>
</file>