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miltonhydro.sharepoint.com/sites/RegulatoryAffairs/Shared Documents/IRM Applications/2024 IRM/2024 IRM Application Interrogatory Responses Filed/Models/"/>
    </mc:Choice>
  </mc:AlternateContent>
  <xr:revisionPtr revIDLastSave="4" documentId="8_{30EBB681-4C7B-4B30-9569-16B767B8F749}" xr6:coauthVersionLast="47" xr6:coauthVersionMax="47" xr10:uidLastSave="{0AE145CB-F217-42E2-B076-F4BCA10B202C}"/>
  <bookViews>
    <workbookView xWindow="-120" yWindow="-120" windowWidth="38640" windowHeight="21120" activeTab="3" xr2:uid="{C7589594-9BE2-4E55-9F47-B86B2A880868}"/>
  </bookViews>
  <sheets>
    <sheet name="1. Information Sheet" sheetId="3" r:id="rId1"/>
    <sheet name="GA 2022" sheetId="1" r:id="rId2"/>
    <sheet name="Account 1588" sheetId="4" r:id="rId3"/>
    <sheet name="Principal Adjustments" sheetId="5" r:id="rId4"/>
    <sheet name="GA Rates" sheetId="2" state="hidden" r:id="rId5"/>
  </sheets>
  <definedNames>
    <definedName name="ListOfLDC">OFFSET(#REF!,0,0,COUNTA(#REF!),1)</definedName>
    <definedName name="_xlnm.Print_Area" localSheetId="2">'Account 1588'!$A$1:$G$26</definedName>
    <definedName name="_xlnm.Print_Area" localSheetId="3">'Principal Adjustments'!$A$1:$Z$64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9" i="5" l="1"/>
  <c r="V188" i="5"/>
  <c r="V189" i="5" s="1"/>
  <c r="J188" i="5"/>
  <c r="V178" i="5"/>
  <c r="J178" i="5"/>
  <c r="V163" i="5"/>
  <c r="V164" i="5" s="1"/>
  <c r="J163" i="5"/>
  <c r="J164" i="5" s="1"/>
  <c r="V153" i="5"/>
  <c r="J153" i="5"/>
  <c r="V138" i="5"/>
  <c r="V139" i="5" s="1"/>
  <c r="J138" i="5"/>
  <c r="J139" i="5" s="1"/>
  <c r="V128" i="5"/>
  <c r="J128" i="5"/>
  <c r="V114" i="5"/>
  <c r="V113" i="5"/>
  <c r="J113" i="5"/>
  <c r="J114" i="5" s="1"/>
  <c r="V103" i="5"/>
  <c r="J103" i="5"/>
  <c r="J89" i="5"/>
  <c r="V88" i="5"/>
  <c r="V89" i="5" s="1"/>
  <c r="J88" i="5"/>
  <c r="V78" i="5"/>
  <c r="J78" i="5"/>
  <c r="J62" i="5"/>
  <c r="J63" i="5" s="1"/>
  <c r="V57" i="5"/>
  <c r="J54" i="5"/>
  <c r="V54" i="5" s="1"/>
  <c r="V62" i="5" s="1"/>
  <c r="V51" i="5"/>
  <c r="O51" i="5"/>
  <c r="J51" i="5"/>
  <c r="C51" i="5"/>
  <c r="V50" i="5"/>
  <c r="O50" i="5"/>
  <c r="J50" i="5"/>
  <c r="C50" i="5"/>
  <c r="V49" i="5"/>
  <c r="O49" i="5"/>
  <c r="J49" i="5"/>
  <c r="C49" i="5"/>
  <c r="V48" i="5"/>
  <c r="O48" i="5"/>
  <c r="J48" i="5"/>
  <c r="C48" i="5"/>
  <c r="V47" i="5"/>
  <c r="O47" i="5"/>
  <c r="J47" i="5"/>
  <c r="C47" i="5"/>
  <c r="V46" i="5"/>
  <c r="O46" i="5"/>
  <c r="J46" i="5"/>
  <c r="C46" i="5"/>
  <c r="V45" i="5"/>
  <c r="O45" i="5"/>
  <c r="J45" i="5"/>
  <c r="J52" i="5" s="1"/>
  <c r="C45" i="5"/>
  <c r="V44" i="5"/>
  <c r="V52" i="5" s="1"/>
  <c r="O44" i="5"/>
  <c r="J44" i="5"/>
  <c r="C44" i="5"/>
  <c r="J29" i="5"/>
  <c r="V27" i="5"/>
  <c r="V29" i="5" s="1"/>
  <c r="J27" i="5"/>
  <c r="C21" i="4"/>
  <c r="E19" i="4"/>
  <c r="G19" i="4" s="1"/>
  <c r="H19" i="4" s="1"/>
  <c r="E18" i="4"/>
  <c r="G18" i="4" s="1"/>
  <c r="H18" i="4" s="1"/>
  <c r="E17" i="4"/>
  <c r="G17" i="4" s="1"/>
  <c r="H17" i="4" s="1"/>
  <c r="E16" i="4"/>
  <c r="H15" i="4"/>
  <c r="I52" i="1"/>
  <c r="I42" i="1"/>
  <c r="I43" i="1"/>
  <c r="I44" i="1"/>
  <c r="I45" i="1"/>
  <c r="I46" i="1"/>
  <c r="I47" i="1"/>
  <c r="I48" i="1"/>
  <c r="I49" i="1"/>
  <c r="J49" i="1" s="1"/>
  <c r="I50" i="1"/>
  <c r="I51" i="1"/>
  <c r="I41" i="1"/>
  <c r="J41" i="1" s="1"/>
  <c r="G42" i="1"/>
  <c r="G43" i="1"/>
  <c r="G44" i="1"/>
  <c r="G45" i="1"/>
  <c r="G46" i="1"/>
  <c r="G47" i="1"/>
  <c r="G48" i="1"/>
  <c r="G49" i="1"/>
  <c r="G50" i="1"/>
  <c r="G51" i="1"/>
  <c r="G52" i="1"/>
  <c r="G41" i="1"/>
  <c r="H41" i="1" s="1"/>
  <c r="I37" i="3"/>
  <c r="H37" i="3"/>
  <c r="G36" i="3"/>
  <c r="I36" i="3" s="1"/>
  <c r="G35" i="3"/>
  <c r="I35" i="3" s="1"/>
  <c r="G34" i="3"/>
  <c r="I34" i="3" s="1"/>
  <c r="G33" i="3"/>
  <c r="I33" i="3" s="1"/>
  <c r="F37" i="3"/>
  <c r="E37" i="3"/>
  <c r="D37" i="3"/>
  <c r="C37" i="3"/>
  <c r="G31" i="3"/>
  <c r="I31" i="3" s="1"/>
  <c r="C90" i="1"/>
  <c r="E53" i="1"/>
  <c r="D53" i="1"/>
  <c r="C53" i="1"/>
  <c r="F52" i="1"/>
  <c r="J52" i="1" s="1"/>
  <c r="F51" i="1"/>
  <c r="J51" i="1" s="1"/>
  <c r="J50" i="1"/>
  <c r="F50" i="1"/>
  <c r="H49" i="1"/>
  <c r="F49" i="1"/>
  <c r="F48" i="1"/>
  <c r="J48" i="1" s="1"/>
  <c r="F47" i="1"/>
  <c r="J47" i="1" s="1"/>
  <c r="J46" i="1"/>
  <c r="F46" i="1"/>
  <c r="H46" i="1" s="1"/>
  <c r="J45" i="1"/>
  <c r="H45" i="1"/>
  <c r="F45" i="1"/>
  <c r="F44" i="1"/>
  <c r="F53" i="1" s="1"/>
  <c r="F43" i="1"/>
  <c r="J43" i="1" s="1"/>
  <c r="J42" i="1"/>
  <c r="F42" i="1"/>
  <c r="F41" i="1"/>
  <c r="F17" i="1"/>
  <c r="F16" i="1"/>
  <c r="F15" i="1"/>
  <c r="V63" i="5" l="1"/>
  <c r="D20" i="4" s="1"/>
  <c r="E20" i="4" s="1"/>
  <c r="G20" i="4" s="1"/>
  <c r="H20" i="4" s="1"/>
  <c r="G16" i="4"/>
  <c r="H16" i="4" s="1"/>
  <c r="K49" i="1"/>
  <c r="K45" i="1"/>
  <c r="H50" i="1"/>
  <c r="K46" i="1"/>
  <c r="H42" i="1"/>
  <c r="K42" i="1"/>
  <c r="G32" i="3"/>
  <c r="H57" i="1"/>
  <c r="I57" i="1" s="1"/>
  <c r="K50" i="1"/>
  <c r="J53" i="1"/>
  <c r="J57" i="1" s="1"/>
  <c r="K41" i="1"/>
  <c r="K43" i="1"/>
  <c r="K47" i="1"/>
  <c r="H44" i="1"/>
  <c r="H48" i="1"/>
  <c r="K48" i="1" s="1"/>
  <c r="H52" i="1"/>
  <c r="K52" i="1" s="1"/>
  <c r="D18" i="1"/>
  <c r="F18" i="1" s="1"/>
  <c r="H43" i="1"/>
  <c r="J44" i="1"/>
  <c r="H47" i="1"/>
  <c r="H51" i="1"/>
  <c r="K51" i="1" s="1"/>
  <c r="E21" i="4" l="1"/>
  <c r="G21" i="4" s="1"/>
  <c r="D21" i="4"/>
  <c r="K44" i="1"/>
  <c r="H53" i="1"/>
  <c r="G37" i="3"/>
  <c r="I32" i="3"/>
  <c r="K53" i="1"/>
  <c r="K57" i="1"/>
  <c r="K61" i="1"/>
  <c r="K63" i="1" s="1"/>
  <c r="K60" i="1" l="1"/>
  <c r="C91" i="1" s="1"/>
  <c r="C92" i="1" s="1"/>
  <c r="C93" i="1" s="1"/>
  <c r="D93" i="1" s="1"/>
</calcChain>
</file>

<file path=xl/sharedStrings.xml><?xml version="1.0" encoding="utf-8"?>
<sst xmlns="http://schemas.openxmlformats.org/spreadsheetml/2006/main" count="383" uniqueCount="178">
  <si>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</si>
  <si>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</si>
  <si>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</si>
  <si>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</si>
  <si>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</si>
  <si>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</si>
  <si>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</si>
  <si>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</si>
  <si>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</si>
  <si>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</si>
  <si>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</si>
  <si>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</si>
  <si>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</si>
  <si>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</si>
  <si>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</si>
  <si>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</si>
  <si>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</si>
  <si>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</si>
  <si>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</si>
  <si>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</si>
  <si>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</si>
  <si>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</si>
  <si>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</si>
  <si>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</si>
  <si>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</si>
  <si>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</si>
  <si>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</si>
  <si>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</si>
  <si>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</si>
  <si>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</si>
  <si>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</si>
  <si>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</si>
  <si>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</si>
  <si>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</si>
  <si>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</si>
  <si>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</si>
  <si>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</si>
  <si>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</si>
  <si>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</si>
  <si>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</si>
  <si>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</si>
  <si>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</si>
  <si>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</si>
  <si>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</si>
  <si>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</si>
  <si>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</si>
  <si>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</si>
  <si>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</si>
  <si>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</si>
  <si>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</si>
  <si>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</si>
  <si>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</si>
  <si>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</si>
  <si>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</si>
  <si>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</si>
  <si>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</si>
  <si>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</si>
  <si>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</si>
  <si>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</si>
  <si>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</si>
  <si>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</si>
  <si>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</si>
  <si>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</si>
  <si>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</si>
  <si>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</si>
  <si>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</si>
  <si>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</si>
  <si>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</si>
  <si>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</si>
  <si>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</si>
  <si>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</si>
  <si>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</si>
  <si>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</si>
  <si>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</si>
  <si>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</si>
  <si>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</si>
  <si>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</si>
  <si>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</si>
  <si>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</si>
  <si>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</si>
  <si>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</si>
  <si>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</si>
  <si>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</si>
  <si>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</si>
  <si>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</si>
  <si>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</si>
  <si>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</si>
  <si>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</si>
  <si>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</si>
  <si>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</si>
  <si>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</si>
  <si>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</si>
  <si>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Significant prior period billing adjustments recorded in current year</t>
  </si>
  <si>
    <t>3b</t>
  </si>
  <si>
    <t>Significant current period billing adjustments recorded in other year(s)</t>
  </si>
  <si>
    <t>4a</t>
  </si>
  <si>
    <t>CT 2148 for prior period corrections</t>
  </si>
  <si>
    <t>4b</t>
  </si>
  <si>
    <t>RPP vs non-RPP true up entry posted in 2023</t>
  </si>
  <si>
    <t>Note 6</t>
  </si>
  <si>
    <t>Adjusted Net Change in Principal Balance in the GL</t>
  </si>
  <si>
    <t>Net Change in Expected GA Balance in the Year Per Analysis</t>
  </si>
  <si>
    <t>Unresolved Difference</t>
  </si>
  <si>
    <t>Unresolved Difference as % of Expected GA Payments to IESO</t>
  </si>
  <si>
    <t>($/kWh)</t>
  </si>
  <si>
    <t>First Estimate</t>
  </si>
  <si>
    <t>Second Estimate</t>
  </si>
  <si>
    <t>Actual</t>
  </si>
  <si>
    <t>Version 1.0</t>
  </si>
  <si>
    <t>Input cells</t>
  </si>
  <si>
    <t>Drop down cells</t>
  </si>
  <si>
    <t xml:space="preserve">Utility Name   </t>
  </si>
  <si>
    <t>Milton Hydro Distribution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</si>
  <si>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</si>
  <si>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</si>
  <si>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</si>
  <si>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</si>
  <si>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</si>
  <si>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</si>
  <si>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</si>
  <si>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2021 balances that were reviewed in the 2023 rate application were to be selected, select 2021)</t>
  </si>
  <si>
    <r>
      <rPr>
        <b/>
        <u/>
        <sz val="11"/>
        <rFont val="Arial"/>
        <family val="2"/>
      </rPr>
      <t>Instructions:</t>
    </r>
    <r>
      <rPr>
        <sz val="11"/>
        <rFont val="Arial"/>
        <family val="2"/>
      </rPr>
      <t xml:space="preserve">
1) Determine which scenario above applies (a, bi or bii). Select the appropriate year to generate the appropriate GA Analysis Workform tabs, and information in the Principal Adjustments tab and Account 1588 tab.
For example:
     • Scenario a -If 2021 balances were last approved on a final basis - Select 2021 and a GA Analysis Workform for 2022 will be generated. The input cells required in the Principal Adjustment and Account 1588 tabs will be generated accordingly as well.  
     • Scenario bi - If 2021 balances were last approved on an interim basis and there are no changes to 2021 balances - Select 2021 and a GA Analysis Workform for 2022 will be generated. The input cells required in the Principal Adjustment and Account 1588 tabs will be generated accordingly as well.  
     • Scenario bii - If 2021 balances were last approved on an interim basis, there are changes to 2021 balances, and 2020 balances were last approved for disposition - Select 2020 and GA Analysis Workforms for 2021 and 2022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r>
  </si>
  <si>
    <t xml:space="preserve"> </t>
  </si>
  <si>
    <t>GA Analysis Workform Summary</t>
  </si>
  <si>
    <t>Annual Net Change in Expected GA Balance from GA Analysis</t>
  </si>
  <si>
    <t xml:space="preserve"> Net Change in Principal Balance in the GL</t>
  </si>
  <si>
    <t xml:space="preserve">$ Consumption at Actual Rate Paid </t>
  </si>
  <si>
    <t xml:space="preserve">Cumulative Balance </t>
  </si>
  <si>
    <t>Account 1588 Reconciliation Summary</t>
  </si>
  <si>
    <t>Account 1588 as a % of Account 4705</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</si>
  <si>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</si>
  <si>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</si>
  <si>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</si>
  <si>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</si>
  <si>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</si>
  <si>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</si>
  <si>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</si>
  <si>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</si>
  <si>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</si>
  <si>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</si>
  <si>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</si>
  <si>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</si>
  <si>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</si>
  <si>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</si>
  <si>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Note 8</t>
  </si>
  <si>
    <t>Breakdown of principal adjustments included in last approved balance:</t>
  </si>
  <si>
    <t>Account 1589 - RSVA Global Adjustment</t>
  </si>
  <si>
    <t>Adjustment Description</t>
  </si>
  <si>
    <t>To be reversed in current application?</t>
  </si>
  <si>
    <t>Explanation if not to be reversed in current application</t>
  </si>
  <si>
    <t>To be Reversed in Current Application?</t>
  </si>
  <si>
    <t xml:space="preserve">CT 148 true-up of GA Charges based on actual RPP volumes </t>
  </si>
  <si>
    <t>CT 1142/142 true-up based on actuals</t>
  </si>
  <si>
    <t>Total</t>
  </si>
  <si>
    <t>Total principal adjustments included in last approved balance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</si>
  <si>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</si>
  <si>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</si>
  <si>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</si>
  <si>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</si>
  <si>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2022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</si>
  <si>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</si>
  <si>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</si>
  <si>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</si>
  <si>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</si>
  <si>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Total Reversal Principal Adjustments</t>
  </si>
  <si>
    <t>Current year principal adjustments</t>
  </si>
  <si>
    <t xml:space="preserve">CT 148 true-up of GA Charges based on actual Non-RPP volumes </t>
  </si>
  <si>
    <t>Unbilled to actual revenue differences</t>
  </si>
  <si>
    <t>RPP vs non-RPP true up entry not booked in 2022</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</si>
  <si>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</si>
  <si>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</si>
  <si>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</si>
  <si>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</si>
  <si>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</si>
  <si>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</si>
  <si>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</si>
  <si>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CT 1142 true-up based on actuals</t>
  </si>
  <si>
    <t>CT 1142 true-up based on actuals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</si>
</sst>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 #,##0_-;_-* \(#,##0\)_-;_-* &quot;-&quot;??_-;_-@_-"/>
    <numFmt numFmtId="165" formatCode="0.0%"/>
    <numFmt numFmtId="166" formatCode="_-* #,##0_-;\-* #,##0_-;_-* &quot;-&quot;??_-;_-@_-"/>
    <numFmt numFmtId="167" formatCode="0.00000"/>
    <numFmt numFmtId="168" formatCode="_-&quot;$&quot;* #,##0_-;_-&quot;$&quot;* \(#,##0\)_-;_-&quot;$&quot;* &quot;-&quot;??_-;_-@_-"/>
    <numFmt numFmtId="169" formatCode="_-&quot;$&quot;* #,##0.00000_-;_-&quot;$&quot;* \(#,##0.00000\)_-;_-&quot;$&quot;* &quot;-&quot;??_-;_-@_-"/>
    <numFmt numFmtId="170" formatCode="_-&quot;$&quot;* #,##0_-;\-&quot;$&quot;* #,##0_-;_-&quot;$&quot;* &quot;-&quot;??_-;_-@_-"/>
    <numFmt numFmtId="171" formatCode="0.0000"/>
    <numFmt numFmtId="172" formatCode="_(* #,##0.00_);_(* \(#,##0.00\);_(* &quot;-&quot;??_);_(@_)"/>
    <numFmt numFmtId="173"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sz val="11"/>
      <color rgb="FFFF0000"/>
      <name val="Arial"/>
      <family val="2"/>
    </font>
    <font>
      <b/>
      <u/>
      <sz val="11"/>
      <color theme="1"/>
      <name val="Arial"/>
      <family val="2"/>
    </font>
    <font>
      <b/>
      <sz val="11"/>
      <color theme="1"/>
      <name val="Arial"/>
      <family val="2"/>
    </font>
    <font>
      <b/>
      <sz val="11"/>
      <color rgb="FFFF0000"/>
      <name val="Arial"/>
      <family val="2"/>
    </font>
    <font>
      <b/>
      <shadow/>
      <sz val="36"/>
      <color rgb="FF000000"/>
      <name val="Calibri"/>
      <family val="2"/>
      <scheme val="minor"/>
    </font>
    <font>
      <i/>
      <sz val="11"/>
      <color theme="1"/>
      <name val="Arial"/>
      <family val="2"/>
    </font>
    <font>
      <sz val="11"/>
      <name val="Calibri"/>
      <family val="2"/>
      <scheme val="minor"/>
    </font>
    <font>
      <sz val="11"/>
      <color theme="0"/>
      <name val="Arial"/>
      <family val="2"/>
    </font>
    <font>
      <b/>
      <vertAlign val="superscript"/>
      <sz val="12"/>
      <color theme="1"/>
      <name val="Arial"/>
      <family val="2"/>
    </font>
    <font>
      <b/>
      <vertAlign val="superscript"/>
      <sz val="11"/>
      <color theme="1"/>
      <name val="Arial"/>
      <family val="2"/>
    </font>
    <font>
      <b/>
      <u/>
      <sz val="14"/>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top/>
      <bottom style="double">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0" fontId="7" fillId="0" borderId="0"/>
    <xf numFmtId="172" fontId="1" fillId="0" borderId="0" applyFont="0" applyFill="0" applyBorder="0" applyAlignment="0" applyProtection="0"/>
  </cellStyleXfs>
  <cellXfs count="285">
    <xf numFmtId="0" fontId="0" fillId="0" borderId="0" xfId="0"/>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xf numFmtId="0" fontId="5" fillId="0" borderId="1" xfId="0" applyFont="1" applyBorder="1" applyAlignment="1">
      <alignment horizontal="center" vertical="center"/>
    </xf>
    <xf numFmtId="0" fontId="6" fillId="0" borderId="3"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4" xfId="1" applyNumberFormat="1" applyFont="1" applyFill="1" applyBorder="1" applyAlignment="1">
      <alignment vertical="center"/>
    </xf>
    <xf numFmtId="9" fontId="3" fillId="0" borderId="1" xfId="4" applyFont="1" applyBorder="1" applyAlignment="1">
      <alignment horizontal="center" vertical="center"/>
    </xf>
    <xf numFmtId="165" fontId="3" fillId="0" borderId="1" xfId="4" applyNumberFormat="1" applyFont="1" applyBorder="1" applyAlignment="1">
      <alignment horizontal="center" vertical="center"/>
    </xf>
    <xf numFmtId="166" fontId="6" fillId="0" borderId="0" xfId="0" applyNumberFormat="1" applyFont="1"/>
    <xf numFmtId="0" fontId="9" fillId="0" borderId="0" xfId="0" applyFont="1"/>
    <xf numFmtId="0" fontId="10" fillId="0" borderId="0" xfId="0" applyFont="1"/>
    <xf numFmtId="0" fontId="6" fillId="2" borderId="1" xfId="0" applyFont="1" applyFill="1" applyBorder="1" applyProtection="1">
      <protection locked="0"/>
    </xf>
    <xf numFmtId="0" fontId="10" fillId="0" borderId="0" xfId="0" applyFont="1" applyAlignment="1">
      <alignment wrapText="1"/>
    </xf>
    <xf numFmtId="0" fontId="4" fillId="0" borderId="0" xfId="0" applyFont="1"/>
    <xf numFmtId="0" fontId="10" fillId="0" borderId="0" xfId="0" applyFont="1" applyAlignment="1">
      <alignment horizontal="center"/>
    </xf>
    <xf numFmtId="0" fontId="3" fillId="0" borderId="6" xfId="0" applyFont="1" applyBorder="1"/>
    <xf numFmtId="0" fontId="10" fillId="0" borderId="7" xfId="0" applyFont="1" applyBorder="1" applyAlignment="1">
      <alignment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10" fillId="0" borderId="11" xfId="0" applyFont="1" applyBorder="1" applyAlignment="1">
      <alignment horizontal="center" wrapText="1"/>
    </xf>
    <xf numFmtId="0" fontId="5" fillId="0" borderId="12" xfId="0" applyFont="1" applyBorder="1" applyAlignment="1">
      <alignment horizontal="center" wrapText="1"/>
    </xf>
    <xf numFmtId="0" fontId="10"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5" xfId="0" quotePrefix="1" applyFont="1" applyBorder="1" applyAlignment="1">
      <alignment horizontal="center" wrapText="1"/>
    </xf>
    <xf numFmtId="0" fontId="5" fillId="0" borderId="16" xfId="0" quotePrefix="1" applyFont="1" applyBorder="1" applyAlignment="1">
      <alignment horizontal="center" wrapText="1"/>
    </xf>
    <xf numFmtId="0" fontId="6" fillId="0" borderId="17" xfId="0" applyFont="1" applyBorder="1"/>
    <xf numFmtId="164" fontId="6" fillId="3" borderId="3" xfId="1" applyNumberFormat="1" applyFont="1" applyFill="1" applyBorder="1" applyProtection="1">
      <protection locked="0"/>
    </xf>
    <xf numFmtId="164" fontId="6" fillId="3" borderId="1" xfId="1" applyNumberFormat="1" applyFont="1" applyFill="1" applyBorder="1" applyProtection="1">
      <protection locked="0"/>
    </xf>
    <xf numFmtId="164" fontId="6" fillId="0" borderId="1" xfId="1" applyNumberFormat="1" applyFont="1" applyFill="1" applyBorder="1"/>
    <xf numFmtId="167" fontId="6" fillId="0" borderId="1" xfId="0" applyNumberFormat="1" applyFont="1" applyBorder="1"/>
    <xf numFmtId="168" fontId="6" fillId="0" borderId="1" xfId="2" applyNumberFormat="1" applyFont="1" applyFill="1" applyBorder="1"/>
    <xf numFmtId="168" fontId="6" fillId="0" borderId="1" xfId="2" applyNumberFormat="1" applyFont="1" applyBorder="1"/>
    <xf numFmtId="168" fontId="6" fillId="0" borderId="18" xfId="2" applyNumberFormat="1" applyFont="1" applyBorder="1"/>
    <xf numFmtId="164" fontId="6" fillId="3" borderId="19" xfId="1" applyNumberFormat="1" applyFont="1" applyFill="1" applyBorder="1" applyProtection="1">
      <protection locked="0"/>
    </xf>
    <xf numFmtId="0" fontId="5" fillId="0" borderId="20" xfId="0" applyFont="1" applyBorder="1" applyAlignment="1">
      <alignment wrapText="1"/>
    </xf>
    <xf numFmtId="164" fontId="10" fillId="0" borderId="4" xfId="1" applyNumberFormat="1" applyFont="1" applyBorder="1"/>
    <xf numFmtId="0" fontId="10" fillId="0" borderId="4" xfId="0" applyFont="1" applyBorder="1"/>
    <xf numFmtId="168" fontId="10" fillId="0" borderId="4" xfId="2" applyNumberFormat="1" applyFont="1" applyBorder="1"/>
    <xf numFmtId="168" fontId="10" fillId="0" borderId="21" xfId="2" applyNumberFormat="1" applyFont="1" applyBorder="1"/>
    <xf numFmtId="0" fontId="5" fillId="0" borderId="0" xfId="0" applyFont="1" applyAlignment="1">
      <alignment wrapText="1"/>
    </xf>
    <xf numFmtId="164" fontId="10" fillId="0" borderId="0" xfId="1" applyNumberFormat="1" applyFont="1" applyBorder="1"/>
    <xf numFmtId="168" fontId="10" fillId="0" borderId="0" xfId="2" applyNumberFormat="1" applyFont="1" applyBorder="1"/>
    <xf numFmtId="169" fontId="10" fillId="0" borderId="0" xfId="2" applyNumberFormat="1" applyFont="1" applyBorder="1"/>
    <xf numFmtId="164" fontId="5" fillId="0" borderId="13" xfId="1" applyNumberFormat="1" applyFont="1" applyBorder="1" applyAlignment="1">
      <alignment horizontal="center" wrapText="1"/>
    </xf>
    <xf numFmtId="164" fontId="5" fillId="0" borderId="15" xfId="1" applyNumberFormat="1" applyFont="1" applyBorder="1" applyAlignment="1">
      <alignment horizontal="center" wrapText="1"/>
    </xf>
    <xf numFmtId="168" fontId="5" fillId="0" borderId="15" xfId="2" applyNumberFormat="1" applyFont="1" applyBorder="1" applyAlignment="1">
      <alignment horizontal="center" wrapText="1"/>
    </xf>
    <xf numFmtId="168" fontId="5" fillId="0" borderId="16" xfId="2" applyNumberFormat="1" applyFont="1" applyBorder="1" applyAlignment="1">
      <alignment horizontal="center" wrapText="1"/>
    </xf>
    <xf numFmtId="164" fontId="5" fillId="0" borderId="17" xfId="1" applyNumberFormat="1" applyFont="1" applyBorder="1" applyAlignment="1">
      <alignment horizontal="center"/>
    </xf>
    <xf numFmtId="164" fontId="5" fillId="0" borderId="1" xfId="1" applyNumberFormat="1" applyFont="1" applyBorder="1" applyAlignment="1">
      <alignment horizontal="center"/>
    </xf>
    <xf numFmtId="0" fontId="5" fillId="0" borderId="1" xfId="0" quotePrefix="1" applyFont="1" applyBorder="1" applyAlignment="1">
      <alignment horizontal="center"/>
    </xf>
    <xf numFmtId="168" fontId="5" fillId="0" borderId="1" xfId="2" applyNumberFormat="1" applyFont="1" applyBorder="1" applyAlignment="1">
      <alignment horizontal="center"/>
    </xf>
    <xf numFmtId="168" fontId="5" fillId="0" borderId="18" xfId="2" quotePrefix="1" applyNumberFormat="1" applyFont="1" applyBorder="1" applyAlignment="1">
      <alignment horizontal="center"/>
    </xf>
    <xf numFmtId="167" fontId="6" fillId="0" borderId="0" xfId="0" applyNumberFormat="1" applyFont="1"/>
    <xf numFmtId="166" fontId="3" fillId="3" borderId="20" xfId="1" applyNumberFormat="1" applyFont="1" applyFill="1" applyBorder="1" applyProtection="1">
      <protection locked="0"/>
    </xf>
    <xf numFmtId="166" fontId="3" fillId="0" borderId="4" xfId="1" applyNumberFormat="1" applyFont="1" applyBorder="1"/>
    <xf numFmtId="167" fontId="3" fillId="3" borderId="4" xfId="0" applyNumberFormat="1" applyFont="1" applyFill="1" applyBorder="1" applyAlignment="1" applyProtection="1">
      <alignment wrapText="1"/>
      <protection locked="0"/>
    </xf>
    <xf numFmtId="168" fontId="3" fillId="0" borderId="21" xfId="2" applyNumberFormat="1" applyFont="1" applyBorder="1"/>
    <xf numFmtId="0" fontId="11" fillId="0" borderId="0" xfId="0" applyFont="1"/>
    <xf numFmtId="168" fontId="11" fillId="0" borderId="0" xfId="2" applyNumberFormat="1" applyFont="1" applyBorder="1"/>
    <xf numFmtId="0" fontId="11" fillId="0" borderId="7" xfId="0" applyFont="1" applyBorder="1"/>
    <xf numFmtId="168" fontId="5" fillId="0" borderId="10" xfId="2" applyNumberFormat="1" applyFont="1" applyBorder="1" applyAlignment="1">
      <alignment horizontal="right"/>
    </xf>
    <xf numFmtId="168" fontId="5" fillId="0" borderId="23" xfId="2" applyNumberFormat="1" applyFont="1" applyBorder="1"/>
    <xf numFmtId="171" fontId="6" fillId="0" borderId="0" xfId="3" applyNumberFormat="1" applyFont="1" applyFill="1"/>
    <xf numFmtId="0" fontId="6" fillId="3" borderId="24" xfId="0" applyFont="1" applyFill="1" applyBorder="1" applyAlignment="1" applyProtection="1">
      <alignment horizontal="right"/>
      <protection locked="0"/>
    </xf>
    <xf numFmtId="171" fontId="10" fillId="0" borderId="0" xfId="3" applyNumberFormat="1" applyFont="1" applyFill="1"/>
    <xf numFmtId="170" fontId="10" fillId="0" borderId="0" xfId="5" applyNumberFormat="1" applyFont="1" applyBorder="1" applyAlignment="1">
      <alignment horizontal="left" wrapText="1"/>
    </xf>
    <xf numFmtId="0" fontId="6" fillId="0" borderId="0" xfId="0" applyFont="1" applyAlignment="1">
      <alignment horizontal="left"/>
    </xf>
    <xf numFmtId="43" fontId="6" fillId="0" borderId="0" xfId="1" applyFont="1"/>
    <xf numFmtId="44" fontId="6" fillId="0" borderId="0" xfId="0" applyNumberFormat="1" applyFont="1"/>
    <xf numFmtId="0" fontId="6" fillId="0" borderId="1" xfId="0" applyFont="1" applyBorder="1"/>
    <xf numFmtId="0" fontId="10" fillId="0" borderId="1" xfId="0" applyFont="1" applyBorder="1" applyAlignment="1">
      <alignment horizontal="center"/>
    </xf>
    <xf numFmtId="0" fontId="5" fillId="0" borderId="2" xfId="0" applyFont="1" applyBorder="1" applyAlignment="1">
      <alignment horizontal="center" wrapText="1"/>
    </xf>
    <xf numFmtId="0" fontId="10" fillId="0" borderId="2" xfId="0" applyFont="1" applyBorder="1" applyAlignment="1">
      <alignment horizontal="center" wrapText="1"/>
    </xf>
    <xf numFmtId="0" fontId="10" fillId="0" borderId="31" xfId="0" applyFont="1" applyBorder="1" applyAlignment="1">
      <alignment horizontal="center" wrapText="1"/>
    </xf>
    <xf numFmtId="168" fontId="6" fillId="3" borderId="2" xfId="0" applyNumberFormat="1" applyFont="1" applyFill="1" applyBorder="1" applyAlignment="1" applyProtection="1">
      <alignment horizontal="center"/>
      <protection locked="0"/>
    </xf>
    <xf numFmtId="0" fontId="5" fillId="0" borderId="1" xfId="0" applyFont="1" applyBorder="1" applyAlignment="1">
      <alignment horizontal="center" vertical="center" wrapText="1"/>
    </xf>
    <xf numFmtId="0" fontId="3" fillId="0" borderId="1" xfId="0" applyFont="1" applyBorder="1" applyAlignment="1">
      <alignment horizontal="right"/>
    </xf>
    <xf numFmtId="0" fontId="3" fillId="0" borderId="1" xfId="0" applyFont="1" applyBorder="1" applyAlignment="1">
      <alignment wrapText="1"/>
    </xf>
    <xf numFmtId="0" fontId="6" fillId="0" borderId="1" xfId="0" applyFont="1" applyBorder="1" applyAlignment="1">
      <alignment wrapText="1"/>
    </xf>
    <xf numFmtId="0" fontId="6" fillId="0" borderId="1" xfId="0" applyFont="1" applyBorder="1" applyAlignment="1">
      <alignment horizontal="right"/>
    </xf>
    <xf numFmtId="0" fontId="6" fillId="3" borderId="1" xfId="0" applyFont="1" applyFill="1" applyBorder="1" applyAlignment="1" applyProtection="1">
      <alignment wrapText="1"/>
      <protection locked="0"/>
    </xf>
    <xf numFmtId="0" fontId="0" fillId="3" borderId="32" xfId="0" applyFill="1" applyBorder="1" applyProtection="1">
      <protection locked="0"/>
    </xf>
    <xf numFmtId="168" fontId="6" fillId="0" borderId="5" xfId="2" applyNumberFormat="1" applyFont="1" applyBorder="1"/>
    <xf numFmtId="44" fontId="6" fillId="0" borderId="0" xfId="2" applyFont="1"/>
    <xf numFmtId="168" fontId="6" fillId="0" borderId="0" xfId="2" applyNumberFormat="1" applyFont="1"/>
    <xf numFmtId="168" fontId="6" fillId="0" borderId="0" xfId="2" applyNumberFormat="1" applyFont="1" applyBorder="1"/>
    <xf numFmtId="0" fontId="8" fillId="0" borderId="0" xfId="0" applyFont="1"/>
    <xf numFmtId="165" fontId="6" fillId="0" borderId="0" xfId="3" applyNumberFormat="1" applyFont="1" applyBorder="1"/>
    <xf numFmtId="44" fontId="6" fillId="0" borderId="0" xfId="2" applyFont="1" applyBorder="1"/>
    <xf numFmtId="9" fontId="8" fillId="0" borderId="0" xfId="3" applyFont="1" applyBorder="1"/>
    <xf numFmtId="9" fontId="6" fillId="0" borderId="0" xfId="3" applyFont="1" applyBorder="1"/>
    <xf numFmtId="0" fontId="10" fillId="0" borderId="1" xfId="0" applyFont="1" applyBorder="1" applyAlignment="1">
      <alignment wrapText="1"/>
    </xf>
    <xf numFmtId="0" fontId="10" fillId="0" borderId="1" xfId="0" applyFont="1" applyBorder="1" applyAlignment="1">
      <alignment horizontal="center" wrapText="1"/>
    </xf>
    <xf numFmtId="167" fontId="0" fillId="0" borderId="1" xfId="0" applyNumberFormat="1" applyBorder="1"/>
    <xf numFmtId="0" fontId="12" fillId="0" borderId="0" xfId="0" applyFont="1" applyAlignment="1">
      <alignment horizontal="center" vertical="center" readingOrder="1"/>
    </xf>
    <xf numFmtId="0" fontId="2" fillId="0" borderId="0" xfId="0" applyFont="1"/>
    <xf numFmtId="0" fontId="5" fillId="3" borderId="1" xfId="0" applyFont="1" applyFill="1" applyBorder="1" applyAlignment="1">
      <alignment horizontal="left" vertical="center"/>
    </xf>
    <xf numFmtId="0" fontId="5" fillId="2" borderId="1" xfId="0" applyFont="1" applyFill="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right" vertical="center"/>
    </xf>
    <xf numFmtId="0" fontId="6" fillId="2" borderId="34" xfId="0" applyFont="1" applyFill="1" applyBorder="1" applyAlignment="1" applyProtection="1">
      <alignment horizontal="left" vertical="center" wrapText="1"/>
      <protection locked="0"/>
    </xf>
    <xf numFmtId="0" fontId="5" fillId="0" borderId="0" xfId="0" applyFont="1"/>
    <xf numFmtId="0" fontId="6" fillId="0" borderId="0" xfId="6" applyFont="1" applyAlignment="1">
      <alignment horizontal="left" wrapText="1"/>
    </xf>
    <xf numFmtId="0" fontId="9" fillId="0" borderId="0" xfId="6" applyFont="1" applyAlignment="1">
      <alignment horizontal="center"/>
    </xf>
    <xf numFmtId="0" fontId="6" fillId="0" borderId="0" xfId="6" applyFont="1"/>
    <xf numFmtId="0" fontId="6" fillId="0" borderId="0" xfId="6" applyFont="1" applyAlignment="1">
      <alignment horizontal="right" vertical="center"/>
    </xf>
    <xf numFmtId="0" fontId="6" fillId="0" borderId="0" xfId="6" applyFont="1" applyAlignment="1">
      <alignment vertical="center"/>
    </xf>
    <xf numFmtId="0" fontId="6" fillId="0" borderId="0" xfId="6" applyFont="1" applyAlignment="1">
      <alignment horizontal="center" wrapText="1"/>
    </xf>
    <xf numFmtId="0" fontId="3" fillId="0" borderId="0" xfId="6" applyFont="1" applyAlignment="1">
      <alignment horizontal="center" wrapText="1"/>
    </xf>
    <xf numFmtId="0" fontId="3" fillId="0" borderId="0" xfId="6" applyFont="1" applyAlignment="1">
      <alignment horizontal="left" wrapText="1"/>
    </xf>
    <xf numFmtId="0" fontId="13" fillId="0" borderId="0" xfId="6" applyFont="1"/>
    <xf numFmtId="0" fontId="5" fillId="0" borderId="0" xfId="0" applyFont="1" applyAlignment="1">
      <alignment horizontal="left" vertical="center" wrapText="1"/>
    </xf>
    <xf numFmtId="44" fontId="8" fillId="0" borderId="0" xfId="2" applyFont="1" applyBorder="1"/>
    <xf numFmtId="0" fontId="5" fillId="0" borderId="13" xfId="0" applyFont="1" applyBorder="1" applyAlignment="1">
      <alignment horizontal="center"/>
    </xf>
    <xf numFmtId="9" fontId="5" fillId="0" borderId="15" xfId="3" applyFont="1" applyBorder="1" applyAlignment="1">
      <alignment horizontal="center" wrapText="1"/>
    </xf>
    <xf numFmtId="0" fontId="10" fillId="0" borderId="15" xfId="0" applyFont="1" applyBorder="1" applyAlignment="1">
      <alignment horizontal="center" wrapText="1"/>
    </xf>
    <xf numFmtId="0" fontId="5" fillId="0" borderId="16" xfId="0" applyFont="1" applyBorder="1" applyAlignment="1">
      <alignment horizontal="center" wrapText="1"/>
    </xf>
    <xf numFmtId="0" fontId="3" fillId="0" borderId="17" xfId="0" applyFont="1" applyBorder="1" applyAlignment="1">
      <alignment horizontal="center"/>
    </xf>
    <xf numFmtId="168" fontId="3" fillId="0" borderId="1" xfId="2" applyNumberFormat="1" applyFont="1" applyFill="1" applyBorder="1" applyAlignment="1">
      <alignment horizontal="center" wrapText="1"/>
    </xf>
    <xf numFmtId="168" fontId="3" fillId="0" borderId="1" xfId="2" applyNumberFormat="1" applyFont="1" applyFill="1" applyBorder="1" applyAlignment="1">
      <alignment horizontal="center"/>
    </xf>
    <xf numFmtId="168" fontId="3" fillId="4" borderId="1" xfId="2" applyNumberFormat="1" applyFont="1" applyFill="1" applyBorder="1" applyAlignment="1">
      <alignment horizontal="center"/>
    </xf>
    <xf numFmtId="165" fontId="3" fillId="0" borderId="18" xfId="3" applyNumberFormat="1" applyFont="1" applyFill="1" applyBorder="1" applyAlignment="1">
      <alignment horizontal="center"/>
    </xf>
    <xf numFmtId="0" fontId="3" fillId="0" borderId="39" xfId="0" applyFont="1" applyBorder="1" applyAlignment="1">
      <alignment horizontal="center"/>
    </xf>
    <xf numFmtId="168" fontId="3" fillId="0" borderId="35" xfId="2" applyNumberFormat="1" applyFont="1" applyFill="1" applyBorder="1" applyAlignment="1">
      <alignment horizontal="center" wrapText="1"/>
    </xf>
    <xf numFmtId="168" fontId="3" fillId="0" borderId="35" xfId="2" applyNumberFormat="1" applyFont="1" applyFill="1" applyBorder="1" applyAlignment="1">
      <alignment horizontal="center"/>
    </xf>
    <xf numFmtId="168" fontId="3" fillId="4" borderId="35" xfId="2" applyNumberFormat="1" applyFont="1" applyFill="1" applyBorder="1" applyAlignment="1">
      <alignment horizontal="center"/>
    </xf>
    <xf numFmtId="165" fontId="3" fillId="0" borderId="40" xfId="3" applyNumberFormat="1" applyFont="1" applyFill="1" applyBorder="1" applyAlignment="1">
      <alignment horizontal="center"/>
    </xf>
    <xf numFmtId="0" fontId="5" fillId="0" borderId="8" xfId="0" applyFont="1" applyBorder="1"/>
    <xf numFmtId="168" fontId="5" fillId="0" borderId="11" xfId="2" applyNumberFormat="1" applyFont="1" applyBorder="1"/>
    <xf numFmtId="0" fontId="14" fillId="0" borderId="0" xfId="0" applyFont="1"/>
    <xf numFmtId="0" fontId="5" fillId="0" borderId="8" xfId="0" applyFont="1" applyBorder="1" applyAlignment="1">
      <alignment horizontal="center"/>
    </xf>
    <xf numFmtId="0" fontId="5" fillId="0" borderId="12" xfId="0" applyFont="1" applyBorder="1" applyAlignment="1">
      <alignment horizontal="center"/>
    </xf>
    <xf numFmtId="0" fontId="3" fillId="0" borderId="41" xfId="0" applyFont="1" applyBorder="1" applyAlignment="1">
      <alignment horizontal="center"/>
    </xf>
    <xf numFmtId="165" fontId="3" fillId="0" borderId="42" xfId="3" applyNumberFormat="1" applyFont="1" applyBorder="1" applyAlignment="1">
      <alignment horizontal="center"/>
    </xf>
    <xf numFmtId="165" fontId="3" fillId="0" borderId="18" xfId="3" applyNumberFormat="1" applyFont="1" applyBorder="1" applyAlignment="1">
      <alignment horizontal="center"/>
    </xf>
    <xf numFmtId="165" fontId="3" fillId="0" borderId="40" xfId="3" applyNumberFormat="1" applyFont="1" applyBorder="1" applyAlignment="1">
      <alignment horizontal="center"/>
    </xf>
    <xf numFmtId="0" fontId="3" fillId="0" borderId="23" xfId="0" applyFont="1" applyBorder="1" applyAlignment="1">
      <alignment horizontal="center"/>
    </xf>
    <xf numFmtId="165" fontId="3" fillId="0" borderId="23" xfId="3" applyNumberFormat="1" applyFont="1" applyBorder="1" applyAlignment="1">
      <alignment horizontal="center"/>
    </xf>
    <xf numFmtId="10" fontId="5" fillId="0" borderId="12" xfId="3" applyNumberFormat="1" applyFont="1" applyBorder="1" applyAlignment="1">
      <alignment horizontal="center"/>
    </xf>
    <xf numFmtId="10" fontId="3" fillId="0" borderId="40" xfId="3" applyNumberFormat="1" applyFont="1" applyFill="1" applyBorder="1" applyAlignment="1">
      <alignment horizontal="center"/>
    </xf>
    <xf numFmtId="10" fontId="3" fillId="0" borderId="23" xfId="3" applyNumberFormat="1" applyFont="1" applyBorder="1" applyAlignment="1">
      <alignment horizontal="center"/>
    </xf>
    <xf numFmtId="10" fontId="3" fillId="0" borderId="21" xfId="3" applyNumberFormat="1" applyFont="1" applyBorder="1" applyAlignment="1">
      <alignment horizontal="center"/>
    </xf>
    <xf numFmtId="0" fontId="15" fillId="0" borderId="0" xfId="0" applyFont="1"/>
    <xf numFmtId="0" fontId="8" fillId="0" borderId="0" xfId="0" applyFont="1" applyAlignment="1">
      <alignment horizontal="left" wrapText="1"/>
    </xf>
    <xf numFmtId="0" fontId="10" fillId="0" borderId="43" xfId="0" applyFont="1" applyBorder="1" applyAlignment="1">
      <alignment horizontal="center"/>
    </xf>
    <xf numFmtId="0" fontId="6" fillId="0" borderId="0" xfId="0" applyFont="1" applyAlignment="1">
      <alignment wrapText="1"/>
    </xf>
    <xf numFmtId="0" fontId="10" fillId="0" borderId="41" xfId="0" applyFont="1" applyBorder="1" applyAlignment="1">
      <alignment horizontal="center" wrapText="1"/>
    </xf>
    <xf numFmtId="0" fontId="10" fillId="0" borderId="3" xfId="0" applyFont="1" applyBorder="1" applyAlignment="1">
      <alignment horizontal="center" wrapText="1"/>
    </xf>
    <xf numFmtId="0" fontId="6" fillId="0" borderId="17" xfId="0" applyFont="1" applyBorder="1" applyAlignment="1">
      <alignment horizontal="center"/>
    </xf>
    <xf numFmtId="166" fontId="6" fillId="3" borderId="1" xfId="1" applyNumberFormat="1" applyFont="1" applyFill="1" applyBorder="1" applyAlignment="1" applyProtection="1">
      <alignment horizontal="center"/>
      <protection locked="0"/>
    </xf>
    <xf numFmtId="166" fontId="6" fillId="0" borderId="1" xfId="1" applyNumberFormat="1" applyFont="1" applyFill="1" applyBorder="1" applyAlignment="1">
      <alignment horizontal="center"/>
    </xf>
    <xf numFmtId="165" fontId="6" fillId="0" borderId="18" xfId="3" applyNumberFormat="1" applyFont="1" applyFill="1" applyBorder="1" applyAlignment="1">
      <alignment horizontal="center"/>
    </xf>
    <xf numFmtId="0" fontId="8" fillId="0" borderId="0" xfId="0" applyFont="1" applyAlignment="1">
      <alignment wrapText="1"/>
    </xf>
    <xf numFmtId="0" fontId="6" fillId="0" borderId="28" xfId="0" applyFont="1" applyBorder="1"/>
    <xf numFmtId="0" fontId="10" fillId="0" borderId="47" xfId="0" applyFont="1" applyBorder="1" applyAlignment="1">
      <alignment horizontal="center"/>
    </xf>
    <xf numFmtId="166" fontId="10" fillId="0" borderId="48" xfId="1" applyNumberFormat="1" applyFont="1" applyFill="1" applyBorder="1" applyAlignment="1">
      <alignment horizontal="center"/>
    </xf>
    <xf numFmtId="166" fontId="10" fillId="0" borderId="0" xfId="1" applyNumberFormat="1" applyFont="1" applyFill="1" applyBorder="1" applyAlignment="1">
      <alignment horizontal="center"/>
    </xf>
    <xf numFmtId="165" fontId="10" fillId="0" borderId="0" xfId="3" applyNumberFormat="1" applyFont="1" applyFill="1" applyBorder="1" applyAlignment="1">
      <alignment horizontal="center"/>
    </xf>
    <xf numFmtId="0" fontId="6" fillId="0" borderId="0" xfId="0" applyFont="1" applyAlignment="1">
      <alignment horizontal="center"/>
    </xf>
    <xf numFmtId="166" fontId="6" fillId="0" borderId="0" xfId="1" applyNumberFormat="1" applyFont="1" applyFill="1" applyBorder="1" applyAlignment="1">
      <alignment horizontal="center"/>
    </xf>
    <xf numFmtId="0" fontId="9" fillId="0" borderId="0" xfId="0" applyFont="1" applyAlignment="1">
      <alignment horizontal="center"/>
    </xf>
    <xf numFmtId="0" fontId="18" fillId="0" borderId="0" xfId="0" applyFont="1"/>
    <xf numFmtId="173" fontId="6" fillId="3" borderId="1" xfId="7" applyNumberFormat="1"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173" fontId="6" fillId="0" borderId="1" xfId="7" applyNumberFormat="1" applyFont="1" applyBorder="1" applyAlignment="1">
      <alignment horizontal="center"/>
    </xf>
    <xf numFmtId="0" fontId="5" fillId="0" borderId="0" xfId="0" applyFont="1" applyAlignment="1">
      <alignment horizontal="center" vertical="center"/>
    </xf>
    <xf numFmtId="173" fontId="6" fillId="0" borderId="1" xfId="7" applyNumberFormat="1" applyFont="1" applyBorder="1"/>
    <xf numFmtId="0" fontId="6" fillId="0" borderId="35" xfId="0" applyFont="1" applyBorder="1"/>
    <xf numFmtId="0" fontId="10" fillId="0" borderId="36" xfId="0" applyFont="1" applyBorder="1" applyAlignment="1">
      <alignment horizontal="center"/>
    </xf>
    <xf numFmtId="0" fontId="6" fillId="3" borderId="1" xfId="7" applyNumberFormat="1" applyFont="1" applyFill="1" applyBorder="1" applyAlignment="1" applyProtection="1">
      <alignment horizontal="center"/>
      <protection locked="0"/>
    </xf>
    <xf numFmtId="0" fontId="13" fillId="0" borderId="0" xfId="0" applyFont="1" applyAlignment="1">
      <alignment horizontal="left"/>
    </xf>
    <xf numFmtId="0" fontId="6" fillId="0" borderId="36" xfId="0" applyFont="1" applyBorder="1"/>
    <xf numFmtId="173" fontId="6" fillId="0" borderId="1" xfId="7" applyNumberFormat="1" applyFont="1" applyFill="1" applyBorder="1" applyAlignment="1">
      <alignment horizontal="center"/>
    </xf>
    <xf numFmtId="0" fontId="6" fillId="0" borderId="0" xfId="7" applyNumberFormat="1" applyFont="1" applyFill="1" applyBorder="1" applyAlignment="1">
      <alignment horizontal="center"/>
    </xf>
    <xf numFmtId="173" fontId="6" fillId="0" borderId="0" xfId="7" applyNumberFormat="1" applyFont="1" applyFill="1" applyBorder="1" applyAlignment="1">
      <alignment horizontal="center"/>
    </xf>
    <xf numFmtId="173" fontId="6" fillId="0" borderId="0" xfId="7" applyNumberFormat="1" applyFont="1" applyBorder="1" applyAlignment="1">
      <alignment horizontal="center"/>
    </xf>
    <xf numFmtId="0" fontId="6" fillId="0" borderId="37" xfId="0" applyFont="1" applyBorder="1"/>
    <xf numFmtId="0" fontId="10" fillId="0" borderId="0" xfId="0" applyFont="1" applyAlignment="1">
      <alignment horizontal="center" wrapText="1"/>
    </xf>
    <xf numFmtId="0" fontId="10" fillId="0" borderId="0" xfId="0" applyFont="1" applyAlignment="1">
      <alignment horizontal="right" wrapText="1"/>
    </xf>
    <xf numFmtId="10" fontId="6" fillId="0" borderId="33" xfId="3" applyNumberFormat="1" applyFont="1" applyBorder="1"/>
    <xf numFmtId="10" fontId="6" fillId="0" borderId="18" xfId="3" applyNumberFormat="1" applyFont="1" applyFill="1" applyBorder="1" applyAlignment="1">
      <alignment horizontal="center"/>
    </xf>
    <xf numFmtId="10" fontId="10" fillId="0" borderId="49" xfId="3" applyNumberFormat="1" applyFont="1" applyFill="1" applyBorder="1" applyAlignment="1">
      <alignment horizontal="center"/>
    </xf>
    <xf numFmtId="172" fontId="6" fillId="0" borderId="1" xfId="7" applyFont="1" applyFill="1" applyBorder="1" applyAlignment="1">
      <alignment horizontal="center"/>
    </xf>
    <xf numFmtId="172" fontId="6" fillId="3" borderId="1" xfId="7" applyFont="1" applyFill="1" applyBorder="1" applyAlignment="1" applyProtection="1">
      <alignment horizontal="center"/>
      <protection locked="0"/>
    </xf>
    <xf numFmtId="172" fontId="6" fillId="0" borderId="1" xfId="7" applyFont="1" applyBorder="1" applyAlignment="1">
      <alignment horizontal="center"/>
    </xf>
    <xf numFmtId="43" fontId="6" fillId="3" borderId="1" xfId="1" applyFont="1" applyFill="1" applyBorder="1" applyAlignment="1" applyProtection="1">
      <alignment horizontal="center"/>
      <protection locked="0"/>
    </xf>
    <xf numFmtId="43" fontId="6" fillId="0" borderId="1" xfId="1" applyFont="1" applyBorder="1" applyAlignment="1">
      <alignment horizontal="center"/>
    </xf>
    <xf numFmtId="0" fontId="3" fillId="0" borderId="7" xfId="0" applyFont="1" applyBorder="1" applyAlignment="1">
      <alignment horizontal="left" vertical="center" wrapText="1"/>
    </xf>
    <xf numFmtId="0" fontId="3" fillId="0" borderId="38" xfId="0" applyFont="1" applyBorder="1" applyAlignment="1">
      <alignment horizontal="left" vertical="center" wrapText="1"/>
    </xf>
    <xf numFmtId="0" fontId="5" fillId="0" borderId="0" xfId="0" applyFont="1" applyAlignment="1">
      <alignment horizontal="left" vertical="center" wrapText="1"/>
    </xf>
    <xf numFmtId="0" fontId="6" fillId="0" borderId="0" xfId="6" applyFont="1" applyAlignment="1">
      <alignment horizontal="left" wrapText="1"/>
    </xf>
    <xf numFmtId="0" fontId="6" fillId="2" borderId="35"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6" fillId="0" borderId="0" xfId="6" applyFont="1"/>
    <xf numFmtId="0" fontId="6" fillId="0" borderId="0" xfId="6" applyFont="1" applyAlignment="1">
      <alignment horizontal="left" vertical="top" wrapText="1" indent="3"/>
    </xf>
    <xf numFmtId="0" fontId="3" fillId="0" borderId="22" xfId="0" applyFont="1" applyBorder="1" applyAlignment="1">
      <alignment horizontal="left" wrapText="1"/>
    </xf>
    <xf numFmtId="0" fontId="5" fillId="0" borderId="1"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10" fillId="0" borderId="0" xfId="0" applyFont="1"/>
    <xf numFmtId="0" fontId="0" fillId="0" borderId="0" xfId="0"/>
    <xf numFmtId="0" fontId="6" fillId="3" borderId="1" xfId="0" applyFont="1" applyFill="1" applyBorder="1" applyAlignment="1" applyProtection="1">
      <alignment horizontal="left" wrapText="1"/>
      <protection locked="0"/>
    </xf>
    <xf numFmtId="170" fontId="6" fillId="3" borderId="1" xfId="0" applyNumberFormat="1" applyFont="1" applyFill="1" applyBorder="1" applyAlignment="1" applyProtection="1">
      <alignment horizontal="right"/>
      <protection locked="0"/>
    </xf>
    <xf numFmtId="0" fontId="3" fillId="0" borderId="0" xfId="0" applyFont="1" applyAlignment="1">
      <alignment horizontal="left" vertical="top" wrapText="1"/>
    </xf>
    <xf numFmtId="170" fontId="10" fillId="0" borderId="0" xfId="5" applyNumberFormat="1" applyFont="1" applyBorder="1" applyAlignment="1">
      <alignment horizontal="right" wrapText="1"/>
    </xf>
    <xf numFmtId="0" fontId="10" fillId="0" borderId="6" xfId="0" applyFont="1" applyBorder="1" applyAlignment="1">
      <alignment horizontal="left" wrapText="1"/>
    </xf>
    <xf numFmtId="0" fontId="6" fillId="3" borderId="25" xfId="0" applyFont="1" applyFill="1" applyBorder="1" applyAlignment="1" applyProtection="1">
      <alignment horizontal="left"/>
      <protection locked="0"/>
    </xf>
    <xf numFmtId="0" fontId="6" fillId="3" borderId="22" xfId="0" applyFont="1" applyFill="1" applyBorder="1" applyAlignment="1" applyProtection="1">
      <alignment horizontal="left"/>
      <protection locked="0"/>
    </xf>
    <xf numFmtId="0" fontId="6" fillId="3" borderId="26" xfId="0" applyFont="1" applyFill="1" applyBorder="1" applyAlignment="1" applyProtection="1">
      <alignment horizontal="left"/>
      <protection locked="0"/>
    </xf>
    <xf numFmtId="0" fontId="6" fillId="3" borderId="27" xfId="0" applyFont="1" applyFill="1" applyBorder="1" applyAlignment="1" applyProtection="1">
      <alignment horizontal="left"/>
      <protection locked="0"/>
    </xf>
    <xf numFmtId="0" fontId="6" fillId="3" borderId="0" xfId="0" applyFont="1" applyFill="1" applyAlignment="1" applyProtection="1">
      <alignment horizontal="left"/>
      <protection locked="0"/>
    </xf>
    <xf numFmtId="0" fontId="6" fillId="3" borderId="28" xfId="0" applyFont="1" applyFill="1" applyBorder="1" applyAlignment="1" applyProtection="1">
      <alignment horizontal="left"/>
      <protection locked="0"/>
    </xf>
    <xf numFmtId="0" fontId="6" fillId="3" borderId="29" xfId="0" applyFont="1" applyFill="1" applyBorder="1" applyAlignment="1" applyProtection="1">
      <alignment horizontal="left"/>
      <protection locked="0"/>
    </xf>
    <xf numFmtId="0" fontId="6" fillId="3" borderId="6" xfId="0" applyFont="1" applyFill="1" applyBorder="1" applyAlignment="1" applyProtection="1">
      <alignment horizontal="left"/>
      <protection locked="0"/>
    </xf>
    <xf numFmtId="0" fontId="6" fillId="3" borderId="30" xfId="0" applyFont="1" applyFill="1" applyBorder="1" applyAlignment="1" applyProtection="1">
      <alignment horizontal="left"/>
      <protection locked="0"/>
    </xf>
    <xf numFmtId="0" fontId="5" fillId="0" borderId="1" xfId="0" applyFont="1" applyBorder="1" applyAlignment="1">
      <alignment horizontal="center"/>
    </xf>
    <xf numFmtId="0" fontId="5" fillId="0" borderId="1" xfId="0" applyFont="1" applyBorder="1" applyAlignment="1">
      <alignment horizontal="center" wrapText="1"/>
    </xf>
    <xf numFmtId="0" fontId="10" fillId="0" borderId="2" xfId="0" applyFont="1" applyBorder="1" applyAlignment="1">
      <alignment horizontal="center" wrapText="1"/>
    </xf>
    <xf numFmtId="0" fontId="10" fillId="0" borderId="31" xfId="0" applyFont="1" applyBorder="1" applyAlignment="1">
      <alignment horizontal="center" wrapText="1"/>
    </xf>
    <xf numFmtId="0" fontId="5" fillId="0" borderId="2" xfId="0" applyFont="1" applyBorder="1" applyAlignment="1">
      <alignment horizontal="center"/>
    </xf>
    <xf numFmtId="0" fontId="5" fillId="0" borderId="31"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horizontal="center" vertical="center" wrapText="1"/>
    </xf>
    <xf numFmtId="0" fontId="6" fillId="3" borderId="2" xfId="0" applyFont="1" applyFill="1" applyBorder="1" applyAlignment="1" applyProtection="1">
      <alignment horizontal="left" wrapText="1"/>
      <protection locked="0"/>
    </xf>
    <xf numFmtId="0" fontId="6" fillId="3" borderId="31" xfId="0" applyFont="1" applyFill="1" applyBorder="1" applyAlignment="1" applyProtection="1">
      <alignment horizontal="left" wrapText="1"/>
      <protection locked="0"/>
    </xf>
    <xf numFmtId="0" fontId="6" fillId="3" borderId="3" xfId="0" applyFont="1" applyFill="1" applyBorder="1" applyAlignment="1" applyProtection="1">
      <alignment horizontal="left" wrapText="1"/>
      <protection locked="0"/>
    </xf>
    <xf numFmtId="17" fontId="6" fillId="3" borderId="2" xfId="0" applyNumberFormat="1" applyFont="1" applyFill="1" applyBorder="1" applyAlignment="1" applyProtection="1">
      <alignment horizontal="left" wrapText="1"/>
      <protection locked="0"/>
    </xf>
    <xf numFmtId="17" fontId="6" fillId="3" borderId="1" xfId="0" applyNumberFormat="1" applyFont="1" applyFill="1" applyBorder="1" applyAlignment="1" applyProtection="1">
      <alignment horizontal="left" wrapText="1"/>
      <protection locked="0"/>
    </xf>
    <xf numFmtId="0" fontId="5" fillId="3" borderId="25" xfId="0" applyFont="1" applyFill="1" applyBorder="1" applyAlignment="1" applyProtection="1">
      <alignment horizontal="center" wrapText="1"/>
      <protection locked="0"/>
    </xf>
    <xf numFmtId="0" fontId="5" fillId="3" borderId="22" xfId="0" applyFont="1" applyFill="1" applyBorder="1" applyAlignment="1" applyProtection="1">
      <alignment horizontal="center" wrapText="1"/>
      <protection locked="0"/>
    </xf>
    <xf numFmtId="0" fontId="5" fillId="3" borderId="26" xfId="0" applyFont="1" applyFill="1" applyBorder="1" applyAlignment="1" applyProtection="1">
      <alignment horizontal="center" wrapText="1"/>
      <protection locked="0"/>
    </xf>
    <xf numFmtId="0" fontId="5" fillId="3" borderId="27" xfId="0" applyFont="1" applyFill="1" applyBorder="1" applyAlignment="1" applyProtection="1">
      <alignment horizontal="center" wrapText="1"/>
      <protection locked="0"/>
    </xf>
    <xf numFmtId="0" fontId="5" fillId="3" borderId="0" xfId="0" applyFont="1" applyFill="1" applyAlignment="1" applyProtection="1">
      <alignment horizontal="center" wrapText="1"/>
      <protection locked="0"/>
    </xf>
    <xf numFmtId="0" fontId="5" fillId="3" borderId="28" xfId="0" applyFont="1" applyFill="1" applyBorder="1" applyAlignment="1" applyProtection="1">
      <alignment horizontal="center" wrapText="1"/>
      <protection locked="0"/>
    </xf>
    <xf numFmtId="0" fontId="5" fillId="3" borderId="29" xfId="0" applyFont="1" applyFill="1" applyBorder="1" applyAlignment="1" applyProtection="1">
      <alignment horizontal="center" wrapText="1"/>
      <protection locked="0"/>
    </xf>
    <xf numFmtId="0" fontId="5" fillId="3" borderId="6" xfId="0" applyFont="1" applyFill="1" applyBorder="1" applyAlignment="1" applyProtection="1">
      <alignment horizontal="center" wrapText="1"/>
      <protection locked="0"/>
    </xf>
    <xf numFmtId="0" fontId="5" fillId="3" borderId="30" xfId="0" applyFont="1" applyFill="1" applyBorder="1" applyAlignment="1" applyProtection="1">
      <alignment horizontal="center" wrapText="1"/>
      <protection locked="0"/>
    </xf>
    <xf numFmtId="0" fontId="8" fillId="0" borderId="0" xfId="0" applyFont="1" applyAlignment="1">
      <alignment horizontal="left" wrapText="1"/>
    </xf>
    <xf numFmtId="0" fontId="10" fillId="0" borderId="22" xfId="0" applyFont="1" applyBorder="1" applyAlignment="1">
      <alignment horizontal="center"/>
    </xf>
    <xf numFmtId="0" fontId="10" fillId="0" borderId="44" xfId="0" applyFont="1" applyBorder="1" applyAlignment="1">
      <alignment horizontal="center"/>
    </xf>
    <xf numFmtId="0" fontId="10" fillId="0" borderId="22" xfId="0" applyFont="1" applyBorder="1" applyAlignment="1">
      <alignment horizontal="center" wrapText="1"/>
    </xf>
    <xf numFmtId="0" fontId="10" fillId="0" borderId="24" xfId="0" applyFont="1" applyBorder="1" applyAlignment="1">
      <alignment horizontal="center" wrapText="1"/>
    </xf>
    <xf numFmtId="0" fontId="10" fillId="0" borderId="45" xfId="0" applyFont="1" applyBorder="1" applyAlignment="1">
      <alignment horizontal="center" wrapText="1"/>
    </xf>
    <xf numFmtId="0" fontId="10" fillId="0" borderId="46" xfId="0" applyFont="1" applyBorder="1" applyAlignment="1">
      <alignment horizontal="center" wrapText="1"/>
    </xf>
    <xf numFmtId="0" fontId="6" fillId="0" borderId="0" xfId="0" applyFont="1" applyAlignment="1">
      <alignment horizontal="left" wrapText="1"/>
    </xf>
    <xf numFmtId="0" fontId="9" fillId="0" borderId="2" xfId="0" applyFont="1" applyBorder="1" applyAlignment="1">
      <alignment horizontal="center"/>
    </xf>
    <xf numFmtId="0" fontId="9" fillId="0" borderId="31" xfId="0" applyFont="1" applyBorder="1" applyAlignment="1">
      <alignment horizontal="center"/>
    </xf>
    <xf numFmtId="0" fontId="9" fillId="0" borderId="3" xfId="0" applyFont="1" applyBorder="1" applyAlignment="1">
      <alignment horizontal="center"/>
    </xf>
    <xf numFmtId="0" fontId="9" fillId="0" borderId="1" xfId="0" applyFont="1" applyBorder="1" applyAlignment="1">
      <alignment horizontal="center"/>
    </xf>
    <xf numFmtId="0" fontId="10" fillId="0" borderId="1" xfId="0" applyFont="1" applyBorder="1" applyAlignment="1">
      <alignment horizontal="center"/>
    </xf>
    <xf numFmtId="0" fontId="6" fillId="0" borderId="2" xfId="0" applyFont="1" applyBorder="1" applyAlignment="1">
      <alignment horizontal="right"/>
    </xf>
    <xf numFmtId="0" fontId="6" fillId="0" borderId="31" xfId="0" applyFont="1" applyBorder="1" applyAlignment="1">
      <alignment horizontal="right"/>
    </xf>
    <xf numFmtId="0" fontId="6" fillId="0" borderId="3" xfId="0" applyFont="1" applyBorder="1" applyAlignment="1">
      <alignment horizontal="right"/>
    </xf>
    <xf numFmtId="0" fontId="10" fillId="0" borderId="0" xfId="0" applyFont="1" applyAlignment="1">
      <alignment horizontal="left" wrapText="1"/>
    </xf>
    <xf numFmtId="0" fontId="6" fillId="0" borderId="1" xfId="0" applyFont="1" applyBorder="1" applyAlignment="1">
      <alignment horizontal="right"/>
    </xf>
    <xf numFmtId="0" fontId="6" fillId="0" borderId="1" xfId="0" applyFont="1" applyBorder="1" applyAlignment="1">
      <alignment horizontal="left" wrapText="1"/>
    </xf>
    <xf numFmtId="0" fontId="13" fillId="0" borderId="2" xfId="0" applyFont="1" applyBorder="1" applyAlignment="1">
      <alignment horizontal="left"/>
    </xf>
    <xf numFmtId="0" fontId="13" fillId="0" borderId="31" xfId="0" applyFont="1" applyBorder="1" applyAlignment="1">
      <alignment horizontal="left"/>
    </xf>
    <xf numFmtId="0" fontId="13" fillId="0" borderId="3" xfId="0" applyFont="1" applyBorder="1" applyAlignment="1">
      <alignment horizontal="left"/>
    </xf>
    <xf numFmtId="0" fontId="10" fillId="0" borderId="2" xfId="0" applyFont="1" applyBorder="1" applyAlignment="1">
      <alignment horizontal="right"/>
    </xf>
    <xf numFmtId="0" fontId="10" fillId="0" borderId="31" xfId="0" applyFont="1" applyBorder="1" applyAlignment="1">
      <alignment horizontal="right"/>
    </xf>
    <xf numFmtId="0" fontId="10" fillId="0" borderId="3" xfId="0" applyFont="1" applyBorder="1" applyAlignment="1">
      <alignment horizontal="right"/>
    </xf>
    <xf numFmtId="0" fontId="13" fillId="0" borderId="50" xfId="0" applyFont="1" applyBorder="1" applyAlignment="1">
      <alignment horizontal="left"/>
    </xf>
    <xf numFmtId="0" fontId="13" fillId="0" borderId="24" xfId="0" applyFont="1" applyBorder="1" applyAlignment="1">
      <alignment horizontal="left"/>
    </xf>
    <xf numFmtId="0" fontId="6" fillId="3" borderId="1" xfId="0" applyFont="1" applyFill="1" applyBorder="1" applyAlignment="1" applyProtection="1">
      <alignment horizontal="center" wrapText="1"/>
      <protection locked="0"/>
    </xf>
    <xf numFmtId="0" fontId="6" fillId="3" borderId="2" xfId="0" applyFont="1" applyFill="1" applyBorder="1" applyAlignment="1" applyProtection="1">
      <alignment horizontal="center" wrapText="1"/>
      <protection locked="0"/>
    </xf>
    <xf numFmtId="0" fontId="6" fillId="3" borderId="31" xfId="0" applyFont="1" applyFill="1" applyBorder="1" applyAlignment="1" applyProtection="1">
      <alignment horizontal="center" wrapText="1"/>
      <protection locked="0"/>
    </xf>
    <xf numFmtId="0" fontId="6" fillId="3" borderId="3" xfId="0" applyFont="1" applyFill="1" applyBorder="1" applyAlignment="1" applyProtection="1">
      <alignment horizontal="center" wrapText="1"/>
      <protection locked="0"/>
    </xf>
    <xf numFmtId="0" fontId="6" fillId="0" borderId="2" xfId="0" applyFont="1" applyBorder="1" applyAlignment="1">
      <alignment horizontal="left" wrapText="1"/>
    </xf>
    <xf numFmtId="0" fontId="6" fillId="0" borderId="31" xfId="0" applyFont="1" applyBorder="1" applyAlignment="1">
      <alignment horizontal="left" wrapText="1"/>
    </xf>
    <xf numFmtId="0" fontId="6" fillId="0" borderId="3" xfId="0" applyFont="1" applyBorder="1" applyAlignment="1">
      <alignment horizontal="left" wrapText="1"/>
    </xf>
    <xf numFmtId="0" fontId="10" fillId="0" borderId="2" xfId="0" applyFont="1" applyBorder="1" applyAlignment="1">
      <alignment horizontal="left" wrapText="1"/>
    </xf>
    <xf numFmtId="0" fontId="10" fillId="0" borderId="31" xfId="0" applyFont="1" applyBorder="1" applyAlignment="1">
      <alignment horizontal="left" wrapText="1"/>
    </xf>
    <xf numFmtId="0" fontId="10" fillId="0" borderId="3" xfId="0" applyFont="1" applyBorder="1" applyAlignment="1">
      <alignment horizontal="left" wrapText="1"/>
    </xf>
    <xf numFmtId="0" fontId="6" fillId="3" borderId="51" xfId="7" applyNumberFormat="1" applyFont="1" applyFill="1" applyBorder="1" applyAlignment="1" applyProtection="1">
      <alignment horizontal="center"/>
      <protection locked="0"/>
    </xf>
  </cellXfs>
  <cellStyles count="8">
    <cellStyle name="Comma" xfId="1" builtinId="3"/>
    <cellStyle name="Comma 2" xfId="7" xr:uid="{E93A71DD-D7FC-437A-B093-4C73F3CF56D7}"/>
    <cellStyle name="Currency" xfId="2" builtinId="4"/>
    <cellStyle name="Currency 2" xfId="5" xr:uid="{D116242F-9490-4041-BF1F-E9802FAFFABC}"/>
    <cellStyle name="Normal" xfId="0" builtinId="0"/>
    <cellStyle name="Normal 2" xfId="6" xr:uid="{3E7AF950-2727-4841-B255-9160C0064EEF}"/>
    <cellStyle name="Percent" xfId="3" builtinId="5"/>
    <cellStyle name="Percent 2" xfId="4" xr:uid="{DDF9C5C5-FCC0-4014-AB6C-008D83251A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ED6BB10B-12ED-41FC-A410-7FAE6428958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412583" cy="147664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FD894942-CCB1-48BB-AF54-941E421771F2}"/>
            </a:ext>
          </a:extLst>
        </xdr:cNvPr>
        <xdr:cNvSpPr/>
      </xdr:nvSpPr>
      <xdr:spPr>
        <a:xfrm>
          <a:off x="29527" y="700225"/>
          <a:ext cx="11262225" cy="68103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2024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05574C72-5F2E-43EB-B4B4-07D30BB56E7D}"/>
            </a:ext>
          </a:extLst>
        </xdr:cNvPr>
        <xdr:cNvSpPr/>
      </xdr:nvSpPr>
      <xdr:spPr>
        <a:xfrm>
          <a:off x="662803" y="183970"/>
          <a:ext cx="10458834" cy="2343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9CFAAED1-A0D1-4805-8257-439B24E4F9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58128"/>
          <a:ext cx="393092" cy="27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89560CE1-5F6C-4410-8ED8-1E425E96BB2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9063160" cy="156019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4345A239-0880-4E38-9072-45EBEB0D8E04}"/>
            </a:ext>
          </a:extLst>
        </xdr:cNvPr>
        <xdr:cNvSpPr/>
      </xdr:nvSpPr>
      <xdr:spPr>
        <a:xfrm>
          <a:off x="28575" y="750570"/>
          <a:ext cx="88258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3BAA0959-0BD8-4D55-B9E3-E268F7AC01FC}"/>
            </a:ext>
          </a:extLst>
        </xdr:cNvPr>
        <xdr:cNvSpPr/>
      </xdr:nvSpPr>
      <xdr:spPr>
        <a:xfrm>
          <a:off x="638175" y="201930"/>
          <a:ext cx="4687091" cy="2433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0E0D2A28-3219-4CFD-82DF-024D066D58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0980"/>
          <a:ext cx="389282" cy="28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FC12A154-1FDA-40D9-971C-0E781DBA846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3208440" cy="149923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1F6CBBAE-87B2-4E95-83EA-4FD67B897FA0}"/>
            </a:ext>
          </a:extLst>
        </xdr:cNvPr>
        <xdr:cNvSpPr/>
      </xdr:nvSpPr>
      <xdr:spPr>
        <a:xfrm>
          <a:off x="28575" y="641985"/>
          <a:ext cx="12971145" cy="68008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747444EA-4C66-421F-BCBA-04DC5EFFFBEB}"/>
            </a:ext>
          </a:extLst>
        </xdr:cNvPr>
        <xdr:cNvSpPr/>
      </xdr:nvSpPr>
      <xdr:spPr>
        <a:xfrm>
          <a:off x="638175" y="116205"/>
          <a:ext cx="10661171" cy="23571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41978E49-7570-4D1B-B028-1B3E6C2B79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0500"/>
          <a:ext cx="389282" cy="28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a:extLst>
            <a:ext uri="{FF2B5EF4-FFF2-40B4-BE49-F238E27FC236}">
              <a16:creationId xmlns:a16="http://schemas.microsoft.com/office/drawing/2014/main" id="{25EA9A35-B00F-48B8-A7D7-012C57CA846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866620" cy="221742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a:extLst>
            <a:ext uri="{FF2B5EF4-FFF2-40B4-BE49-F238E27FC236}">
              <a16:creationId xmlns:a16="http://schemas.microsoft.com/office/drawing/2014/main" id="{7A83EBBA-F99A-4368-A7A2-25151F04E1AA}"/>
            </a:ext>
          </a:extLst>
        </xdr:cNvPr>
        <xdr:cNvSpPr/>
      </xdr:nvSpPr>
      <xdr:spPr>
        <a:xfrm>
          <a:off x="0" y="417195"/>
          <a:ext cx="13801725" cy="15106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8EF988E2-94BB-4E3B-BE92-1D128B0208FF}"/>
            </a:ext>
          </a:extLst>
        </xdr:cNvPr>
        <xdr:cNvSpPr/>
      </xdr:nvSpPr>
      <xdr:spPr>
        <a:xfrm>
          <a:off x="1263015" y="175260"/>
          <a:ext cx="9139076" cy="23571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D39A-F0D4-468D-BAD4-BE4DFFD0411E}">
  <sheetPr>
    <pageSetUpPr fitToPage="1"/>
  </sheetPr>
  <dimension ref="A5:K49"/>
  <sheetViews>
    <sheetView topLeftCell="A26" workbookViewId="0">
      <selection activeCell="C55" sqref="C55"/>
    </sheetView>
  </sheetViews>
  <sheetFormatPr defaultColWidth="9" defaultRowHeight="15" x14ac:dyDescent="0.25"/>
  <cols>
    <col min="1" max="1" width="10.28515625" customWidth="1"/>
    <col min="2" max="2" width="54.5703125" customWidth="1"/>
    <col min="3" max="3" width="70.5703125" customWidth="1"/>
    <col min="4" max="4" width="31" customWidth="1"/>
    <col min="5" max="5" width="19" customWidth="1"/>
    <col min="6" max="6" width="24.28515625" customWidth="1"/>
    <col min="7" max="7" width="15.85546875" customWidth="1"/>
    <col min="8" max="8" width="18" customWidth="1"/>
    <col min="9" max="9" width="17.5703125" customWidth="1"/>
    <col min="10" max="10" width="17.28515625" customWidth="1"/>
    <col min="11" max="11" width="18"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5" spans="1:6" ht="46.5" x14ac:dyDescent="0.25">
      <c r="D5" s="101"/>
    </row>
    <row r="10" spans="1:6" x14ac:dyDescent="0.25">
      <c r="D10" s="102" t="s">
        <v>108</v>
      </c>
    </row>
    <row r="12" spans="1:6" s="4" customFormat="1" x14ac:dyDescent="0.25">
      <c r="A12" s="17"/>
      <c r="B12" s="1"/>
      <c r="C12" s="17"/>
    </row>
    <row r="13" spans="1:6" s="4" customFormat="1" ht="14.25" x14ac:dyDescent="0.2">
      <c r="A13" s="1"/>
      <c r="B13" s="1"/>
      <c r="C13" s="1"/>
    </row>
    <row r="14" spans="1:6" s="4" customFormat="1" x14ac:dyDescent="0.2">
      <c r="A14" s="1"/>
      <c r="B14" s="1" t="s">
        <v>109</v>
      </c>
      <c r="C14" s="103"/>
      <c r="D14" s="1"/>
      <c r="E14" s="1"/>
      <c r="F14" s="1"/>
    </row>
    <row r="15" spans="1:6" s="4" customFormat="1" x14ac:dyDescent="0.2">
      <c r="A15" s="1"/>
      <c r="B15" s="1" t="s">
        <v>110</v>
      </c>
      <c r="C15" s="104"/>
      <c r="D15" s="1"/>
      <c r="E15" s="1"/>
      <c r="F15" s="1"/>
    </row>
    <row r="16" spans="1:6" s="4" customFormat="1" ht="15.75" thickBot="1" x14ac:dyDescent="0.25">
      <c r="A16" s="1"/>
      <c r="B16" s="105"/>
      <c r="C16" s="105"/>
    </row>
    <row r="17" spans="1:11" s="4" customFormat="1" ht="16.5" thickTop="1" thickBot="1" x14ac:dyDescent="0.3">
      <c r="A17"/>
      <c r="B17" s="106" t="s">
        <v>111</v>
      </c>
      <c r="C17" s="107" t="s">
        <v>112</v>
      </c>
    </row>
    <row r="18" spans="1:11" s="4" customFormat="1" x14ac:dyDescent="0.2">
      <c r="A18" s="1"/>
      <c r="B18" s="105"/>
      <c r="C18" s="105"/>
      <c r="D18" s="1"/>
      <c r="E18" s="1"/>
      <c r="F18" s="1"/>
    </row>
    <row r="19" spans="1:11" s="4" customFormat="1" x14ac:dyDescent="0.25">
      <c r="A19" s="108" t="s">
        <v>113</v>
      </c>
      <c r="B19"/>
      <c r="C19"/>
      <c r="D19"/>
      <c r="E19"/>
      <c r="F19"/>
      <c r="G19"/>
      <c r="H19"/>
      <c r="I19"/>
      <c r="J19"/>
      <c r="K19"/>
    </row>
    <row r="20" spans="1:11" s="4" customFormat="1" ht="34.9" customHeight="1" x14ac:dyDescent="0.25">
      <c r="A20"/>
      <c r="B20" s="197" t="s">
        <v>114</v>
      </c>
      <c r="C20" s="197"/>
      <c r="D20" s="110" t="s">
        <v>115</v>
      </c>
      <c r="E20" s="111"/>
      <c r="F20" s="112"/>
      <c r="G20" s="113"/>
      <c r="H20" s="113"/>
      <c r="I20" s="113"/>
      <c r="J20" s="113"/>
      <c r="K20" s="113"/>
    </row>
    <row r="21" spans="1:11" s="4" customFormat="1" ht="30" customHeight="1" x14ac:dyDescent="0.25">
      <c r="A21"/>
      <c r="B21" s="197" t="s">
        <v>116</v>
      </c>
      <c r="C21" s="197"/>
      <c r="D21" s="198">
        <v>2021</v>
      </c>
      <c r="E21" s="109"/>
      <c r="F21" s="109"/>
      <c r="G21" s="109"/>
      <c r="H21" s="109"/>
      <c r="I21" s="109"/>
      <c r="J21" s="109"/>
      <c r="K21" s="109"/>
    </row>
    <row r="22" spans="1:11" s="4" customFormat="1" x14ac:dyDescent="0.25">
      <c r="A22"/>
      <c r="B22" s="201" t="s">
        <v>117</v>
      </c>
      <c r="C22" s="201"/>
      <c r="D22" s="199"/>
      <c r="E22" s="111"/>
      <c r="F22" s="112"/>
      <c r="G22" s="113"/>
      <c r="H22" s="113"/>
      <c r="I22" s="113"/>
      <c r="J22" s="113"/>
      <c r="K22" s="113"/>
    </row>
    <row r="23" spans="1:11" s="4" customFormat="1" ht="29.25" customHeight="1" x14ac:dyDescent="0.25">
      <c r="A23"/>
      <c r="B23" s="202" t="s">
        <v>118</v>
      </c>
      <c r="C23" s="202"/>
      <c r="D23" s="199"/>
      <c r="E23" s="114"/>
      <c r="F23" s="114"/>
      <c r="G23" s="114"/>
      <c r="H23" s="114"/>
      <c r="I23" s="114"/>
      <c r="J23" s="114"/>
      <c r="K23" s="109"/>
    </row>
    <row r="24" spans="1:11" s="4" customFormat="1" ht="45.95" customHeight="1" x14ac:dyDescent="0.25">
      <c r="A24"/>
      <c r="B24" s="202" t="s">
        <v>119</v>
      </c>
      <c r="C24" s="202"/>
      <c r="D24" s="200"/>
      <c r="E24" s="115"/>
      <c r="F24" s="115"/>
      <c r="G24" s="115"/>
      <c r="H24" s="115"/>
      <c r="I24" s="115"/>
      <c r="J24" s="115"/>
      <c r="K24" s="116"/>
    </row>
    <row r="25" spans="1:11" s="4" customFormat="1" x14ac:dyDescent="0.25">
      <c r="A25"/>
      <c r="B25" s="117" t="s">
        <v>120</v>
      </c>
      <c r="C25" s="111"/>
      <c r="D25" s="111"/>
      <c r="E25" s="111"/>
      <c r="F25" s="112"/>
      <c r="G25" s="113"/>
      <c r="H25" s="113"/>
      <c r="I25" s="111"/>
      <c r="J25" s="113"/>
      <c r="K25" s="113"/>
    </row>
    <row r="26" spans="1:11" s="4" customFormat="1" ht="15.75" thickBot="1" x14ac:dyDescent="0.25">
      <c r="A26" s="1"/>
      <c r="B26" s="118"/>
      <c r="E26" s="1"/>
      <c r="F26" s="1"/>
    </row>
    <row r="27" spans="1:11" s="4" customFormat="1" ht="328.15" customHeight="1" thickBot="1" x14ac:dyDescent="0.25">
      <c r="A27" s="1"/>
      <c r="B27" s="194" t="s">
        <v>121</v>
      </c>
      <c r="C27" s="195"/>
      <c r="E27" s="1"/>
      <c r="F27" s="1"/>
    </row>
    <row r="28" spans="1:11" s="4" customFormat="1" ht="15.75" thickBot="1" x14ac:dyDescent="0.25">
      <c r="A28" s="1"/>
      <c r="B28" s="196" t="s">
        <v>122</v>
      </c>
      <c r="C28" s="196"/>
      <c r="E28" s="1"/>
      <c r="F28" s="1"/>
    </row>
    <row r="29" spans="1:11" ht="15.75" hidden="1" thickBot="1" x14ac:dyDescent="0.3">
      <c r="A29" s="4"/>
      <c r="B29" s="17" t="s">
        <v>123</v>
      </c>
      <c r="C29" s="119"/>
      <c r="D29" s="96"/>
      <c r="E29" s="4"/>
      <c r="F29" s="4"/>
      <c r="G29" s="4"/>
      <c r="H29" s="4"/>
      <c r="I29" s="4"/>
    </row>
    <row r="30" spans="1:11" ht="75" x14ac:dyDescent="0.25">
      <c r="A30" s="4"/>
      <c r="B30" s="120" t="s">
        <v>2</v>
      </c>
      <c r="C30" s="29" t="s">
        <v>124</v>
      </c>
      <c r="D30" s="29" t="s">
        <v>125</v>
      </c>
      <c r="E30" s="29" t="s">
        <v>75</v>
      </c>
      <c r="F30" s="121" t="s">
        <v>100</v>
      </c>
      <c r="G30" s="29" t="s">
        <v>102</v>
      </c>
      <c r="H30" s="122" t="s">
        <v>126</v>
      </c>
      <c r="I30" s="123" t="s">
        <v>103</v>
      </c>
    </row>
    <row r="31" spans="1:11" hidden="1" x14ac:dyDescent="0.25">
      <c r="A31" s="4"/>
      <c r="B31" s="124">
        <v>2016</v>
      </c>
      <c r="C31" s="125">
        <v>0</v>
      </c>
      <c r="D31" s="125">
        <v>0</v>
      </c>
      <c r="E31" s="126">
        <v>0</v>
      </c>
      <c r="F31" s="127">
        <v>0</v>
      </c>
      <c r="G31" s="126">
        <f t="shared" ref="G31:G36" si="0">F31-C31</f>
        <v>0</v>
      </c>
      <c r="H31" s="126">
        <v>0</v>
      </c>
      <c r="I31" s="128">
        <f t="shared" ref="I31:I36" si="1">IF(ISERROR(G31/H31),0,G31/H31)</f>
        <v>0</v>
      </c>
    </row>
    <row r="32" spans="1:11" hidden="1" x14ac:dyDescent="0.25">
      <c r="A32" s="4"/>
      <c r="B32" s="124">
        <v>2018</v>
      </c>
      <c r="C32" s="125">
        <v>0</v>
      </c>
      <c r="D32" s="125">
        <v>0</v>
      </c>
      <c r="E32" s="126">
        <v>0</v>
      </c>
      <c r="F32" s="127">
        <v>0</v>
      </c>
      <c r="G32" s="126">
        <f t="shared" si="0"/>
        <v>0</v>
      </c>
      <c r="H32" s="126">
        <v>0</v>
      </c>
      <c r="I32" s="128">
        <f t="shared" si="1"/>
        <v>0</v>
      </c>
    </row>
    <row r="33" spans="1:9" hidden="1" x14ac:dyDescent="0.25">
      <c r="A33" s="4"/>
      <c r="B33" s="124">
        <v>2019</v>
      </c>
      <c r="C33" s="125">
        <v>0</v>
      </c>
      <c r="D33" s="125">
        <v>0</v>
      </c>
      <c r="E33" s="126">
        <v>0</v>
      </c>
      <c r="F33" s="127">
        <v>0</v>
      </c>
      <c r="G33" s="126">
        <f t="shared" si="0"/>
        <v>0</v>
      </c>
      <c r="H33" s="126">
        <v>0</v>
      </c>
      <c r="I33" s="128">
        <f t="shared" si="1"/>
        <v>0</v>
      </c>
    </row>
    <row r="34" spans="1:9" hidden="1" x14ac:dyDescent="0.25">
      <c r="A34" s="4"/>
      <c r="B34" s="124">
        <v>2020</v>
      </c>
      <c r="C34" s="125">
        <v>0</v>
      </c>
      <c r="D34" s="125">
        <v>0</v>
      </c>
      <c r="E34" s="126">
        <v>0</v>
      </c>
      <c r="F34" s="127">
        <v>0</v>
      </c>
      <c r="G34" s="126">
        <f t="shared" si="0"/>
        <v>0</v>
      </c>
      <c r="H34" s="126">
        <v>0</v>
      </c>
      <c r="I34" s="128">
        <f t="shared" si="1"/>
        <v>0</v>
      </c>
    </row>
    <row r="35" spans="1:9" hidden="1" x14ac:dyDescent="0.25">
      <c r="A35" s="4"/>
      <c r="B35" s="129">
        <v>2021</v>
      </c>
      <c r="C35" s="130">
        <v>0</v>
      </c>
      <c r="D35" s="130">
        <v>0</v>
      </c>
      <c r="E35" s="131">
        <v>0</v>
      </c>
      <c r="F35" s="132">
        <v>0</v>
      </c>
      <c r="G35" s="131">
        <f t="shared" si="0"/>
        <v>0</v>
      </c>
      <c r="H35" s="131">
        <v>0</v>
      </c>
      <c r="I35" s="133">
        <f t="shared" si="1"/>
        <v>0</v>
      </c>
    </row>
    <row r="36" spans="1:9" ht="15.75" thickBot="1" x14ac:dyDescent="0.3">
      <c r="A36" s="4"/>
      <c r="B36" s="129">
        <v>2022</v>
      </c>
      <c r="C36" s="130">
        <v>-197326.36066303324</v>
      </c>
      <c r="D36" s="130">
        <v>-311531.73511837516</v>
      </c>
      <c r="E36" s="131">
        <v>13829.352213209175</v>
      </c>
      <c r="F36" s="132">
        <v>-297702.38290516601</v>
      </c>
      <c r="G36" s="131">
        <f t="shared" si="0"/>
        <v>-100376.02224213278</v>
      </c>
      <c r="H36" s="131">
        <v>11563705.558401106</v>
      </c>
      <c r="I36" s="146">
        <f t="shared" si="1"/>
        <v>-8.6802644476889988E-3</v>
      </c>
    </row>
    <row r="37" spans="1:9" ht="15.75" thickBot="1" x14ac:dyDescent="0.3">
      <c r="A37" s="4"/>
      <c r="B37" s="134" t="s">
        <v>127</v>
      </c>
      <c r="C37" s="135">
        <f t="shared" ref="C37:H37" si="2">SUM(C32:C36)</f>
        <v>-197326.36066303324</v>
      </c>
      <c r="D37" s="135">
        <f t="shared" si="2"/>
        <v>-311531.73511837516</v>
      </c>
      <c r="E37" s="135">
        <f t="shared" si="2"/>
        <v>13829.352213209175</v>
      </c>
      <c r="F37" s="135">
        <f t="shared" si="2"/>
        <v>-297702.38290516601</v>
      </c>
      <c r="G37" s="135">
        <f t="shared" si="2"/>
        <v>-100376.02224213278</v>
      </c>
      <c r="H37" s="135">
        <f t="shared" si="2"/>
        <v>11563705.558401106</v>
      </c>
      <c r="I37" s="145">
        <f>+G37/H37</f>
        <v>-8.6802644476889988E-3</v>
      </c>
    </row>
    <row r="38" spans="1:9" hidden="1" x14ac:dyDescent="0.25"/>
    <row r="39" spans="1:9" hidden="1" x14ac:dyDescent="0.25">
      <c r="C39" s="136"/>
    </row>
    <row r="40" spans="1:9" ht="15.75" thickBot="1" x14ac:dyDescent="0.3">
      <c r="B40" s="17" t="s">
        <v>128</v>
      </c>
      <c r="C40" s="136"/>
    </row>
    <row r="41" spans="1:9" ht="15.75" thickBot="1" x14ac:dyDescent="0.3">
      <c r="B41" s="137" t="s">
        <v>2</v>
      </c>
      <c r="C41" s="138" t="s">
        <v>129</v>
      </c>
    </row>
    <row r="42" spans="1:9" ht="15.75" hidden="1" thickBot="1" x14ac:dyDescent="0.3">
      <c r="B42" s="139">
        <v>2016</v>
      </c>
      <c r="C42" s="140">
        <v>0</v>
      </c>
    </row>
    <row r="43" spans="1:9" ht="15.75" hidden="1" thickBot="1" x14ac:dyDescent="0.3">
      <c r="B43" s="124">
        <v>2018</v>
      </c>
      <c r="C43" s="141">
        <v>0</v>
      </c>
    </row>
    <row r="44" spans="1:9" ht="15.75" hidden="1" thickBot="1" x14ac:dyDescent="0.3">
      <c r="B44" s="124">
        <v>2019</v>
      </c>
      <c r="C44" s="141">
        <v>0</v>
      </c>
    </row>
    <row r="45" spans="1:9" ht="15.75" hidden="1" thickBot="1" x14ac:dyDescent="0.3">
      <c r="B45" s="129">
        <v>2020</v>
      </c>
      <c r="C45" s="142">
        <v>0</v>
      </c>
    </row>
    <row r="46" spans="1:9" ht="15.75" hidden="1" thickBot="1" x14ac:dyDescent="0.3">
      <c r="B46" s="143">
        <v>2021</v>
      </c>
      <c r="C46" s="144">
        <v>0</v>
      </c>
    </row>
    <row r="47" spans="1:9" ht="15.75" thickBot="1" x14ac:dyDescent="0.3">
      <c r="B47" s="143">
        <v>2022</v>
      </c>
      <c r="C47" s="147">
        <v>-2.9751448285802889E-3</v>
      </c>
    </row>
    <row r="48" spans="1:9" ht="15.75" thickBot="1" x14ac:dyDescent="0.3">
      <c r="B48" s="134" t="s">
        <v>127</v>
      </c>
      <c r="C48" s="148">
        <v>-2.9751448285802889E-3</v>
      </c>
    </row>
    <row r="49" customFormat="1" hidden="1" x14ac:dyDescent="0.25"/>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20ED1B51-5896-4F07-B1E8-0C61DB12D26C}">
      <formula1>"2017,2018,2019,2020,2021"</formula1>
    </dataValidation>
    <dataValidation type="list" allowBlank="1" showInputMessage="1" showErrorMessage="1" sqref="C17" xr:uid="{439E199E-9F62-4778-8409-1C8951AB89C2}">
      <formula1>ListOfLDC</formula1>
    </dataValidation>
  </dataValidations>
  <pageMargins left="0.70866141732283472" right="0.70866141732283472" top="0.74803149606299213" bottom="0.74803149606299213" header="0.31496062992125984" footer="0.31496062992125984"/>
  <pageSetup scale="4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C136E-8185-4EC6-9EEA-72F02851560D}">
  <sheetPr>
    <pageSetUpPr fitToPage="1"/>
  </sheetPr>
  <dimension ref="A12:W97"/>
  <sheetViews>
    <sheetView workbookViewId="0">
      <selection activeCell="B19" sqref="B19:H19"/>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8"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4" customFormat="1" x14ac:dyDescent="0.2">
      <c r="A12" s="1" t="s">
        <v>0</v>
      </c>
      <c r="B12" s="2" t="s">
        <v>1</v>
      </c>
      <c r="C12" s="3"/>
      <c r="D12" s="3"/>
      <c r="E12" s="3"/>
      <c r="F12" s="3"/>
      <c r="I12" s="1"/>
      <c r="J12" s="1"/>
      <c r="K12" s="1"/>
      <c r="L12" s="1"/>
      <c r="M12" s="1"/>
      <c r="N12" s="1"/>
      <c r="O12" s="1"/>
      <c r="P12" s="1"/>
      <c r="Q12" s="1"/>
      <c r="R12" s="1"/>
      <c r="S12" s="1"/>
    </row>
    <row r="13" spans="1:19" s="4" customFormat="1" x14ac:dyDescent="0.2">
      <c r="A13" s="1"/>
      <c r="B13" s="204" t="s">
        <v>2</v>
      </c>
      <c r="C13" s="204"/>
      <c r="D13" s="5">
        <v>2022</v>
      </c>
      <c r="E13" s="205"/>
      <c r="F13" s="206"/>
      <c r="G13" s="1"/>
      <c r="H13" s="1"/>
      <c r="I13" s="1"/>
      <c r="J13" s="1"/>
      <c r="K13" s="1"/>
      <c r="L13" s="1"/>
      <c r="M13" s="1"/>
      <c r="N13" s="1"/>
      <c r="O13" s="1"/>
      <c r="P13" s="1"/>
      <c r="Q13" s="1"/>
    </row>
    <row r="14" spans="1:19" s="4" customFormat="1" thickBot="1" x14ac:dyDescent="0.25">
      <c r="A14" s="1"/>
      <c r="B14" s="7" t="s">
        <v>3</v>
      </c>
      <c r="C14" s="8" t="s">
        <v>4</v>
      </c>
      <c r="D14" s="9">
        <v>953478732</v>
      </c>
      <c r="E14" s="8" t="s">
        <v>5</v>
      </c>
      <c r="F14" s="10">
        <v>1</v>
      </c>
      <c r="G14" s="1"/>
      <c r="H14" s="1"/>
      <c r="I14" s="1"/>
      <c r="J14" s="1"/>
      <c r="K14" s="1"/>
      <c r="L14" s="1"/>
      <c r="M14" s="1"/>
      <c r="N14" s="1"/>
      <c r="O14" s="1"/>
      <c r="P14" s="1"/>
      <c r="Q14" s="1"/>
    </row>
    <row r="15" spans="1:19" s="4" customFormat="1" thickBot="1" x14ac:dyDescent="0.25">
      <c r="B15" s="7" t="s">
        <v>6</v>
      </c>
      <c r="C15" s="8" t="s">
        <v>7</v>
      </c>
      <c r="D15" s="9">
        <v>470616608</v>
      </c>
      <c r="E15" s="8" t="s">
        <v>5</v>
      </c>
      <c r="F15" s="11">
        <f>IFERROR(D15/$D$14,0)</f>
        <v>0.49357850595455127</v>
      </c>
    </row>
    <row r="16" spans="1:19" s="4" customFormat="1" thickBot="1" x14ac:dyDescent="0.25">
      <c r="B16" s="7" t="s">
        <v>8</v>
      </c>
      <c r="C16" s="8" t="s">
        <v>9</v>
      </c>
      <c r="D16" s="9">
        <v>482862124</v>
      </c>
      <c r="E16" s="8" t="s">
        <v>5</v>
      </c>
      <c r="F16" s="11">
        <f>IFERROR(D16/$D$14,0)</f>
        <v>0.50642149404544867</v>
      </c>
    </row>
    <row r="17" spans="1:8" s="4" customFormat="1" thickBot="1" x14ac:dyDescent="0.25">
      <c r="B17" s="7" t="s">
        <v>10</v>
      </c>
      <c r="C17" s="8" t="s">
        <v>11</v>
      </c>
      <c r="D17" s="9">
        <v>273031172.12028623</v>
      </c>
      <c r="E17" s="8" t="s">
        <v>5</v>
      </c>
      <c r="F17" s="11">
        <f>IFERROR(D17/$D$14,0)</f>
        <v>0.28635266100543311</v>
      </c>
    </row>
    <row r="18" spans="1:8" s="4" customFormat="1" thickBot="1" x14ac:dyDescent="0.25">
      <c r="B18" s="7" t="s">
        <v>12</v>
      </c>
      <c r="C18" s="8" t="s">
        <v>13</v>
      </c>
      <c r="D18" s="9">
        <f>D16-D17</f>
        <v>209830951.87971377</v>
      </c>
      <c r="E18" s="8" t="s">
        <v>5</v>
      </c>
      <c r="F18" s="11">
        <f>IFERROR(D18/$D$14,0)</f>
        <v>0.22006883304001559</v>
      </c>
    </row>
    <row r="19" spans="1:8" s="4" customFormat="1" ht="34.5" customHeight="1" x14ac:dyDescent="0.2">
      <c r="B19" s="207" t="s">
        <v>14</v>
      </c>
      <c r="C19" s="207"/>
      <c r="D19" s="207"/>
      <c r="E19" s="207"/>
      <c r="F19" s="207"/>
      <c r="G19" s="208"/>
      <c r="H19" s="208"/>
    </row>
    <row r="20" spans="1:8" s="4" customFormat="1" ht="14.25" x14ac:dyDescent="0.2">
      <c r="D20" s="12"/>
    </row>
    <row r="21" spans="1:8" s="4" customFormat="1" x14ac:dyDescent="0.25">
      <c r="A21" s="4" t="s">
        <v>15</v>
      </c>
      <c r="B21" s="13" t="s">
        <v>16</v>
      </c>
    </row>
    <row r="22" spans="1:8" s="4" customFormat="1" x14ac:dyDescent="0.25">
      <c r="B22" s="13"/>
    </row>
    <row r="23" spans="1:8" s="4" customFormat="1" x14ac:dyDescent="0.25">
      <c r="B23" s="14" t="s">
        <v>17</v>
      </c>
      <c r="C23" s="15" t="s">
        <v>18</v>
      </c>
      <c r="E23" s="1"/>
    </row>
    <row r="24" spans="1:8" s="4" customFormat="1" ht="14.25" x14ac:dyDescent="0.2">
      <c r="E24" s="1"/>
    </row>
    <row r="25" spans="1:8" s="4" customFormat="1" x14ac:dyDescent="0.25">
      <c r="B25" s="209" t="s">
        <v>19</v>
      </c>
      <c r="C25" s="210"/>
      <c r="D25" s="210"/>
      <c r="E25" s="210"/>
      <c r="F25" s="210"/>
      <c r="G25" s="15" t="s">
        <v>20</v>
      </c>
    </row>
    <row r="26" spans="1:8" s="4" customFormat="1" ht="14.25" x14ac:dyDescent="0.2">
      <c r="E26" s="1"/>
    </row>
    <row r="27" spans="1:8" s="4" customFormat="1" x14ac:dyDescent="0.25">
      <c r="B27" s="209" t="s">
        <v>21</v>
      </c>
      <c r="C27" s="210"/>
      <c r="D27" s="210"/>
      <c r="E27" s="210"/>
      <c r="F27" s="210"/>
      <c r="G27" s="15" t="s">
        <v>20</v>
      </c>
    </row>
    <row r="28" spans="1:8" s="4" customFormat="1" ht="15" customHeight="1" x14ac:dyDescent="0.25">
      <c r="B28" s="16"/>
      <c r="C28" s="16"/>
      <c r="D28" s="16"/>
      <c r="E28" s="16"/>
      <c r="F28" s="16"/>
      <c r="G28" s="16"/>
      <c r="H28" s="16"/>
    </row>
    <row r="29" spans="1:8" s="4" customFormat="1" ht="15" hidden="1" customHeight="1" x14ac:dyDescent="0.25">
      <c r="B29" s="16"/>
      <c r="C29" s="16"/>
      <c r="D29" s="16"/>
      <c r="E29" s="16"/>
      <c r="F29" s="16"/>
      <c r="G29" s="16"/>
      <c r="H29" s="16"/>
    </row>
    <row r="30" spans="1:8" s="4" customFormat="1" ht="15" hidden="1" customHeight="1" x14ac:dyDescent="0.25">
      <c r="B30" s="16"/>
      <c r="C30" s="16"/>
      <c r="D30" s="16"/>
      <c r="E30" s="16"/>
      <c r="F30" s="16"/>
      <c r="G30" s="16"/>
      <c r="H30" s="16"/>
    </row>
    <row r="31" spans="1:8" s="4" customFormat="1" ht="15" hidden="1" customHeight="1" x14ac:dyDescent="0.25">
      <c r="B31" s="16"/>
      <c r="C31" s="16"/>
      <c r="D31" s="16"/>
      <c r="E31" s="16"/>
      <c r="F31" s="16"/>
      <c r="G31" s="16"/>
      <c r="H31" s="16"/>
    </row>
    <row r="32" spans="1:8" s="4" customFormat="1" ht="14.25" hidden="1" customHeight="1" x14ac:dyDescent="0.25">
      <c r="B32" s="16"/>
      <c r="C32" s="16"/>
      <c r="D32" s="16"/>
      <c r="E32" s="16"/>
      <c r="F32" s="16"/>
      <c r="G32" s="16"/>
      <c r="H32" s="16"/>
    </row>
    <row r="33" spans="1:23" s="4" customFormat="1" ht="14.25" hidden="1" customHeight="1" x14ac:dyDescent="0.25">
      <c r="B33" s="16"/>
      <c r="C33" s="16"/>
      <c r="D33" s="16"/>
      <c r="E33" s="16"/>
      <c r="F33" s="16"/>
      <c r="G33" s="16"/>
      <c r="H33" s="16"/>
    </row>
    <row r="34" spans="1:23" s="4" customFormat="1" ht="14.25" hidden="1" customHeight="1" x14ac:dyDescent="0.25">
      <c r="B34" s="16"/>
      <c r="C34" s="16"/>
      <c r="D34" s="16"/>
      <c r="E34" s="16"/>
      <c r="F34" s="16"/>
      <c r="G34" s="16"/>
      <c r="H34" s="16"/>
    </row>
    <row r="35" spans="1:23" s="4" customFormat="1" ht="14.25" hidden="1" customHeight="1" x14ac:dyDescent="0.25">
      <c r="B35" s="16"/>
      <c r="C35" s="16"/>
      <c r="D35" s="16"/>
      <c r="E35" s="16"/>
      <c r="F35" s="16"/>
      <c r="G35" s="16"/>
      <c r="H35" s="16"/>
    </row>
    <row r="36" spans="1:23" s="4" customFormat="1" ht="14.25" x14ac:dyDescent="0.2"/>
    <row r="37" spans="1:23" s="4" customFormat="1" x14ac:dyDescent="0.25">
      <c r="A37" s="4" t="s">
        <v>22</v>
      </c>
      <c r="B37" s="17" t="s">
        <v>23</v>
      </c>
      <c r="C37" s="13"/>
    </row>
    <row r="38" spans="1:23" s="4" customFormat="1" ht="15.75" thickBot="1" x14ac:dyDescent="0.3">
      <c r="B38" s="14" t="s">
        <v>2</v>
      </c>
      <c r="C38" s="18">
        <v>2022</v>
      </c>
      <c r="D38" s="1"/>
      <c r="E38" s="1"/>
      <c r="F38" s="19"/>
      <c r="G38" s="14"/>
      <c r="H38" s="14"/>
      <c r="I38" s="14"/>
      <c r="J38" s="14"/>
      <c r="K38" s="14"/>
      <c r="N38"/>
      <c r="O38"/>
      <c r="P38"/>
      <c r="Q38"/>
      <c r="R38"/>
      <c r="S38"/>
      <c r="T38"/>
      <c r="U38"/>
      <c r="V38"/>
      <c r="W38"/>
    </row>
    <row r="39" spans="1:23" s="16" customFormat="1" ht="76.900000000000006" customHeight="1" thickBot="1" x14ac:dyDescent="0.3">
      <c r="B39" s="20" t="s">
        <v>24</v>
      </c>
      <c r="C39" s="21" t="s">
        <v>25</v>
      </c>
      <c r="D39" s="22" t="s">
        <v>26</v>
      </c>
      <c r="E39" s="23" t="s">
        <v>27</v>
      </c>
      <c r="F39" s="24" t="s">
        <v>28</v>
      </c>
      <c r="G39" s="25" t="s">
        <v>29</v>
      </c>
      <c r="H39" s="25" t="s">
        <v>30</v>
      </c>
      <c r="I39" s="25" t="s">
        <v>31</v>
      </c>
      <c r="J39" s="25" t="s">
        <v>32</v>
      </c>
      <c r="K39" s="26" t="s">
        <v>33</v>
      </c>
      <c r="N39"/>
      <c r="O39"/>
      <c r="P39"/>
      <c r="Q39"/>
      <c r="R39"/>
      <c r="S39"/>
      <c r="T39"/>
      <c r="U39"/>
      <c r="V39"/>
      <c r="W39"/>
    </row>
    <row r="40" spans="1:23" s="16" customFormat="1" x14ac:dyDescent="0.25">
      <c r="B40" s="27"/>
      <c r="C40" s="28" t="s">
        <v>34</v>
      </c>
      <c r="D40" s="28" t="s">
        <v>35</v>
      </c>
      <c r="E40" s="29" t="s">
        <v>36</v>
      </c>
      <c r="F40" s="29" t="s">
        <v>37</v>
      </c>
      <c r="G40" s="29" t="s">
        <v>38</v>
      </c>
      <c r="H40" s="30" t="s">
        <v>39</v>
      </c>
      <c r="I40" s="29" t="s">
        <v>40</v>
      </c>
      <c r="J40" s="30" t="s">
        <v>41</v>
      </c>
      <c r="K40" s="31" t="s">
        <v>42</v>
      </c>
      <c r="N40"/>
      <c r="O40"/>
      <c r="P40"/>
      <c r="Q40"/>
      <c r="R40"/>
      <c r="S40"/>
      <c r="T40"/>
      <c r="U40"/>
      <c r="V40"/>
      <c r="W40"/>
    </row>
    <row r="41" spans="1:23" s="4" customFormat="1" x14ac:dyDescent="0.25">
      <c r="B41" s="32" t="s">
        <v>43</v>
      </c>
      <c r="C41" s="33">
        <v>17295881</v>
      </c>
      <c r="D41" s="33">
        <v>18914152</v>
      </c>
      <c r="E41" s="34">
        <v>21104781</v>
      </c>
      <c r="F41" s="35">
        <f>C41-D41+E41</f>
        <v>19486510</v>
      </c>
      <c r="G41" s="36">
        <f>+'GA Rates'!B3</f>
        <v>4.829E-2</v>
      </c>
      <c r="H41" s="37">
        <f>F41*G41</f>
        <v>941003.56790000002</v>
      </c>
      <c r="I41" s="36">
        <f>+'GA Rates'!D3</f>
        <v>4.3889272753462806E-2</v>
      </c>
      <c r="J41" s="38">
        <f>F41*I41</f>
        <v>855248.75240308046</v>
      </c>
      <c r="K41" s="39">
        <f>J41-H41</f>
        <v>-85754.81549691956</v>
      </c>
      <c r="N41"/>
      <c r="O41"/>
      <c r="P41"/>
      <c r="Q41"/>
      <c r="R41"/>
      <c r="S41"/>
      <c r="T41"/>
      <c r="U41"/>
      <c r="V41"/>
      <c r="W41"/>
    </row>
    <row r="42" spans="1:23" s="4" customFormat="1" x14ac:dyDescent="0.25">
      <c r="B42" s="32" t="s">
        <v>44</v>
      </c>
      <c r="C42" s="33">
        <v>19564527</v>
      </c>
      <c r="D42" s="33">
        <v>21104781</v>
      </c>
      <c r="E42" s="34">
        <v>19045773</v>
      </c>
      <c r="F42" s="35">
        <f t="shared" ref="F42:F52" si="0">C42-D42+E42</f>
        <v>17505519</v>
      </c>
      <c r="G42" s="36">
        <f>+'GA Rates'!B4</f>
        <v>5.0189999999999999E-2</v>
      </c>
      <c r="H42" s="37">
        <f t="shared" ref="H42:H52" si="1">F42*G42</f>
        <v>878601.99861000001</v>
      </c>
      <c r="I42" s="36">
        <f>+'GA Rates'!D4</f>
        <v>5.2372655721713957E-2</v>
      </c>
      <c r="J42" s="38">
        <f t="shared" ref="J42:J52" si="2">F42*I42</f>
        <v>916810.51981692237</v>
      </c>
      <c r="K42" s="39">
        <f t="shared" ref="K42:K52" si="3">J42-H42</f>
        <v>38208.521206922363</v>
      </c>
      <c r="N42"/>
      <c r="O42"/>
      <c r="P42"/>
      <c r="Q42"/>
      <c r="R42"/>
      <c r="S42"/>
      <c r="T42"/>
      <c r="U42"/>
      <c r="V42"/>
      <c r="W42"/>
    </row>
    <row r="43" spans="1:23" s="4" customFormat="1" x14ac:dyDescent="0.25">
      <c r="B43" s="32" t="s">
        <v>45</v>
      </c>
      <c r="C43" s="33">
        <v>17107851</v>
      </c>
      <c r="D43" s="33">
        <v>19045773</v>
      </c>
      <c r="E43" s="34">
        <v>21363178</v>
      </c>
      <c r="F43" s="35">
        <f t="shared" si="0"/>
        <v>19425256</v>
      </c>
      <c r="G43" s="36">
        <f>+'GA Rates'!B5</f>
        <v>5.5E-2</v>
      </c>
      <c r="H43" s="37">
        <f t="shared" si="1"/>
        <v>1068389.08</v>
      </c>
      <c r="I43" s="36">
        <f>+'GA Rates'!D5</f>
        <v>5.9039328333881244E-2</v>
      </c>
      <c r="J43" s="38">
        <f t="shared" si="2"/>
        <v>1146854.0669536965</v>
      </c>
      <c r="K43" s="39">
        <f t="shared" si="3"/>
        <v>78464.986953696469</v>
      </c>
      <c r="N43"/>
      <c r="O43"/>
      <c r="P43"/>
      <c r="Q43"/>
      <c r="R43"/>
      <c r="S43"/>
      <c r="T43"/>
      <c r="U43"/>
      <c r="V43"/>
      <c r="W43"/>
    </row>
    <row r="44" spans="1:23" s="4" customFormat="1" x14ac:dyDescent="0.25">
      <c r="B44" s="32" t="s">
        <v>46</v>
      </c>
      <c r="C44" s="33">
        <v>19423381</v>
      </c>
      <c r="D44" s="33">
        <v>21363178</v>
      </c>
      <c r="E44" s="34">
        <v>19144404</v>
      </c>
      <c r="F44" s="35">
        <f t="shared" si="0"/>
        <v>17204607</v>
      </c>
      <c r="G44" s="36">
        <f>+'GA Rates'!B6</f>
        <v>5.9150000000000001E-2</v>
      </c>
      <c r="H44" s="37">
        <f t="shared" si="1"/>
        <v>1017652.50405</v>
      </c>
      <c r="I44" s="36">
        <f>+'GA Rates'!D6</f>
        <v>8.1059761631663632E-2</v>
      </c>
      <c r="J44" s="38">
        <f t="shared" si="2"/>
        <v>1394601.3423864515</v>
      </c>
      <c r="K44" s="39">
        <f t="shared" si="3"/>
        <v>376948.83833645156</v>
      </c>
      <c r="N44"/>
      <c r="O44"/>
      <c r="P44"/>
      <c r="Q44"/>
      <c r="R44"/>
      <c r="S44"/>
      <c r="T44"/>
      <c r="U44"/>
      <c r="V44"/>
      <c r="W44"/>
    </row>
    <row r="45" spans="1:23" s="4" customFormat="1" x14ac:dyDescent="0.25">
      <c r="B45" s="32" t="s">
        <v>47</v>
      </c>
      <c r="C45" s="33">
        <v>18784769</v>
      </c>
      <c r="D45" s="33">
        <v>19144404</v>
      </c>
      <c r="E45" s="34">
        <v>17878953</v>
      </c>
      <c r="F45" s="35">
        <f t="shared" si="0"/>
        <v>17519318</v>
      </c>
      <c r="G45" s="36">
        <f>+'GA Rates'!B7</f>
        <v>5.9679999999999997E-2</v>
      </c>
      <c r="H45" s="37">
        <f t="shared" si="1"/>
        <v>1045552.8982399999</v>
      </c>
      <c r="I45" s="36">
        <f>+'GA Rates'!D7</f>
        <v>8.3295189501531697E-2</v>
      </c>
      <c r="J45" s="38">
        <f t="shared" si="2"/>
        <v>1459274.9127475952</v>
      </c>
      <c r="K45" s="39">
        <f t="shared" si="3"/>
        <v>413722.01450759533</v>
      </c>
      <c r="N45"/>
      <c r="O45"/>
      <c r="P45"/>
      <c r="Q45"/>
      <c r="R45"/>
      <c r="S45"/>
      <c r="T45"/>
      <c r="U45"/>
      <c r="V45"/>
      <c r="W45"/>
    </row>
    <row r="46" spans="1:23" s="4" customFormat="1" x14ac:dyDescent="0.25">
      <c r="B46" s="32" t="s">
        <v>48</v>
      </c>
      <c r="C46" s="33">
        <v>15463077</v>
      </c>
      <c r="D46" s="33">
        <v>17878953</v>
      </c>
      <c r="E46" s="34">
        <v>20606170</v>
      </c>
      <c r="F46" s="35">
        <f t="shared" si="0"/>
        <v>18190294</v>
      </c>
      <c r="G46" s="36">
        <f>+'GA Rates'!B8</f>
        <v>8.2930000000000004E-2</v>
      </c>
      <c r="H46" s="37">
        <f t="shared" si="1"/>
        <v>1508521.0814200002</v>
      </c>
      <c r="I46" s="36">
        <f>+'GA Rates'!D8</f>
        <v>7.8704812513260655E-2</v>
      </c>
      <c r="J46" s="38">
        <f t="shared" si="2"/>
        <v>1431663.6788310902</v>
      </c>
      <c r="K46" s="39">
        <f t="shared" si="3"/>
        <v>-76857.402588909958</v>
      </c>
      <c r="N46"/>
      <c r="O46"/>
      <c r="P46"/>
      <c r="Q46"/>
      <c r="R46"/>
      <c r="S46"/>
      <c r="T46"/>
      <c r="U46"/>
      <c r="V46"/>
      <c r="W46"/>
    </row>
    <row r="47" spans="1:23" s="4" customFormat="1" x14ac:dyDescent="0.25">
      <c r="B47" s="32" t="s">
        <v>49</v>
      </c>
      <c r="C47" s="34">
        <v>17438725</v>
      </c>
      <c r="D47" s="33">
        <v>20606170</v>
      </c>
      <c r="E47" s="34">
        <v>21587920</v>
      </c>
      <c r="F47" s="35">
        <f t="shared" si="0"/>
        <v>18420475</v>
      </c>
      <c r="G47" s="36">
        <f>+'GA Rates'!B9</f>
        <v>8.4750000000000006E-2</v>
      </c>
      <c r="H47" s="37">
        <f t="shared" si="1"/>
        <v>1561135.2562500001</v>
      </c>
      <c r="I47" s="36">
        <f>+'GA Rates'!D9</f>
        <v>4.2837991740483847E-2</v>
      </c>
      <c r="J47" s="38">
        <f t="shared" si="2"/>
        <v>789096.15590578923</v>
      </c>
      <c r="K47" s="39">
        <f t="shared" si="3"/>
        <v>-772039.10034421086</v>
      </c>
      <c r="N47"/>
      <c r="O47"/>
      <c r="P47"/>
      <c r="Q47"/>
      <c r="R47"/>
      <c r="S47"/>
      <c r="T47"/>
      <c r="U47"/>
      <c r="V47"/>
      <c r="W47"/>
    </row>
    <row r="48" spans="1:23" s="4" customFormat="1" x14ac:dyDescent="0.25">
      <c r="B48" s="32" t="s">
        <v>50</v>
      </c>
      <c r="C48" s="34">
        <v>17869124</v>
      </c>
      <c r="D48" s="33">
        <v>21587920</v>
      </c>
      <c r="E48" s="34">
        <v>22750805</v>
      </c>
      <c r="F48" s="35">
        <f t="shared" si="0"/>
        <v>19032009</v>
      </c>
      <c r="G48" s="36">
        <f>+'GA Rates'!B10</f>
        <v>4.8710000000000003E-2</v>
      </c>
      <c r="H48" s="37">
        <f t="shared" si="1"/>
        <v>927049.15839000011</v>
      </c>
      <c r="I48" s="36">
        <f>+'GA Rates'!D10</f>
        <v>7.7629468737982201E-3</v>
      </c>
      <c r="J48" s="38">
        <f t="shared" si="2"/>
        <v>147744.47476864958</v>
      </c>
      <c r="K48" s="39">
        <f t="shared" si="3"/>
        <v>-779304.68362135056</v>
      </c>
      <c r="N48"/>
      <c r="O48"/>
      <c r="P48"/>
      <c r="Q48"/>
      <c r="R48"/>
      <c r="S48"/>
      <c r="T48"/>
      <c r="U48"/>
      <c r="V48"/>
      <c r="W48"/>
    </row>
    <row r="49" spans="2:23" s="4" customFormat="1" x14ac:dyDescent="0.25">
      <c r="B49" s="32" t="s">
        <v>51</v>
      </c>
      <c r="C49" s="34">
        <v>20282302</v>
      </c>
      <c r="D49" s="33">
        <v>22750805</v>
      </c>
      <c r="E49" s="34">
        <v>20201055</v>
      </c>
      <c r="F49" s="35">
        <f t="shared" si="0"/>
        <v>17732552</v>
      </c>
      <c r="G49" s="36">
        <f>+'GA Rates'!B11</f>
        <v>4.0079999999999998E-2</v>
      </c>
      <c r="H49" s="37">
        <f t="shared" si="1"/>
        <v>710720.68415999995</v>
      </c>
      <c r="I49" s="36">
        <f>+'GA Rates'!D11</f>
        <v>3.2704647341184043E-2</v>
      </c>
      <c r="J49" s="38">
        <f t="shared" si="2"/>
        <v>579936.8596192078</v>
      </c>
      <c r="K49" s="39">
        <f t="shared" si="3"/>
        <v>-130783.82454079215</v>
      </c>
      <c r="N49"/>
      <c r="O49"/>
      <c r="P49"/>
      <c r="Q49"/>
      <c r="R49"/>
      <c r="S49"/>
      <c r="T49"/>
      <c r="U49"/>
      <c r="V49"/>
      <c r="W49"/>
    </row>
    <row r="50" spans="2:23" s="4" customFormat="1" x14ac:dyDescent="0.25">
      <c r="B50" s="32" t="s">
        <v>52</v>
      </c>
      <c r="C50" s="34">
        <v>17387702</v>
      </c>
      <c r="D50" s="33">
        <v>20201055</v>
      </c>
      <c r="E50" s="34">
        <v>20197248</v>
      </c>
      <c r="F50" s="35">
        <f t="shared" si="0"/>
        <v>17383895</v>
      </c>
      <c r="G50" s="36">
        <f>+'GA Rates'!B12</f>
        <v>4.9899999999999996E-3</v>
      </c>
      <c r="H50" s="37">
        <f t="shared" si="1"/>
        <v>86745.636050000001</v>
      </c>
      <c r="I50" s="36">
        <f>+'GA Rates'!D12</f>
        <v>5.3341584443242392E-2</v>
      </c>
      <c r="J50" s="38">
        <f t="shared" si="2"/>
        <v>927284.50309495919</v>
      </c>
      <c r="K50" s="39">
        <f t="shared" si="3"/>
        <v>840538.86704495922</v>
      </c>
      <c r="N50"/>
      <c r="O50"/>
      <c r="P50"/>
      <c r="Q50"/>
      <c r="R50"/>
      <c r="S50"/>
      <c r="T50"/>
      <c r="U50"/>
      <c r="V50"/>
      <c r="W50"/>
    </row>
    <row r="51" spans="2:23" s="4" customFormat="1" x14ac:dyDescent="0.25">
      <c r="B51" s="32" t="s">
        <v>53</v>
      </c>
      <c r="C51" s="34">
        <v>18621571</v>
      </c>
      <c r="D51" s="33">
        <v>20197248</v>
      </c>
      <c r="E51" s="34">
        <v>19689617</v>
      </c>
      <c r="F51" s="35">
        <f t="shared" si="0"/>
        <v>18113940</v>
      </c>
      <c r="G51" s="36">
        <f>+'GA Rates'!B13</f>
        <v>4.7390000000000002E-2</v>
      </c>
      <c r="H51" s="37">
        <f t="shared" si="1"/>
        <v>858419.61660000007</v>
      </c>
      <c r="I51" s="36">
        <f>+'GA Rates'!D13</f>
        <v>6.646913527548122E-2</v>
      </c>
      <c r="J51" s="38">
        <f t="shared" si="2"/>
        <v>1204017.9282319504</v>
      </c>
      <c r="K51" s="39">
        <f t="shared" si="3"/>
        <v>345598.31163195032</v>
      </c>
      <c r="N51"/>
      <c r="O51"/>
      <c r="P51"/>
      <c r="Q51"/>
      <c r="R51"/>
      <c r="S51"/>
      <c r="T51"/>
      <c r="U51"/>
      <c r="V51"/>
      <c r="W51"/>
    </row>
    <row r="52" spans="2:23" s="4" customFormat="1" x14ac:dyDescent="0.25">
      <c r="B52" s="32" t="s">
        <v>54</v>
      </c>
      <c r="C52" s="40">
        <v>18134161</v>
      </c>
      <c r="D52" s="33">
        <v>19689617</v>
      </c>
      <c r="E52" s="34">
        <v>20523486</v>
      </c>
      <c r="F52" s="35">
        <f t="shared" si="0"/>
        <v>18968030</v>
      </c>
      <c r="G52" s="36">
        <f>+'GA Rates'!B14</f>
        <v>5.9619999999999999E-2</v>
      </c>
      <c r="H52" s="37">
        <f t="shared" si="1"/>
        <v>1130873.9486</v>
      </c>
      <c r="I52" s="36">
        <f>+'GA Rates'!D14</f>
        <v>3.7493211664137563E-2</v>
      </c>
      <c r="J52" s="38">
        <f t="shared" si="2"/>
        <v>711172.36364171118</v>
      </c>
      <c r="K52" s="39">
        <f t="shared" si="3"/>
        <v>-419701.58495828882</v>
      </c>
      <c r="N52"/>
      <c r="O52"/>
      <c r="P52"/>
      <c r="Q52"/>
      <c r="R52"/>
      <c r="S52"/>
      <c r="T52"/>
      <c r="U52"/>
      <c r="V52"/>
      <c r="W52"/>
    </row>
    <row r="53" spans="2:23" s="4" customFormat="1" ht="30.75" thickBot="1" x14ac:dyDescent="0.3">
      <c r="B53" s="41" t="s">
        <v>55</v>
      </c>
      <c r="C53" s="42">
        <f>SUM(C41:C52)</f>
        <v>217373071</v>
      </c>
      <c r="D53" s="42">
        <f>SUM(D41:D52)</f>
        <v>242484056</v>
      </c>
      <c r="E53" s="42">
        <f>SUM(E41:E52)</f>
        <v>244093390</v>
      </c>
      <c r="F53" s="42">
        <f>SUM(F41:F52)</f>
        <v>218982405</v>
      </c>
      <c r="G53" s="43"/>
      <c r="H53" s="44">
        <f>SUM(H41:H52)</f>
        <v>11734665.430269999</v>
      </c>
      <c r="I53" s="43"/>
      <c r="J53" s="44">
        <f>SUM(J41:J52)</f>
        <v>11563705.558401106</v>
      </c>
      <c r="K53" s="45">
        <f>SUM(K41:K52)</f>
        <v>-170959.87186889665</v>
      </c>
      <c r="N53"/>
      <c r="O53"/>
      <c r="P53"/>
      <c r="Q53"/>
      <c r="R53"/>
      <c r="S53"/>
      <c r="T53"/>
      <c r="U53"/>
      <c r="V53"/>
      <c r="W53"/>
    </row>
    <row r="54" spans="2:23" s="4" customFormat="1" ht="15.75" thickBot="1" x14ac:dyDescent="0.3">
      <c r="B54" s="46"/>
      <c r="C54" s="47"/>
      <c r="D54" s="47"/>
      <c r="E54" s="47"/>
      <c r="F54" s="47"/>
      <c r="G54" s="14"/>
      <c r="H54" s="48"/>
      <c r="I54" s="14"/>
      <c r="J54" s="49"/>
      <c r="K54" s="48"/>
      <c r="N54"/>
      <c r="O54"/>
      <c r="P54"/>
      <c r="Q54"/>
      <c r="R54"/>
      <c r="S54"/>
      <c r="T54"/>
      <c r="U54"/>
      <c r="V54"/>
      <c r="W54"/>
    </row>
    <row r="55" spans="2:23" s="4" customFormat="1" ht="60" x14ac:dyDescent="0.25">
      <c r="B55" s="46"/>
      <c r="C55" s="47"/>
      <c r="D55" s="47"/>
      <c r="E55" s="47"/>
      <c r="F55" s="47"/>
      <c r="G55" s="50" t="s">
        <v>56</v>
      </c>
      <c r="H55" s="51" t="s">
        <v>57</v>
      </c>
      <c r="I55" s="29" t="s">
        <v>58</v>
      </c>
      <c r="J55" s="52" t="s">
        <v>59</v>
      </c>
      <c r="K55" s="53" t="s">
        <v>60</v>
      </c>
      <c r="N55"/>
      <c r="O55"/>
      <c r="P55"/>
      <c r="Q55"/>
      <c r="R55"/>
      <c r="S55"/>
      <c r="T55"/>
      <c r="U55"/>
      <c r="V55"/>
      <c r="W55"/>
    </row>
    <row r="56" spans="2:23" s="4" customFormat="1" x14ac:dyDescent="0.25">
      <c r="G56" s="54" t="s">
        <v>61</v>
      </c>
      <c r="H56" s="55" t="s">
        <v>62</v>
      </c>
      <c r="I56" s="56" t="s">
        <v>63</v>
      </c>
      <c r="J56" s="57" t="s">
        <v>64</v>
      </c>
      <c r="K56" s="58" t="s">
        <v>65</v>
      </c>
      <c r="O56" s="59"/>
      <c r="P56" s="59"/>
      <c r="Q56" s="59"/>
      <c r="R56" s="59"/>
      <c r="S56" s="59"/>
      <c r="T56" s="59"/>
      <c r="U56" s="59"/>
      <c r="V56" s="59"/>
      <c r="W56" s="59"/>
    </row>
    <row r="57" spans="2:23" s="4" customFormat="1" thickBot="1" x14ac:dyDescent="0.25">
      <c r="G57" s="60">
        <v>218484237.50768119</v>
      </c>
      <c r="H57" s="61">
        <f>F53</f>
        <v>218982405</v>
      </c>
      <c r="I57" s="61">
        <f>G57-H57</f>
        <v>-498167.49231880903</v>
      </c>
      <c r="J57" s="62">
        <f>+J53/G57</f>
        <v>5.2926955693975701E-2</v>
      </c>
      <c r="K57" s="63">
        <f>I57*J57</f>
        <v>-26366.488794136585</v>
      </c>
      <c r="O57" s="59"/>
      <c r="P57" s="59"/>
      <c r="Q57" s="59"/>
      <c r="R57" s="59"/>
      <c r="S57" s="59"/>
      <c r="T57" s="59"/>
      <c r="U57" s="59"/>
      <c r="V57" s="59"/>
      <c r="W57" s="59"/>
    </row>
    <row r="58" spans="2:23" s="4" customFormat="1" ht="35.65" customHeight="1" x14ac:dyDescent="0.2">
      <c r="G58" s="203" t="s">
        <v>66</v>
      </c>
      <c r="H58" s="203"/>
      <c r="I58" s="203"/>
      <c r="J58" s="203"/>
      <c r="K58" s="203"/>
      <c r="O58" s="59"/>
      <c r="P58" s="59"/>
      <c r="Q58" s="59"/>
      <c r="R58" s="59"/>
      <c r="S58" s="59"/>
      <c r="T58" s="59"/>
      <c r="U58" s="59"/>
      <c r="V58" s="59"/>
      <c r="W58" s="59"/>
    </row>
    <row r="59" spans="2:23" s="4" customFormat="1" ht="47.45" customHeight="1" thickBot="1" x14ac:dyDescent="0.25">
      <c r="G59" s="213" t="s">
        <v>67</v>
      </c>
      <c r="H59" s="213"/>
      <c r="I59" s="213"/>
      <c r="J59" s="213"/>
      <c r="K59" s="213"/>
      <c r="O59" s="59"/>
      <c r="P59" s="59"/>
      <c r="Q59" s="59"/>
      <c r="R59" s="59"/>
      <c r="S59" s="59"/>
      <c r="T59" s="59"/>
      <c r="U59" s="59"/>
      <c r="V59" s="59"/>
      <c r="W59" s="59"/>
    </row>
    <row r="60" spans="2:23" s="4" customFormat="1" ht="15.75" thickBot="1" x14ac:dyDescent="0.3">
      <c r="G60" s="64"/>
      <c r="H60" s="65"/>
      <c r="I60" s="66"/>
      <c r="J60" s="67" t="s">
        <v>68</v>
      </c>
      <c r="K60" s="68">
        <f>K53+K57</f>
        <v>-197326.36066303324</v>
      </c>
      <c r="O60" s="59"/>
      <c r="P60" s="59"/>
      <c r="Q60" s="59"/>
      <c r="R60" s="59"/>
      <c r="S60" s="59"/>
      <c r="T60" s="59"/>
      <c r="U60" s="59"/>
      <c r="V60" s="59"/>
      <c r="W60" s="59"/>
    </row>
    <row r="61" spans="2:23" s="4" customFormat="1" ht="45.6" customHeight="1" x14ac:dyDescent="0.25">
      <c r="H61" s="214" t="s">
        <v>69</v>
      </c>
      <c r="I61" s="214"/>
      <c r="J61" s="214"/>
      <c r="K61" s="69">
        <f>IFERROR(F53/D18,0)</f>
        <v>1.0436134566340447</v>
      </c>
      <c r="O61" s="59"/>
      <c r="P61" s="59"/>
      <c r="Q61" s="59"/>
      <c r="R61" s="59"/>
      <c r="S61" s="59"/>
      <c r="T61" s="59"/>
      <c r="U61" s="59"/>
      <c r="V61" s="59"/>
      <c r="W61" s="59"/>
    </row>
    <row r="62" spans="2:23" s="4" customFormat="1" ht="30" customHeight="1" x14ac:dyDescent="0.25">
      <c r="H62" s="214" t="s">
        <v>70</v>
      </c>
      <c r="I62" s="214"/>
      <c r="J62" s="214"/>
      <c r="K62" s="70">
        <v>1.0375000000000001</v>
      </c>
      <c r="O62" s="59"/>
      <c r="P62" s="59"/>
      <c r="Q62" s="59"/>
      <c r="R62" s="59"/>
      <c r="S62" s="59"/>
      <c r="T62" s="59"/>
      <c r="U62" s="59"/>
      <c r="V62" s="59"/>
      <c r="W62" s="59"/>
    </row>
    <row r="63" spans="2:23" s="4" customFormat="1" x14ac:dyDescent="0.25">
      <c r="H63" s="214" t="s">
        <v>71</v>
      </c>
      <c r="I63" s="214"/>
      <c r="J63" s="214"/>
      <c r="K63" s="71">
        <f>K61-K62</f>
        <v>6.1134566340446117E-3</v>
      </c>
      <c r="O63" s="59"/>
      <c r="P63" s="59"/>
      <c r="Q63" s="59"/>
      <c r="R63" s="59"/>
      <c r="S63" s="59"/>
      <c r="T63" s="59"/>
      <c r="U63" s="59"/>
      <c r="V63" s="59"/>
      <c r="W63" s="59"/>
    </row>
    <row r="64" spans="2:23" s="4" customFormat="1" ht="26.65" customHeight="1" thickBot="1" x14ac:dyDescent="0.3">
      <c r="B64" s="215" t="s">
        <v>72</v>
      </c>
      <c r="C64" s="215"/>
      <c r="D64" s="215"/>
      <c r="H64" s="72"/>
      <c r="I64" s="72"/>
      <c r="J64" s="72"/>
      <c r="K64" s="71"/>
      <c r="O64" s="59"/>
      <c r="P64" s="59"/>
      <c r="Q64" s="59"/>
      <c r="R64" s="59"/>
      <c r="S64" s="59"/>
      <c r="T64" s="59"/>
      <c r="U64" s="59"/>
      <c r="V64" s="59"/>
      <c r="W64" s="59"/>
    </row>
    <row r="65" spans="1:23" s="4" customFormat="1" ht="15.75" thickBot="1" x14ac:dyDescent="0.3">
      <c r="B65" s="216"/>
      <c r="C65" s="217"/>
      <c r="D65" s="218"/>
      <c r="E65" s="73"/>
      <c r="F65" s="14" t="s">
        <v>73</v>
      </c>
      <c r="H65" s="72"/>
      <c r="I65" s="72"/>
      <c r="J65" s="72"/>
      <c r="K65" s="71"/>
      <c r="O65" s="59"/>
      <c r="P65" s="59"/>
      <c r="Q65" s="59"/>
      <c r="R65" s="59"/>
      <c r="S65" s="59"/>
      <c r="T65" s="59"/>
      <c r="U65" s="59"/>
      <c r="V65" s="59"/>
      <c r="W65" s="59"/>
    </row>
    <row r="66" spans="1:23" s="4" customFormat="1" ht="15" customHeight="1" x14ac:dyDescent="0.2">
      <c r="B66" s="219"/>
      <c r="C66" s="220"/>
      <c r="D66" s="221"/>
      <c r="E66" s="73"/>
      <c r="F66" s="216"/>
      <c r="G66" s="217"/>
      <c r="H66" s="217"/>
      <c r="I66" s="217"/>
      <c r="J66" s="217"/>
      <c r="K66" s="218"/>
      <c r="O66" s="59"/>
      <c r="P66" s="59"/>
      <c r="Q66" s="59"/>
      <c r="R66" s="59"/>
      <c r="S66" s="59"/>
      <c r="T66" s="59"/>
      <c r="U66" s="59"/>
      <c r="V66" s="59"/>
      <c r="W66" s="59"/>
    </row>
    <row r="67" spans="1:23" s="4" customFormat="1" ht="15" customHeight="1" x14ac:dyDescent="0.2">
      <c r="B67" s="219"/>
      <c r="C67" s="220"/>
      <c r="D67" s="221"/>
      <c r="E67" s="73"/>
      <c r="F67" s="219"/>
      <c r="G67" s="220"/>
      <c r="H67" s="220"/>
      <c r="I67" s="220"/>
      <c r="J67" s="220"/>
      <c r="K67" s="221"/>
      <c r="O67" s="59"/>
      <c r="P67" s="59"/>
      <c r="Q67" s="59"/>
      <c r="R67" s="59"/>
      <c r="S67" s="59"/>
      <c r="T67" s="59"/>
      <c r="U67" s="59"/>
      <c r="V67" s="59"/>
      <c r="W67" s="59"/>
    </row>
    <row r="68" spans="1:23" s="4" customFormat="1" ht="15" customHeight="1" x14ac:dyDescent="0.2">
      <c r="B68" s="219"/>
      <c r="C68" s="220"/>
      <c r="D68" s="221"/>
      <c r="E68" s="73"/>
      <c r="F68" s="219"/>
      <c r="G68" s="220"/>
      <c r="H68" s="220"/>
      <c r="I68" s="220"/>
      <c r="J68" s="220"/>
      <c r="K68" s="221"/>
      <c r="O68" s="59"/>
      <c r="P68" s="59"/>
      <c r="Q68" s="59"/>
      <c r="R68" s="59"/>
      <c r="S68" s="59"/>
      <c r="T68" s="59"/>
      <c r="U68" s="59"/>
      <c r="V68" s="59"/>
      <c r="W68" s="59"/>
    </row>
    <row r="69" spans="1:23" s="4" customFormat="1" ht="15" customHeight="1" x14ac:dyDescent="0.2">
      <c r="B69" s="219"/>
      <c r="C69" s="220"/>
      <c r="D69" s="221"/>
      <c r="E69" s="73"/>
      <c r="F69" s="219"/>
      <c r="G69" s="220"/>
      <c r="H69" s="220"/>
      <c r="I69" s="220"/>
      <c r="J69" s="220"/>
      <c r="K69" s="221"/>
      <c r="O69" s="59"/>
      <c r="P69" s="59"/>
      <c r="Q69" s="59"/>
      <c r="R69" s="59"/>
      <c r="S69" s="59"/>
      <c r="T69" s="59"/>
      <c r="U69" s="59"/>
      <c r="V69" s="59"/>
      <c r="W69" s="59"/>
    </row>
    <row r="70" spans="1:23" s="4" customFormat="1" ht="15" customHeight="1" x14ac:dyDescent="0.2">
      <c r="B70" s="219"/>
      <c r="C70" s="220"/>
      <c r="D70" s="221"/>
      <c r="E70" s="73"/>
      <c r="F70" s="219"/>
      <c r="G70" s="220"/>
      <c r="H70" s="220"/>
      <c r="I70" s="220"/>
      <c r="J70" s="220"/>
      <c r="K70" s="221"/>
      <c r="O70" s="59"/>
      <c r="P70" s="59"/>
      <c r="Q70" s="59"/>
      <c r="R70" s="59"/>
      <c r="S70" s="59"/>
      <c r="T70" s="59"/>
      <c r="U70" s="59"/>
      <c r="V70" s="59"/>
      <c r="W70" s="59"/>
    </row>
    <row r="71" spans="1:23" s="4" customFormat="1" ht="15.75" customHeight="1" thickBot="1" x14ac:dyDescent="0.25">
      <c r="B71" s="222"/>
      <c r="C71" s="223"/>
      <c r="D71" s="224"/>
      <c r="E71" s="73"/>
      <c r="F71" s="222"/>
      <c r="G71" s="223"/>
      <c r="H71" s="223"/>
      <c r="I71" s="223"/>
      <c r="J71" s="223"/>
      <c r="K71" s="224"/>
      <c r="O71" s="59"/>
      <c r="P71" s="59"/>
      <c r="Q71" s="59"/>
      <c r="R71" s="59"/>
      <c r="S71" s="59"/>
      <c r="T71" s="59"/>
      <c r="U71" s="59"/>
      <c r="V71" s="59"/>
      <c r="W71" s="59"/>
    </row>
    <row r="72" spans="1:23" s="4" customFormat="1" ht="37.15" customHeight="1" x14ac:dyDescent="0.25">
      <c r="A72" s="4" t="s">
        <v>74</v>
      </c>
      <c r="B72" s="17" t="s">
        <v>75</v>
      </c>
      <c r="C72" s="14"/>
      <c r="K72" s="74"/>
      <c r="O72" s="59"/>
      <c r="P72" s="59"/>
      <c r="Q72" s="59"/>
      <c r="R72" s="59"/>
      <c r="S72" s="59"/>
      <c r="T72" s="59"/>
      <c r="U72" s="59"/>
      <c r="V72" s="59"/>
      <c r="W72" s="59"/>
    </row>
    <row r="73" spans="1:23" s="4" customFormat="1" x14ac:dyDescent="0.25">
      <c r="B73" s="13"/>
      <c r="C73" s="14"/>
      <c r="K73" s="75"/>
    </row>
    <row r="74" spans="1:23" s="4" customFormat="1" ht="15" customHeight="1" x14ac:dyDescent="0.25">
      <c r="A74" s="76"/>
      <c r="B74" s="77" t="s">
        <v>76</v>
      </c>
      <c r="C74" s="78" t="s">
        <v>77</v>
      </c>
      <c r="D74" s="225" t="s">
        <v>78</v>
      </c>
      <c r="E74" s="225"/>
      <c r="F74" s="225"/>
      <c r="G74" s="225"/>
      <c r="H74" s="225"/>
      <c r="I74" s="226" t="s">
        <v>79</v>
      </c>
      <c r="J74" s="226"/>
      <c r="K74" s="226"/>
    </row>
    <row r="75" spans="1:23" s="4" customFormat="1" ht="56.45" customHeight="1" x14ac:dyDescent="0.25">
      <c r="A75" s="227" t="s">
        <v>80</v>
      </c>
      <c r="B75" s="228"/>
      <c r="C75" s="81">
        <v>-311531.73511837516</v>
      </c>
      <c r="D75" s="229"/>
      <c r="E75" s="230"/>
      <c r="F75" s="230"/>
      <c r="G75" s="230"/>
      <c r="H75" s="231"/>
      <c r="I75" s="82" t="s">
        <v>81</v>
      </c>
      <c r="J75" s="232" t="s">
        <v>82</v>
      </c>
      <c r="K75" s="232"/>
    </row>
    <row r="76" spans="1:23" s="4" customFormat="1" ht="28.5" x14ac:dyDescent="0.2">
      <c r="A76" s="83" t="s">
        <v>83</v>
      </c>
      <c r="B76" s="84" t="s">
        <v>84</v>
      </c>
      <c r="C76" s="81">
        <v>208749</v>
      </c>
      <c r="D76" s="211"/>
      <c r="E76" s="211"/>
      <c r="F76" s="211"/>
      <c r="G76" s="211"/>
      <c r="H76" s="211"/>
      <c r="I76" s="15" t="s">
        <v>20</v>
      </c>
      <c r="J76" s="212"/>
      <c r="K76" s="212"/>
    </row>
    <row r="77" spans="1:23" s="4" customFormat="1" ht="28.5" x14ac:dyDescent="0.2">
      <c r="A77" s="83" t="s">
        <v>85</v>
      </c>
      <c r="B77" s="84" t="s">
        <v>86</v>
      </c>
      <c r="C77" s="81">
        <v>-177266.3</v>
      </c>
      <c r="D77" s="233"/>
      <c r="E77" s="234"/>
      <c r="F77" s="234"/>
      <c r="G77" s="234"/>
      <c r="H77" s="235"/>
      <c r="I77" s="15" t="s">
        <v>20</v>
      </c>
      <c r="J77" s="212"/>
      <c r="K77" s="212"/>
      <c r="L77" s="1"/>
      <c r="M77" s="1"/>
      <c r="N77" s="1"/>
      <c r="O77" s="1"/>
    </row>
    <row r="78" spans="1:23" s="4" customFormat="1" ht="28.5" x14ac:dyDescent="0.2">
      <c r="A78" s="83" t="s">
        <v>87</v>
      </c>
      <c r="B78" s="84" t="s">
        <v>88</v>
      </c>
      <c r="C78" s="81"/>
      <c r="D78" s="211"/>
      <c r="E78" s="211"/>
      <c r="F78" s="211"/>
      <c r="G78" s="211"/>
      <c r="H78" s="211"/>
      <c r="I78" s="15"/>
      <c r="J78" s="212"/>
      <c r="K78" s="212"/>
      <c r="L78" s="1"/>
      <c r="M78" s="1"/>
      <c r="N78" s="1"/>
      <c r="O78" s="1"/>
    </row>
    <row r="79" spans="1:23" s="4" customFormat="1" ht="28.5" x14ac:dyDescent="0.2">
      <c r="A79" s="83" t="s">
        <v>89</v>
      </c>
      <c r="B79" s="84" t="s">
        <v>90</v>
      </c>
      <c r="C79" s="81">
        <v>191095.65221320916</v>
      </c>
      <c r="D79" s="233"/>
      <c r="E79" s="234"/>
      <c r="F79" s="234"/>
      <c r="G79" s="234"/>
      <c r="H79" s="235"/>
      <c r="I79" s="15" t="s">
        <v>20</v>
      </c>
      <c r="J79" s="212"/>
      <c r="K79" s="212"/>
      <c r="L79" s="1"/>
      <c r="M79" s="1"/>
      <c r="N79" s="1"/>
      <c r="O79" s="1"/>
    </row>
    <row r="80" spans="1:23" s="4" customFormat="1" ht="28.5" x14ac:dyDescent="0.2">
      <c r="A80" s="83" t="s">
        <v>91</v>
      </c>
      <c r="B80" s="84" t="s">
        <v>92</v>
      </c>
      <c r="C80" s="81"/>
      <c r="D80" s="211"/>
      <c r="E80" s="211"/>
      <c r="F80" s="211"/>
      <c r="G80" s="211"/>
      <c r="H80" s="211"/>
      <c r="I80" s="15"/>
      <c r="J80" s="212"/>
      <c r="K80" s="212"/>
      <c r="L80" s="1"/>
      <c r="M80" s="1"/>
      <c r="N80" s="1"/>
      <c r="O80" s="1"/>
    </row>
    <row r="81" spans="1:15" s="4" customFormat="1" ht="28.5" x14ac:dyDescent="0.2">
      <c r="A81" s="83" t="s">
        <v>93</v>
      </c>
      <c r="B81" s="84" t="s">
        <v>94</v>
      </c>
      <c r="C81" s="81"/>
      <c r="D81" s="211"/>
      <c r="E81" s="211"/>
      <c r="F81" s="211"/>
      <c r="G81" s="211"/>
      <c r="H81" s="211"/>
      <c r="I81" s="15"/>
      <c r="J81" s="212"/>
      <c r="K81" s="212"/>
      <c r="L81" s="1"/>
      <c r="M81" s="1"/>
      <c r="N81" s="1"/>
      <c r="O81" s="1"/>
    </row>
    <row r="82" spans="1:15" s="4" customFormat="1" ht="33.75" customHeight="1" x14ac:dyDescent="0.2">
      <c r="A82" s="83" t="s">
        <v>95</v>
      </c>
      <c r="B82" s="85" t="s">
        <v>96</v>
      </c>
      <c r="C82" s="81"/>
      <c r="D82" s="211"/>
      <c r="E82" s="211"/>
      <c r="F82" s="211"/>
      <c r="G82" s="211"/>
      <c r="H82" s="211"/>
      <c r="I82" s="15"/>
      <c r="J82" s="212"/>
      <c r="K82" s="212"/>
      <c r="L82" s="1"/>
      <c r="M82" s="1"/>
      <c r="N82" s="1"/>
      <c r="O82" s="1"/>
    </row>
    <row r="83" spans="1:15" s="4" customFormat="1" ht="14.25" x14ac:dyDescent="0.2">
      <c r="A83" s="86" t="s">
        <v>97</v>
      </c>
      <c r="B83" s="84"/>
      <c r="C83" s="81"/>
      <c r="D83" s="211"/>
      <c r="E83" s="211"/>
      <c r="F83" s="211"/>
      <c r="G83" s="211"/>
      <c r="H83" s="211"/>
      <c r="I83" s="15"/>
      <c r="J83" s="212"/>
      <c r="K83" s="212"/>
      <c r="L83" s="1"/>
      <c r="M83" s="1"/>
      <c r="N83" s="1"/>
      <c r="O83" s="1"/>
    </row>
    <row r="84" spans="1:15" s="4" customFormat="1" ht="14.25" x14ac:dyDescent="0.2">
      <c r="A84" s="86">
        <v>5</v>
      </c>
      <c r="B84" s="85"/>
      <c r="C84" s="81"/>
      <c r="D84" s="211"/>
      <c r="E84" s="211"/>
      <c r="F84" s="211"/>
      <c r="G84" s="211"/>
      <c r="H84" s="211"/>
      <c r="I84" s="15"/>
      <c r="J84" s="212"/>
      <c r="K84" s="212"/>
    </row>
    <row r="85" spans="1:15" s="4" customFormat="1" ht="14.25" x14ac:dyDescent="0.2">
      <c r="A85" s="86">
        <v>6</v>
      </c>
      <c r="B85" s="87" t="s">
        <v>98</v>
      </c>
      <c r="C85" s="81">
        <v>-208749</v>
      </c>
      <c r="D85" s="211"/>
      <c r="E85" s="211"/>
      <c r="F85" s="211"/>
      <c r="G85" s="211"/>
      <c r="H85" s="211"/>
      <c r="I85" s="15" t="s">
        <v>20</v>
      </c>
      <c r="J85" s="212"/>
      <c r="K85" s="212"/>
    </row>
    <row r="86" spans="1:15" s="4" customFormat="1" x14ac:dyDescent="0.25">
      <c r="A86" s="86">
        <v>7</v>
      </c>
      <c r="B86" s="88"/>
      <c r="C86" s="81"/>
      <c r="D86" s="211"/>
      <c r="E86" s="211"/>
      <c r="F86" s="211"/>
      <c r="G86" s="211"/>
      <c r="H86" s="211"/>
      <c r="I86" s="15"/>
      <c r="J86" s="212"/>
      <c r="K86" s="212"/>
    </row>
    <row r="87" spans="1:15" s="4" customFormat="1" ht="14.25" x14ac:dyDescent="0.2">
      <c r="A87" s="86">
        <v>8</v>
      </c>
      <c r="B87" s="87"/>
      <c r="C87" s="81"/>
      <c r="D87" s="236"/>
      <c r="E87" s="234"/>
      <c r="F87" s="234"/>
      <c r="G87" s="234"/>
      <c r="H87" s="235"/>
      <c r="I87" s="15"/>
      <c r="J87" s="212"/>
      <c r="K87" s="212"/>
    </row>
    <row r="88" spans="1:15" s="4" customFormat="1" ht="14.25" x14ac:dyDescent="0.2">
      <c r="A88" s="86">
        <v>9</v>
      </c>
      <c r="B88" s="87"/>
      <c r="C88" s="81"/>
      <c r="D88" s="237"/>
      <c r="E88" s="211"/>
      <c r="F88" s="211"/>
      <c r="G88" s="211"/>
      <c r="H88" s="211"/>
      <c r="I88" s="15"/>
      <c r="J88" s="212"/>
      <c r="K88" s="212"/>
    </row>
    <row r="89" spans="1:15" s="4" customFormat="1" ht="14.25" x14ac:dyDescent="0.2">
      <c r="A89" s="86">
        <v>10</v>
      </c>
      <c r="B89" s="87"/>
      <c r="C89" s="81"/>
      <c r="D89" s="211"/>
      <c r="E89" s="211"/>
      <c r="F89" s="211"/>
      <c r="G89" s="211"/>
      <c r="H89" s="211"/>
      <c r="I89" s="15"/>
      <c r="J89" s="212"/>
      <c r="K89" s="212"/>
    </row>
    <row r="90" spans="1:15" s="4" customFormat="1" ht="30" x14ac:dyDescent="0.25">
      <c r="A90" s="4" t="s">
        <v>99</v>
      </c>
      <c r="B90" s="16" t="s">
        <v>100</v>
      </c>
      <c r="C90" s="89">
        <f>SUM(C75:C89)</f>
        <v>-297702.38290516601</v>
      </c>
      <c r="D90" s="90"/>
      <c r="E90" s="90"/>
      <c r="F90" s="90"/>
      <c r="G90" s="90"/>
      <c r="H90" s="89"/>
    </row>
    <row r="91" spans="1:15" s="4" customFormat="1" ht="30" x14ac:dyDescent="0.25">
      <c r="B91" s="46" t="s">
        <v>101</v>
      </c>
      <c r="C91" s="91">
        <f>K60</f>
        <v>-197326.36066303324</v>
      </c>
      <c r="D91" s="90"/>
      <c r="E91" s="90"/>
      <c r="F91" s="90"/>
      <c r="G91" s="90"/>
      <c r="H91" s="92"/>
    </row>
    <row r="92" spans="1:15" s="4" customFormat="1" x14ac:dyDescent="0.25">
      <c r="B92" s="46" t="s">
        <v>102</v>
      </c>
      <c r="C92" s="92">
        <f>C90-C91</f>
        <v>-100376.02224213278</v>
      </c>
      <c r="H92" s="92"/>
    </row>
    <row r="93" spans="1:15" s="4" customFormat="1" ht="30.75" thickBot="1" x14ac:dyDescent="0.3">
      <c r="B93" s="46" t="s">
        <v>103</v>
      </c>
      <c r="C93" s="186">
        <f>IF(ISERROR(C92/J53),0,C92/J53)</f>
        <v>-8.6802644476889988E-3</v>
      </c>
      <c r="D93" s="93" t="str">
        <f>IF(AND(C93&lt;0.01,C93&gt;-0.01),"","Unresolved differences of greater than + or - 1% should be explained")</f>
        <v/>
      </c>
      <c r="F93" s="1"/>
      <c r="H93" s="94"/>
    </row>
    <row r="94" spans="1:15" s="4" customFormat="1" ht="15.75" thickTop="1" x14ac:dyDescent="0.25">
      <c r="B94" s="14"/>
      <c r="C94" s="95"/>
      <c r="D94" s="96"/>
      <c r="G94" s="1"/>
    </row>
    <row r="95" spans="1:15" s="4" customFormat="1" x14ac:dyDescent="0.25">
      <c r="B95" s="14"/>
      <c r="C95" s="95"/>
      <c r="D95" s="97"/>
    </row>
    <row r="96" spans="1:15" s="4" customFormat="1" ht="14.25" x14ac:dyDescent="0.2"/>
    <row r="97" s="4" customFormat="1" ht="14.25" x14ac:dyDescent="0.2"/>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allowBlank="1" showInputMessage="1" showErrorMessage="1" sqref="G27 I76:I89 G25" xr:uid="{FFF1A8FA-1494-4045-AEB1-F2D2DC2D0F52}">
      <formula1>"Yes,No"</formula1>
    </dataValidation>
    <dataValidation type="list" sqref="C23" xr:uid="{72592359-8D5A-4BA3-971F-0BCBAC3F33C0}">
      <formula1>"1st Estimate, 2nd Estimate, Actual"</formula1>
    </dataValidation>
  </dataValidations>
  <pageMargins left="0.70866141732283472" right="0.70866141732283472" top="0.74803149606299213" bottom="0.74803149606299213" header="0.31496062992125984" footer="0.31496062992125984"/>
  <pageSetup scale="36" fitToHeight="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4C13-8AFF-49E1-B0E8-53B823003F6C}">
  <dimension ref="A7:W79"/>
  <sheetViews>
    <sheetView workbookViewId="0">
      <selection activeCell="F91" sqref="F91"/>
    </sheetView>
  </sheetViews>
  <sheetFormatPr defaultColWidth="8.85546875" defaultRowHeight="14.25" x14ac:dyDescent="0.2"/>
  <cols>
    <col min="1" max="1" width="8.85546875" style="4"/>
    <col min="2" max="2" width="14.5703125" style="4" customWidth="1"/>
    <col min="3" max="3" width="26.7109375" style="4" bestFit="1" customWidth="1"/>
    <col min="4" max="4" width="20.28515625" style="4" bestFit="1" customWidth="1"/>
    <col min="5" max="5" width="28.28515625" style="4" bestFit="1" customWidth="1"/>
    <col min="6" max="6" width="27.85546875" style="4" bestFit="1" customWidth="1"/>
    <col min="7" max="7" width="22.7109375" style="4" customWidth="1"/>
    <col min="8" max="21" width="8.85546875" style="4"/>
    <col min="22" max="22" width="0" style="4" hidden="1" customWidth="1"/>
    <col min="23" max="23" width="75.42578125" style="4" customWidth="1"/>
    <col min="24" max="16384" width="8.85546875" style="4"/>
  </cols>
  <sheetData>
    <row r="7" spans="1:23" x14ac:dyDescent="0.2">
      <c r="V7" s="149" t="s">
        <v>130</v>
      </c>
    </row>
    <row r="10" spans="1:23" x14ac:dyDescent="0.2">
      <c r="R10" s="247"/>
      <c r="S10" s="247"/>
      <c r="T10" s="247"/>
      <c r="U10" s="247"/>
      <c r="V10" s="247"/>
      <c r="W10" s="247"/>
    </row>
    <row r="11" spans="1:23" ht="15" x14ac:dyDescent="0.25">
      <c r="A11" s="4" t="s">
        <v>131</v>
      </c>
      <c r="B11" s="13" t="s">
        <v>132</v>
      </c>
      <c r="F11" s="93"/>
      <c r="R11" s="247"/>
      <c r="S11" s="247"/>
      <c r="T11" s="247"/>
      <c r="U11" s="247"/>
      <c r="V11" s="247"/>
      <c r="W11" s="247"/>
    </row>
    <row r="12" spans="1:23" ht="15" thickBot="1" x14ac:dyDescent="0.25">
      <c r="R12" s="247"/>
      <c r="S12" s="247"/>
      <c r="T12" s="247"/>
      <c r="U12" s="247"/>
      <c r="V12" s="247"/>
      <c r="W12" s="247"/>
    </row>
    <row r="13" spans="1:23" ht="15" x14ac:dyDescent="0.25">
      <c r="B13" s="151"/>
      <c r="C13" s="248" t="s">
        <v>133</v>
      </c>
      <c r="D13" s="248"/>
      <c r="E13" s="249"/>
      <c r="F13" s="250" t="s">
        <v>134</v>
      </c>
      <c r="G13" s="252" t="s">
        <v>135</v>
      </c>
    </row>
    <row r="14" spans="1:23" s="152" customFormat="1" ht="31.9" customHeight="1" x14ac:dyDescent="0.25">
      <c r="B14" s="153" t="s">
        <v>2</v>
      </c>
      <c r="C14" s="79" t="s">
        <v>136</v>
      </c>
      <c r="D14" s="80" t="s">
        <v>137</v>
      </c>
      <c r="E14" s="154" t="s">
        <v>138</v>
      </c>
      <c r="F14" s="251"/>
      <c r="G14" s="253"/>
    </row>
    <row r="15" spans="1:23" ht="13.9" hidden="1" customHeight="1" x14ac:dyDescent="0.2">
      <c r="B15" s="155">
        <v>2017</v>
      </c>
      <c r="C15" s="156"/>
      <c r="D15" s="156"/>
      <c r="E15" s="157"/>
      <c r="F15" s="157"/>
      <c r="G15" s="158"/>
      <c r="H15" s="93" t="str">
        <f t="shared" ref="H15:H20" si="0">IF(ABS(G15)&gt;0.01,$V$7,"")</f>
        <v/>
      </c>
      <c r="O15" s="159"/>
      <c r="P15" s="159"/>
      <c r="Q15" s="159"/>
      <c r="R15" s="159"/>
      <c r="S15" s="159"/>
      <c r="T15" s="159"/>
    </row>
    <row r="16" spans="1:23" hidden="1" x14ac:dyDescent="0.2">
      <c r="B16" s="155">
        <v>2018</v>
      </c>
      <c r="C16" s="156"/>
      <c r="D16" s="156"/>
      <c r="E16" s="157">
        <f>SUM(C16:D16)</f>
        <v>0</v>
      </c>
      <c r="F16" s="157">
        <v>48076620</v>
      </c>
      <c r="G16" s="158">
        <f t="shared" ref="G16:G21" si="1">IFERROR(E16/F16,0)</f>
        <v>0</v>
      </c>
      <c r="H16" s="93" t="str">
        <f t="shared" si="0"/>
        <v/>
      </c>
      <c r="O16" s="159"/>
      <c r="P16" s="159"/>
      <c r="Q16" s="159"/>
      <c r="R16" s="159"/>
      <c r="S16" s="159"/>
      <c r="T16" s="159"/>
    </row>
    <row r="17" spans="1:20" hidden="1" x14ac:dyDescent="0.2">
      <c r="B17" s="155">
        <v>2019</v>
      </c>
      <c r="C17" s="156"/>
      <c r="D17" s="156"/>
      <c r="E17" s="157">
        <f>SUM(C17:D17)</f>
        <v>0</v>
      </c>
      <c r="F17" s="157">
        <v>47312834</v>
      </c>
      <c r="G17" s="158">
        <f t="shared" si="1"/>
        <v>0</v>
      </c>
      <c r="H17" s="93" t="str">
        <f t="shared" si="0"/>
        <v/>
      </c>
      <c r="I17" s="150"/>
      <c r="J17" s="150"/>
      <c r="K17" s="150"/>
      <c r="L17" s="150"/>
      <c r="M17" s="150"/>
      <c r="N17" s="150"/>
      <c r="O17" s="159"/>
      <c r="P17" s="159"/>
      <c r="Q17" s="159"/>
      <c r="R17" s="159"/>
      <c r="S17" s="159"/>
      <c r="T17" s="159"/>
    </row>
    <row r="18" spans="1:20" hidden="1" x14ac:dyDescent="0.2">
      <c r="B18" s="155">
        <v>2020</v>
      </c>
      <c r="C18" s="156"/>
      <c r="D18" s="156"/>
      <c r="E18" s="157">
        <f>SUM(C18:D18)</f>
        <v>0</v>
      </c>
      <c r="F18" s="157">
        <v>63900115</v>
      </c>
      <c r="G18" s="158">
        <f t="shared" si="1"/>
        <v>0</v>
      </c>
      <c r="H18" s="93" t="str">
        <f t="shared" si="0"/>
        <v/>
      </c>
      <c r="I18" s="150"/>
      <c r="J18" s="150"/>
      <c r="K18" s="150"/>
      <c r="L18" s="150"/>
      <c r="M18" s="150"/>
      <c r="N18" s="150"/>
      <c r="O18" s="159"/>
      <c r="P18" s="159"/>
      <c r="Q18" s="159"/>
      <c r="R18" s="159"/>
      <c r="S18" s="159"/>
      <c r="T18" s="159"/>
    </row>
    <row r="19" spans="1:20" hidden="1" x14ac:dyDescent="0.2">
      <c r="A19" s="160"/>
      <c r="B19" s="6">
        <v>2021</v>
      </c>
      <c r="C19" s="156"/>
      <c r="D19" s="156"/>
      <c r="E19" s="157">
        <f>SUM(C19:D19)</f>
        <v>0</v>
      </c>
      <c r="F19" s="157">
        <v>61853099</v>
      </c>
      <c r="G19" s="158">
        <f t="shared" si="1"/>
        <v>0</v>
      </c>
      <c r="H19" s="93" t="str">
        <f t="shared" si="0"/>
        <v/>
      </c>
      <c r="I19" s="150"/>
      <c r="J19" s="150"/>
      <c r="K19" s="150"/>
      <c r="L19" s="150"/>
      <c r="M19" s="150"/>
      <c r="N19" s="150"/>
      <c r="O19" s="159"/>
      <c r="P19" s="159"/>
      <c r="Q19" s="159"/>
      <c r="R19" s="159"/>
      <c r="S19" s="159"/>
      <c r="T19" s="159"/>
    </row>
    <row r="20" spans="1:20" x14ac:dyDescent="0.2">
      <c r="A20" s="160"/>
      <c r="B20" s="6">
        <v>2022</v>
      </c>
      <c r="C20" s="156">
        <v>-281021.17565834778</v>
      </c>
      <c r="D20" s="156">
        <f>+'Principal Adjustments'!V63</f>
        <v>64086.73514696717</v>
      </c>
      <c r="E20" s="157">
        <f>SUM(C20:D20)</f>
        <v>-216934.44051138061</v>
      </c>
      <c r="F20" s="157">
        <v>72915590</v>
      </c>
      <c r="G20" s="187">
        <f t="shared" si="1"/>
        <v>-2.9751448285802889E-3</v>
      </c>
      <c r="H20" s="93" t="str">
        <f t="shared" si="0"/>
        <v/>
      </c>
      <c r="I20" s="150"/>
      <c r="J20" s="150"/>
      <c r="K20" s="150"/>
      <c r="L20" s="150"/>
      <c r="M20" s="150"/>
      <c r="N20" s="150"/>
      <c r="O20" s="159"/>
      <c r="P20" s="159"/>
      <c r="Q20" s="159"/>
      <c r="R20" s="159"/>
      <c r="S20" s="159"/>
      <c r="T20" s="159"/>
    </row>
    <row r="21" spans="1:20" ht="15.75" thickBot="1" x14ac:dyDescent="0.3">
      <c r="A21" s="160"/>
      <c r="B21" s="161" t="s">
        <v>139</v>
      </c>
      <c r="C21" s="162">
        <f>SUM(C15:C20)</f>
        <v>-281021.17565834778</v>
      </c>
      <c r="D21" s="162">
        <f>SUM(D15:D20)</f>
        <v>64086.73514696717</v>
      </c>
      <c r="E21" s="162">
        <f>SUM(E15:E20)</f>
        <v>-216934.44051138061</v>
      </c>
      <c r="F21" s="162">
        <v>72915590</v>
      </c>
      <c r="G21" s="188">
        <f t="shared" si="1"/>
        <v>-2.9751448285802889E-3</v>
      </c>
      <c r="I21" s="93"/>
    </row>
    <row r="22" spans="1:20" ht="15" x14ac:dyDescent="0.25">
      <c r="B22" s="18"/>
      <c r="C22" s="163"/>
      <c r="D22" s="163"/>
      <c r="E22" s="163"/>
      <c r="F22" s="163"/>
      <c r="G22" s="164"/>
      <c r="I22" s="93"/>
    </row>
    <row r="23" spans="1:20" x14ac:dyDescent="0.2">
      <c r="B23" s="165"/>
      <c r="C23" s="166"/>
      <c r="D23" s="166"/>
      <c r="E23" s="166"/>
      <c r="F23" s="166"/>
      <c r="G23" s="166"/>
    </row>
    <row r="24" spans="1:20" ht="15" x14ac:dyDescent="0.25">
      <c r="B24" s="14" t="s">
        <v>140</v>
      </c>
      <c r="C24" s="166"/>
      <c r="D24" s="166"/>
      <c r="E24" s="166"/>
      <c r="F24" s="166"/>
      <c r="G24" s="166"/>
    </row>
    <row r="25" spans="1:20" ht="47.1" customHeight="1" x14ac:dyDescent="0.2">
      <c r="B25" s="254" t="s">
        <v>141</v>
      </c>
      <c r="C25" s="254"/>
      <c r="D25" s="254"/>
      <c r="E25" s="254"/>
      <c r="F25" s="254"/>
      <c r="G25" s="254"/>
    </row>
    <row r="26" spans="1:20" ht="28.15" customHeight="1" x14ac:dyDescent="0.2">
      <c r="B26" s="254" t="s">
        <v>142</v>
      </c>
      <c r="C26" s="254"/>
      <c r="D26" s="254"/>
      <c r="E26" s="254"/>
      <c r="F26" s="254"/>
      <c r="G26" s="254"/>
    </row>
    <row r="28" spans="1:20" x14ac:dyDescent="0.2">
      <c r="B28" s="93"/>
      <c r="C28" s="93"/>
    </row>
    <row r="29" spans="1:20" x14ac:dyDescent="0.2">
      <c r="B29" s="93"/>
      <c r="C29" s="93"/>
    </row>
    <row r="30" spans="1:20" x14ac:dyDescent="0.2">
      <c r="B30" s="93"/>
      <c r="C30" s="93"/>
    </row>
    <row r="31" spans="1:20" ht="16.899999999999999" hidden="1" customHeight="1" x14ac:dyDescent="0.25">
      <c r="B31" s="17" t="s">
        <v>143</v>
      </c>
      <c r="C31" s="93"/>
    </row>
    <row r="32" spans="1:20" ht="15.6" customHeight="1" x14ac:dyDescent="0.25">
      <c r="B32" s="17"/>
      <c r="C32" s="93"/>
    </row>
    <row r="33" spans="2:9" ht="15" hidden="1" x14ac:dyDescent="0.25">
      <c r="B33" s="167">
        <v>2016</v>
      </c>
      <c r="C33" s="93"/>
    </row>
    <row r="34" spans="2:9" hidden="1" x14ac:dyDescent="0.2">
      <c r="B34" s="238"/>
      <c r="C34" s="239"/>
      <c r="D34" s="239"/>
      <c r="E34" s="239"/>
      <c r="F34" s="239"/>
      <c r="G34" s="240"/>
    </row>
    <row r="35" spans="2:9" s="152" customFormat="1" hidden="1" x14ac:dyDescent="0.2">
      <c r="B35" s="241"/>
      <c r="C35" s="242"/>
      <c r="D35" s="242"/>
      <c r="E35" s="242"/>
      <c r="F35" s="242"/>
      <c r="G35" s="243"/>
      <c r="I35" s="93"/>
    </row>
    <row r="36" spans="2:9" s="152" customFormat="1" hidden="1" x14ac:dyDescent="0.2">
      <c r="B36" s="241"/>
      <c r="C36" s="242"/>
      <c r="D36" s="242"/>
      <c r="E36" s="242"/>
      <c r="F36" s="242"/>
      <c r="G36" s="243"/>
    </row>
    <row r="37" spans="2:9" s="152" customFormat="1" hidden="1" x14ac:dyDescent="0.2">
      <c r="B37" s="241"/>
      <c r="C37" s="242"/>
      <c r="D37" s="242"/>
      <c r="E37" s="242"/>
      <c r="F37" s="242"/>
      <c r="G37" s="243"/>
    </row>
    <row r="38" spans="2:9" s="152" customFormat="1" hidden="1" x14ac:dyDescent="0.2">
      <c r="B38" s="241"/>
      <c r="C38" s="242"/>
      <c r="D38" s="242"/>
      <c r="E38" s="242"/>
      <c r="F38" s="242"/>
      <c r="G38" s="243"/>
    </row>
    <row r="39" spans="2:9" s="152" customFormat="1" ht="15" hidden="1" thickBot="1" x14ac:dyDescent="0.25">
      <c r="B39" s="244"/>
      <c r="C39" s="245"/>
      <c r="D39" s="245"/>
      <c r="E39" s="245"/>
      <c r="F39" s="245"/>
      <c r="G39" s="246"/>
    </row>
    <row r="41" spans="2:9" ht="15" hidden="1" x14ac:dyDescent="0.25">
      <c r="B41" s="167">
        <v>2017</v>
      </c>
      <c r="C41" s="93"/>
    </row>
    <row r="42" spans="2:9" ht="14.25" hidden="1" customHeight="1" x14ac:dyDescent="0.2">
      <c r="B42" s="238"/>
      <c r="C42" s="239"/>
      <c r="D42" s="239"/>
      <c r="E42" s="239"/>
      <c r="F42" s="239"/>
      <c r="G42" s="240"/>
    </row>
    <row r="43" spans="2:9" ht="14.25" hidden="1" customHeight="1" x14ac:dyDescent="0.2">
      <c r="B43" s="241"/>
      <c r="C43" s="242"/>
      <c r="D43" s="242"/>
      <c r="E43" s="242"/>
      <c r="F43" s="242"/>
      <c r="G43" s="243"/>
    </row>
    <row r="44" spans="2:9" ht="14.25" hidden="1" customHeight="1" x14ac:dyDescent="0.2">
      <c r="B44" s="241"/>
      <c r="C44" s="242"/>
      <c r="D44" s="242"/>
      <c r="E44" s="242"/>
      <c r="F44" s="242"/>
      <c r="G44" s="243"/>
    </row>
    <row r="45" spans="2:9" ht="14.25" hidden="1" customHeight="1" x14ac:dyDescent="0.2">
      <c r="B45" s="241"/>
      <c r="C45" s="242"/>
      <c r="D45" s="242"/>
      <c r="E45" s="242"/>
      <c r="F45" s="242"/>
      <c r="G45" s="243"/>
    </row>
    <row r="46" spans="2:9" ht="14.25" hidden="1" customHeight="1" x14ac:dyDescent="0.2">
      <c r="B46" s="241"/>
      <c r="C46" s="242"/>
      <c r="D46" s="242"/>
      <c r="E46" s="242"/>
      <c r="F46" s="242"/>
      <c r="G46" s="243"/>
    </row>
    <row r="47" spans="2:9" ht="15" hidden="1" customHeight="1" x14ac:dyDescent="0.2">
      <c r="B47" s="244"/>
      <c r="C47" s="245"/>
      <c r="D47" s="245"/>
      <c r="E47" s="245"/>
      <c r="F47" s="245"/>
      <c r="G47" s="246"/>
    </row>
    <row r="48" spans="2:9" hidden="1" x14ac:dyDescent="0.2"/>
    <row r="49" spans="2:7" ht="15" hidden="1" x14ac:dyDescent="0.25">
      <c r="B49" s="167">
        <v>2018</v>
      </c>
      <c r="C49" s="93"/>
    </row>
    <row r="50" spans="2:7" ht="14.25" hidden="1" customHeight="1" x14ac:dyDescent="0.2">
      <c r="B50" s="238"/>
      <c r="C50" s="239"/>
      <c r="D50" s="239"/>
      <c r="E50" s="239"/>
      <c r="F50" s="239"/>
      <c r="G50" s="240"/>
    </row>
    <row r="51" spans="2:7" ht="14.25" hidden="1" customHeight="1" x14ac:dyDescent="0.2">
      <c r="B51" s="241"/>
      <c r="C51" s="242"/>
      <c r="D51" s="242"/>
      <c r="E51" s="242"/>
      <c r="F51" s="242"/>
      <c r="G51" s="243"/>
    </row>
    <row r="52" spans="2:7" ht="14.25" hidden="1" customHeight="1" x14ac:dyDescent="0.2">
      <c r="B52" s="241"/>
      <c r="C52" s="242"/>
      <c r="D52" s="242"/>
      <c r="E52" s="242"/>
      <c r="F52" s="242"/>
      <c r="G52" s="243"/>
    </row>
    <row r="53" spans="2:7" ht="14.25" hidden="1" customHeight="1" x14ac:dyDescent="0.2">
      <c r="B53" s="241"/>
      <c r="C53" s="242"/>
      <c r="D53" s="242"/>
      <c r="E53" s="242"/>
      <c r="F53" s="242"/>
      <c r="G53" s="243"/>
    </row>
    <row r="54" spans="2:7" ht="14.25" hidden="1" customHeight="1" x14ac:dyDescent="0.2">
      <c r="B54" s="241"/>
      <c r="C54" s="242"/>
      <c r="D54" s="242"/>
      <c r="E54" s="242"/>
      <c r="F54" s="242"/>
      <c r="G54" s="243"/>
    </row>
    <row r="55" spans="2:7" ht="15" hidden="1" customHeight="1" x14ac:dyDescent="0.2">
      <c r="B55" s="244"/>
      <c r="C55" s="245"/>
      <c r="D55" s="245"/>
      <c r="E55" s="245"/>
      <c r="F55" s="245"/>
      <c r="G55" s="246"/>
    </row>
    <row r="56" spans="2:7" hidden="1" x14ac:dyDescent="0.2"/>
    <row r="57" spans="2:7" ht="15" hidden="1" x14ac:dyDescent="0.25">
      <c r="B57" s="167">
        <v>2019</v>
      </c>
      <c r="C57" s="93"/>
    </row>
    <row r="58" spans="2:7" ht="14.25" hidden="1" customHeight="1" x14ac:dyDescent="0.2">
      <c r="B58" s="238"/>
      <c r="C58" s="239"/>
      <c r="D58" s="239"/>
      <c r="E58" s="239"/>
      <c r="F58" s="239"/>
      <c r="G58" s="240"/>
    </row>
    <row r="59" spans="2:7" ht="14.25" hidden="1" customHeight="1" x14ac:dyDescent="0.2">
      <c r="B59" s="241"/>
      <c r="C59" s="242"/>
      <c r="D59" s="242"/>
      <c r="E59" s="242"/>
      <c r="F59" s="242"/>
      <c r="G59" s="243"/>
    </row>
    <row r="60" spans="2:7" ht="14.25" hidden="1" customHeight="1" x14ac:dyDescent="0.2">
      <c r="B60" s="241"/>
      <c r="C60" s="242"/>
      <c r="D60" s="242"/>
      <c r="E60" s="242"/>
      <c r="F60" s="242"/>
      <c r="G60" s="243"/>
    </row>
    <row r="61" spans="2:7" ht="14.25" hidden="1" customHeight="1" x14ac:dyDescent="0.2">
      <c r="B61" s="241"/>
      <c r="C61" s="242"/>
      <c r="D61" s="242"/>
      <c r="E61" s="242"/>
      <c r="F61" s="242"/>
      <c r="G61" s="243"/>
    </row>
    <row r="62" spans="2:7" ht="14.25" hidden="1" customHeight="1" x14ac:dyDescent="0.2">
      <c r="B62" s="241"/>
      <c r="C62" s="242"/>
      <c r="D62" s="242"/>
      <c r="E62" s="242"/>
      <c r="F62" s="242"/>
      <c r="G62" s="243"/>
    </row>
    <row r="63" spans="2:7" ht="15" hidden="1" customHeight="1" x14ac:dyDescent="0.2">
      <c r="B63" s="244"/>
      <c r="C63" s="245"/>
      <c r="D63" s="245"/>
      <c r="E63" s="245"/>
      <c r="F63" s="245"/>
      <c r="G63" s="246"/>
    </row>
    <row r="64" spans="2:7" hidden="1" x14ac:dyDescent="0.2"/>
    <row r="65" spans="2:7" ht="15" hidden="1" x14ac:dyDescent="0.25">
      <c r="B65" s="167">
        <v>2020</v>
      </c>
      <c r="C65" s="93"/>
    </row>
    <row r="66" spans="2:7" ht="14.25" hidden="1" customHeight="1" x14ac:dyDescent="0.2">
      <c r="B66" s="238"/>
      <c r="C66" s="239"/>
      <c r="D66" s="239"/>
      <c r="E66" s="239"/>
      <c r="F66" s="239"/>
      <c r="G66" s="240"/>
    </row>
    <row r="67" spans="2:7" ht="14.25" hidden="1" customHeight="1" x14ac:dyDescent="0.2">
      <c r="B67" s="241"/>
      <c r="C67" s="242"/>
      <c r="D67" s="242"/>
      <c r="E67" s="242"/>
      <c r="F67" s="242"/>
      <c r="G67" s="243"/>
    </row>
    <row r="68" spans="2:7" ht="14.25" hidden="1" customHeight="1" x14ac:dyDescent="0.2">
      <c r="B68" s="241"/>
      <c r="C68" s="242"/>
      <c r="D68" s="242"/>
      <c r="E68" s="242"/>
      <c r="F68" s="242"/>
      <c r="G68" s="243"/>
    </row>
    <row r="69" spans="2:7" ht="14.25" hidden="1" customHeight="1" x14ac:dyDescent="0.2">
      <c r="B69" s="241"/>
      <c r="C69" s="242"/>
      <c r="D69" s="242"/>
      <c r="E69" s="242"/>
      <c r="F69" s="242"/>
      <c r="G69" s="243"/>
    </row>
    <row r="70" spans="2:7" ht="14.25" hidden="1" customHeight="1" x14ac:dyDescent="0.2">
      <c r="B70" s="241"/>
      <c r="C70" s="242"/>
      <c r="D70" s="242"/>
      <c r="E70" s="242"/>
      <c r="F70" s="242"/>
      <c r="G70" s="243"/>
    </row>
    <row r="71" spans="2:7" ht="15" hidden="1" customHeight="1" x14ac:dyDescent="0.2">
      <c r="B71" s="244"/>
      <c r="C71" s="245"/>
      <c r="D71" s="245"/>
      <c r="E71" s="245"/>
      <c r="F71" s="245"/>
      <c r="G71" s="246"/>
    </row>
    <row r="72" spans="2:7" hidden="1" x14ac:dyDescent="0.2"/>
    <row r="73" spans="2:7" ht="15" hidden="1" x14ac:dyDescent="0.25">
      <c r="B73" s="167">
        <v>2021</v>
      </c>
      <c r="C73" s="93"/>
    </row>
    <row r="74" spans="2:7" ht="14.25" hidden="1" customHeight="1" x14ac:dyDescent="0.2">
      <c r="B74" s="238"/>
      <c r="C74" s="239"/>
      <c r="D74" s="239"/>
      <c r="E74" s="239"/>
      <c r="F74" s="239"/>
      <c r="G74" s="240"/>
    </row>
    <row r="75" spans="2:7" ht="14.25" hidden="1" customHeight="1" x14ac:dyDescent="0.2">
      <c r="B75" s="241"/>
      <c r="C75" s="242"/>
      <c r="D75" s="242"/>
      <c r="E75" s="242"/>
      <c r="F75" s="242"/>
      <c r="G75" s="243"/>
    </row>
    <row r="76" spans="2:7" ht="14.25" hidden="1" customHeight="1" x14ac:dyDescent="0.2">
      <c r="B76" s="241"/>
      <c r="C76" s="242"/>
      <c r="D76" s="242"/>
      <c r="E76" s="242"/>
      <c r="F76" s="242"/>
      <c r="G76" s="243"/>
    </row>
    <row r="77" spans="2:7" ht="14.25" hidden="1" customHeight="1" x14ac:dyDescent="0.2">
      <c r="B77" s="241"/>
      <c r="C77" s="242"/>
      <c r="D77" s="242"/>
      <c r="E77" s="242"/>
      <c r="F77" s="242"/>
      <c r="G77" s="243"/>
    </row>
    <row r="78" spans="2:7" ht="14.25" hidden="1" customHeight="1" x14ac:dyDescent="0.2">
      <c r="B78" s="241"/>
      <c r="C78" s="242"/>
      <c r="D78" s="242"/>
      <c r="E78" s="242"/>
      <c r="F78" s="242"/>
      <c r="G78" s="243"/>
    </row>
    <row r="79" spans="2:7" ht="14.25" hidden="1" customHeight="1" x14ac:dyDescent="0.2">
      <c r="B79" s="244"/>
      <c r="C79" s="245"/>
      <c r="D79" s="245"/>
      <c r="E79" s="245"/>
      <c r="F79" s="245"/>
      <c r="G79" s="246"/>
    </row>
  </sheetData>
  <mergeCells count="12">
    <mergeCell ref="B74:G79"/>
    <mergeCell ref="R10:W12"/>
    <mergeCell ref="C13:E13"/>
    <mergeCell ref="F13:F14"/>
    <mergeCell ref="G13:G14"/>
    <mergeCell ref="B25:G25"/>
    <mergeCell ref="B26:G26"/>
    <mergeCell ref="B34:G39"/>
    <mergeCell ref="B42:G47"/>
    <mergeCell ref="B50:G55"/>
    <mergeCell ref="B58:G63"/>
    <mergeCell ref="B66:G71"/>
  </mergeCells>
  <pageMargins left="0.70866141732283472" right="0.70866141732283472" top="0.74803149606299213" bottom="0.74803149606299213" header="0.31496062992125984" footer="0.31496062992125984"/>
  <pageSetup scale="65"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D04D-3112-42E4-BFB2-CD6A3AD90ADB}">
  <dimension ref="A15:AC189"/>
  <sheetViews>
    <sheetView tabSelected="1" topLeftCell="A39" zoomScaleNormal="100" workbookViewId="0">
      <selection activeCell="F196" sqref="F196"/>
    </sheetView>
  </sheetViews>
  <sheetFormatPr defaultColWidth="9" defaultRowHeight="14.25" x14ac:dyDescent="0.2"/>
  <cols>
    <col min="1" max="9" width="9" style="4"/>
    <col min="10" max="12" width="22" style="165" customWidth="1"/>
    <col min="13" max="14" width="9" style="165"/>
    <col min="15" max="15" width="17" style="165" customWidth="1"/>
    <col min="16" max="21" width="9" style="4"/>
    <col min="22" max="22" width="22" style="4" customWidth="1"/>
    <col min="23" max="23" width="18.28515625" style="4" customWidth="1"/>
    <col min="24" max="24" width="23.7109375" style="4" customWidth="1"/>
    <col min="25" max="16384" width="9" style="4"/>
  </cols>
  <sheetData>
    <row r="15" spans="1:22" ht="18" x14ac:dyDescent="0.25">
      <c r="A15" s="4" t="s">
        <v>144</v>
      </c>
      <c r="B15" s="168" t="s">
        <v>145</v>
      </c>
    </row>
    <row r="16" spans="1:22" x14ac:dyDescent="0.2">
      <c r="V16" s="165"/>
    </row>
    <row r="17" spans="1:24" ht="15" x14ac:dyDescent="0.25">
      <c r="B17" s="255" t="s">
        <v>146</v>
      </c>
      <c r="C17" s="256"/>
      <c r="D17" s="256"/>
      <c r="E17" s="256"/>
      <c r="F17" s="256"/>
      <c r="G17" s="256"/>
      <c r="H17" s="256"/>
      <c r="I17" s="256"/>
      <c r="J17" s="256"/>
      <c r="K17" s="256"/>
      <c r="L17" s="257"/>
      <c r="N17" s="258" t="s">
        <v>133</v>
      </c>
      <c r="O17" s="258"/>
      <c r="P17" s="258"/>
      <c r="Q17" s="258"/>
      <c r="R17" s="258"/>
      <c r="S17" s="258"/>
      <c r="T17" s="258"/>
      <c r="U17" s="258"/>
      <c r="V17" s="258"/>
      <c r="W17" s="258"/>
      <c r="X17" s="258"/>
    </row>
    <row r="18" spans="1:24" ht="45" x14ac:dyDescent="0.25">
      <c r="B18" s="259" t="s">
        <v>147</v>
      </c>
      <c r="C18" s="259"/>
      <c r="D18" s="259"/>
      <c r="E18" s="259"/>
      <c r="F18" s="259"/>
      <c r="G18" s="259"/>
      <c r="H18" s="259"/>
      <c r="I18" s="259"/>
      <c r="J18" s="77" t="s">
        <v>77</v>
      </c>
      <c r="K18" s="99" t="s">
        <v>148</v>
      </c>
      <c r="L18" s="99" t="s">
        <v>149</v>
      </c>
      <c r="M18" s="4"/>
      <c r="N18" s="259" t="s">
        <v>147</v>
      </c>
      <c r="O18" s="259"/>
      <c r="P18" s="259"/>
      <c r="Q18" s="259"/>
      <c r="R18" s="259"/>
      <c r="S18" s="259"/>
      <c r="T18" s="259"/>
      <c r="U18" s="259"/>
      <c r="V18" s="77" t="s">
        <v>77</v>
      </c>
      <c r="W18" s="99" t="s">
        <v>150</v>
      </c>
      <c r="X18" s="99" t="s">
        <v>149</v>
      </c>
    </row>
    <row r="19" spans="1:24" x14ac:dyDescent="0.2">
      <c r="B19" s="76">
        <v>1</v>
      </c>
      <c r="C19" s="211" t="s">
        <v>151</v>
      </c>
      <c r="D19" s="211"/>
      <c r="E19" s="211"/>
      <c r="F19" s="211"/>
      <c r="G19" s="211"/>
      <c r="H19" s="211"/>
      <c r="I19" s="211"/>
      <c r="J19" s="169">
        <v>-208749</v>
      </c>
      <c r="K19" s="170" t="s">
        <v>20</v>
      </c>
      <c r="L19" s="169"/>
      <c r="N19" s="76">
        <v>1</v>
      </c>
      <c r="O19" s="211" t="s">
        <v>151</v>
      </c>
      <c r="P19" s="211"/>
      <c r="Q19" s="211"/>
      <c r="R19" s="211"/>
      <c r="S19" s="211"/>
      <c r="T19" s="211"/>
      <c r="U19" s="211"/>
      <c r="V19" s="169">
        <v>208749</v>
      </c>
      <c r="W19" s="170" t="s">
        <v>20</v>
      </c>
      <c r="X19" s="169"/>
    </row>
    <row r="20" spans="1:24" x14ac:dyDescent="0.2">
      <c r="B20" s="76">
        <v>2</v>
      </c>
      <c r="C20" s="211"/>
      <c r="D20" s="211"/>
      <c r="E20" s="211"/>
      <c r="F20" s="211"/>
      <c r="G20" s="211"/>
      <c r="H20" s="211"/>
      <c r="I20" s="211"/>
      <c r="J20" s="169"/>
      <c r="K20" s="170"/>
      <c r="L20" s="169"/>
      <c r="N20" s="76">
        <v>2</v>
      </c>
      <c r="O20" s="211" t="s">
        <v>152</v>
      </c>
      <c r="P20" s="211"/>
      <c r="Q20" s="211"/>
      <c r="R20" s="211"/>
      <c r="S20" s="211"/>
      <c r="T20" s="211"/>
      <c r="U20" s="211"/>
      <c r="V20" s="169">
        <v>94875</v>
      </c>
      <c r="W20" s="170" t="s">
        <v>20</v>
      </c>
      <c r="X20" s="169"/>
    </row>
    <row r="21" spans="1:24" x14ac:dyDescent="0.2">
      <c r="B21" s="76">
        <v>3</v>
      </c>
      <c r="C21" s="211"/>
      <c r="D21" s="211"/>
      <c r="E21" s="211"/>
      <c r="F21" s="211"/>
      <c r="G21" s="211"/>
      <c r="H21" s="211"/>
      <c r="I21" s="211"/>
      <c r="J21" s="169"/>
      <c r="K21" s="170"/>
      <c r="L21" s="169"/>
      <c r="N21" s="76">
        <v>3</v>
      </c>
      <c r="O21" s="211"/>
      <c r="P21" s="211"/>
      <c r="Q21" s="211"/>
      <c r="R21" s="211"/>
      <c r="S21" s="211"/>
      <c r="T21" s="211"/>
      <c r="U21" s="211"/>
      <c r="V21" s="169"/>
      <c r="W21" s="170"/>
      <c r="X21" s="169"/>
    </row>
    <row r="22" spans="1:24" x14ac:dyDescent="0.2">
      <c r="B22" s="76">
        <v>4</v>
      </c>
      <c r="C22" s="211"/>
      <c r="D22" s="211"/>
      <c r="E22" s="211"/>
      <c r="F22" s="211"/>
      <c r="G22" s="211"/>
      <c r="H22" s="211"/>
      <c r="I22" s="211"/>
      <c r="J22" s="169"/>
      <c r="K22" s="170"/>
      <c r="L22" s="169"/>
      <c r="N22" s="76">
        <v>4</v>
      </c>
      <c r="O22" s="211"/>
      <c r="P22" s="211"/>
      <c r="Q22" s="211"/>
      <c r="R22" s="211"/>
      <c r="S22" s="211"/>
      <c r="T22" s="211"/>
      <c r="U22" s="211"/>
      <c r="V22" s="169"/>
      <c r="W22" s="170"/>
      <c r="X22" s="169"/>
    </row>
    <row r="23" spans="1:24" x14ac:dyDescent="0.2">
      <c r="B23" s="76">
        <v>5</v>
      </c>
      <c r="C23" s="211"/>
      <c r="D23" s="211"/>
      <c r="E23" s="211"/>
      <c r="F23" s="211"/>
      <c r="G23" s="211"/>
      <c r="H23" s="211"/>
      <c r="I23" s="211"/>
      <c r="J23" s="169"/>
      <c r="K23" s="170"/>
      <c r="L23" s="169"/>
      <c r="N23" s="76">
        <v>5</v>
      </c>
      <c r="O23" s="211"/>
      <c r="P23" s="211"/>
      <c r="Q23" s="211"/>
      <c r="R23" s="211"/>
      <c r="S23" s="211"/>
      <c r="T23" s="211"/>
      <c r="U23" s="211"/>
      <c r="V23" s="169"/>
      <c r="W23" s="170"/>
      <c r="X23" s="169"/>
    </row>
    <row r="24" spans="1:24" x14ac:dyDescent="0.2">
      <c r="B24" s="76">
        <v>6</v>
      </c>
      <c r="C24" s="211"/>
      <c r="D24" s="211"/>
      <c r="E24" s="211"/>
      <c r="F24" s="211"/>
      <c r="G24" s="211"/>
      <c r="H24" s="211"/>
      <c r="I24" s="211"/>
      <c r="J24" s="169"/>
      <c r="K24" s="170"/>
      <c r="L24" s="169"/>
      <c r="N24" s="76">
        <v>6</v>
      </c>
      <c r="O24" s="211"/>
      <c r="P24" s="211"/>
      <c r="Q24" s="211"/>
      <c r="R24" s="211"/>
      <c r="S24" s="211"/>
      <c r="T24" s="211"/>
      <c r="U24" s="211"/>
      <c r="V24" s="169"/>
      <c r="W24" s="170"/>
      <c r="X24" s="169"/>
    </row>
    <row r="25" spans="1:24" x14ac:dyDescent="0.2">
      <c r="B25" s="76">
        <v>7</v>
      </c>
      <c r="C25" s="211"/>
      <c r="D25" s="211"/>
      <c r="E25" s="211"/>
      <c r="F25" s="211"/>
      <c r="G25" s="211"/>
      <c r="H25" s="211"/>
      <c r="I25" s="211"/>
      <c r="J25" s="169"/>
      <c r="K25" s="170"/>
      <c r="L25" s="169"/>
      <c r="N25" s="76">
        <v>7</v>
      </c>
      <c r="O25" s="211"/>
      <c r="P25" s="211"/>
      <c r="Q25" s="211"/>
      <c r="R25" s="211"/>
      <c r="S25" s="211"/>
      <c r="T25" s="211"/>
      <c r="U25" s="211"/>
      <c r="V25" s="169"/>
      <c r="W25" s="170"/>
      <c r="X25" s="169"/>
    </row>
    <row r="26" spans="1:24" x14ac:dyDescent="0.2">
      <c r="B26" s="76">
        <v>8</v>
      </c>
      <c r="C26" s="211"/>
      <c r="D26" s="211"/>
      <c r="E26" s="211"/>
      <c r="F26" s="211"/>
      <c r="G26" s="211"/>
      <c r="H26" s="211"/>
      <c r="I26" s="211"/>
      <c r="J26" s="169"/>
      <c r="K26" s="170"/>
      <c r="L26" s="169"/>
      <c r="N26" s="76">
        <v>8</v>
      </c>
      <c r="O26" s="211"/>
      <c r="P26" s="211"/>
      <c r="Q26" s="211"/>
      <c r="R26" s="211"/>
      <c r="S26" s="211"/>
      <c r="T26" s="211"/>
      <c r="U26" s="211"/>
      <c r="V26" s="169"/>
      <c r="W26" s="170"/>
      <c r="X26" s="169"/>
    </row>
    <row r="27" spans="1:24" x14ac:dyDescent="0.2">
      <c r="B27" s="264" t="s">
        <v>153</v>
      </c>
      <c r="C27" s="264"/>
      <c r="D27" s="264"/>
      <c r="E27" s="264"/>
      <c r="F27" s="264"/>
      <c r="G27" s="264"/>
      <c r="H27" s="264"/>
      <c r="I27" s="264"/>
      <c r="J27" s="171">
        <f>SUM(J19:J26)</f>
        <v>-208749</v>
      </c>
      <c r="N27" s="264" t="s">
        <v>153</v>
      </c>
      <c r="O27" s="264"/>
      <c r="P27" s="264"/>
      <c r="Q27" s="264"/>
      <c r="R27" s="264"/>
      <c r="S27" s="264"/>
      <c r="T27" s="264"/>
      <c r="U27" s="264"/>
      <c r="V27" s="171">
        <f>SUM(V19:V26)</f>
        <v>303624</v>
      </c>
      <c r="W27" s="165"/>
    </row>
    <row r="28" spans="1:24" ht="15" x14ac:dyDescent="0.2">
      <c r="B28" s="260" t="s">
        <v>154</v>
      </c>
      <c r="C28" s="261"/>
      <c r="D28" s="261"/>
      <c r="E28" s="261"/>
      <c r="F28" s="261"/>
      <c r="G28" s="261"/>
      <c r="H28" s="261"/>
      <c r="I28" s="262"/>
      <c r="J28" s="169"/>
      <c r="K28" s="172"/>
      <c r="L28" s="172"/>
      <c r="N28" s="260" t="s">
        <v>154</v>
      </c>
      <c r="O28" s="261"/>
      <c r="P28" s="261"/>
      <c r="Q28" s="261"/>
      <c r="R28" s="261"/>
      <c r="S28" s="261"/>
      <c r="T28" s="261"/>
      <c r="U28" s="262"/>
      <c r="V28" s="169"/>
      <c r="W28" s="172"/>
    </row>
    <row r="29" spans="1:24" x14ac:dyDescent="0.2">
      <c r="B29" s="260" t="s">
        <v>71</v>
      </c>
      <c r="C29" s="261"/>
      <c r="D29" s="261"/>
      <c r="E29" s="261"/>
      <c r="F29" s="261"/>
      <c r="G29" s="261"/>
      <c r="H29" s="261"/>
      <c r="I29" s="262"/>
      <c r="J29" s="173">
        <f>J27-J28</f>
        <v>-208749</v>
      </c>
      <c r="K29" s="4"/>
      <c r="L29" s="4"/>
      <c r="N29" s="260" t="s">
        <v>71</v>
      </c>
      <c r="O29" s="261"/>
      <c r="P29" s="261"/>
      <c r="Q29" s="261"/>
      <c r="R29" s="261"/>
      <c r="S29" s="261"/>
      <c r="T29" s="261"/>
      <c r="U29" s="262"/>
      <c r="V29" s="173">
        <f>V27-V28</f>
        <v>303624</v>
      </c>
    </row>
    <row r="32" spans="1:24" ht="18" x14ac:dyDescent="0.25">
      <c r="A32" s="4" t="s">
        <v>155</v>
      </c>
      <c r="B32" s="168" t="s">
        <v>156</v>
      </c>
    </row>
    <row r="34" spans="1:26" ht="15" x14ac:dyDescent="0.25">
      <c r="B34" s="14" t="s">
        <v>140</v>
      </c>
    </row>
    <row r="35" spans="1:26" ht="15" customHeight="1" x14ac:dyDescent="0.2">
      <c r="B35" s="4" t="s">
        <v>157</v>
      </c>
      <c r="W35" s="254"/>
      <c r="X35" s="254"/>
      <c r="Y35" s="254"/>
      <c r="Z35" s="254"/>
    </row>
    <row r="36" spans="1:26" x14ac:dyDescent="0.2">
      <c r="B36" s="4" t="s">
        <v>158</v>
      </c>
      <c r="W36" s="254"/>
      <c r="X36" s="254"/>
      <c r="Y36" s="254"/>
      <c r="Z36" s="254"/>
    </row>
    <row r="37" spans="1:26" x14ac:dyDescent="0.2">
      <c r="B37" s="4" t="s">
        <v>159</v>
      </c>
      <c r="W37" s="254"/>
      <c r="X37" s="254"/>
      <c r="Y37" s="254"/>
      <c r="Z37" s="254"/>
    </row>
    <row r="38" spans="1:26" ht="29.25" customHeight="1" x14ac:dyDescent="0.2">
      <c r="B38" s="254" t="s">
        <v>160</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row>
    <row r="39" spans="1:26" ht="53.25" customHeight="1" x14ac:dyDescent="0.25">
      <c r="B39" s="263" t="s">
        <v>161</v>
      </c>
      <c r="C39" s="263"/>
      <c r="D39" s="263"/>
      <c r="E39" s="263"/>
      <c r="F39" s="263"/>
      <c r="G39" s="263"/>
      <c r="H39" s="263"/>
      <c r="I39" s="263"/>
      <c r="J39" s="263"/>
      <c r="K39" s="263"/>
      <c r="L39" s="263"/>
      <c r="M39" s="263"/>
      <c r="N39" s="263"/>
      <c r="O39" s="263"/>
      <c r="P39" s="263"/>
      <c r="Q39" s="263"/>
      <c r="R39" s="263"/>
      <c r="S39" s="263"/>
      <c r="T39" s="263"/>
      <c r="U39" s="263"/>
      <c r="V39" s="263"/>
      <c r="W39" s="254"/>
      <c r="X39" s="254"/>
      <c r="Y39" s="254"/>
      <c r="Z39" s="254"/>
    </row>
    <row r="40" spans="1:26" x14ac:dyDescent="0.2">
      <c r="P40" s="165"/>
    </row>
    <row r="41" spans="1:26" ht="15" x14ac:dyDescent="0.25">
      <c r="A41" s="174"/>
      <c r="B41" s="255" t="s">
        <v>146</v>
      </c>
      <c r="C41" s="256"/>
      <c r="D41" s="256"/>
      <c r="E41" s="256"/>
      <c r="F41" s="256"/>
      <c r="G41" s="256"/>
      <c r="H41" s="256"/>
      <c r="I41" s="256"/>
      <c r="J41" s="256"/>
      <c r="K41" s="257"/>
      <c r="L41" s="167"/>
      <c r="M41" s="174"/>
      <c r="N41" s="258" t="s">
        <v>133</v>
      </c>
      <c r="O41" s="258"/>
      <c r="P41" s="258"/>
      <c r="Q41" s="258"/>
      <c r="R41" s="258"/>
      <c r="S41" s="258"/>
      <c r="T41" s="258"/>
      <c r="U41" s="258"/>
      <c r="V41" s="258"/>
      <c r="W41" s="258"/>
    </row>
    <row r="42" spans="1:26" ht="30" x14ac:dyDescent="0.25">
      <c r="A42" s="175" t="s">
        <v>2</v>
      </c>
      <c r="B42" s="259" t="s">
        <v>147</v>
      </c>
      <c r="C42" s="259"/>
      <c r="D42" s="259"/>
      <c r="E42" s="259"/>
      <c r="F42" s="259"/>
      <c r="G42" s="259"/>
      <c r="H42" s="259"/>
      <c r="I42" s="259"/>
      <c r="J42" s="77" t="s">
        <v>77</v>
      </c>
      <c r="K42" s="77" t="s">
        <v>162</v>
      </c>
      <c r="L42" s="18"/>
      <c r="M42" s="175" t="s">
        <v>2</v>
      </c>
      <c r="N42" s="259" t="s">
        <v>147</v>
      </c>
      <c r="O42" s="259"/>
      <c r="P42" s="259"/>
      <c r="Q42" s="259"/>
      <c r="R42" s="259"/>
      <c r="S42" s="259"/>
      <c r="T42" s="259"/>
      <c r="U42" s="259"/>
      <c r="V42" s="77" t="s">
        <v>77</v>
      </c>
      <c r="W42" s="99" t="s">
        <v>162</v>
      </c>
    </row>
    <row r="43" spans="1:26" ht="15" customHeight="1" x14ac:dyDescent="0.2">
      <c r="A43" s="176">
        <v>2022</v>
      </c>
      <c r="B43" s="266" t="s">
        <v>163</v>
      </c>
      <c r="C43" s="267"/>
      <c r="D43" s="267"/>
      <c r="E43" s="267"/>
      <c r="F43" s="267"/>
      <c r="G43" s="267"/>
      <c r="H43" s="267"/>
      <c r="I43" s="267"/>
      <c r="J43" s="267"/>
      <c r="K43" s="268"/>
      <c r="L43" s="177"/>
      <c r="M43" s="176">
        <v>2022</v>
      </c>
      <c r="N43" s="266" t="s">
        <v>163</v>
      </c>
      <c r="O43" s="267"/>
      <c r="P43" s="267"/>
      <c r="Q43" s="267"/>
      <c r="R43" s="267"/>
      <c r="S43" s="267"/>
      <c r="T43" s="267"/>
      <c r="U43" s="267"/>
      <c r="V43" s="267"/>
      <c r="W43" s="268"/>
    </row>
    <row r="44" spans="1:26" x14ac:dyDescent="0.2">
      <c r="A44" s="178"/>
      <c r="B44" s="76">
        <v>1</v>
      </c>
      <c r="C44" s="265" t="str">
        <f>IF(K19="Yes",C19,"")</f>
        <v xml:space="preserve">CT 148 true-up of GA Charges based on actual RPP volumes </v>
      </c>
      <c r="D44" s="265"/>
      <c r="E44" s="265"/>
      <c r="F44" s="265"/>
      <c r="G44" s="265"/>
      <c r="H44" s="265"/>
      <c r="I44" s="265"/>
      <c r="J44" s="189">
        <f>IF(K19="Yes",-J19,"")</f>
        <v>208749</v>
      </c>
      <c r="K44" s="176">
        <v>2023</v>
      </c>
      <c r="L44" s="180"/>
      <c r="M44" s="178"/>
      <c r="N44" s="76">
        <v>1</v>
      </c>
      <c r="O44" s="265" t="str">
        <f>IF(W19="Yes",O19,"")</f>
        <v xml:space="preserve">CT 148 true-up of GA Charges based on actual RPP volumes </v>
      </c>
      <c r="P44" s="265"/>
      <c r="Q44" s="265"/>
      <c r="R44" s="265"/>
      <c r="S44" s="265"/>
      <c r="T44" s="265"/>
      <c r="U44" s="265"/>
      <c r="V44" s="189">
        <f>IF(W19="Yes",-V19,"")</f>
        <v>-208749</v>
      </c>
      <c r="W44" s="169">
        <v>2023</v>
      </c>
    </row>
    <row r="45" spans="1:26" x14ac:dyDescent="0.2">
      <c r="A45" s="178"/>
      <c r="B45" s="76">
        <v>2</v>
      </c>
      <c r="C45" s="265" t="str">
        <f t="shared" ref="C45:C51" si="0">IF(K20="Yes",C20,"")</f>
        <v/>
      </c>
      <c r="D45" s="265"/>
      <c r="E45" s="265"/>
      <c r="F45" s="265"/>
      <c r="G45" s="265"/>
      <c r="H45" s="265"/>
      <c r="I45" s="265"/>
      <c r="J45" s="179" t="str">
        <f t="shared" ref="J45:J51" si="1">IF(K20="Yes",-J20,"")</f>
        <v/>
      </c>
      <c r="K45" s="176"/>
      <c r="L45" s="180"/>
      <c r="M45" s="178"/>
      <c r="N45" s="76">
        <v>2</v>
      </c>
      <c r="O45" s="265" t="str">
        <f t="shared" ref="O45:O51" si="2">IF(W20="Yes",O20,"")</f>
        <v>CT 1142/142 true-up based on actuals</v>
      </c>
      <c r="P45" s="265"/>
      <c r="Q45" s="265"/>
      <c r="R45" s="265"/>
      <c r="S45" s="265"/>
      <c r="T45" s="265"/>
      <c r="U45" s="265"/>
      <c r="V45" s="189">
        <f t="shared" ref="V45:V51" si="3">IF(W20="Yes",-V20,"")</f>
        <v>-94875</v>
      </c>
      <c r="W45" s="169">
        <v>2022</v>
      </c>
    </row>
    <row r="46" spans="1:26" x14ac:dyDescent="0.2">
      <c r="A46" s="178"/>
      <c r="B46" s="76">
        <v>3</v>
      </c>
      <c r="C46" s="265" t="str">
        <f t="shared" si="0"/>
        <v/>
      </c>
      <c r="D46" s="265"/>
      <c r="E46" s="265"/>
      <c r="F46" s="265"/>
      <c r="G46" s="265"/>
      <c r="H46" s="265"/>
      <c r="I46" s="265"/>
      <c r="J46" s="179" t="str">
        <f t="shared" si="1"/>
        <v/>
      </c>
      <c r="K46" s="176"/>
      <c r="L46" s="180"/>
      <c r="M46" s="178"/>
      <c r="N46" s="76">
        <v>3</v>
      </c>
      <c r="O46" s="265" t="str">
        <f t="shared" si="2"/>
        <v/>
      </c>
      <c r="P46" s="265"/>
      <c r="Q46" s="265"/>
      <c r="R46" s="265"/>
      <c r="S46" s="265"/>
      <c r="T46" s="265"/>
      <c r="U46" s="265"/>
      <c r="V46" s="179" t="str">
        <f t="shared" si="3"/>
        <v/>
      </c>
      <c r="W46" s="169"/>
    </row>
    <row r="47" spans="1:26" x14ac:dyDescent="0.2">
      <c r="A47" s="178"/>
      <c r="B47" s="76">
        <v>4</v>
      </c>
      <c r="C47" s="265" t="str">
        <f t="shared" si="0"/>
        <v/>
      </c>
      <c r="D47" s="265"/>
      <c r="E47" s="265"/>
      <c r="F47" s="265"/>
      <c r="G47" s="265"/>
      <c r="H47" s="265"/>
      <c r="I47" s="265"/>
      <c r="J47" s="179" t="str">
        <f t="shared" si="1"/>
        <v/>
      </c>
      <c r="K47" s="176"/>
      <c r="L47" s="180"/>
      <c r="M47" s="178"/>
      <c r="N47" s="76">
        <v>4</v>
      </c>
      <c r="O47" s="265" t="str">
        <f t="shared" si="2"/>
        <v/>
      </c>
      <c r="P47" s="265"/>
      <c r="Q47" s="265"/>
      <c r="R47" s="265"/>
      <c r="S47" s="265"/>
      <c r="T47" s="265"/>
      <c r="U47" s="265"/>
      <c r="V47" s="179" t="str">
        <f t="shared" si="3"/>
        <v/>
      </c>
      <c r="W47" s="169"/>
    </row>
    <row r="48" spans="1:26" x14ac:dyDescent="0.2">
      <c r="A48" s="178"/>
      <c r="B48" s="76">
        <v>5</v>
      </c>
      <c r="C48" s="265" t="str">
        <f t="shared" si="0"/>
        <v/>
      </c>
      <c r="D48" s="265"/>
      <c r="E48" s="265"/>
      <c r="F48" s="265"/>
      <c r="G48" s="265"/>
      <c r="H48" s="265"/>
      <c r="I48" s="265"/>
      <c r="J48" s="179" t="str">
        <f t="shared" si="1"/>
        <v/>
      </c>
      <c r="K48" s="176"/>
      <c r="L48" s="180"/>
      <c r="M48" s="178"/>
      <c r="N48" s="76">
        <v>5</v>
      </c>
      <c r="O48" s="265" t="str">
        <f t="shared" si="2"/>
        <v/>
      </c>
      <c r="P48" s="265"/>
      <c r="Q48" s="265"/>
      <c r="R48" s="265"/>
      <c r="S48" s="265"/>
      <c r="T48" s="265"/>
      <c r="U48" s="265"/>
      <c r="V48" s="179" t="str">
        <f t="shared" si="3"/>
        <v/>
      </c>
      <c r="W48" s="169"/>
    </row>
    <row r="49" spans="1:29" x14ac:dyDescent="0.2">
      <c r="A49" s="178"/>
      <c r="B49" s="76">
        <v>6</v>
      </c>
      <c r="C49" s="265" t="str">
        <f t="shared" si="0"/>
        <v/>
      </c>
      <c r="D49" s="265"/>
      <c r="E49" s="265"/>
      <c r="F49" s="265"/>
      <c r="G49" s="265"/>
      <c r="H49" s="265"/>
      <c r="I49" s="265"/>
      <c r="J49" s="179" t="str">
        <f t="shared" si="1"/>
        <v/>
      </c>
      <c r="K49" s="176"/>
      <c r="L49" s="180"/>
      <c r="M49" s="178"/>
      <c r="N49" s="76">
        <v>6</v>
      </c>
      <c r="O49" s="265" t="str">
        <f t="shared" si="2"/>
        <v/>
      </c>
      <c r="P49" s="265"/>
      <c r="Q49" s="265"/>
      <c r="R49" s="265"/>
      <c r="S49" s="265"/>
      <c r="T49" s="265"/>
      <c r="U49" s="265"/>
      <c r="V49" s="179" t="str">
        <f t="shared" si="3"/>
        <v/>
      </c>
      <c r="W49" s="169"/>
    </row>
    <row r="50" spans="1:29" x14ac:dyDescent="0.2">
      <c r="A50" s="178"/>
      <c r="B50" s="76">
        <v>7</v>
      </c>
      <c r="C50" s="265" t="str">
        <f t="shared" si="0"/>
        <v/>
      </c>
      <c r="D50" s="265"/>
      <c r="E50" s="265"/>
      <c r="F50" s="265"/>
      <c r="G50" s="265"/>
      <c r="H50" s="265"/>
      <c r="I50" s="265"/>
      <c r="J50" s="179" t="str">
        <f t="shared" si="1"/>
        <v/>
      </c>
      <c r="K50" s="176"/>
      <c r="L50" s="180"/>
      <c r="M50" s="178"/>
      <c r="N50" s="76">
        <v>7</v>
      </c>
      <c r="O50" s="265" t="str">
        <f t="shared" si="2"/>
        <v/>
      </c>
      <c r="P50" s="265"/>
      <c r="Q50" s="265"/>
      <c r="R50" s="265"/>
      <c r="S50" s="265"/>
      <c r="T50" s="265"/>
      <c r="U50" s="265"/>
      <c r="V50" s="179" t="str">
        <f t="shared" si="3"/>
        <v/>
      </c>
      <c r="W50" s="169"/>
    </row>
    <row r="51" spans="1:29" x14ac:dyDescent="0.2">
      <c r="A51" s="178"/>
      <c r="B51" s="76">
        <v>8</v>
      </c>
      <c r="C51" s="265" t="str">
        <f t="shared" si="0"/>
        <v/>
      </c>
      <c r="D51" s="265"/>
      <c r="E51" s="265"/>
      <c r="F51" s="265"/>
      <c r="G51" s="265"/>
      <c r="H51" s="265"/>
      <c r="I51" s="265"/>
      <c r="J51" s="179" t="str">
        <f t="shared" si="1"/>
        <v/>
      </c>
      <c r="K51" s="176"/>
      <c r="L51" s="180"/>
      <c r="M51" s="178"/>
      <c r="N51" s="76">
        <v>8</v>
      </c>
      <c r="O51" s="265" t="str">
        <f t="shared" si="2"/>
        <v/>
      </c>
      <c r="P51" s="265"/>
      <c r="Q51" s="265"/>
      <c r="R51" s="265"/>
      <c r="S51" s="265"/>
      <c r="T51" s="265"/>
      <c r="U51" s="265"/>
      <c r="V51" s="179" t="str">
        <f t="shared" si="3"/>
        <v/>
      </c>
      <c r="W51" s="169"/>
    </row>
    <row r="52" spans="1:29" ht="15.75" thickBot="1" x14ac:dyDescent="0.3">
      <c r="A52" s="178"/>
      <c r="B52" s="269" t="s">
        <v>164</v>
      </c>
      <c r="C52" s="270"/>
      <c r="D52" s="270"/>
      <c r="E52" s="270"/>
      <c r="F52" s="270"/>
      <c r="G52" s="270"/>
      <c r="H52" s="270"/>
      <c r="I52" s="271"/>
      <c r="J52" s="171">
        <f>SUM(J44:J51)</f>
        <v>208749</v>
      </c>
      <c r="K52" s="171"/>
      <c r="L52" s="181"/>
      <c r="M52" s="178"/>
      <c r="N52" s="269" t="s">
        <v>164</v>
      </c>
      <c r="O52" s="270"/>
      <c r="P52" s="270"/>
      <c r="Q52" s="270"/>
      <c r="R52" s="270"/>
      <c r="S52" s="270"/>
      <c r="T52" s="270"/>
      <c r="U52" s="271"/>
      <c r="V52" s="191">
        <f>SUM(V44:V51)</f>
        <v>-303624</v>
      </c>
      <c r="W52" s="76"/>
    </row>
    <row r="53" spans="1:29" ht="15" thickBot="1" x14ac:dyDescent="0.25">
      <c r="A53" s="284">
        <v>2022</v>
      </c>
      <c r="B53" s="267" t="s">
        <v>165</v>
      </c>
      <c r="C53" s="267"/>
      <c r="D53" s="267"/>
      <c r="E53" s="267"/>
      <c r="F53" s="267"/>
      <c r="G53" s="267"/>
      <c r="H53" s="267"/>
      <c r="I53" s="267"/>
      <c r="J53" s="267"/>
      <c r="K53" s="268"/>
      <c r="L53" s="177"/>
      <c r="M53" s="176">
        <v>2022</v>
      </c>
      <c r="N53" s="272" t="s">
        <v>165</v>
      </c>
      <c r="O53" s="273"/>
      <c r="P53" s="273"/>
      <c r="Q53" s="273"/>
      <c r="R53" s="273"/>
      <c r="S53" s="273"/>
      <c r="T53" s="273"/>
      <c r="U53" s="273"/>
      <c r="V53" s="273"/>
      <c r="W53" s="273"/>
    </row>
    <row r="54" spans="1:29" ht="14.25" customHeight="1" x14ac:dyDescent="0.2">
      <c r="A54" s="178"/>
      <c r="B54" s="76">
        <v>1</v>
      </c>
      <c r="C54" s="278" t="s">
        <v>166</v>
      </c>
      <c r="D54" s="279"/>
      <c r="E54" s="279"/>
      <c r="F54" s="279"/>
      <c r="G54" s="279"/>
      <c r="H54" s="279"/>
      <c r="I54" s="280"/>
      <c r="J54" s="190">
        <f>-80502.43-96763.87</f>
        <v>-177266.3</v>
      </c>
      <c r="K54" s="176">
        <v>2023</v>
      </c>
      <c r="L54" s="180"/>
      <c r="M54" s="178"/>
      <c r="N54" s="76">
        <v>1</v>
      </c>
      <c r="O54" s="278" t="s">
        <v>151</v>
      </c>
      <c r="P54" s="279"/>
      <c r="Q54" s="279"/>
      <c r="R54" s="279"/>
      <c r="S54" s="279"/>
      <c r="T54" s="279"/>
      <c r="U54" s="280"/>
      <c r="V54" s="192">
        <f>-J54</f>
        <v>177266.3</v>
      </c>
      <c r="W54" s="169">
        <v>2023</v>
      </c>
      <c r="X54" s="73"/>
      <c r="Y54" s="73"/>
      <c r="Z54" s="73"/>
      <c r="AA54" s="73"/>
      <c r="AB54" s="73"/>
      <c r="AC54" s="73"/>
    </row>
    <row r="55" spans="1:29" x14ac:dyDescent="0.2">
      <c r="A55" s="178"/>
      <c r="B55" s="76">
        <v>2</v>
      </c>
      <c r="C55" s="265" t="s">
        <v>167</v>
      </c>
      <c r="D55" s="265"/>
      <c r="E55" s="265"/>
      <c r="F55" s="265"/>
      <c r="G55" s="265"/>
      <c r="H55" s="265"/>
      <c r="I55" s="265"/>
      <c r="J55" s="190">
        <v>191095.65221320916</v>
      </c>
      <c r="K55" s="176">
        <v>2023</v>
      </c>
      <c r="L55" s="180"/>
      <c r="M55" s="178"/>
      <c r="N55" s="76">
        <v>2</v>
      </c>
      <c r="O55" s="265" t="s">
        <v>152</v>
      </c>
      <c r="P55" s="265"/>
      <c r="Q55" s="265"/>
      <c r="R55" s="265"/>
      <c r="S55" s="265"/>
      <c r="T55" s="265"/>
      <c r="U55" s="265"/>
      <c r="V55" s="190">
        <v>-190711.09485303282</v>
      </c>
      <c r="W55" s="169">
        <v>2023</v>
      </c>
    </row>
    <row r="56" spans="1:29" x14ac:dyDescent="0.2">
      <c r="A56" s="178"/>
      <c r="B56" s="76">
        <v>3</v>
      </c>
      <c r="C56" s="211" t="s">
        <v>168</v>
      </c>
      <c r="D56" s="211"/>
      <c r="E56" s="211"/>
      <c r="F56" s="211"/>
      <c r="G56" s="211"/>
      <c r="H56" s="211"/>
      <c r="I56" s="211"/>
      <c r="J56" s="190">
        <v>-208749</v>
      </c>
      <c r="K56" s="176">
        <v>2023</v>
      </c>
      <c r="L56" s="180"/>
      <c r="M56" s="178"/>
      <c r="N56" s="76">
        <v>3</v>
      </c>
      <c r="O56" s="265" t="s">
        <v>167</v>
      </c>
      <c r="P56" s="265"/>
      <c r="Q56" s="265"/>
      <c r="R56" s="265"/>
      <c r="S56" s="265"/>
      <c r="T56" s="265"/>
      <c r="U56" s="265"/>
      <c r="V56" s="192">
        <v>172406.53</v>
      </c>
      <c r="W56" s="169">
        <v>2023</v>
      </c>
    </row>
    <row r="57" spans="1:29" x14ac:dyDescent="0.2">
      <c r="A57" s="178"/>
      <c r="B57" s="76">
        <v>4</v>
      </c>
      <c r="C57" s="211"/>
      <c r="D57" s="211"/>
      <c r="E57" s="211"/>
      <c r="F57" s="211"/>
      <c r="G57" s="211"/>
      <c r="H57" s="211"/>
      <c r="I57" s="211"/>
      <c r="J57" s="169"/>
      <c r="K57" s="176"/>
      <c r="L57" s="180"/>
      <c r="M57" s="178"/>
      <c r="N57" s="76">
        <v>4</v>
      </c>
      <c r="O57" s="233" t="s">
        <v>168</v>
      </c>
      <c r="P57" s="234"/>
      <c r="Q57" s="234"/>
      <c r="R57" s="234"/>
      <c r="S57" s="234"/>
      <c r="T57" s="234"/>
      <c r="U57" s="235"/>
      <c r="V57" s="192">
        <f>-V44</f>
        <v>208749</v>
      </c>
      <c r="W57" s="169">
        <v>2023</v>
      </c>
    </row>
    <row r="58" spans="1:29" x14ac:dyDescent="0.2">
      <c r="A58" s="178"/>
      <c r="B58" s="76">
        <v>5</v>
      </c>
      <c r="C58" s="274"/>
      <c r="D58" s="274"/>
      <c r="E58" s="274"/>
      <c r="F58" s="274"/>
      <c r="G58" s="274"/>
      <c r="H58" s="274"/>
      <c r="I58" s="274"/>
      <c r="J58" s="169"/>
      <c r="K58" s="176"/>
      <c r="L58" s="180"/>
      <c r="M58" s="178"/>
      <c r="N58" s="76">
        <v>5</v>
      </c>
      <c r="O58" s="275"/>
      <c r="P58" s="276"/>
      <c r="Q58" s="276"/>
      <c r="R58" s="276"/>
      <c r="S58" s="276"/>
      <c r="T58" s="276"/>
      <c r="U58" s="277"/>
      <c r="V58" s="192"/>
      <c r="W58" s="169"/>
    </row>
    <row r="59" spans="1:29" x14ac:dyDescent="0.2">
      <c r="A59" s="178"/>
      <c r="B59" s="76">
        <v>6</v>
      </c>
      <c r="C59" s="274"/>
      <c r="D59" s="274"/>
      <c r="E59" s="274"/>
      <c r="F59" s="274"/>
      <c r="G59" s="274"/>
      <c r="H59" s="274"/>
      <c r="I59" s="274"/>
      <c r="J59" s="169"/>
      <c r="K59" s="176"/>
      <c r="L59" s="180"/>
      <c r="M59" s="178"/>
      <c r="N59" s="76">
        <v>6</v>
      </c>
      <c r="O59" s="275"/>
      <c r="P59" s="276"/>
      <c r="Q59" s="276"/>
      <c r="R59" s="276"/>
      <c r="S59" s="276"/>
      <c r="T59" s="276"/>
      <c r="U59" s="277"/>
      <c r="V59" s="192"/>
      <c r="W59" s="169"/>
    </row>
    <row r="60" spans="1:29" x14ac:dyDescent="0.2">
      <c r="A60" s="178"/>
      <c r="B60" s="76">
        <v>7</v>
      </c>
      <c r="C60" s="274"/>
      <c r="D60" s="274"/>
      <c r="E60" s="274"/>
      <c r="F60" s="274"/>
      <c r="G60" s="274"/>
      <c r="H60" s="274"/>
      <c r="I60" s="274"/>
      <c r="J60" s="169"/>
      <c r="K60" s="176"/>
      <c r="L60" s="180"/>
      <c r="M60" s="178"/>
      <c r="N60" s="76">
        <v>7</v>
      </c>
      <c r="O60" s="275"/>
      <c r="P60" s="276"/>
      <c r="Q60" s="276"/>
      <c r="R60" s="276"/>
      <c r="S60" s="276"/>
      <c r="T60" s="276"/>
      <c r="U60" s="277"/>
      <c r="V60" s="192"/>
      <c r="W60" s="169"/>
    </row>
    <row r="61" spans="1:29" x14ac:dyDescent="0.2">
      <c r="A61" s="178"/>
      <c r="B61" s="76">
        <v>8</v>
      </c>
      <c r="C61" s="274"/>
      <c r="D61" s="274"/>
      <c r="E61" s="274"/>
      <c r="F61" s="274"/>
      <c r="G61" s="274"/>
      <c r="H61" s="274"/>
      <c r="I61" s="274"/>
      <c r="J61" s="169"/>
      <c r="K61" s="176"/>
      <c r="L61" s="180"/>
      <c r="M61" s="178"/>
      <c r="N61" s="76">
        <v>8</v>
      </c>
      <c r="O61" s="275"/>
      <c r="P61" s="276"/>
      <c r="Q61" s="276"/>
      <c r="R61" s="276"/>
      <c r="S61" s="276"/>
      <c r="T61" s="276"/>
      <c r="U61" s="277"/>
      <c r="V61" s="192"/>
      <c r="W61" s="169"/>
    </row>
    <row r="62" spans="1:29" ht="15" x14ac:dyDescent="0.25">
      <c r="A62" s="178"/>
      <c r="B62" s="269" t="s">
        <v>169</v>
      </c>
      <c r="C62" s="270"/>
      <c r="D62" s="270"/>
      <c r="E62" s="270"/>
      <c r="F62" s="270"/>
      <c r="G62" s="270"/>
      <c r="H62" s="270"/>
      <c r="I62" s="271"/>
      <c r="J62" s="191">
        <f>SUM(J54:J61)</f>
        <v>-194919.64778679083</v>
      </c>
      <c r="K62" s="182"/>
      <c r="L62" s="182"/>
      <c r="M62" s="178"/>
      <c r="N62" s="269" t="s">
        <v>169</v>
      </c>
      <c r="O62" s="270"/>
      <c r="P62" s="270"/>
      <c r="Q62" s="270"/>
      <c r="R62" s="270"/>
      <c r="S62" s="270"/>
      <c r="T62" s="270"/>
      <c r="U62" s="271"/>
      <c r="V62" s="193">
        <f>SUM(V54:V61)</f>
        <v>367710.73514696717</v>
      </c>
    </row>
    <row r="63" spans="1:29" ht="32.25" customHeight="1" x14ac:dyDescent="0.25">
      <c r="A63" s="183"/>
      <c r="B63" s="281" t="s">
        <v>170</v>
      </c>
      <c r="C63" s="282"/>
      <c r="D63" s="282"/>
      <c r="E63" s="282"/>
      <c r="F63" s="282"/>
      <c r="G63" s="282"/>
      <c r="H63" s="282"/>
      <c r="I63" s="283"/>
      <c r="J63" s="191">
        <f>J62+J52</f>
        <v>13829.352213209175</v>
      </c>
      <c r="K63" s="182"/>
      <c r="L63" s="182"/>
      <c r="M63" s="183"/>
      <c r="N63" s="281" t="s">
        <v>170</v>
      </c>
      <c r="O63" s="282"/>
      <c r="P63" s="282"/>
      <c r="Q63" s="282"/>
      <c r="R63" s="282"/>
      <c r="S63" s="282"/>
      <c r="T63" s="282"/>
      <c r="U63" s="283"/>
      <c r="V63" s="193">
        <f>V62+V52</f>
        <v>64086.73514696717</v>
      </c>
    </row>
    <row r="66" spans="1:23" hidden="1" x14ac:dyDescent="0.2"/>
    <row r="67" spans="1:23" ht="15" hidden="1" x14ac:dyDescent="0.25">
      <c r="A67" s="174"/>
      <c r="B67" s="255" t="s">
        <v>146</v>
      </c>
      <c r="C67" s="256"/>
      <c r="D67" s="256"/>
      <c r="E67" s="256"/>
      <c r="F67" s="256"/>
      <c r="G67" s="256"/>
      <c r="H67" s="256"/>
      <c r="I67" s="256"/>
      <c r="J67" s="256"/>
      <c r="K67" s="257"/>
      <c r="L67" s="167"/>
      <c r="M67" s="174"/>
      <c r="N67" s="258" t="s">
        <v>133</v>
      </c>
      <c r="O67" s="258"/>
      <c r="P67" s="258"/>
      <c r="Q67" s="258"/>
      <c r="R67" s="258"/>
      <c r="S67" s="258"/>
      <c r="T67" s="258"/>
      <c r="U67" s="258"/>
      <c r="V67" s="258"/>
      <c r="W67" s="258"/>
    </row>
    <row r="68" spans="1:23" ht="30" hidden="1" x14ac:dyDescent="0.25">
      <c r="A68" s="175" t="s">
        <v>2</v>
      </c>
      <c r="B68" s="259" t="s">
        <v>147</v>
      </c>
      <c r="C68" s="259"/>
      <c r="D68" s="259"/>
      <c r="E68" s="259"/>
      <c r="F68" s="259"/>
      <c r="G68" s="259"/>
      <c r="H68" s="259"/>
      <c r="I68" s="259"/>
      <c r="J68" s="77" t="s">
        <v>77</v>
      </c>
      <c r="K68" s="77" t="s">
        <v>162</v>
      </c>
      <c r="L68" s="18"/>
      <c r="M68" s="175" t="s">
        <v>2</v>
      </c>
      <c r="N68" s="259" t="s">
        <v>147</v>
      </c>
      <c r="O68" s="259"/>
      <c r="P68" s="259"/>
      <c r="Q68" s="259"/>
      <c r="R68" s="259"/>
      <c r="S68" s="259"/>
      <c r="T68" s="259"/>
      <c r="U68" s="259"/>
      <c r="V68" s="77" t="s">
        <v>77</v>
      </c>
      <c r="W68" s="99" t="s">
        <v>162</v>
      </c>
    </row>
    <row r="69" spans="1:23" hidden="1" x14ac:dyDescent="0.2">
      <c r="A69" s="176"/>
      <c r="B69" s="266" t="s">
        <v>171</v>
      </c>
      <c r="C69" s="267"/>
      <c r="D69" s="267"/>
      <c r="E69" s="267"/>
      <c r="F69" s="267"/>
      <c r="G69" s="267"/>
      <c r="H69" s="267"/>
      <c r="I69" s="267"/>
      <c r="J69" s="267"/>
      <c r="K69" s="268"/>
      <c r="L69" s="177"/>
      <c r="M69" s="176"/>
      <c r="N69" s="266" t="s">
        <v>171</v>
      </c>
      <c r="O69" s="267"/>
      <c r="P69" s="267"/>
      <c r="Q69" s="267"/>
      <c r="R69" s="267"/>
      <c r="S69" s="267"/>
      <c r="T69" s="267"/>
      <c r="U69" s="267"/>
      <c r="V69" s="267"/>
      <c r="W69" s="268"/>
    </row>
    <row r="70" spans="1:23" ht="30.75" hidden="1" customHeight="1" x14ac:dyDescent="0.2">
      <c r="A70" s="178"/>
      <c r="B70" s="76">
        <v>1</v>
      </c>
      <c r="C70" s="278" t="s">
        <v>172</v>
      </c>
      <c r="D70" s="279"/>
      <c r="E70" s="279"/>
      <c r="F70" s="279"/>
      <c r="G70" s="279"/>
      <c r="H70" s="279"/>
      <c r="I70" s="280"/>
      <c r="J70" s="169"/>
      <c r="K70" s="176"/>
      <c r="L70" s="180"/>
      <c r="M70" s="178"/>
      <c r="N70" s="76">
        <v>1</v>
      </c>
      <c r="O70" s="278" t="s">
        <v>173</v>
      </c>
      <c r="P70" s="279"/>
      <c r="Q70" s="279"/>
      <c r="R70" s="279"/>
      <c r="S70" s="279"/>
      <c r="T70" s="279"/>
      <c r="U70" s="280"/>
      <c r="V70" s="169"/>
      <c r="W70" s="169"/>
    </row>
    <row r="71" spans="1:23" hidden="1" x14ac:dyDescent="0.2">
      <c r="A71" s="178"/>
      <c r="B71" s="76">
        <v>2</v>
      </c>
      <c r="C71" s="265" t="s">
        <v>174</v>
      </c>
      <c r="D71" s="265"/>
      <c r="E71" s="265"/>
      <c r="F71" s="265"/>
      <c r="G71" s="265"/>
      <c r="H71" s="265"/>
      <c r="I71" s="265"/>
      <c r="J71" s="169"/>
      <c r="K71" s="176"/>
      <c r="L71" s="180"/>
      <c r="M71" s="178"/>
      <c r="N71" s="76">
        <v>2</v>
      </c>
      <c r="O71" s="265" t="s">
        <v>175</v>
      </c>
      <c r="P71" s="265"/>
      <c r="Q71" s="265"/>
      <c r="R71" s="265"/>
      <c r="S71" s="265"/>
      <c r="T71" s="265"/>
      <c r="U71" s="265"/>
      <c r="V71" s="169"/>
      <c r="W71" s="169"/>
    </row>
    <row r="72" spans="1:23" hidden="1" x14ac:dyDescent="0.2">
      <c r="A72" s="178"/>
      <c r="B72" s="76">
        <v>3</v>
      </c>
      <c r="C72" s="211"/>
      <c r="D72" s="211"/>
      <c r="E72" s="211"/>
      <c r="F72" s="211"/>
      <c r="G72" s="211"/>
      <c r="H72" s="211"/>
      <c r="I72" s="211"/>
      <c r="J72" s="169"/>
      <c r="K72" s="176"/>
      <c r="L72" s="180"/>
      <c r="M72" s="178"/>
      <c r="N72" s="76">
        <v>3</v>
      </c>
      <c r="O72" s="265" t="s">
        <v>174</v>
      </c>
      <c r="P72" s="265"/>
      <c r="Q72" s="265"/>
      <c r="R72" s="265"/>
      <c r="S72" s="265"/>
      <c r="T72" s="265"/>
      <c r="U72" s="265"/>
      <c r="V72" s="169"/>
      <c r="W72" s="169"/>
    </row>
    <row r="73" spans="1:23" hidden="1" x14ac:dyDescent="0.2">
      <c r="A73" s="178"/>
      <c r="B73" s="76">
        <v>4</v>
      </c>
      <c r="C73" s="211"/>
      <c r="D73" s="211"/>
      <c r="E73" s="211"/>
      <c r="F73" s="211"/>
      <c r="G73" s="211"/>
      <c r="H73" s="211"/>
      <c r="I73" s="211"/>
      <c r="J73" s="169"/>
      <c r="K73" s="176"/>
      <c r="L73" s="180"/>
      <c r="M73" s="178"/>
      <c r="N73" s="76">
        <v>4</v>
      </c>
      <c r="O73" s="233"/>
      <c r="P73" s="234"/>
      <c r="Q73" s="234"/>
      <c r="R73" s="234"/>
      <c r="S73" s="234"/>
      <c r="T73" s="234"/>
      <c r="U73" s="235"/>
      <c r="V73" s="169"/>
      <c r="W73" s="169"/>
    </row>
    <row r="74" spans="1:23" hidden="1" x14ac:dyDescent="0.2">
      <c r="A74" s="178"/>
      <c r="B74" s="76">
        <v>5</v>
      </c>
      <c r="C74" s="274"/>
      <c r="D74" s="274"/>
      <c r="E74" s="274"/>
      <c r="F74" s="274"/>
      <c r="G74" s="274"/>
      <c r="H74" s="274"/>
      <c r="I74" s="274"/>
      <c r="J74" s="169"/>
      <c r="K74" s="176"/>
      <c r="L74" s="180"/>
      <c r="M74" s="178"/>
      <c r="N74" s="76">
        <v>5</v>
      </c>
      <c r="O74" s="275"/>
      <c r="P74" s="276"/>
      <c r="Q74" s="276"/>
      <c r="R74" s="276"/>
      <c r="S74" s="276"/>
      <c r="T74" s="276"/>
      <c r="U74" s="277"/>
      <c r="V74" s="169"/>
      <c r="W74" s="169"/>
    </row>
    <row r="75" spans="1:23" hidden="1" x14ac:dyDescent="0.2">
      <c r="A75" s="178"/>
      <c r="B75" s="76">
        <v>6</v>
      </c>
      <c r="C75" s="274"/>
      <c r="D75" s="274"/>
      <c r="E75" s="274"/>
      <c r="F75" s="274"/>
      <c r="G75" s="274"/>
      <c r="H75" s="274"/>
      <c r="I75" s="274"/>
      <c r="J75" s="169"/>
      <c r="K75" s="176"/>
      <c r="L75" s="180"/>
      <c r="M75" s="178"/>
      <c r="N75" s="76">
        <v>6</v>
      </c>
      <c r="O75" s="275"/>
      <c r="P75" s="276"/>
      <c r="Q75" s="276"/>
      <c r="R75" s="276"/>
      <c r="S75" s="276"/>
      <c r="T75" s="276"/>
      <c r="U75" s="277"/>
      <c r="V75" s="169"/>
      <c r="W75" s="169"/>
    </row>
    <row r="76" spans="1:23" hidden="1" x14ac:dyDescent="0.2">
      <c r="A76" s="178"/>
      <c r="B76" s="76">
        <v>7</v>
      </c>
      <c r="C76" s="274"/>
      <c r="D76" s="274"/>
      <c r="E76" s="274"/>
      <c r="F76" s="274"/>
      <c r="G76" s="274"/>
      <c r="H76" s="274"/>
      <c r="I76" s="274"/>
      <c r="J76" s="169"/>
      <c r="K76" s="176"/>
      <c r="L76" s="180"/>
      <c r="M76" s="178"/>
      <c r="N76" s="76">
        <v>7</v>
      </c>
      <c r="O76" s="275"/>
      <c r="P76" s="276"/>
      <c r="Q76" s="276"/>
      <c r="R76" s="276"/>
      <c r="S76" s="276"/>
      <c r="T76" s="276"/>
      <c r="U76" s="277"/>
      <c r="V76" s="169"/>
      <c r="W76" s="169"/>
    </row>
    <row r="77" spans="1:23" hidden="1" x14ac:dyDescent="0.2">
      <c r="A77" s="178"/>
      <c r="B77" s="76">
        <v>8</v>
      </c>
      <c r="C77" s="274"/>
      <c r="D77" s="274"/>
      <c r="E77" s="274"/>
      <c r="F77" s="274"/>
      <c r="G77" s="274"/>
      <c r="H77" s="274"/>
      <c r="I77" s="274"/>
      <c r="J77" s="169"/>
      <c r="K77" s="176"/>
      <c r="L77" s="180"/>
      <c r="M77" s="178"/>
      <c r="N77" s="76">
        <v>8</v>
      </c>
      <c r="O77" s="275"/>
      <c r="P77" s="276"/>
      <c r="Q77" s="276"/>
      <c r="R77" s="276"/>
      <c r="S77" s="276"/>
      <c r="T77" s="276"/>
      <c r="U77" s="277"/>
      <c r="V77" s="169"/>
      <c r="W77" s="169"/>
    </row>
    <row r="78" spans="1:23" ht="15" hidden="1" x14ac:dyDescent="0.25">
      <c r="A78" s="178"/>
      <c r="B78" s="269" t="s">
        <v>164</v>
      </c>
      <c r="C78" s="270"/>
      <c r="D78" s="270"/>
      <c r="E78" s="270"/>
      <c r="F78" s="270"/>
      <c r="G78" s="270"/>
      <c r="H78" s="270"/>
      <c r="I78" s="271"/>
      <c r="J78" s="171">
        <f>SUM(J70:J77)</f>
        <v>0</v>
      </c>
      <c r="K78" s="171"/>
      <c r="L78" s="181"/>
      <c r="M78" s="178"/>
      <c r="N78" s="269" t="s">
        <v>164</v>
      </c>
      <c r="O78" s="270"/>
      <c r="P78" s="270"/>
      <c r="Q78" s="270"/>
      <c r="R78" s="270"/>
      <c r="S78" s="270"/>
      <c r="T78" s="270"/>
      <c r="U78" s="271"/>
      <c r="V78" s="171">
        <f>SUM(V70:V77)</f>
        <v>0</v>
      </c>
      <c r="W78" s="76"/>
    </row>
    <row r="79" spans="1:23" hidden="1" x14ac:dyDescent="0.2">
      <c r="A79" s="176"/>
      <c r="B79" s="266" t="s">
        <v>165</v>
      </c>
      <c r="C79" s="267"/>
      <c r="D79" s="267"/>
      <c r="E79" s="267"/>
      <c r="F79" s="267"/>
      <c r="G79" s="267"/>
      <c r="H79" s="267"/>
      <c r="I79" s="267"/>
      <c r="J79" s="267"/>
      <c r="K79" s="268"/>
      <c r="L79" s="177"/>
      <c r="M79" s="176"/>
      <c r="N79" s="272" t="s">
        <v>165</v>
      </c>
      <c r="O79" s="273"/>
      <c r="P79" s="273"/>
      <c r="Q79" s="273"/>
      <c r="R79" s="273"/>
      <c r="S79" s="273"/>
      <c r="T79" s="273"/>
      <c r="U79" s="273"/>
      <c r="V79" s="273"/>
      <c r="W79" s="273"/>
    </row>
    <row r="80" spans="1:23" hidden="1" x14ac:dyDescent="0.2">
      <c r="A80" s="178"/>
      <c r="B80" s="76">
        <v>1</v>
      </c>
      <c r="C80" s="278" t="s">
        <v>166</v>
      </c>
      <c r="D80" s="279"/>
      <c r="E80" s="279"/>
      <c r="F80" s="279"/>
      <c r="G80" s="279"/>
      <c r="H80" s="279"/>
      <c r="I80" s="280"/>
      <c r="J80" s="169"/>
      <c r="K80" s="176"/>
      <c r="L80" s="180"/>
      <c r="M80" s="178"/>
      <c r="N80" s="76">
        <v>1</v>
      </c>
      <c r="O80" s="278" t="s">
        <v>151</v>
      </c>
      <c r="P80" s="279"/>
      <c r="Q80" s="279"/>
      <c r="R80" s="279"/>
      <c r="S80" s="279"/>
      <c r="T80" s="279"/>
      <c r="U80" s="280"/>
      <c r="V80" s="169"/>
      <c r="W80" s="169"/>
    </row>
    <row r="81" spans="1:23" hidden="1" x14ac:dyDescent="0.2">
      <c r="A81" s="178"/>
      <c r="B81" s="76">
        <v>2</v>
      </c>
      <c r="C81" s="265" t="s">
        <v>167</v>
      </c>
      <c r="D81" s="265"/>
      <c r="E81" s="265"/>
      <c r="F81" s="265"/>
      <c r="G81" s="265"/>
      <c r="H81" s="265"/>
      <c r="I81" s="265"/>
      <c r="J81" s="169"/>
      <c r="K81" s="176"/>
      <c r="L81" s="180"/>
      <c r="M81" s="178"/>
      <c r="N81" s="76">
        <v>2</v>
      </c>
      <c r="O81" s="265" t="s">
        <v>175</v>
      </c>
      <c r="P81" s="265"/>
      <c r="Q81" s="265"/>
      <c r="R81" s="265"/>
      <c r="S81" s="265"/>
      <c r="T81" s="265"/>
      <c r="U81" s="265"/>
      <c r="V81" s="169"/>
      <c r="W81" s="169"/>
    </row>
    <row r="82" spans="1:23" hidden="1" x14ac:dyDescent="0.2">
      <c r="A82" s="178"/>
      <c r="B82" s="76">
        <v>3</v>
      </c>
      <c r="C82" s="211"/>
      <c r="D82" s="211"/>
      <c r="E82" s="211"/>
      <c r="F82" s="211"/>
      <c r="G82" s="211"/>
      <c r="H82" s="211"/>
      <c r="I82" s="211"/>
      <c r="J82" s="169"/>
      <c r="K82" s="176"/>
      <c r="L82" s="180"/>
      <c r="M82" s="178"/>
      <c r="N82" s="76">
        <v>3</v>
      </c>
      <c r="O82" s="265" t="s">
        <v>167</v>
      </c>
      <c r="P82" s="265"/>
      <c r="Q82" s="265"/>
      <c r="R82" s="265"/>
      <c r="S82" s="265"/>
      <c r="T82" s="265"/>
      <c r="U82" s="265"/>
      <c r="V82" s="169"/>
      <c r="W82" s="169"/>
    </row>
    <row r="83" spans="1:23" hidden="1" x14ac:dyDescent="0.2">
      <c r="A83" s="178"/>
      <c r="B83" s="76">
        <v>4</v>
      </c>
      <c r="C83" s="211"/>
      <c r="D83" s="211"/>
      <c r="E83" s="211"/>
      <c r="F83" s="211"/>
      <c r="G83" s="211"/>
      <c r="H83" s="211"/>
      <c r="I83" s="211"/>
      <c r="J83" s="169"/>
      <c r="K83" s="176"/>
      <c r="L83" s="180"/>
      <c r="M83" s="178"/>
      <c r="N83" s="76">
        <v>4</v>
      </c>
      <c r="O83" s="233"/>
      <c r="P83" s="234"/>
      <c r="Q83" s="234"/>
      <c r="R83" s="234"/>
      <c r="S83" s="234"/>
      <c r="T83" s="234"/>
      <c r="U83" s="235"/>
      <c r="V83" s="169"/>
      <c r="W83" s="169"/>
    </row>
    <row r="84" spans="1:23" hidden="1" x14ac:dyDescent="0.2">
      <c r="A84" s="178"/>
      <c r="B84" s="76">
        <v>5</v>
      </c>
      <c r="C84" s="274"/>
      <c r="D84" s="274"/>
      <c r="E84" s="274"/>
      <c r="F84" s="274"/>
      <c r="G84" s="274"/>
      <c r="H84" s="274"/>
      <c r="I84" s="274"/>
      <c r="J84" s="169"/>
      <c r="K84" s="176"/>
      <c r="L84" s="180"/>
      <c r="M84" s="178"/>
      <c r="N84" s="76">
        <v>5</v>
      </c>
      <c r="O84" s="275"/>
      <c r="P84" s="276"/>
      <c r="Q84" s="276"/>
      <c r="R84" s="276"/>
      <c r="S84" s="276"/>
      <c r="T84" s="276"/>
      <c r="U84" s="277"/>
      <c r="V84" s="169"/>
      <c r="W84" s="169"/>
    </row>
    <row r="85" spans="1:23" hidden="1" x14ac:dyDescent="0.2">
      <c r="A85" s="178"/>
      <c r="B85" s="76">
        <v>6</v>
      </c>
      <c r="C85" s="274"/>
      <c r="D85" s="274"/>
      <c r="E85" s="274"/>
      <c r="F85" s="274"/>
      <c r="G85" s="274"/>
      <c r="H85" s="274"/>
      <c r="I85" s="274"/>
      <c r="J85" s="169"/>
      <c r="K85" s="176"/>
      <c r="L85" s="180"/>
      <c r="M85" s="178"/>
      <c r="N85" s="76">
        <v>6</v>
      </c>
      <c r="O85" s="275"/>
      <c r="P85" s="276"/>
      <c r="Q85" s="276"/>
      <c r="R85" s="276"/>
      <c r="S85" s="276"/>
      <c r="T85" s="276"/>
      <c r="U85" s="277"/>
      <c r="V85" s="169"/>
      <c r="W85" s="169"/>
    </row>
    <row r="86" spans="1:23" hidden="1" x14ac:dyDescent="0.2">
      <c r="A86" s="178"/>
      <c r="B86" s="76">
        <v>7</v>
      </c>
      <c r="C86" s="274"/>
      <c r="D86" s="274"/>
      <c r="E86" s="274"/>
      <c r="F86" s="274"/>
      <c r="G86" s="274"/>
      <c r="H86" s="274"/>
      <c r="I86" s="274"/>
      <c r="J86" s="169"/>
      <c r="K86" s="176"/>
      <c r="L86" s="180"/>
      <c r="M86" s="178"/>
      <c r="N86" s="76">
        <v>7</v>
      </c>
      <c r="O86" s="275"/>
      <c r="P86" s="276"/>
      <c r="Q86" s="276"/>
      <c r="R86" s="276"/>
      <c r="S86" s="276"/>
      <c r="T86" s="276"/>
      <c r="U86" s="277"/>
      <c r="V86" s="169"/>
      <c r="W86" s="169"/>
    </row>
    <row r="87" spans="1:23" hidden="1" x14ac:dyDescent="0.2">
      <c r="A87" s="178"/>
      <c r="B87" s="76">
        <v>8</v>
      </c>
      <c r="C87" s="274"/>
      <c r="D87" s="274"/>
      <c r="E87" s="274"/>
      <c r="F87" s="274"/>
      <c r="G87" s="274"/>
      <c r="H87" s="274"/>
      <c r="I87" s="274"/>
      <c r="J87" s="169"/>
      <c r="K87" s="176"/>
      <c r="L87" s="180"/>
      <c r="M87" s="178"/>
      <c r="N87" s="76">
        <v>8</v>
      </c>
      <c r="O87" s="275"/>
      <c r="P87" s="276"/>
      <c r="Q87" s="276"/>
      <c r="R87" s="276"/>
      <c r="S87" s="276"/>
      <c r="T87" s="276"/>
      <c r="U87" s="277"/>
      <c r="V87" s="169"/>
      <c r="W87" s="169"/>
    </row>
    <row r="88" spans="1:23" ht="15" hidden="1" x14ac:dyDescent="0.25">
      <c r="A88" s="178"/>
      <c r="B88" s="269" t="s">
        <v>169</v>
      </c>
      <c r="C88" s="270"/>
      <c r="D88" s="270"/>
      <c r="E88" s="270"/>
      <c r="F88" s="270"/>
      <c r="G88" s="270"/>
      <c r="H88" s="270"/>
      <c r="I88" s="271"/>
      <c r="J88" s="171">
        <f>SUM(J80:J87)</f>
        <v>0</v>
      </c>
      <c r="K88" s="182"/>
      <c r="L88" s="182"/>
      <c r="M88" s="178"/>
      <c r="N88" s="269" t="s">
        <v>169</v>
      </c>
      <c r="O88" s="270"/>
      <c r="P88" s="270"/>
      <c r="Q88" s="270"/>
      <c r="R88" s="270"/>
      <c r="S88" s="270"/>
      <c r="T88" s="270"/>
      <c r="U88" s="271"/>
      <c r="V88" s="171">
        <f>SUM(V80:V87)</f>
        <v>0</v>
      </c>
    </row>
    <row r="89" spans="1:23" ht="29.65" hidden="1" customHeight="1" x14ac:dyDescent="0.25">
      <c r="A89" s="183"/>
      <c r="B89" s="281" t="s">
        <v>170</v>
      </c>
      <c r="C89" s="282"/>
      <c r="D89" s="282"/>
      <c r="E89" s="282"/>
      <c r="F89" s="282"/>
      <c r="G89" s="282"/>
      <c r="H89" s="282"/>
      <c r="I89" s="283"/>
      <c r="J89" s="171">
        <f>J88+J78</f>
        <v>0</v>
      </c>
      <c r="K89" s="182"/>
      <c r="L89" s="182"/>
      <c r="M89" s="183"/>
      <c r="N89" s="281" t="s">
        <v>170</v>
      </c>
      <c r="O89" s="282"/>
      <c r="P89" s="282"/>
      <c r="Q89" s="282"/>
      <c r="R89" s="282"/>
      <c r="S89" s="282"/>
      <c r="T89" s="282"/>
      <c r="U89" s="283"/>
      <c r="V89" s="171">
        <f>V88+V78</f>
        <v>0</v>
      </c>
    </row>
    <row r="90" spans="1:23" ht="15" hidden="1" x14ac:dyDescent="0.25">
      <c r="B90" s="184"/>
      <c r="C90" s="184"/>
      <c r="D90" s="184"/>
      <c r="E90" s="184"/>
      <c r="F90" s="184"/>
      <c r="G90" s="184"/>
      <c r="H90" s="184"/>
      <c r="I90" s="184"/>
      <c r="J90" s="182"/>
      <c r="K90" s="182"/>
      <c r="L90" s="182"/>
      <c r="M90" s="4"/>
      <c r="N90" s="185"/>
      <c r="O90" s="185"/>
      <c r="P90" s="185"/>
      <c r="Q90" s="185"/>
      <c r="R90" s="185"/>
      <c r="S90" s="185"/>
      <c r="T90" s="185"/>
      <c r="U90" s="185"/>
      <c r="V90" s="182"/>
    </row>
    <row r="91" spans="1:23" hidden="1" x14ac:dyDescent="0.2"/>
    <row r="92" spans="1:23" ht="15" hidden="1" x14ac:dyDescent="0.25">
      <c r="A92" s="174"/>
      <c r="B92" s="255" t="s">
        <v>146</v>
      </c>
      <c r="C92" s="256"/>
      <c r="D92" s="256"/>
      <c r="E92" s="256"/>
      <c r="F92" s="256"/>
      <c r="G92" s="256"/>
      <c r="H92" s="256"/>
      <c r="I92" s="256"/>
      <c r="J92" s="256"/>
      <c r="K92" s="257"/>
      <c r="L92" s="167"/>
      <c r="M92" s="174"/>
      <c r="N92" s="258" t="s">
        <v>133</v>
      </c>
      <c r="O92" s="258"/>
      <c r="P92" s="258"/>
      <c r="Q92" s="258"/>
      <c r="R92" s="258"/>
      <c r="S92" s="258"/>
      <c r="T92" s="258"/>
      <c r="U92" s="258"/>
      <c r="V92" s="258"/>
      <c r="W92" s="258"/>
    </row>
    <row r="93" spans="1:23" ht="30" hidden="1" x14ac:dyDescent="0.25">
      <c r="A93" s="175" t="s">
        <v>2</v>
      </c>
      <c r="B93" s="259" t="s">
        <v>147</v>
      </c>
      <c r="C93" s="259"/>
      <c r="D93" s="259"/>
      <c r="E93" s="259"/>
      <c r="F93" s="259"/>
      <c r="G93" s="259"/>
      <c r="H93" s="259"/>
      <c r="I93" s="259"/>
      <c r="J93" s="77" t="s">
        <v>77</v>
      </c>
      <c r="K93" s="77" t="s">
        <v>162</v>
      </c>
      <c r="L93" s="18"/>
      <c r="M93" s="175" t="s">
        <v>2</v>
      </c>
      <c r="N93" s="259" t="s">
        <v>147</v>
      </c>
      <c r="O93" s="259"/>
      <c r="P93" s="259"/>
      <c r="Q93" s="259"/>
      <c r="R93" s="259"/>
      <c r="S93" s="259"/>
      <c r="T93" s="259"/>
      <c r="U93" s="259"/>
      <c r="V93" s="77" t="s">
        <v>77</v>
      </c>
      <c r="W93" s="99" t="s">
        <v>162</v>
      </c>
    </row>
    <row r="94" spans="1:23" hidden="1" x14ac:dyDescent="0.2">
      <c r="A94" s="176"/>
      <c r="B94" s="266" t="s">
        <v>171</v>
      </c>
      <c r="C94" s="267"/>
      <c r="D94" s="267"/>
      <c r="E94" s="267"/>
      <c r="F94" s="267"/>
      <c r="G94" s="267"/>
      <c r="H94" s="267"/>
      <c r="I94" s="267"/>
      <c r="J94" s="267"/>
      <c r="K94" s="268"/>
      <c r="L94" s="177"/>
      <c r="M94" s="176"/>
      <c r="N94" s="266" t="s">
        <v>171</v>
      </c>
      <c r="O94" s="267"/>
      <c r="P94" s="267"/>
      <c r="Q94" s="267"/>
      <c r="R94" s="267"/>
      <c r="S94" s="267"/>
      <c r="T94" s="267"/>
      <c r="U94" s="267"/>
      <c r="V94" s="267"/>
      <c r="W94" s="268"/>
    </row>
    <row r="95" spans="1:23" hidden="1" x14ac:dyDescent="0.2">
      <c r="A95" s="178"/>
      <c r="B95" s="76">
        <v>1</v>
      </c>
      <c r="C95" s="278" t="s">
        <v>172</v>
      </c>
      <c r="D95" s="279"/>
      <c r="E95" s="279"/>
      <c r="F95" s="279"/>
      <c r="G95" s="279"/>
      <c r="H95" s="279"/>
      <c r="I95" s="280"/>
      <c r="J95" s="169"/>
      <c r="K95" s="176"/>
      <c r="L95" s="180"/>
      <c r="M95" s="178"/>
      <c r="N95" s="76">
        <v>1</v>
      </c>
      <c r="O95" s="278" t="s">
        <v>173</v>
      </c>
      <c r="P95" s="279"/>
      <c r="Q95" s="279"/>
      <c r="R95" s="279"/>
      <c r="S95" s="279"/>
      <c r="T95" s="279"/>
      <c r="U95" s="280"/>
      <c r="V95" s="169"/>
      <c r="W95" s="169"/>
    </row>
    <row r="96" spans="1:23" hidden="1" x14ac:dyDescent="0.2">
      <c r="A96" s="178"/>
      <c r="B96" s="76">
        <v>2</v>
      </c>
      <c r="C96" s="265" t="s">
        <v>174</v>
      </c>
      <c r="D96" s="265"/>
      <c r="E96" s="265"/>
      <c r="F96" s="265"/>
      <c r="G96" s="265"/>
      <c r="H96" s="265"/>
      <c r="I96" s="265"/>
      <c r="J96" s="169"/>
      <c r="K96" s="176"/>
      <c r="L96" s="180"/>
      <c r="M96" s="178"/>
      <c r="N96" s="76">
        <v>2</v>
      </c>
      <c r="O96" s="265" t="s">
        <v>175</v>
      </c>
      <c r="P96" s="265"/>
      <c r="Q96" s="265"/>
      <c r="R96" s="265"/>
      <c r="S96" s="265"/>
      <c r="T96" s="265"/>
      <c r="U96" s="265"/>
      <c r="V96" s="169"/>
      <c r="W96" s="169"/>
    </row>
    <row r="97" spans="1:23" hidden="1" x14ac:dyDescent="0.2">
      <c r="A97" s="178"/>
      <c r="B97" s="76">
        <v>3</v>
      </c>
      <c r="C97" s="211"/>
      <c r="D97" s="211"/>
      <c r="E97" s="211"/>
      <c r="F97" s="211"/>
      <c r="G97" s="211"/>
      <c r="H97" s="211"/>
      <c r="I97" s="211"/>
      <c r="J97" s="169"/>
      <c r="K97" s="176"/>
      <c r="L97" s="180"/>
      <c r="M97" s="178"/>
      <c r="N97" s="76">
        <v>3</v>
      </c>
      <c r="O97" s="265" t="s">
        <v>174</v>
      </c>
      <c r="P97" s="265"/>
      <c r="Q97" s="265"/>
      <c r="R97" s="265"/>
      <c r="S97" s="265"/>
      <c r="T97" s="265"/>
      <c r="U97" s="265"/>
      <c r="V97" s="169"/>
      <c r="W97" s="169"/>
    </row>
    <row r="98" spans="1:23" hidden="1" x14ac:dyDescent="0.2">
      <c r="A98" s="178"/>
      <c r="B98" s="76">
        <v>4</v>
      </c>
      <c r="C98" s="211"/>
      <c r="D98" s="211"/>
      <c r="E98" s="211"/>
      <c r="F98" s="211"/>
      <c r="G98" s="211"/>
      <c r="H98" s="211"/>
      <c r="I98" s="211"/>
      <c r="J98" s="169"/>
      <c r="K98" s="176"/>
      <c r="L98" s="180"/>
      <c r="M98" s="178"/>
      <c r="N98" s="76">
        <v>4</v>
      </c>
      <c r="O98" s="233"/>
      <c r="P98" s="234"/>
      <c r="Q98" s="234"/>
      <c r="R98" s="234"/>
      <c r="S98" s="234"/>
      <c r="T98" s="234"/>
      <c r="U98" s="235"/>
      <c r="V98" s="169"/>
      <c r="W98" s="169"/>
    </row>
    <row r="99" spans="1:23" hidden="1" x14ac:dyDescent="0.2">
      <c r="A99" s="178"/>
      <c r="B99" s="76">
        <v>5</v>
      </c>
      <c r="C99" s="274"/>
      <c r="D99" s="274"/>
      <c r="E99" s="274"/>
      <c r="F99" s="274"/>
      <c r="G99" s="274"/>
      <c r="H99" s="274"/>
      <c r="I99" s="274"/>
      <c r="J99" s="169"/>
      <c r="K99" s="176"/>
      <c r="L99" s="180"/>
      <c r="M99" s="178"/>
      <c r="N99" s="76">
        <v>5</v>
      </c>
      <c r="O99" s="275"/>
      <c r="P99" s="276"/>
      <c r="Q99" s="276"/>
      <c r="R99" s="276"/>
      <c r="S99" s="276"/>
      <c r="T99" s="276"/>
      <c r="U99" s="277"/>
      <c r="V99" s="169"/>
      <c r="W99" s="169"/>
    </row>
    <row r="100" spans="1:23" hidden="1" x14ac:dyDescent="0.2">
      <c r="A100" s="178"/>
      <c r="B100" s="76">
        <v>6</v>
      </c>
      <c r="C100" s="274"/>
      <c r="D100" s="274"/>
      <c r="E100" s="274"/>
      <c r="F100" s="274"/>
      <c r="G100" s="274"/>
      <c r="H100" s="274"/>
      <c r="I100" s="274"/>
      <c r="J100" s="169"/>
      <c r="K100" s="176"/>
      <c r="L100" s="180"/>
      <c r="M100" s="178"/>
      <c r="N100" s="76">
        <v>6</v>
      </c>
      <c r="O100" s="275"/>
      <c r="P100" s="276"/>
      <c r="Q100" s="276"/>
      <c r="R100" s="276"/>
      <c r="S100" s="276"/>
      <c r="T100" s="276"/>
      <c r="U100" s="277"/>
      <c r="V100" s="169"/>
      <c r="W100" s="169"/>
    </row>
    <row r="101" spans="1:23" hidden="1" x14ac:dyDescent="0.2">
      <c r="A101" s="178"/>
      <c r="B101" s="76">
        <v>7</v>
      </c>
      <c r="C101" s="274"/>
      <c r="D101" s="274"/>
      <c r="E101" s="274"/>
      <c r="F101" s="274"/>
      <c r="G101" s="274"/>
      <c r="H101" s="274"/>
      <c r="I101" s="274"/>
      <c r="J101" s="169"/>
      <c r="K101" s="176"/>
      <c r="L101" s="180"/>
      <c r="M101" s="178"/>
      <c r="N101" s="76">
        <v>7</v>
      </c>
      <c r="O101" s="275"/>
      <c r="P101" s="276"/>
      <c r="Q101" s="276"/>
      <c r="R101" s="276"/>
      <c r="S101" s="276"/>
      <c r="T101" s="276"/>
      <c r="U101" s="277"/>
      <c r="V101" s="169"/>
      <c r="W101" s="169"/>
    </row>
    <row r="102" spans="1:23" hidden="1" x14ac:dyDescent="0.2">
      <c r="A102" s="178"/>
      <c r="B102" s="76">
        <v>8</v>
      </c>
      <c r="C102" s="274"/>
      <c r="D102" s="274"/>
      <c r="E102" s="274"/>
      <c r="F102" s="274"/>
      <c r="G102" s="274"/>
      <c r="H102" s="274"/>
      <c r="I102" s="274"/>
      <c r="J102" s="169"/>
      <c r="K102" s="176"/>
      <c r="L102" s="180"/>
      <c r="M102" s="178"/>
      <c r="N102" s="76">
        <v>8</v>
      </c>
      <c r="O102" s="275"/>
      <c r="P102" s="276"/>
      <c r="Q102" s="276"/>
      <c r="R102" s="276"/>
      <c r="S102" s="276"/>
      <c r="T102" s="276"/>
      <c r="U102" s="277"/>
      <c r="V102" s="169"/>
      <c r="W102" s="169"/>
    </row>
    <row r="103" spans="1:23" ht="15" hidden="1" x14ac:dyDescent="0.25">
      <c r="A103" s="178"/>
      <c r="B103" s="269" t="s">
        <v>164</v>
      </c>
      <c r="C103" s="270"/>
      <c r="D103" s="270"/>
      <c r="E103" s="270"/>
      <c r="F103" s="270"/>
      <c r="G103" s="270"/>
      <c r="H103" s="270"/>
      <c r="I103" s="271"/>
      <c r="J103" s="171">
        <f>SUM(J95:J102)</f>
        <v>0</v>
      </c>
      <c r="K103" s="171"/>
      <c r="L103" s="181"/>
      <c r="M103" s="178"/>
      <c r="N103" s="269" t="s">
        <v>164</v>
      </c>
      <c r="O103" s="270"/>
      <c r="P103" s="270"/>
      <c r="Q103" s="270"/>
      <c r="R103" s="270"/>
      <c r="S103" s="270"/>
      <c r="T103" s="270"/>
      <c r="U103" s="271"/>
      <c r="V103" s="171">
        <f>SUM(V95:V102)</f>
        <v>0</v>
      </c>
      <c r="W103" s="76"/>
    </row>
    <row r="104" spans="1:23" hidden="1" x14ac:dyDescent="0.2">
      <c r="A104" s="176"/>
      <c r="B104" s="266" t="s">
        <v>165</v>
      </c>
      <c r="C104" s="267"/>
      <c r="D104" s="267"/>
      <c r="E104" s="267"/>
      <c r="F104" s="267"/>
      <c r="G104" s="267"/>
      <c r="H104" s="267"/>
      <c r="I104" s="267"/>
      <c r="J104" s="267"/>
      <c r="K104" s="268"/>
      <c r="L104" s="177"/>
      <c r="M104" s="176"/>
      <c r="N104" s="272" t="s">
        <v>165</v>
      </c>
      <c r="O104" s="273"/>
      <c r="P104" s="273"/>
      <c r="Q104" s="273"/>
      <c r="R104" s="273"/>
      <c r="S104" s="273"/>
      <c r="T104" s="273"/>
      <c r="U104" s="273"/>
      <c r="V104" s="273"/>
      <c r="W104" s="273"/>
    </row>
    <row r="105" spans="1:23" hidden="1" x14ac:dyDescent="0.2">
      <c r="A105" s="178"/>
      <c r="B105" s="76">
        <v>1</v>
      </c>
      <c r="C105" s="278" t="s">
        <v>166</v>
      </c>
      <c r="D105" s="279"/>
      <c r="E105" s="279"/>
      <c r="F105" s="279"/>
      <c r="G105" s="279"/>
      <c r="H105" s="279"/>
      <c r="I105" s="280"/>
      <c r="J105" s="169"/>
      <c r="K105" s="176"/>
      <c r="L105" s="180"/>
      <c r="M105" s="178"/>
      <c r="N105" s="76">
        <v>1</v>
      </c>
      <c r="O105" s="278" t="s">
        <v>151</v>
      </c>
      <c r="P105" s="279"/>
      <c r="Q105" s="279"/>
      <c r="R105" s="279"/>
      <c r="S105" s="279"/>
      <c r="T105" s="279"/>
      <c r="U105" s="280"/>
      <c r="V105" s="169"/>
      <c r="W105" s="169"/>
    </row>
    <row r="106" spans="1:23" hidden="1" x14ac:dyDescent="0.2">
      <c r="A106" s="178"/>
      <c r="B106" s="76">
        <v>2</v>
      </c>
      <c r="C106" s="265" t="s">
        <v>167</v>
      </c>
      <c r="D106" s="265"/>
      <c r="E106" s="265"/>
      <c r="F106" s="265"/>
      <c r="G106" s="265"/>
      <c r="H106" s="265"/>
      <c r="I106" s="265"/>
      <c r="J106" s="169"/>
      <c r="K106" s="176"/>
      <c r="L106" s="180"/>
      <c r="M106" s="178"/>
      <c r="N106" s="76">
        <v>2</v>
      </c>
      <c r="O106" s="265" t="s">
        <v>175</v>
      </c>
      <c r="P106" s="265"/>
      <c r="Q106" s="265"/>
      <c r="R106" s="265"/>
      <c r="S106" s="265"/>
      <c r="T106" s="265"/>
      <c r="U106" s="265"/>
      <c r="V106" s="169"/>
      <c r="W106" s="169"/>
    </row>
    <row r="107" spans="1:23" hidden="1" x14ac:dyDescent="0.2">
      <c r="A107" s="178"/>
      <c r="B107" s="76">
        <v>3</v>
      </c>
      <c r="C107" s="211"/>
      <c r="D107" s="211"/>
      <c r="E107" s="211"/>
      <c r="F107" s="211"/>
      <c r="G107" s="211"/>
      <c r="H107" s="211"/>
      <c r="I107" s="211"/>
      <c r="J107" s="169"/>
      <c r="K107" s="176"/>
      <c r="L107" s="180"/>
      <c r="M107" s="178"/>
      <c r="N107" s="76">
        <v>3</v>
      </c>
      <c r="O107" s="265" t="s">
        <v>167</v>
      </c>
      <c r="P107" s="265"/>
      <c r="Q107" s="265"/>
      <c r="R107" s="265"/>
      <c r="S107" s="265"/>
      <c r="T107" s="265"/>
      <c r="U107" s="265"/>
      <c r="V107" s="169"/>
      <c r="W107" s="169"/>
    </row>
    <row r="108" spans="1:23" hidden="1" x14ac:dyDescent="0.2">
      <c r="A108" s="178"/>
      <c r="B108" s="76">
        <v>4</v>
      </c>
      <c r="C108" s="211"/>
      <c r="D108" s="211"/>
      <c r="E108" s="211"/>
      <c r="F108" s="211"/>
      <c r="G108" s="211"/>
      <c r="H108" s="211"/>
      <c r="I108" s="211"/>
      <c r="J108" s="169"/>
      <c r="K108" s="176"/>
      <c r="L108" s="180"/>
      <c r="M108" s="178"/>
      <c r="N108" s="76">
        <v>4</v>
      </c>
      <c r="O108" s="233"/>
      <c r="P108" s="234"/>
      <c r="Q108" s="234"/>
      <c r="R108" s="234"/>
      <c r="S108" s="234"/>
      <c r="T108" s="234"/>
      <c r="U108" s="235"/>
      <c r="V108" s="169"/>
      <c r="W108" s="169"/>
    </row>
    <row r="109" spans="1:23" hidden="1" x14ac:dyDescent="0.2">
      <c r="A109" s="178"/>
      <c r="B109" s="76">
        <v>5</v>
      </c>
      <c r="C109" s="274"/>
      <c r="D109" s="274"/>
      <c r="E109" s="274"/>
      <c r="F109" s="274"/>
      <c r="G109" s="274"/>
      <c r="H109" s="274"/>
      <c r="I109" s="274"/>
      <c r="J109" s="169"/>
      <c r="K109" s="176"/>
      <c r="L109" s="180"/>
      <c r="M109" s="178"/>
      <c r="N109" s="76">
        <v>5</v>
      </c>
      <c r="O109" s="275"/>
      <c r="P109" s="276"/>
      <c r="Q109" s="276"/>
      <c r="R109" s="276"/>
      <c r="S109" s="276"/>
      <c r="T109" s="276"/>
      <c r="U109" s="277"/>
      <c r="V109" s="169"/>
      <c r="W109" s="169"/>
    </row>
    <row r="110" spans="1:23" hidden="1" x14ac:dyDescent="0.2">
      <c r="A110" s="178"/>
      <c r="B110" s="76">
        <v>6</v>
      </c>
      <c r="C110" s="274"/>
      <c r="D110" s="274"/>
      <c r="E110" s="274"/>
      <c r="F110" s="274"/>
      <c r="G110" s="274"/>
      <c r="H110" s="274"/>
      <c r="I110" s="274"/>
      <c r="J110" s="169"/>
      <c r="K110" s="176"/>
      <c r="L110" s="180"/>
      <c r="M110" s="178"/>
      <c r="N110" s="76">
        <v>6</v>
      </c>
      <c r="O110" s="275"/>
      <c r="P110" s="276"/>
      <c r="Q110" s="276"/>
      <c r="R110" s="276"/>
      <c r="S110" s="276"/>
      <c r="T110" s="276"/>
      <c r="U110" s="277"/>
      <c r="V110" s="169"/>
      <c r="W110" s="169"/>
    </row>
    <row r="111" spans="1:23" hidden="1" x14ac:dyDescent="0.2">
      <c r="A111" s="178"/>
      <c r="B111" s="76">
        <v>7</v>
      </c>
      <c r="C111" s="274"/>
      <c r="D111" s="274"/>
      <c r="E111" s="274"/>
      <c r="F111" s="274"/>
      <c r="G111" s="274"/>
      <c r="H111" s="274"/>
      <c r="I111" s="274"/>
      <c r="J111" s="169"/>
      <c r="K111" s="176"/>
      <c r="L111" s="180"/>
      <c r="M111" s="178"/>
      <c r="N111" s="76">
        <v>7</v>
      </c>
      <c r="O111" s="275"/>
      <c r="P111" s="276"/>
      <c r="Q111" s="276"/>
      <c r="R111" s="276"/>
      <c r="S111" s="276"/>
      <c r="T111" s="276"/>
      <c r="U111" s="277"/>
      <c r="V111" s="169"/>
      <c r="W111" s="169"/>
    </row>
    <row r="112" spans="1:23" hidden="1" x14ac:dyDescent="0.2">
      <c r="A112" s="178"/>
      <c r="B112" s="76">
        <v>8</v>
      </c>
      <c r="C112" s="274"/>
      <c r="D112" s="274"/>
      <c r="E112" s="274"/>
      <c r="F112" s="274"/>
      <c r="G112" s="274"/>
      <c r="H112" s="274"/>
      <c r="I112" s="274"/>
      <c r="J112" s="169"/>
      <c r="K112" s="176"/>
      <c r="L112" s="180"/>
      <c r="M112" s="178"/>
      <c r="N112" s="76">
        <v>8</v>
      </c>
      <c r="O112" s="275"/>
      <c r="P112" s="276"/>
      <c r="Q112" s="276"/>
      <c r="R112" s="276"/>
      <c r="S112" s="276"/>
      <c r="T112" s="276"/>
      <c r="U112" s="277"/>
      <c r="V112" s="169"/>
      <c r="W112" s="169"/>
    </row>
    <row r="113" spans="1:23" ht="15" hidden="1" x14ac:dyDescent="0.25">
      <c r="A113" s="178"/>
      <c r="B113" s="269" t="s">
        <v>169</v>
      </c>
      <c r="C113" s="270"/>
      <c r="D113" s="270"/>
      <c r="E113" s="270"/>
      <c r="F113" s="270"/>
      <c r="G113" s="270"/>
      <c r="H113" s="270"/>
      <c r="I113" s="271"/>
      <c r="J113" s="171">
        <f>SUM(J105:J112)</f>
        <v>0</v>
      </c>
      <c r="K113" s="182"/>
      <c r="L113" s="182"/>
      <c r="M113" s="178"/>
      <c r="N113" s="269" t="s">
        <v>169</v>
      </c>
      <c r="O113" s="270"/>
      <c r="P113" s="270"/>
      <c r="Q113" s="270"/>
      <c r="R113" s="270"/>
      <c r="S113" s="270"/>
      <c r="T113" s="270"/>
      <c r="U113" s="271"/>
      <c r="V113" s="171">
        <f>SUM(V105:V112)</f>
        <v>0</v>
      </c>
    </row>
    <row r="114" spans="1:23" ht="29.65" hidden="1" customHeight="1" x14ac:dyDescent="0.25">
      <c r="A114" s="183"/>
      <c r="B114" s="281" t="s">
        <v>170</v>
      </c>
      <c r="C114" s="282"/>
      <c r="D114" s="282"/>
      <c r="E114" s="282"/>
      <c r="F114" s="282"/>
      <c r="G114" s="282"/>
      <c r="H114" s="282"/>
      <c r="I114" s="283"/>
      <c r="J114" s="171">
        <f>J113+J103</f>
        <v>0</v>
      </c>
      <c r="K114" s="182"/>
      <c r="L114" s="182"/>
      <c r="M114" s="183"/>
      <c r="N114" s="281" t="s">
        <v>170</v>
      </c>
      <c r="O114" s="282"/>
      <c r="P114" s="282"/>
      <c r="Q114" s="282"/>
      <c r="R114" s="282"/>
      <c r="S114" s="282"/>
      <c r="T114" s="282"/>
      <c r="U114" s="283"/>
      <c r="V114" s="171">
        <f>V113+V103</f>
        <v>0</v>
      </c>
    </row>
    <row r="115" spans="1:23" ht="15" hidden="1" x14ac:dyDescent="0.25">
      <c r="B115" s="184"/>
      <c r="C115" s="184"/>
      <c r="D115" s="184"/>
      <c r="E115" s="184"/>
      <c r="F115" s="184"/>
      <c r="G115" s="184"/>
      <c r="H115" s="184"/>
      <c r="I115" s="184"/>
      <c r="J115" s="182"/>
      <c r="K115" s="182"/>
      <c r="L115" s="182"/>
      <c r="M115" s="4"/>
      <c r="N115" s="185"/>
      <c r="O115" s="185"/>
      <c r="P115" s="185"/>
      <c r="Q115" s="185"/>
      <c r="R115" s="185"/>
      <c r="S115" s="185"/>
      <c r="T115" s="185"/>
      <c r="U115" s="185"/>
      <c r="V115" s="182"/>
    </row>
    <row r="116" spans="1:23" hidden="1" x14ac:dyDescent="0.2">
      <c r="J116" s="4"/>
      <c r="P116" s="165"/>
    </row>
    <row r="117" spans="1:23" ht="15" hidden="1" x14ac:dyDescent="0.25">
      <c r="A117" s="174"/>
      <c r="B117" s="255" t="s">
        <v>146</v>
      </c>
      <c r="C117" s="256"/>
      <c r="D117" s="256"/>
      <c r="E117" s="256"/>
      <c r="F117" s="256"/>
      <c r="G117" s="256"/>
      <c r="H117" s="256"/>
      <c r="I117" s="256"/>
      <c r="J117" s="256"/>
      <c r="K117" s="257"/>
      <c r="L117" s="167"/>
      <c r="M117" s="174"/>
      <c r="N117" s="258" t="s">
        <v>133</v>
      </c>
      <c r="O117" s="258"/>
      <c r="P117" s="258"/>
      <c r="Q117" s="258"/>
      <c r="R117" s="258"/>
      <c r="S117" s="258"/>
      <c r="T117" s="258"/>
      <c r="U117" s="258"/>
      <c r="V117" s="258"/>
      <c r="W117" s="258"/>
    </row>
    <row r="118" spans="1:23" ht="30" hidden="1" x14ac:dyDescent="0.25">
      <c r="A118" s="175" t="s">
        <v>2</v>
      </c>
      <c r="B118" s="259" t="s">
        <v>147</v>
      </c>
      <c r="C118" s="259"/>
      <c r="D118" s="259"/>
      <c r="E118" s="259"/>
      <c r="F118" s="259"/>
      <c r="G118" s="259"/>
      <c r="H118" s="259"/>
      <c r="I118" s="259"/>
      <c r="J118" s="77" t="s">
        <v>77</v>
      </c>
      <c r="K118" s="77" t="s">
        <v>162</v>
      </c>
      <c r="L118" s="18"/>
      <c r="M118" s="175" t="s">
        <v>2</v>
      </c>
      <c r="N118" s="259" t="s">
        <v>147</v>
      </c>
      <c r="O118" s="259"/>
      <c r="P118" s="259"/>
      <c r="Q118" s="259"/>
      <c r="R118" s="259"/>
      <c r="S118" s="259"/>
      <c r="T118" s="259"/>
      <c r="U118" s="259"/>
      <c r="V118" s="77" t="s">
        <v>77</v>
      </c>
      <c r="W118" s="99" t="s">
        <v>162</v>
      </c>
    </row>
    <row r="119" spans="1:23" hidden="1" x14ac:dyDescent="0.2">
      <c r="A119" s="176"/>
      <c r="B119" s="266" t="s">
        <v>171</v>
      </c>
      <c r="C119" s="267"/>
      <c r="D119" s="267"/>
      <c r="E119" s="267"/>
      <c r="F119" s="267"/>
      <c r="G119" s="267"/>
      <c r="H119" s="267"/>
      <c r="I119" s="267"/>
      <c r="J119" s="267"/>
      <c r="K119" s="268"/>
      <c r="L119" s="177"/>
      <c r="M119" s="176"/>
      <c r="N119" s="266" t="s">
        <v>171</v>
      </c>
      <c r="O119" s="267"/>
      <c r="P119" s="267"/>
      <c r="Q119" s="267"/>
      <c r="R119" s="267"/>
      <c r="S119" s="267"/>
      <c r="T119" s="267"/>
      <c r="U119" s="267"/>
      <c r="V119" s="267"/>
      <c r="W119" s="268"/>
    </row>
    <row r="120" spans="1:23" hidden="1" x14ac:dyDescent="0.2">
      <c r="A120" s="178"/>
      <c r="B120" s="76">
        <v>1</v>
      </c>
      <c r="C120" s="278" t="s">
        <v>172</v>
      </c>
      <c r="D120" s="279"/>
      <c r="E120" s="279"/>
      <c r="F120" s="279"/>
      <c r="G120" s="279"/>
      <c r="H120" s="279"/>
      <c r="I120" s="280"/>
      <c r="J120" s="169"/>
      <c r="K120" s="176"/>
      <c r="L120" s="180"/>
      <c r="M120" s="178"/>
      <c r="N120" s="76">
        <v>1</v>
      </c>
      <c r="O120" s="278" t="s">
        <v>173</v>
      </c>
      <c r="P120" s="279"/>
      <c r="Q120" s="279"/>
      <c r="R120" s="279"/>
      <c r="S120" s="279"/>
      <c r="T120" s="279"/>
      <c r="U120" s="280"/>
      <c r="V120" s="169"/>
      <c r="W120" s="169"/>
    </row>
    <row r="121" spans="1:23" hidden="1" x14ac:dyDescent="0.2">
      <c r="A121" s="178"/>
      <c r="B121" s="76">
        <v>2</v>
      </c>
      <c r="C121" s="265" t="s">
        <v>174</v>
      </c>
      <c r="D121" s="265"/>
      <c r="E121" s="265"/>
      <c r="F121" s="265"/>
      <c r="G121" s="265"/>
      <c r="H121" s="265"/>
      <c r="I121" s="265"/>
      <c r="J121" s="169"/>
      <c r="K121" s="176"/>
      <c r="L121" s="180"/>
      <c r="M121" s="178"/>
      <c r="N121" s="76">
        <v>2</v>
      </c>
      <c r="O121" s="265" t="s">
        <v>175</v>
      </c>
      <c r="P121" s="265"/>
      <c r="Q121" s="265"/>
      <c r="R121" s="265"/>
      <c r="S121" s="265"/>
      <c r="T121" s="265"/>
      <c r="U121" s="265"/>
      <c r="V121" s="169"/>
      <c r="W121" s="169"/>
    </row>
    <row r="122" spans="1:23" hidden="1" x14ac:dyDescent="0.2">
      <c r="A122" s="178"/>
      <c r="B122" s="76">
        <v>3</v>
      </c>
      <c r="C122" s="211"/>
      <c r="D122" s="211"/>
      <c r="E122" s="211"/>
      <c r="F122" s="211"/>
      <c r="G122" s="211"/>
      <c r="H122" s="211"/>
      <c r="I122" s="211"/>
      <c r="J122" s="169"/>
      <c r="K122" s="176"/>
      <c r="L122" s="180"/>
      <c r="M122" s="178"/>
      <c r="N122" s="76">
        <v>3</v>
      </c>
      <c r="O122" s="265" t="s">
        <v>174</v>
      </c>
      <c r="P122" s="265"/>
      <c r="Q122" s="265"/>
      <c r="R122" s="265"/>
      <c r="S122" s="265"/>
      <c r="T122" s="265"/>
      <c r="U122" s="265"/>
      <c r="V122" s="169"/>
      <c r="W122" s="169"/>
    </row>
    <row r="123" spans="1:23" hidden="1" x14ac:dyDescent="0.2">
      <c r="A123" s="178"/>
      <c r="B123" s="76">
        <v>4</v>
      </c>
      <c r="C123" s="211"/>
      <c r="D123" s="211"/>
      <c r="E123" s="211"/>
      <c r="F123" s="211"/>
      <c r="G123" s="211"/>
      <c r="H123" s="211"/>
      <c r="I123" s="211"/>
      <c r="J123" s="169"/>
      <c r="K123" s="176"/>
      <c r="L123" s="180"/>
      <c r="M123" s="178"/>
      <c r="N123" s="76">
        <v>4</v>
      </c>
      <c r="O123" s="233"/>
      <c r="P123" s="234"/>
      <c r="Q123" s="234"/>
      <c r="R123" s="234"/>
      <c r="S123" s="234"/>
      <c r="T123" s="234"/>
      <c r="U123" s="235"/>
      <c r="V123" s="169"/>
      <c r="W123" s="169"/>
    </row>
    <row r="124" spans="1:23" hidden="1" x14ac:dyDescent="0.2">
      <c r="A124" s="178"/>
      <c r="B124" s="76">
        <v>5</v>
      </c>
      <c r="C124" s="274"/>
      <c r="D124" s="274"/>
      <c r="E124" s="274"/>
      <c r="F124" s="274"/>
      <c r="G124" s="274"/>
      <c r="H124" s="274"/>
      <c r="I124" s="274"/>
      <c r="J124" s="169"/>
      <c r="K124" s="176"/>
      <c r="L124" s="180"/>
      <c r="M124" s="178"/>
      <c r="N124" s="76">
        <v>5</v>
      </c>
      <c r="O124" s="275"/>
      <c r="P124" s="276"/>
      <c r="Q124" s="276"/>
      <c r="R124" s="276"/>
      <c r="S124" s="276"/>
      <c r="T124" s="276"/>
      <c r="U124" s="277"/>
      <c r="V124" s="169"/>
      <c r="W124" s="169"/>
    </row>
    <row r="125" spans="1:23" hidden="1" x14ac:dyDescent="0.2">
      <c r="A125" s="178"/>
      <c r="B125" s="76">
        <v>6</v>
      </c>
      <c r="C125" s="274"/>
      <c r="D125" s="274"/>
      <c r="E125" s="274"/>
      <c r="F125" s="274"/>
      <c r="G125" s="274"/>
      <c r="H125" s="274"/>
      <c r="I125" s="274"/>
      <c r="J125" s="169"/>
      <c r="K125" s="176"/>
      <c r="L125" s="180"/>
      <c r="M125" s="178"/>
      <c r="N125" s="76">
        <v>6</v>
      </c>
      <c r="O125" s="275"/>
      <c r="P125" s="276"/>
      <c r="Q125" s="276"/>
      <c r="R125" s="276"/>
      <c r="S125" s="276"/>
      <c r="T125" s="276"/>
      <c r="U125" s="277"/>
      <c r="V125" s="169"/>
      <c r="W125" s="169"/>
    </row>
    <row r="126" spans="1:23" hidden="1" x14ac:dyDescent="0.2">
      <c r="A126" s="178"/>
      <c r="B126" s="76">
        <v>7</v>
      </c>
      <c r="C126" s="274"/>
      <c r="D126" s="274"/>
      <c r="E126" s="274"/>
      <c r="F126" s="274"/>
      <c r="G126" s="274"/>
      <c r="H126" s="274"/>
      <c r="I126" s="274"/>
      <c r="J126" s="169"/>
      <c r="K126" s="176"/>
      <c r="L126" s="180"/>
      <c r="M126" s="178"/>
      <c r="N126" s="76">
        <v>7</v>
      </c>
      <c r="O126" s="275"/>
      <c r="P126" s="276"/>
      <c r="Q126" s="276"/>
      <c r="R126" s="276"/>
      <c r="S126" s="276"/>
      <c r="T126" s="276"/>
      <c r="U126" s="277"/>
      <c r="V126" s="169"/>
      <c r="W126" s="169"/>
    </row>
    <row r="127" spans="1:23" hidden="1" x14ac:dyDescent="0.2">
      <c r="A127" s="178"/>
      <c r="B127" s="76">
        <v>8</v>
      </c>
      <c r="C127" s="274"/>
      <c r="D127" s="274"/>
      <c r="E127" s="274"/>
      <c r="F127" s="274"/>
      <c r="G127" s="274"/>
      <c r="H127" s="274"/>
      <c r="I127" s="274"/>
      <c r="J127" s="169"/>
      <c r="K127" s="176"/>
      <c r="L127" s="180"/>
      <c r="M127" s="178"/>
      <c r="N127" s="76">
        <v>8</v>
      </c>
      <c r="O127" s="275"/>
      <c r="P127" s="276"/>
      <c r="Q127" s="276"/>
      <c r="R127" s="276"/>
      <c r="S127" s="276"/>
      <c r="T127" s="276"/>
      <c r="U127" s="277"/>
      <c r="V127" s="169"/>
      <c r="W127" s="169"/>
    </row>
    <row r="128" spans="1:23" ht="15" hidden="1" x14ac:dyDescent="0.25">
      <c r="A128" s="178"/>
      <c r="B128" s="269" t="s">
        <v>164</v>
      </c>
      <c r="C128" s="270"/>
      <c r="D128" s="270"/>
      <c r="E128" s="270"/>
      <c r="F128" s="270"/>
      <c r="G128" s="270"/>
      <c r="H128" s="270"/>
      <c r="I128" s="271"/>
      <c r="J128" s="171">
        <f>SUM(J120:J127)</f>
        <v>0</v>
      </c>
      <c r="K128" s="171"/>
      <c r="L128" s="181"/>
      <c r="M128" s="178"/>
      <c r="N128" s="269" t="s">
        <v>164</v>
      </c>
      <c r="O128" s="270"/>
      <c r="P128" s="270"/>
      <c r="Q128" s="270"/>
      <c r="R128" s="270"/>
      <c r="S128" s="270"/>
      <c r="T128" s="270"/>
      <c r="U128" s="271"/>
      <c r="V128" s="171">
        <f>SUM(V120:V127)</f>
        <v>0</v>
      </c>
      <c r="W128" s="76"/>
    </row>
    <row r="129" spans="1:23" hidden="1" x14ac:dyDescent="0.2">
      <c r="A129" s="176"/>
      <c r="B129" s="266" t="s">
        <v>165</v>
      </c>
      <c r="C129" s="267"/>
      <c r="D129" s="267"/>
      <c r="E129" s="267"/>
      <c r="F129" s="267"/>
      <c r="G129" s="267"/>
      <c r="H129" s="267"/>
      <c r="I129" s="267"/>
      <c r="J129" s="267"/>
      <c r="K129" s="268"/>
      <c r="L129" s="177"/>
      <c r="M129" s="176"/>
      <c r="N129" s="272" t="s">
        <v>165</v>
      </c>
      <c r="O129" s="273"/>
      <c r="P129" s="273"/>
      <c r="Q129" s="273"/>
      <c r="R129" s="273"/>
      <c r="S129" s="273"/>
      <c r="T129" s="273"/>
      <c r="U129" s="273"/>
      <c r="V129" s="273"/>
      <c r="W129" s="273"/>
    </row>
    <row r="130" spans="1:23" hidden="1" x14ac:dyDescent="0.2">
      <c r="A130" s="178"/>
      <c r="B130" s="76">
        <v>1</v>
      </c>
      <c r="C130" s="278" t="s">
        <v>166</v>
      </c>
      <c r="D130" s="279"/>
      <c r="E130" s="279"/>
      <c r="F130" s="279"/>
      <c r="G130" s="279"/>
      <c r="H130" s="279"/>
      <c r="I130" s="280"/>
      <c r="J130" s="169"/>
      <c r="K130" s="176"/>
      <c r="L130" s="180"/>
      <c r="M130" s="178"/>
      <c r="N130" s="76">
        <v>1</v>
      </c>
      <c r="O130" s="278" t="s">
        <v>151</v>
      </c>
      <c r="P130" s="279"/>
      <c r="Q130" s="279"/>
      <c r="R130" s="279"/>
      <c r="S130" s="279"/>
      <c r="T130" s="279"/>
      <c r="U130" s="280"/>
      <c r="V130" s="169"/>
      <c r="W130" s="169"/>
    </row>
    <row r="131" spans="1:23" hidden="1" x14ac:dyDescent="0.2">
      <c r="A131" s="178"/>
      <c r="B131" s="76">
        <v>2</v>
      </c>
      <c r="C131" s="265" t="s">
        <v>167</v>
      </c>
      <c r="D131" s="265"/>
      <c r="E131" s="265"/>
      <c r="F131" s="265"/>
      <c r="G131" s="265"/>
      <c r="H131" s="265"/>
      <c r="I131" s="265"/>
      <c r="J131" s="169"/>
      <c r="K131" s="176"/>
      <c r="L131" s="180"/>
      <c r="M131" s="178"/>
      <c r="N131" s="76">
        <v>2</v>
      </c>
      <c r="O131" s="265" t="s">
        <v>175</v>
      </c>
      <c r="P131" s="265"/>
      <c r="Q131" s="265"/>
      <c r="R131" s="265"/>
      <c r="S131" s="265"/>
      <c r="T131" s="265"/>
      <c r="U131" s="265"/>
      <c r="V131" s="169"/>
      <c r="W131" s="169"/>
    </row>
    <row r="132" spans="1:23" hidden="1" x14ac:dyDescent="0.2">
      <c r="A132" s="178"/>
      <c r="B132" s="76">
        <v>3</v>
      </c>
      <c r="C132" s="211"/>
      <c r="D132" s="211"/>
      <c r="E132" s="211"/>
      <c r="F132" s="211"/>
      <c r="G132" s="211"/>
      <c r="H132" s="211"/>
      <c r="I132" s="211"/>
      <c r="J132" s="169"/>
      <c r="K132" s="176"/>
      <c r="L132" s="180"/>
      <c r="M132" s="178"/>
      <c r="N132" s="76">
        <v>3</v>
      </c>
      <c r="O132" s="265" t="s">
        <v>167</v>
      </c>
      <c r="P132" s="265"/>
      <c r="Q132" s="265"/>
      <c r="R132" s="265"/>
      <c r="S132" s="265"/>
      <c r="T132" s="265"/>
      <c r="U132" s="265"/>
      <c r="V132" s="169"/>
      <c r="W132" s="169"/>
    </row>
    <row r="133" spans="1:23" hidden="1" x14ac:dyDescent="0.2">
      <c r="A133" s="178"/>
      <c r="B133" s="76">
        <v>4</v>
      </c>
      <c r="C133" s="211"/>
      <c r="D133" s="211"/>
      <c r="E133" s="211"/>
      <c r="F133" s="211"/>
      <c r="G133" s="211"/>
      <c r="H133" s="211"/>
      <c r="I133" s="211"/>
      <c r="J133" s="169"/>
      <c r="K133" s="176"/>
      <c r="L133" s="180"/>
      <c r="M133" s="178"/>
      <c r="N133" s="76">
        <v>4</v>
      </c>
      <c r="O133" s="233"/>
      <c r="P133" s="234"/>
      <c r="Q133" s="234"/>
      <c r="R133" s="234"/>
      <c r="S133" s="234"/>
      <c r="T133" s="234"/>
      <c r="U133" s="235"/>
      <c r="V133" s="169"/>
      <c r="W133" s="169"/>
    </row>
    <row r="134" spans="1:23" hidden="1" x14ac:dyDescent="0.2">
      <c r="A134" s="178"/>
      <c r="B134" s="76">
        <v>5</v>
      </c>
      <c r="C134" s="274"/>
      <c r="D134" s="274"/>
      <c r="E134" s="274"/>
      <c r="F134" s="274"/>
      <c r="G134" s="274"/>
      <c r="H134" s="274"/>
      <c r="I134" s="274"/>
      <c r="J134" s="169"/>
      <c r="K134" s="176"/>
      <c r="L134" s="180"/>
      <c r="M134" s="178"/>
      <c r="N134" s="76">
        <v>5</v>
      </c>
      <c r="O134" s="275"/>
      <c r="P134" s="276"/>
      <c r="Q134" s="276"/>
      <c r="R134" s="276"/>
      <c r="S134" s="276"/>
      <c r="T134" s="276"/>
      <c r="U134" s="277"/>
      <c r="V134" s="169"/>
      <c r="W134" s="169"/>
    </row>
    <row r="135" spans="1:23" hidden="1" x14ac:dyDescent="0.2">
      <c r="A135" s="178"/>
      <c r="B135" s="76">
        <v>6</v>
      </c>
      <c r="C135" s="274"/>
      <c r="D135" s="274"/>
      <c r="E135" s="274"/>
      <c r="F135" s="274"/>
      <c r="G135" s="274"/>
      <c r="H135" s="274"/>
      <c r="I135" s="274"/>
      <c r="J135" s="169"/>
      <c r="K135" s="176"/>
      <c r="L135" s="180"/>
      <c r="M135" s="178"/>
      <c r="N135" s="76">
        <v>6</v>
      </c>
      <c r="O135" s="275"/>
      <c r="P135" s="276"/>
      <c r="Q135" s="276"/>
      <c r="R135" s="276"/>
      <c r="S135" s="276"/>
      <c r="T135" s="276"/>
      <c r="U135" s="277"/>
      <c r="V135" s="169"/>
      <c r="W135" s="169"/>
    </row>
    <row r="136" spans="1:23" hidden="1" x14ac:dyDescent="0.2">
      <c r="A136" s="178"/>
      <c r="B136" s="76">
        <v>7</v>
      </c>
      <c r="C136" s="274"/>
      <c r="D136" s="274"/>
      <c r="E136" s="274"/>
      <c r="F136" s="274"/>
      <c r="G136" s="274"/>
      <c r="H136" s="274"/>
      <c r="I136" s="274"/>
      <c r="J136" s="169"/>
      <c r="K136" s="176"/>
      <c r="L136" s="180"/>
      <c r="M136" s="178"/>
      <c r="N136" s="76">
        <v>7</v>
      </c>
      <c r="O136" s="275"/>
      <c r="P136" s="276"/>
      <c r="Q136" s="276"/>
      <c r="R136" s="276"/>
      <c r="S136" s="276"/>
      <c r="T136" s="276"/>
      <c r="U136" s="277"/>
      <c r="V136" s="169"/>
      <c r="W136" s="169"/>
    </row>
    <row r="137" spans="1:23" hidden="1" x14ac:dyDescent="0.2">
      <c r="A137" s="178"/>
      <c r="B137" s="76">
        <v>8</v>
      </c>
      <c r="C137" s="274"/>
      <c r="D137" s="274"/>
      <c r="E137" s="274"/>
      <c r="F137" s="274"/>
      <c r="G137" s="274"/>
      <c r="H137" s="274"/>
      <c r="I137" s="274"/>
      <c r="J137" s="169"/>
      <c r="K137" s="176"/>
      <c r="L137" s="180"/>
      <c r="M137" s="178"/>
      <c r="N137" s="76">
        <v>8</v>
      </c>
      <c r="O137" s="275"/>
      <c r="P137" s="276"/>
      <c r="Q137" s="276"/>
      <c r="R137" s="276"/>
      <c r="S137" s="276"/>
      <c r="T137" s="276"/>
      <c r="U137" s="277"/>
      <c r="V137" s="169"/>
      <c r="W137" s="169"/>
    </row>
    <row r="138" spans="1:23" ht="15" hidden="1" x14ac:dyDescent="0.25">
      <c r="A138" s="178"/>
      <c r="B138" s="269" t="s">
        <v>169</v>
      </c>
      <c r="C138" s="270"/>
      <c r="D138" s="270"/>
      <c r="E138" s="270"/>
      <c r="F138" s="270"/>
      <c r="G138" s="270"/>
      <c r="H138" s="270"/>
      <c r="I138" s="271"/>
      <c r="J138" s="171">
        <f>SUM(J130:J137)</f>
        <v>0</v>
      </c>
      <c r="K138" s="182"/>
      <c r="L138" s="182"/>
      <c r="M138" s="178"/>
      <c r="N138" s="269" t="s">
        <v>169</v>
      </c>
      <c r="O138" s="270"/>
      <c r="P138" s="270"/>
      <c r="Q138" s="270"/>
      <c r="R138" s="270"/>
      <c r="S138" s="270"/>
      <c r="T138" s="270"/>
      <c r="U138" s="271"/>
      <c r="V138" s="171">
        <f>SUM(V130:V137)</f>
        <v>0</v>
      </c>
    </row>
    <row r="139" spans="1:23" ht="29.65" hidden="1" customHeight="1" x14ac:dyDescent="0.25">
      <c r="A139" s="183"/>
      <c r="B139" s="281" t="s">
        <v>170</v>
      </c>
      <c r="C139" s="282"/>
      <c r="D139" s="282"/>
      <c r="E139" s="282"/>
      <c r="F139" s="282"/>
      <c r="G139" s="282"/>
      <c r="H139" s="282"/>
      <c r="I139" s="283"/>
      <c r="J139" s="171">
        <f>J138+J128</f>
        <v>0</v>
      </c>
      <c r="K139" s="182"/>
      <c r="L139" s="182"/>
      <c r="M139" s="183"/>
      <c r="N139" s="281" t="s">
        <v>170</v>
      </c>
      <c r="O139" s="282"/>
      <c r="P139" s="282"/>
      <c r="Q139" s="282"/>
      <c r="R139" s="282"/>
      <c r="S139" s="282"/>
      <c r="T139" s="282"/>
      <c r="U139" s="283"/>
      <c r="V139" s="171">
        <f>V138+V128</f>
        <v>0</v>
      </c>
    </row>
    <row r="140" spans="1:23" ht="15" hidden="1" x14ac:dyDescent="0.25">
      <c r="B140" s="184"/>
      <c r="C140" s="184"/>
      <c r="D140" s="184"/>
      <c r="E140" s="184"/>
      <c r="F140" s="184"/>
      <c r="G140" s="184"/>
      <c r="H140" s="184"/>
      <c r="I140" s="184"/>
      <c r="J140" s="182"/>
      <c r="K140" s="182"/>
      <c r="L140" s="182"/>
      <c r="M140" s="4"/>
      <c r="N140" s="185"/>
      <c r="O140" s="185"/>
      <c r="P140" s="185"/>
      <c r="Q140" s="185"/>
      <c r="R140" s="185"/>
      <c r="S140" s="185"/>
      <c r="T140" s="185"/>
      <c r="U140" s="185"/>
      <c r="V140" s="182"/>
    </row>
    <row r="141" spans="1:23" hidden="1" x14ac:dyDescent="0.2">
      <c r="J141" s="4"/>
      <c r="P141" s="165"/>
    </row>
    <row r="142" spans="1:23" ht="15" hidden="1" x14ac:dyDescent="0.25">
      <c r="A142" s="174"/>
      <c r="B142" s="255" t="s">
        <v>146</v>
      </c>
      <c r="C142" s="256"/>
      <c r="D142" s="256"/>
      <c r="E142" s="256"/>
      <c r="F142" s="256"/>
      <c r="G142" s="256"/>
      <c r="H142" s="256"/>
      <c r="I142" s="256"/>
      <c r="J142" s="256"/>
      <c r="K142" s="257"/>
      <c r="L142" s="167"/>
      <c r="M142" s="174"/>
      <c r="N142" s="258" t="s">
        <v>133</v>
      </c>
      <c r="O142" s="258"/>
      <c r="P142" s="258"/>
      <c r="Q142" s="258"/>
      <c r="R142" s="258"/>
      <c r="S142" s="258"/>
      <c r="T142" s="258"/>
      <c r="U142" s="258"/>
      <c r="V142" s="258"/>
      <c r="W142" s="258"/>
    </row>
    <row r="143" spans="1:23" ht="30" hidden="1" x14ac:dyDescent="0.25">
      <c r="A143" s="175" t="s">
        <v>2</v>
      </c>
      <c r="B143" s="259" t="s">
        <v>147</v>
      </c>
      <c r="C143" s="259"/>
      <c r="D143" s="259"/>
      <c r="E143" s="259"/>
      <c r="F143" s="259"/>
      <c r="G143" s="259"/>
      <c r="H143" s="259"/>
      <c r="I143" s="259"/>
      <c r="J143" s="77" t="s">
        <v>77</v>
      </c>
      <c r="K143" s="77" t="s">
        <v>162</v>
      </c>
      <c r="L143" s="18"/>
      <c r="M143" s="175" t="s">
        <v>2</v>
      </c>
      <c r="N143" s="259" t="s">
        <v>147</v>
      </c>
      <c r="O143" s="259"/>
      <c r="P143" s="259"/>
      <c r="Q143" s="259"/>
      <c r="R143" s="259"/>
      <c r="S143" s="259"/>
      <c r="T143" s="259"/>
      <c r="U143" s="259"/>
      <c r="V143" s="77" t="s">
        <v>77</v>
      </c>
      <c r="W143" s="99" t="s">
        <v>162</v>
      </c>
    </row>
    <row r="144" spans="1:23" hidden="1" x14ac:dyDescent="0.2">
      <c r="A144" s="176"/>
      <c r="B144" s="266" t="s">
        <v>171</v>
      </c>
      <c r="C144" s="267"/>
      <c r="D144" s="267"/>
      <c r="E144" s="267"/>
      <c r="F144" s="267"/>
      <c r="G144" s="267"/>
      <c r="H144" s="267"/>
      <c r="I144" s="267"/>
      <c r="J144" s="267"/>
      <c r="K144" s="268"/>
      <c r="L144" s="177"/>
      <c r="M144" s="176"/>
      <c r="N144" s="266" t="s">
        <v>171</v>
      </c>
      <c r="O144" s="267"/>
      <c r="P144" s="267"/>
      <c r="Q144" s="267"/>
      <c r="R144" s="267"/>
      <c r="S144" s="267"/>
      <c r="T144" s="267"/>
      <c r="U144" s="267"/>
      <c r="V144" s="267"/>
      <c r="W144" s="268"/>
    </row>
    <row r="145" spans="1:23" hidden="1" x14ac:dyDescent="0.2">
      <c r="A145" s="178"/>
      <c r="B145" s="76">
        <v>1</v>
      </c>
      <c r="C145" s="278" t="s">
        <v>172</v>
      </c>
      <c r="D145" s="279"/>
      <c r="E145" s="279"/>
      <c r="F145" s="279"/>
      <c r="G145" s="279"/>
      <c r="H145" s="279"/>
      <c r="I145" s="280"/>
      <c r="J145" s="169"/>
      <c r="K145" s="176"/>
      <c r="L145" s="180"/>
      <c r="M145" s="178"/>
      <c r="N145" s="76">
        <v>1</v>
      </c>
      <c r="O145" s="278" t="s">
        <v>173</v>
      </c>
      <c r="P145" s="279"/>
      <c r="Q145" s="279"/>
      <c r="R145" s="279"/>
      <c r="S145" s="279"/>
      <c r="T145" s="279"/>
      <c r="U145" s="280"/>
      <c r="V145" s="169"/>
      <c r="W145" s="169"/>
    </row>
    <row r="146" spans="1:23" hidden="1" x14ac:dyDescent="0.2">
      <c r="A146" s="178"/>
      <c r="B146" s="76">
        <v>2</v>
      </c>
      <c r="C146" s="265" t="s">
        <v>174</v>
      </c>
      <c r="D146" s="265"/>
      <c r="E146" s="265"/>
      <c r="F146" s="265"/>
      <c r="G146" s="265"/>
      <c r="H146" s="265"/>
      <c r="I146" s="265"/>
      <c r="J146" s="169"/>
      <c r="K146" s="176"/>
      <c r="L146" s="180"/>
      <c r="M146" s="178"/>
      <c r="N146" s="76">
        <v>2</v>
      </c>
      <c r="O146" s="265" t="s">
        <v>176</v>
      </c>
      <c r="P146" s="265"/>
      <c r="Q146" s="265"/>
      <c r="R146" s="265"/>
      <c r="S146" s="265"/>
      <c r="T146" s="265"/>
      <c r="U146" s="265"/>
      <c r="V146" s="169"/>
      <c r="W146" s="169"/>
    </row>
    <row r="147" spans="1:23" hidden="1" x14ac:dyDescent="0.2">
      <c r="A147" s="178"/>
      <c r="B147" s="76">
        <v>3</v>
      </c>
      <c r="C147" s="211"/>
      <c r="D147" s="211"/>
      <c r="E147" s="211"/>
      <c r="F147" s="211"/>
      <c r="G147" s="211"/>
      <c r="H147" s="211"/>
      <c r="I147" s="211"/>
      <c r="J147" s="169"/>
      <c r="K147" s="176"/>
      <c r="L147" s="180"/>
      <c r="M147" s="178"/>
      <c r="N147" s="76">
        <v>3</v>
      </c>
      <c r="O147" s="265" t="s">
        <v>174</v>
      </c>
      <c r="P147" s="265"/>
      <c r="Q147" s="265"/>
      <c r="R147" s="265"/>
      <c r="S147" s="265"/>
      <c r="T147" s="265"/>
      <c r="U147" s="265"/>
      <c r="V147" s="169"/>
      <c r="W147" s="169"/>
    </row>
    <row r="148" spans="1:23" hidden="1" x14ac:dyDescent="0.2">
      <c r="A148" s="178"/>
      <c r="B148" s="76">
        <v>4</v>
      </c>
      <c r="C148" s="211"/>
      <c r="D148" s="211"/>
      <c r="E148" s="211"/>
      <c r="F148" s="211"/>
      <c r="G148" s="211"/>
      <c r="H148" s="211"/>
      <c r="I148" s="211"/>
      <c r="J148" s="169"/>
      <c r="K148" s="176"/>
      <c r="L148" s="180"/>
      <c r="M148" s="178"/>
      <c r="N148" s="76">
        <v>4</v>
      </c>
      <c r="O148" s="233"/>
      <c r="P148" s="234"/>
      <c r="Q148" s="234"/>
      <c r="R148" s="234"/>
      <c r="S148" s="234"/>
      <c r="T148" s="234"/>
      <c r="U148" s="235"/>
      <c r="V148" s="169"/>
      <c r="W148" s="169"/>
    </row>
    <row r="149" spans="1:23" hidden="1" x14ac:dyDescent="0.2">
      <c r="A149" s="178"/>
      <c r="B149" s="76">
        <v>5</v>
      </c>
      <c r="C149" s="274"/>
      <c r="D149" s="274"/>
      <c r="E149" s="274"/>
      <c r="F149" s="274"/>
      <c r="G149" s="274"/>
      <c r="H149" s="274"/>
      <c r="I149" s="274"/>
      <c r="J149" s="169"/>
      <c r="K149" s="176"/>
      <c r="L149" s="180"/>
      <c r="M149" s="178"/>
      <c r="N149" s="76">
        <v>5</v>
      </c>
      <c r="O149" s="275"/>
      <c r="P149" s="276"/>
      <c r="Q149" s="276"/>
      <c r="R149" s="276"/>
      <c r="S149" s="276"/>
      <c r="T149" s="276"/>
      <c r="U149" s="277"/>
      <c r="V149" s="169"/>
      <c r="W149" s="169"/>
    </row>
    <row r="150" spans="1:23" hidden="1" x14ac:dyDescent="0.2">
      <c r="A150" s="178"/>
      <c r="B150" s="76">
        <v>6</v>
      </c>
      <c r="C150" s="274"/>
      <c r="D150" s="274"/>
      <c r="E150" s="274"/>
      <c r="F150" s="274"/>
      <c r="G150" s="274"/>
      <c r="H150" s="274"/>
      <c r="I150" s="274"/>
      <c r="J150" s="169"/>
      <c r="K150" s="176"/>
      <c r="L150" s="180"/>
      <c r="M150" s="178"/>
      <c r="N150" s="76">
        <v>6</v>
      </c>
      <c r="O150" s="275"/>
      <c r="P150" s="276"/>
      <c r="Q150" s="276"/>
      <c r="R150" s="276"/>
      <c r="S150" s="276"/>
      <c r="T150" s="276"/>
      <c r="U150" s="277"/>
      <c r="V150" s="169"/>
      <c r="W150" s="169"/>
    </row>
    <row r="151" spans="1:23" hidden="1" x14ac:dyDescent="0.2">
      <c r="A151" s="178"/>
      <c r="B151" s="76">
        <v>7</v>
      </c>
      <c r="C151" s="274"/>
      <c r="D151" s="274"/>
      <c r="E151" s="274"/>
      <c r="F151" s="274"/>
      <c r="G151" s="274"/>
      <c r="H151" s="274"/>
      <c r="I151" s="274"/>
      <c r="J151" s="169"/>
      <c r="K151" s="176"/>
      <c r="L151" s="180"/>
      <c r="M151" s="178"/>
      <c r="N151" s="76">
        <v>7</v>
      </c>
      <c r="O151" s="275"/>
      <c r="P151" s="276"/>
      <c r="Q151" s="276"/>
      <c r="R151" s="276"/>
      <c r="S151" s="276"/>
      <c r="T151" s="276"/>
      <c r="U151" s="277"/>
      <c r="V151" s="169"/>
      <c r="W151" s="169"/>
    </row>
    <row r="152" spans="1:23" hidden="1" x14ac:dyDescent="0.2">
      <c r="A152" s="178"/>
      <c r="B152" s="76">
        <v>8</v>
      </c>
      <c r="C152" s="274"/>
      <c r="D152" s="274"/>
      <c r="E152" s="274"/>
      <c r="F152" s="274"/>
      <c r="G152" s="274"/>
      <c r="H152" s="274"/>
      <c r="I152" s="274"/>
      <c r="J152" s="169"/>
      <c r="K152" s="176"/>
      <c r="L152" s="180"/>
      <c r="M152" s="178"/>
      <c r="N152" s="76">
        <v>8</v>
      </c>
      <c r="O152" s="275"/>
      <c r="P152" s="276"/>
      <c r="Q152" s="276"/>
      <c r="R152" s="276"/>
      <c r="S152" s="276"/>
      <c r="T152" s="276"/>
      <c r="U152" s="277"/>
      <c r="V152" s="169"/>
      <c r="W152" s="169"/>
    </row>
    <row r="153" spans="1:23" ht="15" hidden="1" x14ac:dyDescent="0.25">
      <c r="A153" s="178"/>
      <c r="B153" s="269" t="s">
        <v>164</v>
      </c>
      <c r="C153" s="270"/>
      <c r="D153" s="270"/>
      <c r="E153" s="270"/>
      <c r="F153" s="270"/>
      <c r="G153" s="270"/>
      <c r="H153" s="270"/>
      <c r="I153" s="271"/>
      <c r="J153" s="171">
        <f>SUM(J145:J152)</f>
        <v>0</v>
      </c>
      <c r="K153" s="171"/>
      <c r="L153" s="181"/>
      <c r="M153" s="178"/>
      <c r="N153" s="269" t="s">
        <v>164</v>
      </c>
      <c r="O153" s="270"/>
      <c r="P153" s="270"/>
      <c r="Q153" s="270"/>
      <c r="R153" s="270"/>
      <c r="S153" s="270"/>
      <c r="T153" s="270"/>
      <c r="U153" s="271"/>
      <c r="V153" s="171">
        <f>SUM(V145:V152)</f>
        <v>0</v>
      </c>
      <c r="W153" s="76"/>
    </row>
    <row r="154" spans="1:23" hidden="1" x14ac:dyDescent="0.2">
      <c r="A154" s="176"/>
      <c r="B154" s="266" t="s">
        <v>165</v>
      </c>
      <c r="C154" s="267"/>
      <c r="D154" s="267"/>
      <c r="E154" s="267"/>
      <c r="F154" s="267"/>
      <c r="G154" s="267"/>
      <c r="H154" s="267"/>
      <c r="I154" s="267"/>
      <c r="J154" s="267"/>
      <c r="K154" s="268"/>
      <c r="L154" s="177"/>
      <c r="M154" s="176"/>
      <c r="N154" s="272" t="s">
        <v>165</v>
      </c>
      <c r="O154" s="273"/>
      <c r="P154" s="273"/>
      <c r="Q154" s="273"/>
      <c r="R154" s="273"/>
      <c r="S154" s="273"/>
      <c r="T154" s="273"/>
      <c r="U154" s="273"/>
      <c r="V154" s="273"/>
      <c r="W154" s="273"/>
    </row>
    <row r="155" spans="1:23" hidden="1" x14ac:dyDescent="0.2">
      <c r="A155" s="178"/>
      <c r="B155" s="76">
        <v>1</v>
      </c>
      <c r="C155" s="278" t="s">
        <v>166</v>
      </c>
      <c r="D155" s="279"/>
      <c r="E155" s="279"/>
      <c r="F155" s="279"/>
      <c r="G155" s="279"/>
      <c r="H155" s="279"/>
      <c r="I155" s="280"/>
      <c r="J155" s="169"/>
      <c r="K155" s="176"/>
      <c r="L155" s="180"/>
      <c r="M155" s="178"/>
      <c r="N155" s="76">
        <v>1</v>
      </c>
      <c r="O155" s="278" t="s">
        <v>151</v>
      </c>
      <c r="P155" s="279"/>
      <c r="Q155" s="279"/>
      <c r="R155" s="279"/>
      <c r="S155" s="279"/>
      <c r="T155" s="279"/>
      <c r="U155" s="280"/>
      <c r="V155" s="169"/>
      <c r="W155" s="169"/>
    </row>
    <row r="156" spans="1:23" hidden="1" x14ac:dyDescent="0.2">
      <c r="A156" s="178"/>
      <c r="B156" s="76">
        <v>2</v>
      </c>
      <c r="C156" s="265" t="s">
        <v>167</v>
      </c>
      <c r="D156" s="265"/>
      <c r="E156" s="265"/>
      <c r="F156" s="265"/>
      <c r="G156" s="265"/>
      <c r="H156" s="265"/>
      <c r="I156" s="265"/>
      <c r="J156" s="169"/>
      <c r="K156" s="176"/>
      <c r="L156" s="180"/>
      <c r="M156" s="178"/>
      <c r="N156" s="76">
        <v>2</v>
      </c>
      <c r="O156" s="265" t="s">
        <v>177</v>
      </c>
      <c r="P156" s="265"/>
      <c r="Q156" s="265"/>
      <c r="R156" s="265"/>
      <c r="S156" s="265"/>
      <c r="T156" s="265"/>
      <c r="U156" s="265"/>
      <c r="V156" s="169"/>
      <c r="W156" s="169"/>
    </row>
    <row r="157" spans="1:23" hidden="1" x14ac:dyDescent="0.2">
      <c r="A157" s="178"/>
      <c r="B157" s="76">
        <v>3</v>
      </c>
      <c r="C157" s="211"/>
      <c r="D157" s="211"/>
      <c r="E157" s="211"/>
      <c r="F157" s="211"/>
      <c r="G157" s="211"/>
      <c r="H157" s="211"/>
      <c r="I157" s="211"/>
      <c r="J157" s="169"/>
      <c r="K157" s="176"/>
      <c r="L157" s="180"/>
      <c r="M157" s="178"/>
      <c r="N157" s="76">
        <v>3</v>
      </c>
      <c r="O157" s="265" t="s">
        <v>167</v>
      </c>
      <c r="P157" s="265"/>
      <c r="Q157" s="265"/>
      <c r="R157" s="265"/>
      <c r="S157" s="265"/>
      <c r="T157" s="265"/>
      <c r="U157" s="265"/>
      <c r="V157" s="169"/>
      <c r="W157" s="169"/>
    </row>
    <row r="158" spans="1:23" hidden="1" x14ac:dyDescent="0.2">
      <c r="A158" s="178"/>
      <c r="B158" s="76">
        <v>4</v>
      </c>
      <c r="C158" s="211"/>
      <c r="D158" s="211"/>
      <c r="E158" s="211"/>
      <c r="F158" s="211"/>
      <c r="G158" s="211"/>
      <c r="H158" s="211"/>
      <c r="I158" s="211"/>
      <c r="J158" s="169"/>
      <c r="K158" s="176"/>
      <c r="L158" s="180"/>
      <c r="M158" s="178"/>
      <c r="N158" s="76">
        <v>4</v>
      </c>
      <c r="O158" s="233"/>
      <c r="P158" s="234"/>
      <c r="Q158" s="234"/>
      <c r="R158" s="234"/>
      <c r="S158" s="234"/>
      <c r="T158" s="234"/>
      <c r="U158" s="235"/>
      <c r="V158" s="169"/>
      <c r="W158" s="169"/>
    </row>
    <row r="159" spans="1:23" hidden="1" x14ac:dyDescent="0.2">
      <c r="A159" s="178"/>
      <c r="B159" s="76">
        <v>5</v>
      </c>
      <c r="C159" s="274"/>
      <c r="D159" s="274"/>
      <c r="E159" s="274"/>
      <c r="F159" s="274"/>
      <c r="G159" s="274"/>
      <c r="H159" s="274"/>
      <c r="I159" s="274"/>
      <c r="J159" s="169"/>
      <c r="K159" s="176"/>
      <c r="L159" s="180"/>
      <c r="M159" s="178"/>
      <c r="N159" s="76">
        <v>5</v>
      </c>
      <c r="O159" s="275"/>
      <c r="P159" s="276"/>
      <c r="Q159" s="276"/>
      <c r="R159" s="276"/>
      <c r="S159" s="276"/>
      <c r="T159" s="276"/>
      <c r="U159" s="277"/>
      <c r="V159" s="169"/>
      <c r="W159" s="169"/>
    </row>
    <row r="160" spans="1:23" hidden="1" x14ac:dyDescent="0.2">
      <c r="A160" s="178"/>
      <c r="B160" s="76">
        <v>6</v>
      </c>
      <c r="C160" s="274"/>
      <c r="D160" s="274"/>
      <c r="E160" s="274"/>
      <c r="F160" s="274"/>
      <c r="G160" s="274"/>
      <c r="H160" s="274"/>
      <c r="I160" s="274"/>
      <c r="J160" s="169"/>
      <c r="K160" s="176"/>
      <c r="L160" s="180"/>
      <c r="M160" s="178"/>
      <c r="N160" s="76">
        <v>6</v>
      </c>
      <c r="O160" s="275"/>
      <c r="P160" s="276"/>
      <c r="Q160" s="276"/>
      <c r="R160" s="276"/>
      <c r="S160" s="276"/>
      <c r="T160" s="276"/>
      <c r="U160" s="277"/>
      <c r="V160" s="169"/>
      <c r="W160" s="169"/>
    </row>
    <row r="161" spans="1:23" hidden="1" x14ac:dyDescent="0.2">
      <c r="A161" s="178"/>
      <c r="B161" s="76">
        <v>7</v>
      </c>
      <c r="C161" s="274"/>
      <c r="D161" s="274"/>
      <c r="E161" s="274"/>
      <c r="F161" s="274"/>
      <c r="G161" s="274"/>
      <c r="H161" s="274"/>
      <c r="I161" s="274"/>
      <c r="J161" s="169"/>
      <c r="K161" s="176"/>
      <c r="L161" s="180"/>
      <c r="M161" s="178"/>
      <c r="N161" s="76">
        <v>7</v>
      </c>
      <c r="O161" s="275"/>
      <c r="P161" s="276"/>
      <c r="Q161" s="276"/>
      <c r="R161" s="276"/>
      <c r="S161" s="276"/>
      <c r="T161" s="276"/>
      <c r="U161" s="277"/>
      <c r="V161" s="169"/>
      <c r="W161" s="169"/>
    </row>
    <row r="162" spans="1:23" hidden="1" x14ac:dyDescent="0.2">
      <c r="A162" s="178"/>
      <c r="B162" s="76">
        <v>8</v>
      </c>
      <c r="C162" s="274"/>
      <c r="D162" s="274"/>
      <c r="E162" s="274"/>
      <c r="F162" s="274"/>
      <c r="G162" s="274"/>
      <c r="H162" s="274"/>
      <c r="I162" s="274"/>
      <c r="J162" s="169"/>
      <c r="K162" s="176"/>
      <c r="L162" s="180"/>
      <c r="M162" s="178"/>
      <c r="N162" s="76">
        <v>8</v>
      </c>
      <c r="O162" s="275"/>
      <c r="P162" s="276"/>
      <c r="Q162" s="276"/>
      <c r="R162" s="276"/>
      <c r="S162" s="276"/>
      <c r="T162" s="276"/>
      <c r="U162" s="277"/>
      <c r="V162" s="169"/>
      <c r="W162" s="169"/>
    </row>
    <row r="163" spans="1:23" ht="15" hidden="1" x14ac:dyDescent="0.25">
      <c r="A163" s="178"/>
      <c r="B163" s="269" t="s">
        <v>169</v>
      </c>
      <c r="C163" s="270"/>
      <c r="D163" s="270"/>
      <c r="E163" s="270"/>
      <c r="F163" s="270"/>
      <c r="G163" s="270"/>
      <c r="H163" s="270"/>
      <c r="I163" s="271"/>
      <c r="J163" s="171">
        <f>SUM(J155:J162)</f>
        <v>0</v>
      </c>
      <c r="K163" s="182"/>
      <c r="L163" s="182"/>
      <c r="M163" s="178"/>
      <c r="N163" s="269" t="s">
        <v>169</v>
      </c>
      <c r="O163" s="270"/>
      <c r="P163" s="270"/>
      <c r="Q163" s="270"/>
      <c r="R163" s="270"/>
      <c r="S163" s="270"/>
      <c r="T163" s="270"/>
      <c r="U163" s="271"/>
      <c r="V163" s="171">
        <f>SUM(V155:V162)</f>
        <v>0</v>
      </c>
    </row>
    <row r="164" spans="1:23" ht="31.9" hidden="1" customHeight="1" x14ac:dyDescent="0.25">
      <c r="A164" s="183"/>
      <c r="B164" s="281" t="s">
        <v>170</v>
      </c>
      <c r="C164" s="282"/>
      <c r="D164" s="282"/>
      <c r="E164" s="282"/>
      <c r="F164" s="282"/>
      <c r="G164" s="282"/>
      <c r="H164" s="282"/>
      <c r="I164" s="283"/>
      <c r="J164" s="171">
        <f>J163+J153</f>
        <v>0</v>
      </c>
      <c r="K164" s="182"/>
      <c r="L164" s="182"/>
      <c r="M164" s="183"/>
      <c r="N164" s="281" t="s">
        <v>170</v>
      </c>
      <c r="O164" s="282"/>
      <c r="P164" s="282"/>
      <c r="Q164" s="282"/>
      <c r="R164" s="282"/>
      <c r="S164" s="282"/>
      <c r="T164" s="282"/>
      <c r="U164" s="283"/>
      <c r="V164" s="171">
        <f>V163+V153</f>
        <v>0</v>
      </c>
    </row>
    <row r="165" spans="1:23" hidden="1" x14ac:dyDescent="0.2"/>
    <row r="166" spans="1:23" hidden="1" x14ac:dyDescent="0.2"/>
    <row r="167" spans="1:23" ht="15" hidden="1" x14ac:dyDescent="0.25">
      <c r="A167" s="174"/>
      <c r="B167" s="255" t="s">
        <v>146</v>
      </c>
      <c r="C167" s="256"/>
      <c r="D167" s="256"/>
      <c r="E167" s="256"/>
      <c r="F167" s="256"/>
      <c r="G167" s="256"/>
      <c r="H167" s="256"/>
      <c r="I167" s="256"/>
      <c r="J167" s="256"/>
      <c r="K167" s="257"/>
      <c r="L167" s="167"/>
      <c r="M167" s="174"/>
      <c r="N167" s="258" t="s">
        <v>133</v>
      </c>
      <c r="O167" s="258"/>
      <c r="P167" s="258"/>
      <c r="Q167" s="258"/>
      <c r="R167" s="258"/>
      <c r="S167" s="258"/>
      <c r="T167" s="258"/>
      <c r="U167" s="258"/>
      <c r="V167" s="258"/>
      <c r="W167" s="258"/>
    </row>
    <row r="168" spans="1:23" ht="30" hidden="1" x14ac:dyDescent="0.25">
      <c r="A168" s="175" t="s">
        <v>2</v>
      </c>
      <c r="B168" s="259" t="s">
        <v>147</v>
      </c>
      <c r="C168" s="259"/>
      <c r="D168" s="259"/>
      <c r="E168" s="259"/>
      <c r="F168" s="259"/>
      <c r="G168" s="259"/>
      <c r="H168" s="259"/>
      <c r="I168" s="259"/>
      <c r="J168" s="77" t="s">
        <v>77</v>
      </c>
      <c r="K168" s="77" t="s">
        <v>162</v>
      </c>
      <c r="L168" s="18"/>
      <c r="M168" s="175" t="s">
        <v>2</v>
      </c>
      <c r="N168" s="259" t="s">
        <v>147</v>
      </c>
      <c r="O168" s="259"/>
      <c r="P168" s="259"/>
      <c r="Q168" s="259"/>
      <c r="R168" s="259"/>
      <c r="S168" s="259"/>
      <c r="T168" s="259"/>
      <c r="U168" s="259"/>
      <c r="V168" s="77" t="s">
        <v>77</v>
      </c>
      <c r="W168" s="99" t="s">
        <v>162</v>
      </c>
    </row>
    <row r="169" spans="1:23" hidden="1" x14ac:dyDescent="0.2">
      <c r="A169" s="176"/>
      <c r="B169" s="266" t="s">
        <v>171</v>
      </c>
      <c r="C169" s="267"/>
      <c r="D169" s="267"/>
      <c r="E169" s="267"/>
      <c r="F169" s="267"/>
      <c r="G169" s="267"/>
      <c r="H169" s="267"/>
      <c r="I169" s="267"/>
      <c r="J169" s="267"/>
      <c r="K169" s="268"/>
      <c r="L169" s="177"/>
      <c r="M169" s="176"/>
      <c r="N169" s="266" t="s">
        <v>171</v>
      </c>
      <c r="O169" s="267"/>
      <c r="P169" s="267"/>
      <c r="Q169" s="267"/>
      <c r="R169" s="267"/>
      <c r="S169" s="267"/>
      <c r="T169" s="267"/>
      <c r="U169" s="267"/>
      <c r="V169" s="267"/>
      <c r="W169" s="268"/>
    </row>
    <row r="170" spans="1:23" hidden="1" x14ac:dyDescent="0.2">
      <c r="A170" s="178"/>
      <c r="B170" s="76">
        <v>1</v>
      </c>
      <c r="C170" s="278" t="s">
        <v>172</v>
      </c>
      <c r="D170" s="279"/>
      <c r="E170" s="279"/>
      <c r="F170" s="279"/>
      <c r="G170" s="279"/>
      <c r="H170" s="279"/>
      <c r="I170" s="280"/>
      <c r="J170" s="169"/>
      <c r="K170" s="176"/>
      <c r="L170" s="180"/>
      <c r="M170" s="178"/>
      <c r="N170" s="76">
        <v>1</v>
      </c>
      <c r="O170" s="278" t="s">
        <v>173</v>
      </c>
      <c r="P170" s="279"/>
      <c r="Q170" s="279"/>
      <c r="R170" s="279"/>
      <c r="S170" s="279"/>
      <c r="T170" s="279"/>
      <c r="U170" s="280"/>
      <c r="V170" s="169"/>
      <c r="W170" s="169"/>
    </row>
    <row r="171" spans="1:23" hidden="1" x14ac:dyDescent="0.2">
      <c r="A171" s="178"/>
      <c r="B171" s="76">
        <v>2</v>
      </c>
      <c r="C171" s="265" t="s">
        <v>174</v>
      </c>
      <c r="D171" s="265"/>
      <c r="E171" s="265"/>
      <c r="F171" s="265"/>
      <c r="G171" s="265"/>
      <c r="H171" s="265"/>
      <c r="I171" s="265"/>
      <c r="J171" s="169"/>
      <c r="K171" s="176"/>
      <c r="L171" s="180"/>
      <c r="M171" s="178"/>
      <c r="N171" s="76">
        <v>2</v>
      </c>
      <c r="O171" s="265" t="s">
        <v>176</v>
      </c>
      <c r="P171" s="265"/>
      <c r="Q171" s="265"/>
      <c r="R171" s="265"/>
      <c r="S171" s="265"/>
      <c r="T171" s="265"/>
      <c r="U171" s="265"/>
      <c r="V171" s="169"/>
      <c r="W171" s="169"/>
    </row>
    <row r="172" spans="1:23" hidden="1" x14ac:dyDescent="0.2">
      <c r="A172" s="178"/>
      <c r="B172" s="76">
        <v>3</v>
      </c>
      <c r="C172" s="211"/>
      <c r="D172" s="211"/>
      <c r="E172" s="211"/>
      <c r="F172" s="211"/>
      <c r="G172" s="211"/>
      <c r="H172" s="211"/>
      <c r="I172" s="211"/>
      <c r="J172" s="169"/>
      <c r="K172" s="176"/>
      <c r="L172" s="180"/>
      <c r="M172" s="178"/>
      <c r="N172" s="76">
        <v>3</v>
      </c>
      <c r="O172" s="265" t="s">
        <v>174</v>
      </c>
      <c r="P172" s="265"/>
      <c r="Q172" s="265"/>
      <c r="R172" s="265"/>
      <c r="S172" s="265"/>
      <c r="T172" s="265"/>
      <c r="U172" s="265"/>
      <c r="V172" s="169"/>
      <c r="W172" s="169"/>
    </row>
    <row r="173" spans="1:23" hidden="1" x14ac:dyDescent="0.2">
      <c r="A173" s="178"/>
      <c r="B173" s="76">
        <v>4</v>
      </c>
      <c r="C173" s="211"/>
      <c r="D173" s="211"/>
      <c r="E173" s="211"/>
      <c r="F173" s="211"/>
      <c r="G173" s="211"/>
      <c r="H173" s="211"/>
      <c r="I173" s="211"/>
      <c r="J173" s="169"/>
      <c r="K173" s="176"/>
      <c r="L173" s="180"/>
      <c r="M173" s="178"/>
      <c r="N173" s="76">
        <v>4</v>
      </c>
      <c r="O173" s="233"/>
      <c r="P173" s="234"/>
      <c r="Q173" s="234"/>
      <c r="R173" s="234"/>
      <c r="S173" s="234"/>
      <c r="T173" s="234"/>
      <c r="U173" s="235"/>
      <c r="V173" s="169"/>
      <c r="W173" s="169"/>
    </row>
    <row r="174" spans="1:23" hidden="1" x14ac:dyDescent="0.2">
      <c r="A174" s="178"/>
      <c r="B174" s="76">
        <v>5</v>
      </c>
      <c r="C174" s="274"/>
      <c r="D174" s="274"/>
      <c r="E174" s="274"/>
      <c r="F174" s="274"/>
      <c r="G174" s="274"/>
      <c r="H174" s="274"/>
      <c r="I174" s="274"/>
      <c r="J174" s="169"/>
      <c r="K174" s="176"/>
      <c r="L174" s="180"/>
      <c r="M174" s="178"/>
      <c r="N174" s="76">
        <v>5</v>
      </c>
      <c r="O174" s="275"/>
      <c r="P174" s="276"/>
      <c r="Q174" s="276"/>
      <c r="R174" s="276"/>
      <c r="S174" s="276"/>
      <c r="T174" s="276"/>
      <c r="U174" s="277"/>
      <c r="V174" s="169"/>
      <c r="W174" s="169"/>
    </row>
    <row r="175" spans="1:23" hidden="1" x14ac:dyDescent="0.2">
      <c r="A175" s="178"/>
      <c r="B175" s="76">
        <v>6</v>
      </c>
      <c r="C175" s="274"/>
      <c r="D175" s="274"/>
      <c r="E175" s="274"/>
      <c r="F175" s="274"/>
      <c r="G175" s="274"/>
      <c r="H175" s="274"/>
      <c r="I175" s="274"/>
      <c r="J175" s="169"/>
      <c r="K175" s="176"/>
      <c r="L175" s="180"/>
      <c r="M175" s="178"/>
      <c r="N175" s="76">
        <v>6</v>
      </c>
      <c r="O175" s="275"/>
      <c r="P175" s="276"/>
      <c r="Q175" s="276"/>
      <c r="R175" s="276"/>
      <c r="S175" s="276"/>
      <c r="T175" s="276"/>
      <c r="U175" s="277"/>
      <c r="V175" s="169"/>
      <c r="W175" s="169"/>
    </row>
    <row r="176" spans="1:23" hidden="1" x14ac:dyDescent="0.2">
      <c r="A176" s="178"/>
      <c r="B176" s="76">
        <v>7</v>
      </c>
      <c r="C176" s="274"/>
      <c r="D176" s="274"/>
      <c r="E176" s="274"/>
      <c r="F176" s="274"/>
      <c r="G176" s="274"/>
      <c r="H176" s="274"/>
      <c r="I176" s="274"/>
      <c r="J176" s="169"/>
      <c r="K176" s="176"/>
      <c r="L176" s="180"/>
      <c r="M176" s="178"/>
      <c r="N176" s="76">
        <v>7</v>
      </c>
      <c r="O176" s="275"/>
      <c r="P176" s="276"/>
      <c r="Q176" s="276"/>
      <c r="R176" s="276"/>
      <c r="S176" s="276"/>
      <c r="T176" s="276"/>
      <c r="U176" s="277"/>
      <c r="V176" s="169"/>
      <c r="W176" s="169"/>
    </row>
    <row r="177" spans="1:23" hidden="1" x14ac:dyDescent="0.2">
      <c r="A177" s="178"/>
      <c r="B177" s="76">
        <v>8</v>
      </c>
      <c r="C177" s="274"/>
      <c r="D177" s="274"/>
      <c r="E177" s="274"/>
      <c r="F177" s="274"/>
      <c r="G177" s="274"/>
      <c r="H177" s="274"/>
      <c r="I177" s="274"/>
      <c r="J177" s="169"/>
      <c r="K177" s="176"/>
      <c r="L177" s="180"/>
      <c r="M177" s="178"/>
      <c r="N177" s="76">
        <v>8</v>
      </c>
      <c r="O177" s="275"/>
      <c r="P177" s="276"/>
      <c r="Q177" s="276"/>
      <c r="R177" s="276"/>
      <c r="S177" s="276"/>
      <c r="T177" s="276"/>
      <c r="U177" s="277"/>
      <c r="V177" s="169"/>
      <c r="W177" s="169"/>
    </row>
    <row r="178" spans="1:23" ht="15" hidden="1" x14ac:dyDescent="0.25">
      <c r="A178" s="178"/>
      <c r="B178" s="269" t="s">
        <v>164</v>
      </c>
      <c r="C178" s="270"/>
      <c r="D178" s="270"/>
      <c r="E178" s="270"/>
      <c r="F178" s="270"/>
      <c r="G178" s="270"/>
      <c r="H178" s="270"/>
      <c r="I178" s="271"/>
      <c r="J178" s="171">
        <f>SUM(J170:J177)</f>
        <v>0</v>
      </c>
      <c r="K178" s="171"/>
      <c r="L178" s="181"/>
      <c r="M178" s="178"/>
      <c r="N178" s="269" t="s">
        <v>164</v>
      </c>
      <c r="O178" s="270"/>
      <c r="P178" s="270"/>
      <c r="Q178" s="270"/>
      <c r="R178" s="270"/>
      <c r="S178" s="270"/>
      <c r="T178" s="270"/>
      <c r="U178" s="271"/>
      <c r="V178" s="171">
        <f>SUM(V170:V177)</f>
        <v>0</v>
      </c>
      <c r="W178" s="76"/>
    </row>
    <row r="179" spans="1:23" hidden="1" x14ac:dyDescent="0.2">
      <c r="A179" s="176"/>
      <c r="B179" s="266" t="s">
        <v>165</v>
      </c>
      <c r="C179" s="267"/>
      <c r="D179" s="267"/>
      <c r="E179" s="267"/>
      <c r="F179" s="267"/>
      <c r="G179" s="267"/>
      <c r="H179" s="267"/>
      <c r="I179" s="267"/>
      <c r="J179" s="267"/>
      <c r="K179" s="268"/>
      <c r="L179" s="177"/>
      <c r="M179" s="176"/>
      <c r="N179" s="272" t="s">
        <v>165</v>
      </c>
      <c r="O179" s="273"/>
      <c r="P179" s="273"/>
      <c r="Q179" s="273"/>
      <c r="R179" s="273"/>
      <c r="S179" s="273"/>
      <c r="T179" s="273"/>
      <c r="U179" s="273"/>
      <c r="V179" s="273"/>
      <c r="W179" s="273"/>
    </row>
    <row r="180" spans="1:23" hidden="1" x14ac:dyDescent="0.2">
      <c r="A180" s="178"/>
      <c r="B180" s="76">
        <v>1</v>
      </c>
      <c r="C180" s="278" t="s">
        <v>166</v>
      </c>
      <c r="D180" s="279"/>
      <c r="E180" s="279"/>
      <c r="F180" s="279"/>
      <c r="G180" s="279"/>
      <c r="H180" s="279"/>
      <c r="I180" s="280"/>
      <c r="J180" s="169"/>
      <c r="K180" s="176"/>
      <c r="L180" s="180"/>
      <c r="M180" s="178"/>
      <c r="N180" s="76">
        <v>1</v>
      </c>
      <c r="O180" s="278" t="s">
        <v>151</v>
      </c>
      <c r="P180" s="279"/>
      <c r="Q180" s="279"/>
      <c r="R180" s="279"/>
      <c r="S180" s="279"/>
      <c r="T180" s="279"/>
      <c r="U180" s="280"/>
      <c r="V180" s="169"/>
      <c r="W180" s="169"/>
    </row>
    <row r="181" spans="1:23" hidden="1" x14ac:dyDescent="0.2">
      <c r="A181" s="178"/>
      <c r="B181" s="76">
        <v>2</v>
      </c>
      <c r="C181" s="265" t="s">
        <v>167</v>
      </c>
      <c r="D181" s="265"/>
      <c r="E181" s="265"/>
      <c r="F181" s="265"/>
      <c r="G181" s="265"/>
      <c r="H181" s="265"/>
      <c r="I181" s="265"/>
      <c r="J181" s="169"/>
      <c r="K181" s="176"/>
      <c r="L181" s="180"/>
      <c r="M181" s="178"/>
      <c r="N181" s="76">
        <v>2</v>
      </c>
      <c r="O181" s="265" t="s">
        <v>177</v>
      </c>
      <c r="P181" s="265"/>
      <c r="Q181" s="265"/>
      <c r="R181" s="265"/>
      <c r="S181" s="265"/>
      <c r="T181" s="265"/>
      <c r="U181" s="265"/>
      <c r="V181" s="169"/>
      <c r="W181" s="169"/>
    </row>
    <row r="182" spans="1:23" hidden="1" x14ac:dyDescent="0.2">
      <c r="A182" s="178"/>
      <c r="B182" s="76">
        <v>3</v>
      </c>
      <c r="C182" s="211"/>
      <c r="D182" s="211"/>
      <c r="E182" s="211"/>
      <c r="F182" s="211"/>
      <c r="G182" s="211"/>
      <c r="H182" s="211"/>
      <c r="I182" s="211"/>
      <c r="J182" s="169"/>
      <c r="K182" s="176"/>
      <c r="L182" s="180"/>
      <c r="M182" s="178"/>
      <c r="N182" s="76">
        <v>3</v>
      </c>
      <c r="O182" s="265" t="s">
        <v>167</v>
      </c>
      <c r="P182" s="265"/>
      <c r="Q182" s="265"/>
      <c r="R182" s="265"/>
      <c r="S182" s="265"/>
      <c r="T182" s="265"/>
      <c r="U182" s="265"/>
      <c r="V182" s="169"/>
      <c r="W182" s="169"/>
    </row>
    <row r="183" spans="1:23" hidden="1" x14ac:dyDescent="0.2">
      <c r="A183" s="178"/>
      <c r="B183" s="76">
        <v>4</v>
      </c>
      <c r="C183" s="211"/>
      <c r="D183" s="211"/>
      <c r="E183" s="211"/>
      <c r="F183" s="211"/>
      <c r="G183" s="211"/>
      <c r="H183" s="211"/>
      <c r="I183" s="211"/>
      <c r="J183" s="169"/>
      <c r="K183" s="176"/>
      <c r="L183" s="180"/>
      <c r="M183" s="178"/>
      <c r="N183" s="76">
        <v>4</v>
      </c>
      <c r="O183" s="233"/>
      <c r="P183" s="234"/>
      <c r="Q183" s="234"/>
      <c r="R183" s="234"/>
      <c r="S183" s="234"/>
      <c r="T183" s="234"/>
      <c r="U183" s="235"/>
      <c r="V183" s="169"/>
      <c r="W183" s="169"/>
    </row>
    <row r="184" spans="1:23" hidden="1" x14ac:dyDescent="0.2">
      <c r="A184" s="178"/>
      <c r="B184" s="76">
        <v>5</v>
      </c>
      <c r="C184" s="274"/>
      <c r="D184" s="274"/>
      <c r="E184" s="274"/>
      <c r="F184" s="274"/>
      <c r="G184" s="274"/>
      <c r="H184" s="274"/>
      <c r="I184" s="274"/>
      <c r="J184" s="169"/>
      <c r="K184" s="176"/>
      <c r="L184" s="180"/>
      <c r="M184" s="178"/>
      <c r="N184" s="76">
        <v>5</v>
      </c>
      <c r="O184" s="275"/>
      <c r="P184" s="276"/>
      <c r="Q184" s="276"/>
      <c r="R184" s="276"/>
      <c r="S184" s="276"/>
      <c r="T184" s="276"/>
      <c r="U184" s="277"/>
      <c r="V184" s="169"/>
      <c r="W184" s="169"/>
    </row>
    <row r="185" spans="1:23" hidden="1" x14ac:dyDescent="0.2">
      <c r="A185" s="178"/>
      <c r="B185" s="76">
        <v>6</v>
      </c>
      <c r="C185" s="274"/>
      <c r="D185" s="274"/>
      <c r="E185" s="274"/>
      <c r="F185" s="274"/>
      <c r="G185" s="274"/>
      <c r="H185" s="274"/>
      <c r="I185" s="274"/>
      <c r="J185" s="169"/>
      <c r="K185" s="176"/>
      <c r="L185" s="180"/>
      <c r="M185" s="178"/>
      <c r="N185" s="76">
        <v>6</v>
      </c>
      <c r="O185" s="275"/>
      <c r="P185" s="276"/>
      <c r="Q185" s="276"/>
      <c r="R185" s="276"/>
      <c r="S185" s="276"/>
      <c r="T185" s="276"/>
      <c r="U185" s="277"/>
      <c r="V185" s="169"/>
      <c r="W185" s="169"/>
    </row>
    <row r="186" spans="1:23" hidden="1" x14ac:dyDescent="0.2">
      <c r="A186" s="178"/>
      <c r="B186" s="76">
        <v>7</v>
      </c>
      <c r="C186" s="274"/>
      <c r="D186" s="274"/>
      <c r="E186" s="274"/>
      <c r="F186" s="274"/>
      <c r="G186" s="274"/>
      <c r="H186" s="274"/>
      <c r="I186" s="274"/>
      <c r="J186" s="169"/>
      <c r="K186" s="176"/>
      <c r="L186" s="180"/>
      <c r="M186" s="178"/>
      <c r="N186" s="76">
        <v>7</v>
      </c>
      <c r="O186" s="275"/>
      <c r="P186" s="276"/>
      <c r="Q186" s="276"/>
      <c r="R186" s="276"/>
      <c r="S186" s="276"/>
      <c r="T186" s="276"/>
      <c r="U186" s="277"/>
      <c r="V186" s="169"/>
      <c r="W186" s="169"/>
    </row>
    <row r="187" spans="1:23" hidden="1" x14ac:dyDescent="0.2">
      <c r="A187" s="178"/>
      <c r="B187" s="76">
        <v>8</v>
      </c>
      <c r="C187" s="274"/>
      <c r="D187" s="274"/>
      <c r="E187" s="274"/>
      <c r="F187" s="274"/>
      <c r="G187" s="274"/>
      <c r="H187" s="274"/>
      <c r="I187" s="274"/>
      <c r="J187" s="169"/>
      <c r="K187" s="176"/>
      <c r="L187" s="180"/>
      <c r="M187" s="178"/>
      <c r="N187" s="76">
        <v>8</v>
      </c>
      <c r="O187" s="275"/>
      <c r="P187" s="276"/>
      <c r="Q187" s="276"/>
      <c r="R187" s="276"/>
      <c r="S187" s="276"/>
      <c r="T187" s="276"/>
      <c r="U187" s="277"/>
      <c r="V187" s="169"/>
      <c r="W187" s="169"/>
    </row>
    <row r="188" spans="1:23" ht="15" hidden="1" x14ac:dyDescent="0.25">
      <c r="A188" s="178"/>
      <c r="B188" s="269" t="s">
        <v>169</v>
      </c>
      <c r="C188" s="270"/>
      <c r="D188" s="270"/>
      <c r="E188" s="270"/>
      <c r="F188" s="270"/>
      <c r="G188" s="270"/>
      <c r="H188" s="270"/>
      <c r="I188" s="271"/>
      <c r="J188" s="171">
        <f>SUM(J180:J187)</f>
        <v>0</v>
      </c>
      <c r="K188" s="182"/>
      <c r="L188" s="182"/>
      <c r="M188" s="178"/>
      <c r="N188" s="269" t="s">
        <v>169</v>
      </c>
      <c r="O188" s="270"/>
      <c r="P188" s="270"/>
      <c r="Q188" s="270"/>
      <c r="R188" s="270"/>
      <c r="S188" s="270"/>
      <c r="T188" s="270"/>
      <c r="U188" s="271"/>
      <c r="V188" s="171">
        <f>SUM(V180:V187)</f>
        <v>0</v>
      </c>
    </row>
    <row r="189" spans="1:23" ht="15" hidden="1" x14ac:dyDescent="0.25">
      <c r="A189" s="183"/>
      <c r="B189" s="281" t="s">
        <v>170</v>
      </c>
      <c r="C189" s="282"/>
      <c r="D189" s="282"/>
      <c r="E189" s="282"/>
      <c r="F189" s="282"/>
      <c r="G189" s="282"/>
      <c r="H189" s="282"/>
      <c r="I189" s="283"/>
      <c r="J189" s="171">
        <f>J188+J178</f>
        <v>0</v>
      </c>
      <c r="K189" s="182"/>
      <c r="L189" s="182"/>
      <c r="M189" s="183"/>
      <c r="N189" s="281" t="s">
        <v>170</v>
      </c>
      <c r="O189" s="282"/>
      <c r="P189" s="282"/>
      <c r="Q189" s="282"/>
      <c r="R189" s="282"/>
      <c r="S189" s="282"/>
      <c r="T189" s="282"/>
      <c r="U189" s="283"/>
      <c r="V189" s="171">
        <f>V188+V178</f>
        <v>0</v>
      </c>
    </row>
  </sheetData>
  <mergeCells count="305">
    <mergeCell ref="B188:I188"/>
    <mergeCell ref="N188:U188"/>
    <mergeCell ref="B189:I189"/>
    <mergeCell ref="N189:U189"/>
    <mergeCell ref="C185:I185"/>
    <mergeCell ref="O185:U185"/>
    <mergeCell ref="C186:I186"/>
    <mergeCell ref="O186:U186"/>
    <mergeCell ref="C187:I187"/>
    <mergeCell ref="O187:U187"/>
    <mergeCell ref="C182:I182"/>
    <mergeCell ref="O182:U182"/>
    <mergeCell ref="C183:I183"/>
    <mergeCell ref="O183:U183"/>
    <mergeCell ref="C184:I184"/>
    <mergeCell ref="O184:U184"/>
    <mergeCell ref="B179:K179"/>
    <mergeCell ref="N179:W179"/>
    <mergeCell ref="C180:I180"/>
    <mergeCell ref="O180:U180"/>
    <mergeCell ref="C181:I181"/>
    <mergeCell ref="O181:U181"/>
    <mergeCell ref="C176:I176"/>
    <mergeCell ref="O176:U176"/>
    <mergeCell ref="C177:I177"/>
    <mergeCell ref="O177:U177"/>
    <mergeCell ref="B178:I178"/>
    <mergeCell ref="N178:U178"/>
    <mergeCell ref="C173:I173"/>
    <mergeCell ref="O173:U173"/>
    <mergeCell ref="C174:I174"/>
    <mergeCell ref="O174:U174"/>
    <mergeCell ref="C175:I175"/>
    <mergeCell ref="O175:U175"/>
    <mergeCell ref="C170:I170"/>
    <mergeCell ref="O170:U170"/>
    <mergeCell ref="C171:I171"/>
    <mergeCell ref="O171:U171"/>
    <mergeCell ref="C172:I172"/>
    <mergeCell ref="O172:U172"/>
    <mergeCell ref="B167:K167"/>
    <mergeCell ref="N167:W167"/>
    <mergeCell ref="B168:I168"/>
    <mergeCell ref="N168:U168"/>
    <mergeCell ref="B169:K169"/>
    <mergeCell ref="N169:W169"/>
    <mergeCell ref="C162:I162"/>
    <mergeCell ref="O162:U162"/>
    <mergeCell ref="B163:I163"/>
    <mergeCell ref="N163:U163"/>
    <mergeCell ref="B164:I164"/>
    <mergeCell ref="N164:U164"/>
    <mergeCell ref="C159:I159"/>
    <mergeCell ref="O159:U159"/>
    <mergeCell ref="C160:I160"/>
    <mergeCell ref="O160:U160"/>
    <mergeCell ref="C161:I161"/>
    <mergeCell ref="O161:U161"/>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50:I150"/>
    <mergeCell ref="O150:U150"/>
    <mergeCell ref="C151:I151"/>
    <mergeCell ref="O151:U151"/>
    <mergeCell ref="C152:I152"/>
    <mergeCell ref="O152:U152"/>
    <mergeCell ref="C147:I147"/>
    <mergeCell ref="O147:U147"/>
    <mergeCell ref="C148:I148"/>
    <mergeCell ref="O148:U148"/>
    <mergeCell ref="C149:I149"/>
    <mergeCell ref="O149:U149"/>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36:I136"/>
    <mergeCell ref="O136:U136"/>
    <mergeCell ref="C137:I137"/>
    <mergeCell ref="O137:U137"/>
    <mergeCell ref="B138:I138"/>
    <mergeCell ref="N138:U138"/>
    <mergeCell ref="C133:I133"/>
    <mergeCell ref="O133:U133"/>
    <mergeCell ref="C134:I134"/>
    <mergeCell ref="O134:U134"/>
    <mergeCell ref="C135:I135"/>
    <mergeCell ref="O135:U135"/>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24:I124"/>
    <mergeCell ref="O124:U124"/>
    <mergeCell ref="C125:I125"/>
    <mergeCell ref="O125:U125"/>
    <mergeCell ref="C126:I126"/>
    <mergeCell ref="O126:U126"/>
    <mergeCell ref="C121:I121"/>
    <mergeCell ref="O121:U121"/>
    <mergeCell ref="C122:I122"/>
    <mergeCell ref="O122:U122"/>
    <mergeCell ref="C123:I123"/>
    <mergeCell ref="O123:U123"/>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04:K104"/>
    <mergeCell ref="N104:W104"/>
    <mergeCell ref="C105:I105"/>
    <mergeCell ref="O105:U105"/>
    <mergeCell ref="C106:I106"/>
    <mergeCell ref="O106:U106"/>
    <mergeCell ref="C101:I101"/>
    <mergeCell ref="O101:U101"/>
    <mergeCell ref="C102:I102"/>
    <mergeCell ref="O102:U102"/>
    <mergeCell ref="B103:I103"/>
    <mergeCell ref="N103:U103"/>
    <mergeCell ref="C98:I98"/>
    <mergeCell ref="O98:U98"/>
    <mergeCell ref="C99:I99"/>
    <mergeCell ref="O99:U99"/>
    <mergeCell ref="C100:I100"/>
    <mergeCell ref="O100:U100"/>
    <mergeCell ref="C95:I95"/>
    <mergeCell ref="O95:U95"/>
    <mergeCell ref="C96:I96"/>
    <mergeCell ref="O96:U96"/>
    <mergeCell ref="C97:I97"/>
    <mergeCell ref="O97:U97"/>
    <mergeCell ref="B92:K92"/>
    <mergeCell ref="N92:W92"/>
    <mergeCell ref="B93:I93"/>
    <mergeCell ref="N93:U93"/>
    <mergeCell ref="B94:K94"/>
    <mergeCell ref="N94:W94"/>
    <mergeCell ref="C87:I87"/>
    <mergeCell ref="O87:U87"/>
    <mergeCell ref="B88:I88"/>
    <mergeCell ref="N88:U88"/>
    <mergeCell ref="B89:I89"/>
    <mergeCell ref="N89:U89"/>
    <mergeCell ref="C84:I84"/>
    <mergeCell ref="O84:U84"/>
    <mergeCell ref="C85:I85"/>
    <mergeCell ref="O85:U85"/>
    <mergeCell ref="C86:I86"/>
    <mergeCell ref="O86:U86"/>
    <mergeCell ref="C81:I81"/>
    <mergeCell ref="O81:U81"/>
    <mergeCell ref="C82:I82"/>
    <mergeCell ref="O82:U82"/>
    <mergeCell ref="C83:I83"/>
    <mergeCell ref="O83:U83"/>
    <mergeCell ref="B78:I78"/>
    <mergeCell ref="N78:U78"/>
    <mergeCell ref="B79:K79"/>
    <mergeCell ref="N79:W79"/>
    <mergeCell ref="C80:I80"/>
    <mergeCell ref="O80:U80"/>
    <mergeCell ref="C75:I75"/>
    <mergeCell ref="O75:U75"/>
    <mergeCell ref="C76:I76"/>
    <mergeCell ref="O76:U76"/>
    <mergeCell ref="C77:I77"/>
    <mergeCell ref="O77:U77"/>
    <mergeCell ref="C72:I72"/>
    <mergeCell ref="O72:U72"/>
    <mergeCell ref="C73:I73"/>
    <mergeCell ref="O73:U73"/>
    <mergeCell ref="C74:I74"/>
    <mergeCell ref="O74:U74"/>
    <mergeCell ref="B69:K69"/>
    <mergeCell ref="N69:W69"/>
    <mergeCell ref="C70:I70"/>
    <mergeCell ref="O70:U70"/>
    <mergeCell ref="C71:I71"/>
    <mergeCell ref="O71:U71"/>
    <mergeCell ref="B63:I63"/>
    <mergeCell ref="N63:U63"/>
    <mergeCell ref="B67:K67"/>
    <mergeCell ref="N67:W67"/>
    <mergeCell ref="B68:I68"/>
    <mergeCell ref="N68:U68"/>
    <mergeCell ref="C60:I60"/>
    <mergeCell ref="O60:U60"/>
    <mergeCell ref="C61:I61"/>
    <mergeCell ref="O61:U61"/>
    <mergeCell ref="B62:I62"/>
    <mergeCell ref="N62:U62"/>
    <mergeCell ref="C57:I57"/>
    <mergeCell ref="O57:U57"/>
    <mergeCell ref="C58:I58"/>
    <mergeCell ref="O58:U58"/>
    <mergeCell ref="C59:I59"/>
    <mergeCell ref="O59:U59"/>
    <mergeCell ref="C54:I54"/>
    <mergeCell ref="O54:U54"/>
    <mergeCell ref="C55:I55"/>
    <mergeCell ref="O55:U55"/>
    <mergeCell ref="C56:I56"/>
    <mergeCell ref="O56:U56"/>
    <mergeCell ref="C51:I51"/>
    <mergeCell ref="O51:U51"/>
    <mergeCell ref="B52:I52"/>
    <mergeCell ref="N52:U52"/>
    <mergeCell ref="B53:K53"/>
    <mergeCell ref="N53:W53"/>
    <mergeCell ref="C48:I48"/>
    <mergeCell ref="O48:U48"/>
    <mergeCell ref="C49:I49"/>
    <mergeCell ref="O49:U49"/>
    <mergeCell ref="C50:I50"/>
    <mergeCell ref="O50:U50"/>
    <mergeCell ref="C45:I45"/>
    <mergeCell ref="O45:U45"/>
    <mergeCell ref="C46:I46"/>
    <mergeCell ref="O46:U46"/>
    <mergeCell ref="C47:I47"/>
    <mergeCell ref="O47:U47"/>
    <mergeCell ref="B42:I42"/>
    <mergeCell ref="N42:U42"/>
    <mergeCell ref="B43:K43"/>
    <mergeCell ref="N43:W43"/>
    <mergeCell ref="C44:I44"/>
    <mergeCell ref="O44:U44"/>
    <mergeCell ref="W35:Z39"/>
    <mergeCell ref="B38:V38"/>
    <mergeCell ref="B39:V39"/>
    <mergeCell ref="B41:K41"/>
    <mergeCell ref="N41:W41"/>
    <mergeCell ref="C26:I26"/>
    <mergeCell ref="O26:U26"/>
    <mergeCell ref="B27:I27"/>
    <mergeCell ref="N27:U27"/>
    <mergeCell ref="B28:I28"/>
    <mergeCell ref="N28:U28"/>
    <mergeCell ref="C25:I25"/>
    <mergeCell ref="O25:U25"/>
    <mergeCell ref="C20:I20"/>
    <mergeCell ref="O20:U20"/>
    <mergeCell ref="C21:I21"/>
    <mergeCell ref="O21:U21"/>
    <mergeCell ref="C22:I22"/>
    <mergeCell ref="O22:U22"/>
    <mergeCell ref="B29:I29"/>
    <mergeCell ref="N29:U29"/>
    <mergeCell ref="B17:L17"/>
    <mergeCell ref="N17:X17"/>
    <mergeCell ref="B18:I18"/>
    <mergeCell ref="N18:U18"/>
    <mergeCell ref="C19:I19"/>
    <mergeCell ref="O19:U19"/>
    <mergeCell ref="C23:I23"/>
    <mergeCell ref="O23:U23"/>
    <mergeCell ref="C24:I24"/>
    <mergeCell ref="O24:U24"/>
  </mergeCells>
  <dataValidations count="1">
    <dataValidation type="list" allowBlank="1" showInputMessage="1" showErrorMessage="1" sqref="K19:K26 W19:W26" xr:uid="{62DFE693-76F6-4683-92DF-16CB63071DE0}">
      <formula1>"Yes,No"</formula1>
    </dataValidation>
  </dataValidations>
  <pageMargins left="0.70866141732283472" right="0.70866141732283472" top="0.74803149606299213" bottom="0.74803149606299213" header="0.31496062992125984" footer="0.31496062992125984"/>
  <pageSetup scale="38" fitToHeight="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DD21-92B9-4274-A4AD-FD752C3591E8}">
  <dimension ref="A1:D14"/>
  <sheetViews>
    <sheetView workbookViewId="0">
      <selection activeCell="C2" sqref="B2:C2"/>
    </sheetView>
  </sheetViews>
  <sheetFormatPr defaultRowHeight="15" x14ac:dyDescent="0.25"/>
  <cols>
    <col min="1" max="1" width="12.28515625" customWidth="1"/>
    <col min="2" max="2" width="10.5703125" customWidth="1"/>
    <col min="3" max="3" width="10.28515625" customWidth="1"/>
    <col min="4" max="4" width="10.28515625" bestFit="1" customWidth="1"/>
    <col min="5" max="5" width="10" customWidth="1"/>
    <col min="6" max="6" width="10.5703125" customWidth="1"/>
    <col min="7" max="7" width="10" customWidth="1"/>
    <col min="8" max="8" width="11.28515625" bestFit="1" customWidth="1"/>
    <col min="9" max="9" width="10.5703125" customWidth="1"/>
    <col min="10" max="10" width="10.28515625" customWidth="1"/>
    <col min="11" max="11" width="10" customWidth="1"/>
    <col min="12" max="12" width="11.28515625" bestFit="1" customWidth="1"/>
    <col min="13" max="13" width="9.85546875" customWidth="1"/>
    <col min="14" max="14" width="10" customWidth="1"/>
    <col min="15" max="15" width="9.7109375" customWidth="1"/>
    <col min="17" max="17" width="9.28515625" customWidth="1"/>
    <col min="18" max="18" width="9.7109375" bestFit="1" customWidth="1"/>
    <col min="19" max="19" width="9.85546875" customWidth="1"/>
    <col min="22" max="22" width="10.85546875" customWidth="1"/>
    <col min="23" max="23" width="9.7109375" customWidth="1"/>
  </cols>
  <sheetData>
    <row r="1" spans="1:4" x14ac:dyDescent="0.25">
      <c r="A1" s="76"/>
      <c r="B1" s="76">
        <v>2022</v>
      </c>
      <c r="C1" s="76"/>
      <c r="D1" s="76"/>
    </row>
    <row r="2" spans="1:4" ht="30" x14ac:dyDescent="0.25">
      <c r="A2" s="98" t="s">
        <v>104</v>
      </c>
      <c r="B2" s="99" t="s">
        <v>105</v>
      </c>
      <c r="C2" s="99" t="s">
        <v>106</v>
      </c>
      <c r="D2" s="99" t="s">
        <v>107</v>
      </c>
    </row>
    <row r="3" spans="1:4" x14ac:dyDescent="0.25">
      <c r="A3" s="76" t="s">
        <v>43</v>
      </c>
      <c r="B3" s="100">
        <v>4.829E-2</v>
      </c>
      <c r="C3" s="100">
        <v>4.514E-2</v>
      </c>
      <c r="D3" s="100">
        <v>4.3889272753462806E-2</v>
      </c>
    </row>
    <row r="4" spans="1:4" x14ac:dyDescent="0.25">
      <c r="A4" s="76" t="s">
        <v>44</v>
      </c>
      <c r="B4" s="100">
        <v>5.0189999999999999E-2</v>
      </c>
      <c r="C4" s="100">
        <v>5.3249999999999999E-2</v>
      </c>
      <c r="D4" s="100">
        <v>5.2372655721713957E-2</v>
      </c>
    </row>
    <row r="5" spans="1:4" x14ac:dyDescent="0.25">
      <c r="A5" s="76" t="s">
        <v>45</v>
      </c>
      <c r="B5" s="100">
        <v>5.5E-2</v>
      </c>
      <c r="C5" s="100">
        <v>5.3859999999999998E-2</v>
      </c>
      <c r="D5" s="100">
        <v>5.9039328333881244E-2</v>
      </c>
    </row>
    <row r="6" spans="1:4" x14ac:dyDescent="0.25">
      <c r="A6" s="76" t="s">
        <v>46</v>
      </c>
      <c r="B6" s="100">
        <v>5.9150000000000001E-2</v>
      </c>
      <c r="C6" s="100">
        <v>8.6400000000000005E-2</v>
      </c>
      <c r="D6" s="100">
        <v>8.1059761631663632E-2</v>
      </c>
    </row>
    <row r="7" spans="1:4" x14ac:dyDescent="0.25">
      <c r="A7" s="76" t="s">
        <v>47</v>
      </c>
      <c r="B7" s="100">
        <v>5.9679999999999997E-2</v>
      </c>
      <c r="C7" s="100">
        <v>8.6849999999999997E-2</v>
      </c>
      <c r="D7" s="100">
        <v>8.3295189501531697E-2</v>
      </c>
    </row>
    <row r="8" spans="1:4" x14ac:dyDescent="0.25">
      <c r="A8" s="76" t="s">
        <v>48</v>
      </c>
      <c r="B8" s="100">
        <v>8.2930000000000004E-2</v>
      </c>
      <c r="C8" s="100">
        <v>8.7639999999999996E-2</v>
      </c>
      <c r="D8" s="100">
        <v>7.8704812513260655E-2</v>
      </c>
    </row>
    <row r="9" spans="1:4" x14ac:dyDescent="0.25">
      <c r="A9" s="76" t="s">
        <v>49</v>
      </c>
      <c r="B9" s="100">
        <v>8.4750000000000006E-2</v>
      </c>
      <c r="C9" s="100">
        <v>3.7039999999999997E-2</v>
      </c>
      <c r="D9" s="100">
        <v>4.2837991740483847E-2</v>
      </c>
    </row>
    <row r="10" spans="1:4" x14ac:dyDescent="0.25">
      <c r="A10" s="76" t="s">
        <v>50</v>
      </c>
      <c r="B10" s="100">
        <v>4.8710000000000003E-2</v>
      </c>
      <c r="C10" s="100">
        <v>3.4000000000000002E-4</v>
      </c>
      <c r="D10" s="100">
        <v>7.7629468737982201E-3</v>
      </c>
    </row>
    <row r="11" spans="1:4" x14ac:dyDescent="0.25">
      <c r="A11" s="76" t="s">
        <v>51</v>
      </c>
      <c r="B11" s="100">
        <v>4.0079999999999998E-2</v>
      </c>
      <c r="C11" s="100">
        <v>2.7550000000000002E-2</v>
      </c>
      <c r="D11" s="100">
        <v>3.2704647341184043E-2</v>
      </c>
    </row>
    <row r="12" spans="1:4" x14ac:dyDescent="0.25">
      <c r="A12" s="76" t="s">
        <v>52</v>
      </c>
      <c r="B12" s="100">
        <v>4.9899999999999996E-3</v>
      </c>
      <c r="C12" s="100">
        <v>6.8029999999999993E-2</v>
      </c>
      <c r="D12" s="100">
        <v>5.3341584443242392E-2</v>
      </c>
    </row>
    <row r="13" spans="1:4" x14ac:dyDescent="0.25">
      <c r="A13" s="76" t="s">
        <v>53</v>
      </c>
      <c r="B13" s="100">
        <v>4.7390000000000002E-2</v>
      </c>
      <c r="C13" s="100">
        <v>6.719E-2</v>
      </c>
      <c r="D13" s="100">
        <v>6.646913527548122E-2</v>
      </c>
    </row>
    <row r="14" spans="1:4" x14ac:dyDescent="0.25">
      <c r="A14" s="76" t="s">
        <v>54</v>
      </c>
      <c r="B14" s="100">
        <v>5.9619999999999999E-2</v>
      </c>
      <c r="C14" s="100">
        <v>3.5810000000000002E-2</v>
      </c>
      <c r="D14" s="100">
        <v>3.7493211664137563E-2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b815b-cb31-4a79-b90f-29fa74ec37e1">
      <Terms xmlns="http://schemas.microsoft.com/office/infopath/2007/PartnerControls"/>
    </lcf76f155ced4ddcb4097134ff3c332f>
    <TaxCatchAll xmlns="d4a0222c-c7b6-4c16-a8c7-ee57d30914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3A8F108B04ED4889A1E6DEA5A5D7AD" ma:contentTypeVersion="15" ma:contentTypeDescription="Create a new document." ma:contentTypeScope="" ma:versionID="3bb5977d7e1a984b9bba45abdb0c9107">
  <xsd:schema xmlns:xsd="http://www.w3.org/2001/XMLSchema" xmlns:xs="http://www.w3.org/2001/XMLSchema" xmlns:p="http://schemas.microsoft.com/office/2006/metadata/properties" xmlns:ns2="d65b815b-cb31-4a79-b90f-29fa74ec37e1" xmlns:ns3="d4a0222c-c7b6-4c16-a8c7-ee57d30914bd" targetNamespace="http://schemas.microsoft.com/office/2006/metadata/properties" ma:root="true" ma:fieldsID="2765df10ed9bbf520dd40c21c8ee4ec5" ns2:_="" ns3:_="">
    <xsd:import namespace="d65b815b-cb31-4a79-b90f-29fa74ec37e1"/>
    <xsd:import namespace="d4a0222c-c7b6-4c16-a8c7-ee57d30914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b815b-cb31-4a79-b90f-29fa74ec3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0222c-c7b6-4c16-a8c7-ee57d30914b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49972fe-3f9c-4ec0-821b-c756c25c41df}" ma:internalName="TaxCatchAll" ma:showField="CatchAllData" ma:web="d4a0222c-c7b6-4c16-a8c7-ee57d3091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E85C20-0586-43E1-BA20-C62CB0F27299}">
  <ds:schemaRefs>
    <ds:schemaRef ds:uri="http://schemas.microsoft.com/sharepoint/v3/contenttype/forms"/>
  </ds:schemaRefs>
</ds:datastoreItem>
</file>

<file path=customXml/itemProps2.xml><?xml version="1.0" encoding="utf-8"?>
<ds:datastoreItem xmlns:ds="http://schemas.openxmlformats.org/officeDocument/2006/customXml" ds:itemID="{13BB6173-106C-4ABF-9E10-ACA654CC53A9}">
  <ds:schemaRefs>
    <ds:schemaRef ds:uri="http://schemas.microsoft.com/office/2006/metadata/properties"/>
    <ds:schemaRef ds:uri="http://schemas.microsoft.com/office/infopath/2007/PartnerControls"/>
    <ds:schemaRef ds:uri="d65b815b-cb31-4a79-b90f-29fa74ec37e1"/>
    <ds:schemaRef ds:uri="d4a0222c-c7b6-4c16-a8c7-ee57d30914bd"/>
  </ds:schemaRefs>
</ds:datastoreItem>
</file>

<file path=customXml/itemProps3.xml><?xml version="1.0" encoding="utf-8"?>
<ds:datastoreItem xmlns:ds="http://schemas.openxmlformats.org/officeDocument/2006/customXml" ds:itemID="{0A24E278-2AE7-417E-B05A-386B6BF29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b815b-cb31-4a79-b90f-29fa74ec37e1"/>
    <ds:schemaRef ds:uri="d4a0222c-c7b6-4c16-a8c7-ee57d3091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Information Sheet</vt:lpstr>
      <vt:lpstr>GA 2022</vt:lpstr>
      <vt:lpstr>Account 1588</vt:lpstr>
      <vt:lpstr>Principal Adjustments</vt:lpstr>
      <vt:lpstr>GA Rates</vt:lpstr>
      <vt:lpstr>'Account 1588'!Print_Area</vt:lpstr>
      <vt:lpstr>'Principal Adjustments'!Print_Area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Gapic</dc:creator>
  <cp:lastModifiedBy>Cathy Pei</cp:lastModifiedBy>
  <cp:lastPrinted>2023-08-15T00:57:24Z</cp:lastPrinted>
  <dcterms:created xsi:type="dcterms:W3CDTF">2023-08-09T20:51:55Z</dcterms:created>
  <dcterms:modified xsi:type="dcterms:W3CDTF">2023-10-11T13:10:41Z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0x010100CD3A8F108B04ED4889A1E6DEA5A5D7AD</vt:lpwstr>
  </property>
  <property fmtid="{D5CDD505-2E9C-101B-9397-08002B2CF9AE}" pid="3" name="MediaServiceImageTags">
    <vt:lpwstr/>
  </property>
</Properties>
</file>