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2023-2027 JRAP_Annual Updates\EB-2023-0030_JRAP DX 2024 Annual Update\IRs_Oct2023\Updated Attachments\For Filing\"/>
    </mc:Choice>
  </mc:AlternateContent>
  <xr:revisionPtr revIDLastSave="0" documentId="13_ncr:1_{D158771A-82D2-4BA2-AFED-3AD8DC9569A7}" xr6:coauthVersionLast="47" xr6:coauthVersionMax="47" xr10:uidLastSave="{00000000-0000-0000-0000-000000000000}"/>
  <bookViews>
    <workbookView xWindow="-120" yWindow="-120" windowWidth="29040" windowHeight="15840" xr2:uid="{ABE8309B-C2CB-47AD-92E2-ECEE3F705291}"/>
  </bookViews>
  <sheets>
    <sheet name="Rev_Reconciliation_2024" sheetId="1" r:id="rId1"/>
  </sheets>
  <definedNames>
    <definedName name="_xlnm.Print_Area" localSheetId="0">Rev_Reconciliation_2024!$A$1:$O$44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1" l="1"/>
  <c r="N23" i="1"/>
  <c r="N21" i="1"/>
  <c r="N16" i="1"/>
  <c r="N15" i="1"/>
  <c r="N14" i="1"/>
  <c r="N13" i="1"/>
  <c r="N7" i="1"/>
  <c r="J24" i="1"/>
  <c r="J21" i="1"/>
  <c r="J20" i="1"/>
  <c r="J17" i="1"/>
  <c r="J9" i="1"/>
  <c r="J32" i="1"/>
  <c r="J31" i="1"/>
  <c r="J30" i="1"/>
  <c r="J29" i="1"/>
  <c r="J28" i="1"/>
  <c r="J27" i="1"/>
  <c r="N25" i="1"/>
  <c r="D26" i="1"/>
  <c r="N22" i="1"/>
  <c r="N20" i="1"/>
  <c r="N19" i="1"/>
  <c r="N18" i="1"/>
  <c r="N17" i="1"/>
  <c r="M34" i="1"/>
  <c r="N12" i="1"/>
  <c r="N11" i="1"/>
  <c r="N9" i="1"/>
  <c r="N8" i="1"/>
  <c r="J12" i="1" l="1"/>
  <c r="J8" i="1"/>
  <c r="J16" i="1"/>
  <c r="O16" i="1" s="1"/>
  <c r="J13" i="1"/>
  <c r="J10" i="1"/>
  <c r="O13" i="1"/>
  <c r="J22" i="1"/>
  <c r="O22" i="1" s="1"/>
  <c r="L34" i="1"/>
  <c r="O8" i="1"/>
  <c r="J18" i="1"/>
  <c r="J15" i="1"/>
  <c r="O15" i="1" s="1"/>
  <c r="J23" i="1"/>
  <c r="O23" i="1" s="1"/>
  <c r="J14" i="1"/>
  <c r="O14" i="1" s="1"/>
  <c r="J11" i="1"/>
  <c r="J19" i="1"/>
  <c r="O19" i="1" s="1"/>
  <c r="J7" i="1"/>
  <c r="O7" i="1" s="1"/>
  <c r="J26" i="1"/>
  <c r="N10" i="1"/>
  <c r="O20" i="1"/>
  <c r="O12" i="1"/>
  <c r="O9" i="1"/>
  <c r="N34" i="1"/>
  <c r="O21" i="1"/>
  <c r="O17" i="1"/>
  <c r="O24" i="1"/>
  <c r="O18" i="1"/>
  <c r="O11" i="1"/>
  <c r="J25" i="1"/>
  <c r="O25" i="1" s="1"/>
  <c r="O10" i="1" l="1"/>
  <c r="J34" i="1"/>
  <c r="O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SHETH Nikita</author>
  </authors>
  <commentList>
    <comment ref="E9" authorId="0" shapeId="0" xr:uid="{804968A3-DF4D-4B33-844D-48356993462E}">
      <text>
        <r>
          <rPr>
            <b/>
            <sz val="9"/>
            <color indexed="81"/>
            <rFont val="Tahoma"/>
            <family val="2"/>
          </rPr>
          <t>SHETH Nikita:</t>
        </r>
        <r>
          <rPr>
            <sz val="9"/>
            <color indexed="81"/>
            <rFont val="Tahoma"/>
            <family val="2"/>
          </rPr>
          <t xml:space="preserve">
includes Seas-R2 kWh</t>
        </r>
      </text>
    </comment>
  </commentList>
</comments>
</file>

<file path=xl/sharedStrings.xml><?xml version="1.0" encoding="utf-8"?>
<sst xmlns="http://schemas.openxmlformats.org/spreadsheetml/2006/main" count="107" uniqueCount="67">
  <si>
    <t>2024 Revenue Reconciliation</t>
  </si>
  <si>
    <t>Rate Class</t>
  </si>
  <si>
    <t>Customers/ Connections</t>
  </si>
  <si>
    <t>Number of Customers/Connections (Average)</t>
  </si>
  <si>
    <t>Test Year Consumption</t>
  </si>
  <si>
    <t>Draft Rates</t>
  </si>
  <si>
    <t>Revenues at Draft Rates</t>
  </si>
  <si>
    <t>Class Specific Revenue Requirement</t>
  </si>
  <si>
    <t>Transformer Allowance Credit**</t>
  </si>
  <si>
    <t>Total</t>
  </si>
  <si>
    <t>Difference</t>
  </si>
  <si>
    <t>kWh</t>
  </si>
  <si>
    <t>kW</t>
  </si>
  <si>
    <t>Monthly Service Charge</t>
  </si>
  <si>
    <t>Volumetric*</t>
  </si>
  <si>
    <t>Residential – Urban [UR]</t>
  </si>
  <si>
    <t>UR</t>
  </si>
  <si>
    <t>Customers</t>
  </si>
  <si>
    <t>Residential – Medium Density [R1]</t>
  </si>
  <si>
    <t>R1</t>
  </si>
  <si>
    <t>Residential – Low Density [R2]</t>
  </si>
  <si>
    <t>R2</t>
  </si>
  <si>
    <t>Seasonal Residential - Low Density [Seas-R2]</t>
  </si>
  <si>
    <t>Seasonal</t>
  </si>
  <si>
    <t>General Service Energy Billed (less than 50 kW) [GSe]</t>
  </si>
  <si>
    <t>GSe</t>
  </si>
  <si>
    <t xml:space="preserve">General Service Demand Billed (50 kW and above) [GSd] </t>
  </si>
  <si>
    <t>GSd</t>
  </si>
  <si>
    <t>Urban General Service Energy Billed (less than 50 kW) [UGe]</t>
  </si>
  <si>
    <t>UGe</t>
  </si>
  <si>
    <t>Urban General Service Demand Billed (50 kW and above) [UGd]</t>
  </si>
  <si>
    <t>UGd</t>
  </si>
  <si>
    <t>Street Lighting</t>
  </si>
  <si>
    <t>St Lgt</t>
  </si>
  <si>
    <t>Sentinel Lighting</t>
  </si>
  <si>
    <t>Sen Lgt</t>
  </si>
  <si>
    <t>Unmetered Scattered Load [USL]</t>
  </si>
  <si>
    <t>USL</t>
  </si>
  <si>
    <t>Distributed Generation [DGen]</t>
  </si>
  <si>
    <t>DGen</t>
  </si>
  <si>
    <t>Residential – Acquired Urban [AUR]</t>
  </si>
  <si>
    <t>AUR</t>
  </si>
  <si>
    <t>Urban Acquired General Service Energy Billed (less than 50 kW) [AUGe]</t>
  </si>
  <si>
    <t>AUGe</t>
  </si>
  <si>
    <t>Urban Acquired General Service Demand Billed (50 kW and above) [AUGd]</t>
  </si>
  <si>
    <t>AUGd</t>
  </si>
  <si>
    <t>Residential – Acquired Mixed Density [AR]</t>
  </si>
  <si>
    <t>AR</t>
  </si>
  <si>
    <t>Acquired General Service Energy Billed (less than 50 kW) [AGSe]</t>
  </si>
  <si>
    <t>AGSe</t>
  </si>
  <si>
    <t xml:space="preserve">Acquired General Service Demand Billed (50 kW and above) [AGSd] </t>
  </si>
  <si>
    <t>AGSd</t>
  </si>
  <si>
    <t>Sub-Transmission [ST]</t>
  </si>
  <si>
    <t>ST</t>
  </si>
  <si>
    <t xml:space="preserve">Service Charge </t>
  </si>
  <si>
    <t>Meter Charge</t>
  </si>
  <si>
    <t>Common Line</t>
  </si>
  <si>
    <t>Specific ST Line*</t>
  </si>
  <si>
    <t>Kilometers</t>
  </si>
  <si>
    <t>HVDS-high</t>
  </si>
  <si>
    <t>HVDS-low</t>
  </si>
  <si>
    <t>LVDS-low</t>
  </si>
  <si>
    <t>* Volumetric rate for GSd class includes Hopper Foundry Rate Adder, along with CSTA Rate Adder</t>
  </si>
  <si>
    <t>Note</t>
  </si>
  <si>
    <t>1       The class specific revenue requirements in column K must be the amounts used in the final rate design process.  The total of column K should equate to the rates revenue requirement.</t>
  </si>
  <si>
    <t>2       Rates should be entered with the number of decimal places that will show on the Tariff of Rates and Charges.</t>
  </si>
  <si>
    <t>** Tranformer Allowance for GSd class includes $683,514 for CSTA credit and $96,468 for Hopper Foundry 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</si>
</sst>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.0000_);_(&quot;$&quot;* \(#,##0.0000\);_(&quot;$&quot;* &quot;-&quot;??_);_(@_)"/>
    <numFmt numFmtId="166" formatCode="_-&quot;$&quot;* #,##0_-;\-&quot;$&quot;* #,##0_-;_-&quot;$&quot;* &quot;-&quot;??_-;_-@_-"/>
    <numFmt numFmtId="167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6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/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166" fontId="1" fillId="2" borderId="11" xfId="2" applyNumberFormat="1" applyFill="1" applyBorder="1"/>
    <xf numFmtId="166" fontId="1" fillId="2" borderId="12" xfId="2" applyNumberFormat="1" applyFill="1" applyBorder="1"/>
    <xf numFmtId="0" fontId="0" fillId="2" borderId="13" xfId="0" applyFill="1" applyBorder="1"/>
    <xf numFmtId="165" fontId="0" fillId="2" borderId="11" xfId="0" applyNumberFormat="1" applyFill="1" applyBorder="1"/>
    <xf numFmtId="167" fontId="0" fillId="2" borderId="11" xfId="0" applyNumberFormat="1" applyFill="1" applyBorder="1"/>
    <xf numFmtId="0" fontId="0" fillId="2" borderId="14" xfId="0" applyFill="1" applyBorder="1"/>
    <xf numFmtId="0" fontId="4" fillId="2" borderId="8" xfId="0" applyFont="1" applyFill="1" applyBorder="1"/>
    <xf numFmtId="0" fontId="4" fillId="2" borderId="7" xfId="0" applyFont="1" applyFill="1" applyBorder="1"/>
    <xf numFmtId="0" fontId="0" fillId="2" borderId="8" xfId="0" applyFill="1" applyBorder="1"/>
    <xf numFmtId="0" fontId="0" fillId="2" borderId="9" xfId="0" applyFill="1" applyBorder="1"/>
    <xf numFmtId="166" fontId="0" fillId="2" borderId="8" xfId="0" applyNumberFormat="1" applyFill="1" applyBorder="1"/>
    <xf numFmtId="166" fontId="0" fillId="2" borderId="9" xfId="0" applyNumberFormat="1" applyFill="1" applyBorder="1"/>
    <xf numFmtId="0" fontId="7" fillId="2" borderId="0" xfId="0" applyFont="1" applyFill="1"/>
    <xf numFmtId="0" fontId="0" fillId="2" borderId="0" xfId="0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0" fillId="3" borderId="11" xfId="0" applyFill="1" applyBorder="1" applyAlignment="1">
      <alignment wrapText="1"/>
    </xf>
    <xf numFmtId="0" fontId="5" fillId="3" borderId="11" xfId="0" applyFont="1" applyFill="1" applyBorder="1" applyAlignment="1">
      <alignment horizontal="right" wrapText="1"/>
    </xf>
    <xf numFmtId="0" fontId="0" fillId="3" borderId="11" xfId="0" applyFill="1" applyBorder="1" applyAlignment="1">
      <alignment vertical="center"/>
    </xf>
    <xf numFmtId="164" fontId="1" fillId="3" borderId="11" xfId="1" applyNumberFormat="1" applyFill="1" applyBorder="1"/>
    <xf numFmtId="44" fontId="1" fillId="3" borderId="11" xfId="2" applyFill="1" applyBorder="1"/>
    <xf numFmtId="165" fontId="1" fillId="3" borderId="11" xfId="2" applyNumberFormat="1" applyFill="1" applyBorder="1"/>
    <xf numFmtId="0" fontId="3" fillId="3" borderId="11" xfId="0" applyFont="1" applyFill="1" applyBorder="1"/>
    <xf numFmtId="164" fontId="1" fillId="3" borderId="12" xfId="1" applyNumberFormat="1" applyFill="1" applyBorder="1"/>
    <xf numFmtId="44" fontId="3" fillId="3" borderId="11" xfId="3" applyFont="1" applyFill="1" applyBorder="1"/>
    <xf numFmtId="37" fontId="3" fillId="3" borderId="11" xfId="4" applyNumberFormat="1" applyFont="1" applyFill="1" applyBorder="1" applyAlignment="1">
      <alignment horizontal="right"/>
    </xf>
    <xf numFmtId="164" fontId="3" fillId="3" borderId="11" xfId="4" applyNumberFormat="1" applyFont="1" applyFill="1" applyBorder="1"/>
    <xf numFmtId="0" fontId="0" fillId="3" borderId="0" xfId="0" applyFill="1"/>
    <xf numFmtId="165" fontId="3" fillId="3" borderId="11" xfId="3" applyNumberFormat="1" applyFont="1" applyFill="1" applyBorder="1"/>
    <xf numFmtId="166" fontId="1" fillId="3" borderId="11" xfId="2" applyNumberFormat="1" applyFill="1" applyBorder="1"/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</cellXfs>
  <cellStyles count="5">
    <cellStyle name="Comma" xfId="1" builtinId="3"/>
    <cellStyle name="Comma 35" xfId="4" xr:uid="{40D146BE-81F8-438C-98EE-9A979CEDC6F3}"/>
    <cellStyle name="Currency" xfId="2" builtinId="4"/>
    <cellStyle name="Currency 20" xfId="3" xr:uid="{F2EF9D1E-6619-404D-BEF0-0CF1892C137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DF809-A4D6-421A-8319-BE812D265617}">
  <sheetPr>
    <pageSetUpPr fitToPage="1"/>
  </sheetPr>
  <dimension ref="A1:P42"/>
  <sheetViews>
    <sheetView tabSelected="1" zoomScaleNormal="100" workbookViewId="0">
      <selection activeCell="R14" sqref="R14"/>
    </sheetView>
  </sheetViews>
  <sheetFormatPr defaultColWidth="9.140625" defaultRowHeight="15" x14ac:dyDescent="0.25"/>
  <cols>
    <col min="1" max="1" width="41.7109375" style="2" customWidth="1"/>
    <col min="2" max="2" width="8.85546875" style="2" bestFit="1" customWidth="1"/>
    <col min="3" max="3" width="12.7109375" style="2" customWidth="1"/>
    <col min="4" max="4" width="11.85546875" style="2" customWidth="1"/>
    <col min="5" max="5" width="15" style="2" customWidth="1"/>
    <col min="6" max="6" width="12.7109375" style="2" customWidth="1"/>
    <col min="7" max="9" width="10.7109375" style="2" customWidth="1"/>
    <col min="10" max="10" width="17.7109375" style="2" customWidth="1"/>
    <col min="11" max="11" width="0.85546875" style="2" customWidth="1"/>
    <col min="12" max="12" width="15" style="2" customWidth="1"/>
    <col min="13" max="13" width="13.5703125" style="2" customWidth="1"/>
    <col min="14" max="14" width="15.28515625" style="2" customWidth="1"/>
    <col min="15" max="15" width="11.5703125" style="2" customWidth="1"/>
    <col min="16" max="16" width="3.140625" style="1" hidden="1" customWidth="1"/>
    <col min="17" max="16384" width="9.140625" style="2"/>
  </cols>
  <sheetData>
    <row r="1" spans="1:16" ht="18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6" ht="15.75" thickBot="1" x14ac:dyDescent="0.3"/>
    <row r="3" spans="1:16" ht="13.5" customHeight="1" thickBot="1" x14ac:dyDescent="0.3">
      <c r="A3" s="3" t="s">
        <v>1</v>
      </c>
      <c r="B3" s="3"/>
      <c r="C3" s="47" t="s">
        <v>2</v>
      </c>
      <c r="D3" s="49" t="s">
        <v>3</v>
      </c>
      <c r="E3" s="51" t="s">
        <v>4</v>
      </c>
      <c r="F3" s="52"/>
      <c r="G3" s="51" t="s">
        <v>5</v>
      </c>
      <c r="H3" s="53"/>
      <c r="I3" s="52"/>
      <c r="J3" s="47" t="s">
        <v>6</v>
      </c>
      <c r="K3" s="4"/>
      <c r="L3" s="47" t="s">
        <v>7</v>
      </c>
      <c r="M3" s="47" t="s">
        <v>8</v>
      </c>
      <c r="N3" s="47" t="s">
        <v>9</v>
      </c>
      <c r="O3" s="54" t="s">
        <v>10</v>
      </c>
    </row>
    <row r="4" spans="1:16" ht="39" thickBot="1" x14ac:dyDescent="0.3">
      <c r="A4" s="5"/>
      <c r="B4" s="5"/>
      <c r="C4" s="48"/>
      <c r="D4" s="50"/>
      <c r="E4" s="7" t="s">
        <v>11</v>
      </c>
      <c r="F4" s="8" t="s">
        <v>12</v>
      </c>
      <c r="G4" s="6" t="s">
        <v>13</v>
      </c>
      <c r="H4" s="43" t="s">
        <v>14</v>
      </c>
      <c r="I4" s="44"/>
      <c r="J4" s="48"/>
      <c r="K4" s="9"/>
      <c r="L4" s="48"/>
      <c r="M4" s="48"/>
      <c r="N4" s="48"/>
      <c r="O4" s="55"/>
    </row>
    <row r="5" spans="1:16" x14ac:dyDescent="0.25">
      <c r="A5" s="10"/>
      <c r="B5" s="10"/>
      <c r="C5" s="10"/>
      <c r="D5" s="10"/>
      <c r="E5" s="10"/>
      <c r="F5" s="11"/>
      <c r="G5" s="10"/>
      <c r="H5" s="12" t="s">
        <v>11</v>
      </c>
      <c r="I5" s="12" t="s">
        <v>12</v>
      </c>
      <c r="J5" s="13"/>
      <c r="K5" s="10"/>
      <c r="L5" s="13"/>
      <c r="M5" s="13"/>
      <c r="N5" s="13"/>
      <c r="O5" s="11"/>
    </row>
    <row r="6" spans="1:16" x14ac:dyDescent="0.25">
      <c r="A6" s="10"/>
      <c r="B6" s="10"/>
      <c r="C6" s="10"/>
      <c r="D6" s="10"/>
      <c r="E6" s="10"/>
      <c r="F6" s="11"/>
      <c r="G6" s="10"/>
      <c r="H6" s="10"/>
      <c r="I6" s="10"/>
      <c r="J6" s="10"/>
      <c r="K6" s="10"/>
      <c r="L6" s="10"/>
      <c r="M6" s="10"/>
      <c r="N6" s="10"/>
      <c r="O6" s="11"/>
    </row>
    <row r="7" spans="1:16" x14ac:dyDescent="0.25">
      <c r="A7" s="29" t="s">
        <v>15</v>
      </c>
      <c r="B7" s="1" t="s">
        <v>16</v>
      </c>
      <c r="C7" s="31" t="s">
        <v>17</v>
      </c>
      <c r="D7" s="32">
        <v>249126.96519675635</v>
      </c>
      <c r="E7" s="32">
        <v>2053423494.4129043</v>
      </c>
      <c r="F7" s="32"/>
      <c r="G7" s="33">
        <v>40</v>
      </c>
      <c r="H7" s="34"/>
      <c r="I7" s="34"/>
      <c r="J7" s="14">
        <f>G7*D7*12+H7*E7+I7*F7</f>
        <v>119580943.29444306</v>
      </c>
      <c r="K7" s="10"/>
      <c r="L7" s="42">
        <v>119580726.0337204</v>
      </c>
      <c r="M7" s="42"/>
      <c r="N7" s="14">
        <f t="shared" ref="N7:N25" si="0">SUM(L7:M7)</f>
        <v>119580726.0337204</v>
      </c>
      <c r="O7" s="15">
        <f t="shared" ref="O7:O25" si="1">N7-J7</f>
        <v>-217.26072265207767</v>
      </c>
      <c r="P7" s="1" t="s">
        <v>16</v>
      </c>
    </row>
    <row r="8" spans="1:16" x14ac:dyDescent="0.25">
      <c r="A8" s="29" t="s">
        <v>18</v>
      </c>
      <c r="B8" s="1" t="s">
        <v>19</v>
      </c>
      <c r="C8" s="31" t="s">
        <v>17</v>
      </c>
      <c r="D8" s="32">
        <v>548766.95946049714</v>
      </c>
      <c r="E8" s="32">
        <v>5142207973.1399574</v>
      </c>
      <c r="F8" s="32"/>
      <c r="G8" s="33">
        <v>68.3</v>
      </c>
      <c r="H8" s="34"/>
      <c r="I8" s="34"/>
      <c r="J8" s="14">
        <f t="shared" ref="J8:J24" si="2">G8*D8*12+H8*E8+I8*F8</f>
        <v>449769399.97382343</v>
      </c>
      <c r="K8" s="10"/>
      <c r="L8" s="42">
        <v>449774932.34974104</v>
      </c>
      <c r="M8" s="42"/>
      <c r="N8" s="14">
        <f t="shared" si="0"/>
        <v>449774932.34974104</v>
      </c>
      <c r="O8" s="15">
        <f t="shared" si="1"/>
        <v>5532.3759176135063</v>
      </c>
      <c r="P8" s="1" t="s">
        <v>19</v>
      </c>
    </row>
    <row r="9" spans="1:16" x14ac:dyDescent="0.25">
      <c r="A9" s="29" t="s">
        <v>20</v>
      </c>
      <c r="B9" s="1" t="s">
        <v>21</v>
      </c>
      <c r="C9" s="31" t="s">
        <v>17</v>
      </c>
      <c r="D9" s="32">
        <v>339353.80727237702</v>
      </c>
      <c r="E9" s="32">
        <v>4843330054.2298908</v>
      </c>
      <c r="F9" s="32"/>
      <c r="G9" s="33">
        <v>138.59</v>
      </c>
      <c r="H9" s="34">
        <v>1.26E-2</v>
      </c>
      <c r="I9" s="34"/>
      <c r="J9" s="14">
        <f>G9*D9*12+H9*E9+I9*F9</f>
        <v>625398488.48184144</v>
      </c>
      <c r="K9" s="10"/>
      <c r="L9" s="42">
        <v>625388546.25457323</v>
      </c>
      <c r="M9" s="42"/>
      <c r="N9" s="14">
        <f t="shared" si="0"/>
        <v>625388546.25457323</v>
      </c>
      <c r="O9" s="15">
        <f t="shared" si="1"/>
        <v>-9942.2272682189941</v>
      </c>
      <c r="P9" s="1" t="s">
        <v>21</v>
      </c>
    </row>
    <row r="10" spans="1:16" x14ac:dyDescent="0.25">
      <c r="A10" s="29" t="s">
        <v>22</v>
      </c>
      <c r="B10" s="1" t="s">
        <v>23</v>
      </c>
      <c r="C10" s="31" t="s">
        <v>17</v>
      </c>
      <c r="D10" s="32">
        <v>78583.592324212135</v>
      </c>
      <c r="E10" s="32"/>
      <c r="F10" s="32"/>
      <c r="G10" s="33">
        <v>73.88</v>
      </c>
      <c r="H10" s="34"/>
      <c r="I10" s="34"/>
      <c r="J10" s="14">
        <f>G10*D10*12+H10*E10+I10*F10</f>
        <v>69669069.61095351</v>
      </c>
      <c r="K10" s="10"/>
      <c r="L10" s="42">
        <v>69671146.295927405</v>
      </c>
      <c r="M10" s="42"/>
      <c r="N10" s="14">
        <f t="shared" si="0"/>
        <v>69671146.295927405</v>
      </c>
      <c r="O10" s="15">
        <f t="shared" si="1"/>
        <v>2076.6849738955498</v>
      </c>
      <c r="P10" s="1" t="s">
        <v>23</v>
      </c>
    </row>
    <row r="11" spans="1:16" ht="30" x14ac:dyDescent="0.25">
      <c r="A11" s="29" t="s">
        <v>24</v>
      </c>
      <c r="B11" s="1" t="s">
        <v>25</v>
      </c>
      <c r="C11" s="31" t="s">
        <v>17</v>
      </c>
      <c r="D11" s="32">
        <v>88831.126999447559</v>
      </c>
      <c r="E11" s="32">
        <v>1990332864.5995069</v>
      </c>
      <c r="F11" s="32"/>
      <c r="G11" s="33">
        <v>32.78</v>
      </c>
      <c r="H11" s="34">
        <v>7.3099999999999998E-2</v>
      </c>
      <c r="I11" s="34"/>
      <c r="J11" s="14">
        <f t="shared" si="2"/>
        <v>180435944.51872665</v>
      </c>
      <c r="K11" s="10"/>
      <c r="L11" s="42">
        <v>180509522.98172888</v>
      </c>
      <c r="M11" s="42"/>
      <c r="N11" s="14">
        <f t="shared" si="0"/>
        <v>180509522.98172888</v>
      </c>
      <c r="O11" s="15">
        <f t="shared" si="1"/>
        <v>73578.463002234697</v>
      </c>
      <c r="P11" s="1" t="s">
        <v>25</v>
      </c>
    </row>
    <row r="12" spans="1:16" ht="30" x14ac:dyDescent="0.25">
      <c r="A12" s="29" t="s">
        <v>26</v>
      </c>
      <c r="B12" s="1" t="s">
        <v>27</v>
      </c>
      <c r="C12" s="31" t="s">
        <v>17</v>
      </c>
      <c r="D12" s="32">
        <v>5392.8335205578469</v>
      </c>
      <c r="E12" s="32">
        <v>2192829534.7712259</v>
      </c>
      <c r="F12" s="32">
        <v>7028358.3678641832</v>
      </c>
      <c r="G12" s="33">
        <v>105.55</v>
      </c>
      <c r="H12" s="34"/>
      <c r="I12" s="34">
        <v>20.5366</v>
      </c>
      <c r="J12" s="14">
        <f t="shared" si="2"/>
        <v>151169147.39461815</v>
      </c>
      <c r="K12" s="10"/>
      <c r="L12" s="42">
        <v>150389124.70441172</v>
      </c>
      <c r="M12" s="42">
        <v>779981.71927080443</v>
      </c>
      <c r="N12" s="14">
        <f t="shared" si="0"/>
        <v>151169106.42368251</v>
      </c>
      <c r="O12" s="15">
        <f t="shared" si="1"/>
        <v>-40.970935642719269</v>
      </c>
      <c r="P12" s="1" t="s">
        <v>27</v>
      </c>
    </row>
    <row r="13" spans="1:16" ht="30" x14ac:dyDescent="0.25">
      <c r="A13" s="29" t="s">
        <v>28</v>
      </c>
      <c r="B13" s="1" t="s">
        <v>29</v>
      </c>
      <c r="C13" s="31" t="s">
        <v>17</v>
      </c>
      <c r="D13" s="32">
        <v>18524.280200869944</v>
      </c>
      <c r="E13" s="32">
        <v>549270887.30052352</v>
      </c>
      <c r="F13" s="32"/>
      <c r="G13" s="33">
        <v>25.51</v>
      </c>
      <c r="H13" s="34">
        <v>3.5200000000000002E-2</v>
      </c>
      <c r="I13" s="34"/>
      <c r="J13" s="14">
        <f t="shared" si="2"/>
        <v>25004987.888068736</v>
      </c>
      <c r="K13" s="10"/>
      <c r="L13" s="42">
        <v>25003051.805694003</v>
      </c>
      <c r="M13" s="42"/>
      <c r="N13" s="14">
        <f t="shared" si="0"/>
        <v>25003051.805694003</v>
      </c>
      <c r="O13" s="15">
        <f t="shared" si="1"/>
        <v>-1936.0823747329414</v>
      </c>
      <c r="P13" s="1" t="s">
        <v>29</v>
      </c>
    </row>
    <row r="14" spans="1:16" ht="30" x14ac:dyDescent="0.25">
      <c r="A14" s="29" t="s">
        <v>30</v>
      </c>
      <c r="B14" s="1" t="s">
        <v>31</v>
      </c>
      <c r="C14" s="31" t="s">
        <v>17</v>
      </c>
      <c r="D14" s="32">
        <v>1753.2592791246648</v>
      </c>
      <c r="E14" s="32">
        <v>888594146.93467069</v>
      </c>
      <c r="F14" s="32">
        <v>2312123.6644885824</v>
      </c>
      <c r="G14" s="33">
        <v>96.47</v>
      </c>
      <c r="H14" s="34"/>
      <c r="I14" s="34">
        <v>11.930999999999999</v>
      </c>
      <c r="J14" s="14">
        <f t="shared" si="2"/>
        <v>29615590.512899153</v>
      </c>
      <c r="K14" s="10"/>
      <c r="L14" s="42">
        <v>29311998.881169241</v>
      </c>
      <c r="M14" s="42">
        <v>303566.4159524123</v>
      </c>
      <c r="N14" s="14">
        <f t="shared" si="0"/>
        <v>29615565.297121651</v>
      </c>
      <c r="O14" s="15">
        <f t="shared" si="1"/>
        <v>-25.21577750146389</v>
      </c>
      <c r="P14" s="1" t="s">
        <v>31</v>
      </c>
    </row>
    <row r="15" spans="1:16" x14ac:dyDescent="0.25">
      <c r="A15" s="29" t="s">
        <v>32</v>
      </c>
      <c r="B15" s="1" t="s">
        <v>33</v>
      </c>
      <c r="C15" s="31" t="s">
        <v>17</v>
      </c>
      <c r="D15" s="32">
        <v>5535.7306064368668</v>
      </c>
      <c r="E15" s="32">
        <v>83342660.668320924</v>
      </c>
      <c r="F15" s="32"/>
      <c r="G15" s="33">
        <v>3.27</v>
      </c>
      <c r="H15" s="34">
        <v>0.1186</v>
      </c>
      <c r="I15" s="34"/>
      <c r="J15" s="14">
        <f t="shared" si="2"/>
        <v>10101661.624259444</v>
      </c>
      <c r="K15" s="10"/>
      <c r="L15" s="42">
        <v>10103513.135426849</v>
      </c>
      <c r="M15" s="42"/>
      <c r="N15" s="14">
        <f t="shared" si="0"/>
        <v>10103513.135426849</v>
      </c>
      <c r="O15" s="15">
        <f t="shared" si="1"/>
        <v>1851.5111674051732</v>
      </c>
      <c r="P15" s="1" t="s">
        <v>33</v>
      </c>
    </row>
    <row r="16" spans="1:16" x14ac:dyDescent="0.25">
      <c r="A16" s="29" t="s">
        <v>34</v>
      </c>
      <c r="B16" s="1" t="s">
        <v>35</v>
      </c>
      <c r="C16" s="31" t="s">
        <v>17</v>
      </c>
      <c r="D16" s="32">
        <v>19086.035764061216</v>
      </c>
      <c r="E16" s="32">
        <v>11173101.883949291</v>
      </c>
      <c r="F16" s="32"/>
      <c r="G16" s="33">
        <v>3.29</v>
      </c>
      <c r="H16" s="34">
        <v>0.18160000000000001</v>
      </c>
      <c r="I16" s="34"/>
      <c r="J16" s="14">
        <f t="shared" si="2"/>
        <v>2782551.994090328</v>
      </c>
      <c r="K16" s="10"/>
      <c r="L16" s="42">
        <v>2783100.7872692593</v>
      </c>
      <c r="M16" s="42"/>
      <c r="N16" s="14">
        <f t="shared" si="0"/>
        <v>2783100.7872692593</v>
      </c>
      <c r="O16" s="15">
        <f t="shared" si="1"/>
        <v>548.7931789313443</v>
      </c>
      <c r="P16" s="1" t="s">
        <v>35</v>
      </c>
    </row>
    <row r="17" spans="1:16" x14ac:dyDescent="0.25">
      <c r="A17" s="29" t="s">
        <v>36</v>
      </c>
      <c r="B17" s="1" t="s">
        <v>37</v>
      </c>
      <c r="C17" s="31" t="s">
        <v>17</v>
      </c>
      <c r="D17" s="32">
        <v>5792.7460756860346</v>
      </c>
      <c r="E17" s="32">
        <v>33040650.216483336</v>
      </c>
      <c r="F17" s="32"/>
      <c r="G17" s="33">
        <v>38.29</v>
      </c>
      <c r="H17" s="34">
        <v>2.92E-2</v>
      </c>
      <c r="I17" s="34"/>
      <c r="J17" s="14">
        <f t="shared" si="2"/>
        <v>3626437.9531775322</v>
      </c>
      <c r="K17" s="10"/>
      <c r="L17" s="42">
        <v>3626200.0769088962</v>
      </c>
      <c r="M17" s="42"/>
      <c r="N17" s="14">
        <f t="shared" si="0"/>
        <v>3626200.0769088962</v>
      </c>
      <c r="O17" s="15">
        <f t="shared" si="1"/>
        <v>-237.87626863596961</v>
      </c>
      <c r="P17" s="1" t="s">
        <v>37</v>
      </c>
    </row>
    <row r="18" spans="1:16" x14ac:dyDescent="0.25">
      <c r="A18" s="29" t="s">
        <v>38</v>
      </c>
      <c r="B18" s="1" t="s">
        <v>39</v>
      </c>
      <c r="C18" s="31" t="s">
        <v>17</v>
      </c>
      <c r="D18" s="32">
        <v>1575.6501165054717</v>
      </c>
      <c r="E18" s="32">
        <v>31314642.620519847</v>
      </c>
      <c r="F18" s="32">
        <v>217567.48556277191</v>
      </c>
      <c r="G18" s="33">
        <v>199.26</v>
      </c>
      <c r="H18" s="34"/>
      <c r="I18" s="34">
        <v>12.889500000000002</v>
      </c>
      <c r="J18" s="14">
        <f t="shared" si="2"/>
        <v>6571904.611739913</v>
      </c>
      <c r="K18" s="10"/>
      <c r="L18" s="42">
        <v>6465366.6923334068</v>
      </c>
      <c r="M18" s="42">
        <v>106541.75689464116</v>
      </c>
      <c r="N18" s="14">
        <f t="shared" si="0"/>
        <v>6571908.4492280483</v>
      </c>
      <c r="O18" s="15">
        <f t="shared" si="1"/>
        <v>3.8374881353229284</v>
      </c>
      <c r="P18" s="1" t="s">
        <v>39</v>
      </c>
    </row>
    <row r="19" spans="1:16" x14ac:dyDescent="0.25">
      <c r="A19" s="29" t="s">
        <v>40</v>
      </c>
      <c r="B19" s="1" t="s">
        <v>41</v>
      </c>
      <c r="C19" s="31" t="s">
        <v>17</v>
      </c>
      <c r="D19" s="32">
        <v>15549.81783322764</v>
      </c>
      <c r="E19" s="32">
        <v>118733422.04721388</v>
      </c>
      <c r="F19" s="32"/>
      <c r="G19" s="33">
        <v>33.03</v>
      </c>
      <c r="H19" s="34"/>
      <c r="I19" s="34"/>
      <c r="J19" s="14">
        <f t="shared" si="2"/>
        <v>6163325.7963781077</v>
      </c>
      <c r="K19" s="10"/>
      <c r="L19" s="42">
        <v>6163104.0029597748</v>
      </c>
      <c r="M19" s="42"/>
      <c r="N19" s="14">
        <f t="shared" si="0"/>
        <v>6163104.0029597748</v>
      </c>
      <c r="O19" s="15">
        <f t="shared" si="1"/>
        <v>-221.79341833293438</v>
      </c>
      <c r="P19" s="1" t="s">
        <v>41</v>
      </c>
    </row>
    <row r="20" spans="1:16" ht="30" x14ac:dyDescent="0.25">
      <c r="A20" s="29" t="s">
        <v>42</v>
      </c>
      <c r="B20" s="1" t="s">
        <v>43</v>
      </c>
      <c r="C20" s="31" t="s">
        <v>17</v>
      </c>
      <c r="D20" s="32">
        <v>1391.8203948687185</v>
      </c>
      <c r="E20" s="32">
        <v>41394613.813203484</v>
      </c>
      <c r="F20" s="32"/>
      <c r="G20" s="33">
        <v>26.36</v>
      </c>
      <c r="H20" s="34">
        <v>1.6500000000000001E-2</v>
      </c>
      <c r="I20" s="34"/>
      <c r="J20" s="14">
        <f t="shared" si="2"/>
        <v>1123271.7552227303</v>
      </c>
      <c r="K20" s="10"/>
      <c r="L20" s="42">
        <v>1124259.940534079</v>
      </c>
      <c r="M20" s="42"/>
      <c r="N20" s="14">
        <f t="shared" si="0"/>
        <v>1124259.940534079</v>
      </c>
      <c r="O20" s="15">
        <f t="shared" si="1"/>
        <v>988.18531134864315</v>
      </c>
      <c r="P20" s="1" t="s">
        <v>43</v>
      </c>
    </row>
    <row r="21" spans="1:16" ht="30" x14ac:dyDescent="0.25">
      <c r="A21" s="29" t="s">
        <v>44</v>
      </c>
      <c r="B21" s="1" t="s">
        <v>45</v>
      </c>
      <c r="C21" s="31" t="s">
        <v>17</v>
      </c>
      <c r="D21" s="32">
        <v>207.39999999999998</v>
      </c>
      <c r="E21" s="32">
        <v>118564230.44032224</v>
      </c>
      <c r="F21" s="32">
        <v>334224.91069169727</v>
      </c>
      <c r="G21" s="33">
        <v>146.47</v>
      </c>
      <c r="H21" s="34"/>
      <c r="I21" s="34">
        <v>3.0287999999999999</v>
      </c>
      <c r="J21" s="14">
        <f t="shared" si="2"/>
        <v>1376834.9455030127</v>
      </c>
      <c r="K21" s="10"/>
      <c r="L21" s="42">
        <v>1271334.5000073416</v>
      </c>
      <c r="M21" s="42">
        <v>105504.19170510773</v>
      </c>
      <c r="N21" s="14">
        <f t="shared" si="0"/>
        <v>1376838.6917124493</v>
      </c>
      <c r="O21" s="15">
        <f t="shared" si="1"/>
        <v>3.7462094365619123</v>
      </c>
      <c r="P21" s="1" t="s">
        <v>45</v>
      </c>
    </row>
    <row r="22" spans="1:16" x14ac:dyDescent="0.25">
      <c r="A22" s="29" t="s">
        <v>46</v>
      </c>
      <c r="B22" s="1" t="s">
        <v>47</v>
      </c>
      <c r="C22" s="31" t="s">
        <v>17</v>
      </c>
      <c r="D22" s="32">
        <v>39197.866342045258</v>
      </c>
      <c r="E22" s="32">
        <v>333938067.84129137</v>
      </c>
      <c r="F22" s="32"/>
      <c r="G22" s="33">
        <v>40.1</v>
      </c>
      <c r="H22" s="34"/>
      <c r="I22" s="34"/>
      <c r="J22" s="14">
        <f t="shared" si="2"/>
        <v>18862013.283792179</v>
      </c>
      <c r="K22" s="10"/>
      <c r="L22" s="42">
        <v>18864324.709156204</v>
      </c>
      <c r="M22" s="42"/>
      <c r="N22" s="14">
        <f t="shared" si="0"/>
        <v>18864324.709156204</v>
      </c>
      <c r="O22" s="15">
        <f t="shared" si="1"/>
        <v>2311.4253640249372</v>
      </c>
      <c r="P22" s="1" t="s">
        <v>47</v>
      </c>
    </row>
    <row r="23" spans="1:16" ht="30" x14ac:dyDescent="0.25">
      <c r="A23" s="29" t="s">
        <v>48</v>
      </c>
      <c r="B23" s="1" t="s">
        <v>49</v>
      </c>
      <c r="C23" s="31" t="s">
        <v>17</v>
      </c>
      <c r="D23" s="32">
        <v>4212.9459759277916</v>
      </c>
      <c r="E23" s="32">
        <v>116277037.27280799</v>
      </c>
      <c r="F23" s="32"/>
      <c r="G23" s="33">
        <v>39.96</v>
      </c>
      <c r="H23" s="34">
        <v>2.01E-2</v>
      </c>
      <c r="I23" s="34"/>
      <c r="J23" s="14">
        <f t="shared" si="2"/>
        <v>4357360.3035603352</v>
      </c>
      <c r="K23" s="10"/>
      <c r="L23" s="42">
        <v>4360590.5763608832</v>
      </c>
      <c r="M23" s="42"/>
      <c r="N23" s="14">
        <f t="shared" si="0"/>
        <v>4360590.5763608832</v>
      </c>
      <c r="O23" s="15">
        <f t="shared" si="1"/>
        <v>3230.2728005480021</v>
      </c>
      <c r="P23" s="1" t="s">
        <v>49</v>
      </c>
    </row>
    <row r="24" spans="1:16" ht="30" x14ac:dyDescent="0.25">
      <c r="A24" s="29" t="s">
        <v>50</v>
      </c>
      <c r="B24" s="1" t="s">
        <v>51</v>
      </c>
      <c r="C24" s="31" t="s">
        <v>17</v>
      </c>
      <c r="D24" s="32">
        <v>305.74483617932901</v>
      </c>
      <c r="E24" s="32">
        <v>229282083.67650497</v>
      </c>
      <c r="F24" s="32">
        <v>640640.81639516947</v>
      </c>
      <c r="G24" s="33">
        <v>170.26</v>
      </c>
      <c r="H24" s="34"/>
      <c r="I24" s="34">
        <v>4.9079999999999995</v>
      </c>
      <c r="J24" s="14">
        <f t="shared" si="2"/>
        <v>3768938.516562202</v>
      </c>
      <c r="K24" s="10"/>
      <c r="L24" s="42">
        <v>3606209.5441127475</v>
      </c>
      <c r="M24" s="42">
        <v>162705.59632404972</v>
      </c>
      <c r="N24" s="14">
        <f t="shared" si="0"/>
        <v>3768915.1404367974</v>
      </c>
      <c r="O24" s="15">
        <f t="shared" si="1"/>
        <v>-23.37612540461123</v>
      </c>
      <c r="P24" s="1" t="s">
        <v>51</v>
      </c>
    </row>
    <row r="25" spans="1:16" x14ac:dyDescent="0.25">
      <c r="A25" s="29" t="s">
        <v>52</v>
      </c>
      <c r="B25" s="1" t="s">
        <v>53</v>
      </c>
      <c r="C25" s="31"/>
      <c r="D25" s="32">
        <v>917</v>
      </c>
      <c r="E25" s="32">
        <v>15171441658.45764</v>
      </c>
      <c r="F25" s="32">
        <v>31012798.555618569</v>
      </c>
      <c r="G25" s="33"/>
      <c r="H25" s="34"/>
      <c r="I25" s="34"/>
      <c r="J25" s="14">
        <f>SUM(J26:J32)</f>
        <v>67905144.197292522</v>
      </c>
      <c r="K25" s="10"/>
      <c r="L25" s="42">
        <v>67905687.49950166</v>
      </c>
      <c r="M25" s="42"/>
      <c r="N25" s="14">
        <f t="shared" si="0"/>
        <v>67905687.49950166</v>
      </c>
      <c r="O25" s="15">
        <f t="shared" si="1"/>
        <v>543.30220913887024</v>
      </c>
      <c r="P25" s="1" t="s">
        <v>53</v>
      </c>
    </row>
    <row r="26" spans="1:16" x14ac:dyDescent="0.25">
      <c r="A26" s="30" t="s">
        <v>54</v>
      </c>
      <c r="C26" s="35" t="s">
        <v>17</v>
      </c>
      <c r="D26" s="32">
        <f>D25</f>
        <v>917</v>
      </c>
      <c r="E26" s="32"/>
      <c r="F26" s="36"/>
      <c r="G26" s="37">
        <v>824.28</v>
      </c>
      <c r="H26" s="34"/>
      <c r="I26" s="34"/>
      <c r="J26" s="14">
        <f t="shared" ref="J26:J32" si="3">G26*D26*12+H26*E26+I26*F26</f>
        <v>9070377.120000001</v>
      </c>
      <c r="K26" s="10"/>
      <c r="L26" s="42"/>
      <c r="M26" s="42"/>
      <c r="N26" s="14"/>
      <c r="O26" s="15"/>
    </row>
    <row r="27" spans="1:16" x14ac:dyDescent="0.25">
      <c r="A27" s="30" t="s">
        <v>55</v>
      </c>
      <c r="C27" s="35"/>
      <c r="D27" s="38">
        <v>612.70403587443946</v>
      </c>
      <c r="E27" s="32"/>
      <c r="F27" s="36"/>
      <c r="G27" s="37">
        <v>417.59</v>
      </c>
      <c r="H27" s="34"/>
      <c r="I27" s="34"/>
      <c r="J27" s="14">
        <f t="shared" si="3"/>
        <v>3070308.9400896858</v>
      </c>
      <c r="K27" s="10"/>
      <c r="L27" s="42"/>
      <c r="M27" s="42"/>
      <c r="N27" s="14"/>
      <c r="O27" s="15"/>
    </row>
    <row r="28" spans="1:16" x14ac:dyDescent="0.25">
      <c r="A28" s="30" t="s">
        <v>56</v>
      </c>
      <c r="C28" s="35"/>
      <c r="D28" s="32"/>
      <c r="E28" s="39"/>
      <c r="F28" s="39">
        <v>30463599.909313295</v>
      </c>
      <c r="G28" s="33"/>
      <c r="H28" s="40"/>
      <c r="I28" s="41">
        <v>1.6301000000000001</v>
      </c>
      <c r="J28" s="14">
        <f>G28*D28*12+H28*E28+I28*F28</f>
        <v>49658714.212171607</v>
      </c>
      <c r="K28" s="10"/>
      <c r="L28" s="42"/>
      <c r="M28" s="42"/>
      <c r="N28" s="14"/>
      <c r="O28" s="15"/>
    </row>
    <row r="29" spans="1:16" x14ac:dyDescent="0.25">
      <c r="A29" s="30" t="s">
        <v>57</v>
      </c>
      <c r="C29" s="35" t="s">
        <v>58</v>
      </c>
      <c r="D29" s="32"/>
      <c r="E29" s="39"/>
      <c r="F29" s="39">
        <v>723.25199999999995</v>
      </c>
      <c r="G29" s="33"/>
      <c r="H29" s="40"/>
      <c r="I29" s="41">
        <v>655.24530000000004</v>
      </c>
      <c r="J29" s="14">
        <f t="shared" si="3"/>
        <v>473907.47371559998</v>
      </c>
      <c r="K29" s="10"/>
      <c r="L29" s="42"/>
      <c r="M29" s="42"/>
      <c r="N29" s="14"/>
      <c r="O29" s="15"/>
    </row>
    <row r="30" spans="1:16" x14ac:dyDescent="0.25">
      <c r="A30" s="30" t="s">
        <v>59</v>
      </c>
      <c r="B30" s="1"/>
      <c r="C30" s="31"/>
      <c r="D30" s="32"/>
      <c r="E30" s="39"/>
      <c r="F30" s="39">
        <v>1135915.4154966946</v>
      </c>
      <c r="G30" s="33"/>
      <c r="H30" s="40"/>
      <c r="I30" s="41">
        <v>3.4163999999999999</v>
      </c>
      <c r="J30" s="14">
        <f t="shared" si="3"/>
        <v>3880741.4255029075</v>
      </c>
      <c r="K30" s="10"/>
      <c r="L30" s="42"/>
      <c r="M30" s="42"/>
      <c r="N30" s="14"/>
      <c r="O30" s="15"/>
    </row>
    <row r="31" spans="1:16" x14ac:dyDescent="0.25">
      <c r="A31" s="30" t="s">
        <v>60</v>
      </c>
      <c r="B31" s="1"/>
      <c r="C31" s="31"/>
      <c r="D31" s="32"/>
      <c r="E31" s="39"/>
      <c r="F31" s="39">
        <v>66408.029105033755</v>
      </c>
      <c r="G31" s="33"/>
      <c r="H31" s="40"/>
      <c r="I31" s="41">
        <v>5.4419000000000004</v>
      </c>
      <c r="J31" s="14">
        <f t="shared" si="3"/>
        <v>361385.85358668322</v>
      </c>
      <c r="K31" s="10"/>
      <c r="L31" s="42"/>
      <c r="M31" s="42"/>
      <c r="N31" s="14"/>
      <c r="O31" s="15"/>
    </row>
    <row r="32" spans="1:16" ht="15.75" thickBot="1" x14ac:dyDescent="0.3">
      <c r="A32" s="30" t="s">
        <v>61</v>
      </c>
      <c r="B32" s="1"/>
      <c r="C32" s="31"/>
      <c r="D32" s="32"/>
      <c r="E32" s="39"/>
      <c r="F32" s="39">
        <v>686106.7253646187</v>
      </c>
      <c r="G32" s="33"/>
      <c r="H32" s="40"/>
      <c r="I32" s="41">
        <v>2.0255000000000001</v>
      </c>
      <c r="J32" s="14">
        <f t="shared" si="3"/>
        <v>1389709.1722260353</v>
      </c>
      <c r="K32" s="10"/>
      <c r="L32" s="42"/>
      <c r="M32" s="42"/>
      <c r="N32" s="14"/>
      <c r="O32" s="15"/>
    </row>
    <row r="33" spans="1:15" ht="15.75" thickTop="1" x14ac:dyDescent="0.25">
      <c r="A33" s="10"/>
      <c r="B33" s="16"/>
      <c r="C33" s="10"/>
      <c r="D33" s="10"/>
      <c r="E33" s="10"/>
      <c r="F33" s="11"/>
      <c r="G33" s="10"/>
      <c r="H33" s="10"/>
      <c r="I33" s="17"/>
      <c r="J33" s="18"/>
      <c r="K33" s="10"/>
      <c r="L33" s="19"/>
      <c r="M33" s="19"/>
      <c r="N33" s="10"/>
      <c r="O33" s="11"/>
    </row>
    <row r="34" spans="1:15" ht="15.75" thickBot="1" x14ac:dyDescent="0.3">
      <c r="A34" s="20" t="s">
        <v>9</v>
      </c>
      <c r="B34" s="21"/>
      <c r="C34" s="22"/>
      <c r="D34" s="22"/>
      <c r="E34" s="22"/>
      <c r="F34" s="23"/>
      <c r="G34" s="22"/>
      <c r="H34" s="22"/>
      <c r="I34" s="22"/>
      <c r="J34" s="24">
        <f>SUM(J7:J25)</f>
        <v>1777283016.6569521</v>
      </c>
      <c r="K34" s="22"/>
      <c r="L34" s="24">
        <f>SUM(L7:L25)</f>
        <v>1775902740.7715375</v>
      </c>
      <c r="M34" s="24">
        <f>SUM(M7:M25)</f>
        <v>1458299.6801470153</v>
      </c>
      <c r="N34" s="24">
        <f>L34+M34</f>
        <v>1777361040.4516845</v>
      </c>
      <c r="O34" s="25">
        <f>N34-J34</f>
        <v>78023.79473233223</v>
      </c>
    </row>
    <row r="35" spans="1:15" s="26" customFormat="1" ht="12.75" x14ac:dyDescent="0.2">
      <c r="A35" s="26" t="s">
        <v>62</v>
      </c>
    </row>
    <row r="36" spans="1:15" s="26" customFormat="1" ht="12.75" x14ac:dyDescent="0.2">
      <c r="A36" s="26" t="s">
        <v>66</v>
      </c>
    </row>
    <row r="37" spans="1:15" x14ac:dyDescent="0.25">
      <c r="C37" s="27"/>
      <c r="D37" s="27"/>
      <c r="E37" s="27"/>
      <c r="F37" s="27"/>
      <c r="G37" s="27"/>
      <c r="H37" s="27"/>
      <c r="I37" s="27"/>
      <c r="J37" s="27"/>
    </row>
    <row r="38" spans="1:15" x14ac:dyDescent="0.25">
      <c r="A38" s="28" t="s">
        <v>63</v>
      </c>
      <c r="B38" s="28"/>
      <c r="C38" s="27"/>
      <c r="D38" s="27"/>
      <c r="E38" s="27"/>
      <c r="F38" s="27"/>
      <c r="G38" s="27"/>
      <c r="H38" s="27"/>
      <c r="I38" s="27"/>
      <c r="J38" s="27"/>
    </row>
    <row r="39" spans="1:15" x14ac:dyDescent="0.25">
      <c r="A39" s="45" t="s">
        <v>64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</row>
    <row r="40" spans="1:15" x14ac:dyDescent="0.25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</row>
    <row r="41" spans="1:15" x14ac:dyDescent="0.25">
      <c r="A41" s="45" t="s">
        <v>65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</row>
    <row r="42" spans="1:15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</row>
  </sheetData>
  <mergeCells count="13">
    <mergeCell ref="H4:I4"/>
    <mergeCell ref="A39:M40"/>
    <mergeCell ref="A41:M42"/>
    <mergeCell ref="A1:O1"/>
    <mergeCell ref="C3:C4"/>
    <mergeCell ref="D3:D4"/>
    <mergeCell ref="E3:F3"/>
    <mergeCell ref="G3:I3"/>
    <mergeCell ref="J3:J4"/>
    <mergeCell ref="L3:L4"/>
    <mergeCell ref="M3:M4"/>
    <mergeCell ref="N3:N4"/>
    <mergeCell ref="O3:O4"/>
  </mergeCells>
  <dataValidations disablePrompts="1" count="1">
    <dataValidation type="list" allowBlank="1" showInputMessage="1" showErrorMessage="1" sqref="C7:C32" xr:uid="{70F6A385-F1EE-461A-89C4-E8ED26CA4CEB}">
      <formula1>"Customers, Connections"</formula1>
    </dataValidation>
  </dataValidations>
  <pageMargins left="8.1250000000000003E-2" right="0.62645833333333301" top="1.5" bottom="0.75" header="0.5" footer="0.3"/>
  <pageSetup scale="57" orientation="landscape" r:id="rId1"/>
  <ignoredErrors>
    <ignoredError sqref="J25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Rev_Reconciliation_2024</vt:lpstr>
      <vt:lpstr>Rev_Reconciliation_2024!Print_Area</vt:lpstr>
    </vt:vector>
  </TitlesOfParts>
  <Company>Hydro One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SHETH Nikita</dc:creator>
  <cp:lastModifiedBy>SHETH Nikita</cp:lastModifiedBy>
  <dcterms:created xsi:type="dcterms:W3CDTF">2023-10-23T19:23:17Z</dcterms:created>
  <dcterms:modified xsi:type="dcterms:W3CDTF">2023-11-01T11:41:03Z</dcterms:modified>
</cp:coreProperties>
</file>