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lair\Documents\Synergy North\IRs\"/>
    </mc:Choice>
  </mc:AlternateContent>
  <xr:revisionPtr revIDLastSave="0" documentId="13_ncr:1_{F7AF8EF7-1140-4594-A1EC-5C7876730810}" xr6:coauthVersionLast="47" xr6:coauthVersionMax="47" xr10:uidLastSave="{00000000-0000-0000-0000-000000000000}"/>
  <bookViews>
    <workbookView xWindow="-22350" yWindow="2085" windowWidth="21600" windowHeight="11385" activeTab="1" xr2:uid="{749FB185-C507-4F10-AF99-D26E008A7CB3}"/>
  </bookViews>
  <sheets>
    <sheet name="a) 2023 KN Res Consumption" sheetId="2" r:id="rId1"/>
    <sheet name="b) Predicted 2023 KN Res" sheetId="1" r:id="rId2"/>
  </sheets>
  <definedNames>
    <definedName name="__CAP1000">#REF!</definedName>
    <definedName name="__OP1000">#REF!</definedName>
    <definedName name="_110">#REF!</definedName>
    <definedName name="_110INPT">#REF!</definedName>
    <definedName name="_115">#REF!</definedName>
    <definedName name="_115INPT">#REF!</definedName>
    <definedName name="_120">#REF!</definedName>
    <definedName name="_140">#REF!</definedName>
    <definedName name="_140INPT">#REF!</definedName>
    <definedName name="_CAP1000">#REF!</definedName>
    <definedName name="_Fill" hidden="1">#REF!</definedName>
    <definedName name="_OP1000">#REF!</definedName>
    <definedName name="_Order1" hidden="1">255</definedName>
    <definedName name="_Order2" hidden="1">0</definedName>
    <definedName name="_Sort" hidden="1">#REF!</definedName>
    <definedName name="ALL">#REF!</definedName>
    <definedName name="ApprovedYr">#REF!</definedName>
    <definedName name="CAfile">#REF!</definedName>
    <definedName name="CAPCOSTS">#REF!</definedName>
    <definedName name="CAPITAL">#REF!</definedName>
    <definedName name="CapitalExpListing">#REF!</definedName>
    <definedName name="CArevReq">#REF!</definedName>
    <definedName name="CASHFLOW">#REF!</definedName>
    <definedName name="cc">#REF!</definedName>
    <definedName name="ClassRange1">#REF!</definedName>
    <definedName name="ClassRange2">#REF!</definedName>
    <definedName name="contactf">#REF!</definedName>
    <definedName name="_xlnm.Criteria">#REF!</definedName>
    <definedName name="CRLF">#REF!</definedName>
    <definedName name="_xlnm.Database">#REF!</definedName>
    <definedName name="DaysInPreviousYear">#REF!</definedName>
    <definedName name="DaysInYear">#REF!</definedName>
    <definedName name="DEBTREPAY">#REF!</definedName>
    <definedName name="DeptDiv">#REF!</definedName>
    <definedName name="ExpenseAccountListing">#REF!</definedName>
    <definedName name="_xlnm.Extract">#REF!</definedName>
    <definedName name="FakeBlank">#REF!</definedName>
    <definedName name="FolderPath">#REF!</definedName>
    <definedName name="histdate">#REF!</definedName>
    <definedName name="Incr2000">#REF!</definedName>
    <definedName name="INTERIM">#REF!</definedName>
    <definedName name="LDC_Name">#REF!</definedName>
    <definedName name="LIMIT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ea">#REF!</definedName>
    <definedName name="MEABAL">#REF!</definedName>
    <definedName name="MEACASH">#REF!</definedName>
    <definedName name="MEAEQITY">#REF!</definedName>
    <definedName name="MEAOP">#REF!</definedName>
    <definedName name="MofF">#REF!</definedName>
    <definedName name="NewRevReq">#REF!</definedName>
    <definedName name="NOTES">#REF!</definedName>
    <definedName name="OPERATING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AGE11">#REF!</definedName>
    <definedName name="PAGE2">#REF!</definedName>
    <definedName name="PAGE3">#REF!</definedName>
    <definedName name="PAGE4">#REF!</definedName>
    <definedName name="PAGE7">#REF!</definedName>
    <definedName name="PAGE9">#REF!</definedName>
    <definedName name="PageOne">#REF!</definedName>
    <definedName name="PR">#REF!</definedName>
    <definedName name="Print_Area_MI">#REF!</definedName>
    <definedName name="print_end">#REF!</definedName>
    <definedName name="PRIOR">#REF!</definedName>
    <definedName name="Ratebase">#REF!</definedName>
    <definedName name="RevReqLookupKey">#REF!</definedName>
    <definedName name="RevReqRange">#REF!</definedName>
    <definedName name="RVCASHPR">#REF!</definedName>
    <definedName name="SALBENF">#REF!</definedName>
    <definedName name="salreg">#REF!</definedName>
    <definedName name="SALREGF">#REF!</definedName>
    <definedName name="SOURCEAPP">#REF!</definedName>
    <definedName name="STATS1">#REF!</definedName>
    <definedName name="STATS2">#REF!</definedName>
    <definedName name="Surtax">#REF!</definedName>
    <definedName name="TEMPA">#REF!</definedName>
    <definedName name="TestYr">#REF!</definedName>
    <definedName name="TestYrPL">#REF!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OTCAPADDITIONS">#REF!</definedName>
    <definedName name="TRANBUD">#REF!</definedName>
    <definedName name="TRANEND">#REF!</definedName>
    <definedName name="TRANSCAP">#REF!</definedName>
    <definedName name="TRANSFER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tility">#REF!</definedName>
    <definedName name="utitliy1">#REF!</definedName>
    <definedName name="WAGBENF">#REF!</definedName>
    <definedName name="wagdob">#REF!</definedName>
    <definedName name="wagdobf">#REF!</definedName>
    <definedName name="wagreg">#REF!</definedName>
    <definedName name="wagreg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F4" i="1"/>
  <c r="F5" i="1"/>
  <c r="F6" i="1"/>
  <c r="F7" i="1"/>
  <c r="F8" i="1"/>
  <c r="F9" i="1"/>
  <c r="F10" i="1"/>
  <c r="F3" i="1"/>
  <c r="D3" i="1"/>
  <c r="E4" i="1"/>
  <c r="E5" i="1"/>
  <c r="E6" i="1"/>
  <c r="E7" i="1"/>
  <c r="E8" i="1"/>
  <c r="E9" i="1"/>
  <c r="E10" i="1"/>
  <c r="E3" i="1"/>
  <c r="D10" i="1"/>
  <c r="C10" i="1"/>
  <c r="D9" i="1"/>
  <c r="C9" i="1"/>
  <c r="D8" i="1"/>
  <c r="C8" i="1"/>
  <c r="D7" i="1"/>
  <c r="C7" i="1"/>
  <c r="D6" i="1"/>
  <c r="C6" i="1"/>
  <c r="D5" i="1"/>
  <c r="C5" i="1"/>
  <c r="D4" i="1"/>
  <c r="C4" i="1"/>
  <c r="C3" i="1"/>
  <c r="Q144" i="1" l="1"/>
  <c r="L144" i="1"/>
  <c r="R144" i="1"/>
  <c r="P144" i="1"/>
  <c r="O144" i="1"/>
  <c r="N144" i="1"/>
  <c r="M144" i="1"/>
  <c r="C144" i="1"/>
  <c r="B144" i="1"/>
  <c r="O143" i="1"/>
  <c r="L143" i="1"/>
  <c r="R143" i="1"/>
  <c r="Q143" i="1"/>
  <c r="P143" i="1"/>
  <c r="N143" i="1"/>
  <c r="M143" i="1"/>
  <c r="C143" i="1"/>
  <c r="B143" i="1"/>
  <c r="L142" i="1"/>
  <c r="R142" i="1"/>
  <c r="Q142" i="1"/>
  <c r="P142" i="1"/>
  <c r="O142" i="1"/>
  <c r="N142" i="1"/>
  <c r="M142" i="1"/>
  <c r="C142" i="1"/>
  <c r="B142" i="1"/>
  <c r="L141" i="1"/>
  <c r="R141" i="1"/>
  <c r="Q141" i="1"/>
  <c r="P141" i="1"/>
  <c r="O141" i="1"/>
  <c r="N141" i="1"/>
  <c r="M141" i="1"/>
  <c r="C141" i="1"/>
  <c r="B141" i="1"/>
  <c r="L140" i="1"/>
  <c r="R140" i="1"/>
  <c r="Q140" i="1"/>
  <c r="P140" i="1"/>
  <c r="O140" i="1"/>
  <c r="N140" i="1"/>
  <c r="M140" i="1"/>
  <c r="C140" i="1"/>
  <c r="B140" i="1"/>
  <c r="L139" i="1"/>
  <c r="R139" i="1"/>
  <c r="Q139" i="1"/>
  <c r="P139" i="1"/>
  <c r="O139" i="1"/>
  <c r="N139" i="1"/>
  <c r="M139" i="1"/>
  <c r="C139" i="1"/>
  <c r="B139" i="1"/>
  <c r="M138" i="1"/>
  <c r="L138" i="1"/>
  <c r="R138" i="1"/>
  <c r="Q138" i="1"/>
  <c r="P138" i="1"/>
  <c r="O138" i="1"/>
  <c r="N138" i="1"/>
  <c r="C138" i="1"/>
  <c r="B138" i="1"/>
  <c r="M137" i="1"/>
  <c r="L137" i="1"/>
  <c r="R137" i="1"/>
  <c r="Q137" i="1"/>
  <c r="P137" i="1"/>
  <c r="O137" i="1"/>
  <c r="N137" i="1"/>
  <c r="C137" i="1"/>
  <c r="B137" i="1"/>
  <c r="L136" i="1"/>
  <c r="R136" i="1"/>
  <c r="Q136" i="1"/>
  <c r="P136" i="1"/>
  <c r="O136" i="1"/>
  <c r="N136" i="1"/>
  <c r="M136" i="1"/>
  <c r="C136" i="1"/>
  <c r="B136" i="1"/>
  <c r="O135" i="1"/>
  <c r="L135" i="1"/>
  <c r="R135" i="1"/>
  <c r="Q135" i="1"/>
  <c r="P135" i="1"/>
  <c r="N135" i="1"/>
  <c r="M135" i="1"/>
  <c r="C135" i="1"/>
  <c r="B135" i="1"/>
  <c r="N134" i="1"/>
  <c r="L134" i="1"/>
  <c r="R134" i="1"/>
  <c r="Q134" i="1"/>
  <c r="P134" i="1"/>
  <c r="O134" i="1"/>
  <c r="M134" i="1"/>
  <c r="C134" i="1"/>
  <c r="B134" i="1"/>
  <c r="M133" i="1"/>
  <c r="L133" i="1"/>
  <c r="R133" i="1"/>
  <c r="Q133" i="1"/>
  <c r="P133" i="1"/>
  <c r="O133" i="1"/>
  <c r="N133" i="1"/>
  <c r="C133" i="1"/>
  <c r="B133" i="1"/>
  <c r="L132" i="1"/>
  <c r="R132" i="1"/>
  <c r="Q132" i="1"/>
  <c r="P132" i="1"/>
  <c r="O132" i="1"/>
  <c r="N132" i="1"/>
  <c r="M132" i="1"/>
  <c r="C132" i="1"/>
  <c r="B132" i="1"/>
  <c r="N131" i="1"/>
  <c r="L131" i="1"/>
  <c r="R131" i="1"/>
  <c r="Q131" i="1"/>
  <c r="P131" i="1"/>
  <c r="O131" i="1"/>
  <c r="M131" i="1"/>
  <c r="C131" i="1"/>
  <c r="B131" i="1"/>
  <c r="N130" i="1"/>
  <c r="M130" i="1"/>
  <c r="L130" i="1"/>
  <c r="R130" i="1"/>
  <c r="Q130" i="1"/>
  <c r="P130" i="1"/>
  <c r="O130" i="1"/>
  <c r="C130" i="1"/>
  <c r="B130" i="1"/>
  <c r="M129" i="1"/>
  <c r="L129" i="1"/>
  <c r="R129" i="1"/>
  <c r="Q129" i="1"/>
  <c r="P129" i="1"/>
  <c r="O129" i="1"/>
  <c r="N129" i="1"/>
  <c r="C129" i="1"/>
  <c r="B129" i="1"/>
  <c r="O128" i="1"/>
  <c r="L128" i="1"/>
  <c r="R128" i="1"/>
  <c r="Q128" i="1"/>
  <c r="P128" i="1"/>
  <c r="N128" i="1"/>
  <c r="M128" i="1"/>
  <c r="C128" i="1"/>
  <c r="B128" i="1"/>
  <c r="R127" i="1"/>
  <c r="O127" i="1"/>
  <c r="L127" i="1"/>
  <c r="Q127" i="1"/>
  <c r="P127" i="1"/>
  <c r="N127" i="1"/>
  <c r="M127" i="1"/>
  <c r="C127" i="1"/>
  <c r="B127" i="1"/>
  <c r="R126" i="1"/>
  <c r="N126" i="1"/>
  <c r="L126" i="1"/>
  <c r="Q126" i="1"/>
  <c r="P126" i="1"/>
  <c r="O126" i="1"/>
  <c r="M126" i="1"/>
  <c r="C126" i="1"/>
  <c r="B126" i="1"/>
  <c r="M125" i="1"/>
  <c r="L125" i="1"/>
  <c r="R125" i="1"/>
  <c r="Q125" i="1"/>
  <c r="P125" i="1"/>
  <c r="O125" i="1"/>
  <c r="N125" i="1"/>
  <c r="C125" i="1"/>
  <c r="B125" i="1"/>
  <c r="L124" i="1"/>
  <c r="R124" i="1"/>
  <c r="Q124" i="1"/>
  <c r="P124" i="1"/>
  <c r="O124" i="1"/>
  <c r="N124" i="1"/>
  <c r="M124" i="1"/>
  <c r="C124" i="1"/>
  <c r="B124" i="1"/>
  <c r="O123" i="1"/>
  <c r="N123" i="1"/>
  <c r="L123" i="1"/>
  <c r="R123" i="1"/>
  <c r="Q123" i="1"/>
  <c r="P123" i="1"/>
  <c r="M123" i="1"/>
  <c r="C123" i="1"/>
  <c r="B123" i="1"/>
  <c r="R122" i="1"/>
  <c r="N122" i="1"/>
  <c r="L122" i="1"/>
  <c r="Q122" i="1"/>
  <c r="P122" i="1"/>
  <c r="O122" i="1"/>
  <c r="M122" i="1"/>
  <c r="C122" i="1"/>
  <c r="B122" i="1"/>
  <c r="Q121" i="1"/>
  <c r="L121" i="1"/>
  <c r="R121" i="1"/>
  <c r="P121" i="1"/>
  <c r="O121" i="1"/>
  <c r="N121" i="1"/>
  <c r="M121" i="1"/>
  <c r="C121" i="1"/>
  <c r="B121" i="1"/>
  <c r="P120" i="1"/>
  <c r="L120" i="1"/>
  <c r="R120" i="1"/>
  <c r="Q120" i="1"/>
  <c r="O120" i="1"/>
  <c r="N120" i="1"/>
  <c r="M120" i="1"/>
  <c r="C120" i="1"/>
  <c r="B120" i="1"/>
  <c r="L119" i="1"/>
  <c r="R119" i="1"/>
  <c r="Q119" i="1"/>
  <c r="P119" i="1"/>
  <c r="O119" i="1"/>
  <c r="N119" i="1"/>
  <c r="M119" i="1"/>
  <c r="C119" i="1"/>
  <c r="B119" i="1"/>
  <c r="R118" i="1"/>
  <c r="L118" i="1"/>
  <c r="Q118" i="1"/>
  <c r="P118" i="1"/>
  <c r="O118" i="1"/>
  <c r="N118" i="1"/>
  <c r="M118" i="1"/>
  <c r="C118" i="1"/>
  <c r="B118" i="1"/>
  <c r="Q117" i="1"/>
  <c r="L117" i="1"/>
  <c r="R117" i="1"/>
  <c r="P117" i="1"/>
  <c r="O117" i="1"/>
  <c r="N117" i="1"/>
  <c r="M117" i="1"/>
  <c r="C117" i="1"/>
  <c r="B117" i="1"/>
  <c r="L116" i="1"/>
  <c r="R116" i="1"/>
  <c r="Q116" i="1"/>
  <c r="P116" i="1"/>
  <c r="O116" i="1"/>
  <c r="N116" i="1"/>
  <c r="S116" i="1" s="1"/>
  <c r="M116" i="1"/>
  <c r="C116" i="1"/>
  <c r="B116" i="1"/>
  <c r="O115" i="1"/>
  <c r="L115" i="1"/>
  <c r="R115" i="1"/>
  <c r="Q115" i="1"/>
  <c r="P115" i="1"/>
  <c r="N115" i="1"/>
  <c r="M115" i="1"/>
  <c r="S115" i="1" s="1"/>
  <c r="C115" i="1"/>
  <c r="B115" i="1"/>
  <c r="R114" i="1"/>
  <c r="N114" i="1"/>
  <c r="M114" i="1"/>
  <c r="L114" i="1"/>
  <c r="Q114" i="1"/>
  <c r="P114" i="1"/>
  <c r="O114" i="1"/>
  <c r="C114" i="1"/>
  <c r="B114" i="1"/>
  <c r="Q113" i="1"/>
  <c r="P113" i="1"/>
  <c r="L113" i="1"/>
  <c r="R113" i="1"/>
  <c r="O113" i="1"/>
  <c r="N113" i="1"/>
  <c r="M113" i="1"/>
  <c r="C113" i="1"/>
  <c r="B113" i="1"/>
  <c r="O112" i="1"/>
  <c r="N112" i="1"/>
  <c r="L112" i="1"/>
  <c r="S112" i="1" s="1"/>
  <c r="R112" i="1"/>
  <c r="Q112" i="1"/>
  <c r="P112" i="1"/>
  <c r="M112" i="1"/>
  <c r="C112" i="1"/>
  <c r="B112" i="1"/>
  <c r="O111" i="1"/>
  <c r="L111" i="1"/>
  <c r="R111" i="1"/>
  <c r="Q111" i="1"/>
  <c r="P111" i="1"/>
  <c r="N111" i="1"/>
  <c r="M111" i="1"/>
  <c r="C111" i="1"/>
  <c r="B111" i="1"/>
  <c r="R110" i="1"/>
  <c r="N110" i="1"/>
  <c r="M110" i="1"/>
  <c r="L110" i="1"/>
  <c r="Q110" i="1"/>
  <c r="P110" i="1"/>
  <c r="O110" i="1"/>
  <c r="C110" i="1"/>
  <c r="B110" i="1"/>
  <c r="Q109" i="1"/>
  <c r="P109" i="1"/>
  <c r="L109" i="1"/>
  <c r="R109" i="1"/>
  <c r="O109" i="1"/>
  <c r="N109" i="1"/>
  <c r="M109" i="1"/>
  <c r="C109" i="1"/>
  <c r="B109" i="1"/>
  <c r="N108" i="1"/>
  <c r="L108" i="1"/>
  <c r="R108" i="1"/>
  <c r="Q108" i="1"/>
  <c r="P108" i="1"/>
  <c r="O108" i="1"/>
  <c r="M108" i="1"/>
  <c r="C108" i="1"/>
  <c r="B108" i="1"/>
  <c r="O107" i="1"/>
  <c r="L107" i="1"/>
  <c r="R107" i="1"/>
  <c r="Q107" i="1"/>
  <c r="P107" i="1"/>
  <c r="N107" i="1"/>
  <c r="M107" i="1"/>
  <c r="C107" i="1"/>
  <c r="B107" i="1"/>
  <c r="R106" i="1"/>
  <c r="N106" i="1"/>
  <c r="M106" i="1"/>
  <c r="L106" i="1"/>
  <c r="Q106" i="1"/>
  <c r="P106" i="1"/>
  <c r="O106" i="1"/>
  <c r="C106" i="1"/>
  <c r="B106" i="1"/>
  <c r="Q105" i="1"/>
  <c r="P105" i="1"/>
  <c r="L105" i="1"/>
  <c r="R105" i="1"/>
  <c r="O105" i="1"/>
  <c r="N105" i="1"/>
  <c r="M105" i="1"/>
  <c r="C105" i="1"/>
  <c r="B105" i="1"/>
  <c r="N104" i="1"/>
  <c r="L104" i="1"/>
  <c r="R104" i="1"/>
  <c r="Q104" i="1"/>
  <c r="P104" i="1"/>
  <c r="O104" i="1"/>
  <c r="M104" i="1"/>
  <c r="C104" i="1"/>
  <c r="B104" i="1"/>
  <c r="O103" i="1"/>
  <c r="L103" i="1"/>
  <c r="R103" i="1"/>
  <c r="Q103" i="1"/>
  <c r="P103" i="1"/>
  <c r="N103" i="1"/>
  <c r="M103" i="1"/>
  <c r="C103" i="1"/>
  <c r="B103" i="1"/>
  <c r="R102" i="1"/>
  <c r="N102" i="1"/>
  <c r="M102" i="1"/>
  <c r="L102" i="1"/>
  <c r="Q102" i="1"/>
  <c r="P102" i="1"/>
  <c r="O102" i="1"/>
  <c r="C102" i="1"/>
  <c r="B102" i="1"/>
  <c r="Q101" i="1"/>
  <c r="P101" i="1"/>
  <c r="L101" i="1"/>
  <c r="R101" i="1"/>
  <c r="O101" i="1"/>
  <c r="N101" i="1"/>
  <c r="M101" i="1"/>
  <c r="C101" i="1"/>
  <c r="B101" i="1"/>
  <c r="N100" i="1"/>
  <c r="L100" i="1"/>
  <c r="R100" i="1"/>
  <c r="Q100" i="1"/>
  <c r="P100" i="1"/>
  <c r="O100" i="1"/>
  <c r="M100" i="1"/>
  <c r="C100" i="1"/>
  <c r="B100" i="1"/>
  <c r="O99" i="1"/>
  <c r="N99" i="1"/>
  <c r="L99" i="1"/>
  <c r="R99" i="1"/>
  <c r="Q99" i="1"/>
  <c r="P99" i="1"/>
  <c r="M99" i="1"/>
  <c r="C99" i="1"/>
  <c r="B99" i="1"/>
  <c r="R98" i="1"/>
  <c r="Q98" i="1"/>
  <c r="M98" i="1"/>
  <c r="L98" i="1"/>
  <c r="P98" i="1"/>
  <c r="O98" i="1"/>
  <c r="N98" i="1"/>
  <c r="C98" i="1"/>
  <c r="B98" i="1"/>
  <c r="P97" i="1"/>
  <c r="O97" i="1"/>
  <c r="L97" i="1"/>
  <c r="R97" i="1"/>
  <c r="Q97" i="1"/>
  <c r="N97" i="1"/>
  <c r="M97" i="1"/>
  <c r="C97" i="1"/>
  <c r="B97" i="1"/>
  <c r="N96" i="1"/>
  <c r="L96" i="1"/>
  <c r="S96" i="1" s="1"/>
  <c r="R96" i="1"/>
  <c r="Q96" i="1"/>
  <c r="P96" i="1"/>
  <c r="O96" i="1"/>
  <c r="M96" i="1"/>
  <c r="C96" i="1"/>
  <c r="B96" i="1"/>
  <c r="O95" i="1"/>
  <c r="N95" i="1"/>
  <c r="L95" i="1"/>
  <c r="R95" i="1"/>
  <c r="Q95" i="1"/>
  <c r="P95" i="1"/>
  <c r="M95" i="1"/>
  <c r="C95" i="1"/>
  <c r="B95" i="1"/>
  <c r="R94" i="1"/>
  <c r="Q94" i="1"/>
  <c r="M94" i="1"/>
  <c r="L94" i="1"/>
  <c r="P94" i="1"/>
  <c r="O94" i="1"/>
  <c r="N94" i="1"/>
  <c r="C94" i="1"/>
  <c r="B94" i="1"/>
  <c r="P93" i="1"/>
  <c r="O93" i="1"/>
  <c r="L93" i="1"/>
  <c r="R93" i="1"/>
  <c r="Q93" i="1"/>
  <c r="N93" i="1"/>
  <c r="M93" i="1"/>
  <c r="C93" i="1"/>
  <c r="B93" i="1"/>
  <c r="P92" i="1"/>
  <c r="L92" i="1"/>
  <c r="R92" i="1"/>
  <c r="Q92" i="1"/>
  <c r="O92" i="1"/>
  <c r="N92" i="1"/>
  <c r="M92" i="1"/>
  <c r="C92" i="1"/>
  <c r="B92" i="1"/>
  <c r="R91" i="1"/>
  <c r="N91" i="1"/>
  <c r="M91" i="1"/>
  <c r="L91" i="1"/>
  <c r="Q91" i="1"/>
  <c r="P91" i="1"/>
  <c r="O91" i="1"/>
  <c r="C91" i="1"/>
  <c r="B91" i="1"/>
  <c r="R90" i="1"/>
  <c r="Q90" i="1"/>
  <c r="M90" i="1"/>
  <c r="L90" i="1"/>
  <c r="P90" i="1"/>
  <c r="O90" i="1"/>
  <c r="N90" i="1"/>
  <c r="C90" i="1"/>
  <c r="B90" i="1"/>
  <c r="P89" i="1"/>
  <c r="O89" i="1"/>
  <c r="L89" i="1"/>
  <c r="R89" i="1"/>
  <c r="Q89" i="1"/>
  <c r="N89" i="1"/>
  <c r="M89" i="1"/>
  <c r="C89" i="1"/>
  <c r="B89" i="1"/>
  <c r="P88" i="1"/>
  <c r="L88" i="1"/>
  <c r="R88" i="1"/>
  <c r="Q88" i="1"/>
  <c r="O88" i="1"/>
  <c r="N88" i="1"/>
  <c r="M88" i="1"/>
  <c r="C88" i="1"/>
  <c r="B88" i="1"/>
  <c r="R87" i="1"/>
  <c r="N87" i="1"/>
  <c r="L87" i="1"/>
  <c r="Q87" i="1"/>
  <c r="P87" i="1"/>
  <c r="O87" i="1"/>
  <c r="M87" i="1"/>
  <c r="C87" i="1"/>
  <c r="B87" i="1"/>
  <c r="R86" i="1"/>
  <c r="Q86" i="1"/>
  <c r="M86" i="1"/>
  <c r="L86" i="1"/>
  <c r="P86" i="1"/>
  <c r="O86" i="1"/>
  <c r="N86" i="1"/>
  <c r="C86" i="1"/>
  <c r="B86" i="1"/>
  <c r="P85" i="1"/>
  <c r="O85" i="1"/>
  <c r="L85" i="1"/>
  <c r="R85" i="1"/>
  <c r="Q85" i="1"/>
  <c r="N85" i="1"/>
  <c r="M85" i="1"/>
  <c r="C85" i="1"/>
  <c r="B85" i="1"/>
  <c r="P84" i="1"/>
  <c r="L84" i="1"/>
  <c r="R84" i="1"/>
  <c r="S84" i="1" s="1"/>
  <c r="Q84" i="1"/>
  <c r="O84" i="1"/>
  <c r="N84" i="1"/>
  <c r="M84" i="1"/>
  <c r="C84" i="1"/>
  <c r="B84" i="1"/>
  <c r="N83" i="1"/>
  <c r="L83" i="1"/>
  <c r="R83" i="1"/>
  <c r="Q83" i="1"/>
  <c r="P83" i="1"/>
  <c r="O83" i="1"/>
  <c r="M83" i="1"/>
  <c r="C83" i="1"/>
  <c r="B83" i="1"/>
  <c r="Q82" i="1"/>
  <c r="P82" i="1"/>
  <c r="L82" i="1"/>
  <c r="R82" i="1"/>
  <c r="O82" i="1"/>
  <c r="N82" i="1"/>
  <c r="M82" i="1"/>
  <c r="C82" i="1"/>
  <c r="B82" i="1"/>
  <c r="O81" i="1"/>
  <c r="M81" i="1"/>
  <c r="L81" i="1"/>
  <c r="R81" i="1"/>
  <c r="Q81" i="1"/>
  <c r="P81" i="1"/>
  <c r="N81" i="1"/>
  <c r="C81" i="1"/>
  <c r="B81" i="1"/>
  <c r="P80" i="1"/>
  <c r="S80" i="1" s="1"/>
  <c r="L80" i="1"/>
  <c r="R80" i="1"/>
  <c r="Q80" i="1"/>
  <c r="O80" i="1"/>
  <c r="N80" i="1"/>
  <c r="M80" i="1"/>
  <c r="C80" i="1"/>
  <c r="B80" i="1"/>
  <c r="N79" i="1"/>
  <c r="L79" i="1"/>
  <c r="R79" i="1"/>
  <c r="Q79" i="1"/>
  <c r="P79" i="1"/>
  <c r="O79" i="1"/>
  <c r="M79" i="1"/>
  <c r="C79" i="1"/>
  <c r="B79" i="1"/>
  <c r="Q78" i="1"/>
  <c r="P78" i="1"/>
  <c r="L78" i="1"/>
  <c r="R78" i="1"/>
  <c r="O78" i="1"/>
  <c r="N78" i="1"/>
  <c r="M78" i="1"/>
  <c r="C78" i="1"/>
  <c r="B78" i="1"/>
  <c r="O77" i="1"/>
  <c r="M77" i="1"/>
  <c r="L77" i="1"/>
  <c r="R77" i="1"/>
  <c r="Q77" i="1"/>
  <c r="P77" i="1"/>
  <c r="N77" i="1"/>
  <c r="C77" i="1"/>
  <c r="B77" i="1"/>
  <c r="P76" i="1"/>
  <c r="O76" i="1"/>
  <c r="L76" i="1"/>
  <c r="R76" i="1"/>
  <c r="Q76" i="1"/>
  <c r="N76" i="1"/>
  <c r="M76" i="1"/>
  <c r="C76" i="1"/>
  <c r="B76" i="1"/>
  <c r="R75" i="1"/>
  <c r="N75" i="1"/>
  <c r="M75" i="1"/>
  <c r="L75" i="1"/>
  <c r="Q75" i="1"/>
  <c r="P75" i="1"/>
  <c r="O75" i="1"/>
  <c r="C75" i="1"/>
  <c r="B75" i="1"/>
  <c r="N74" i="1"/>
  <c r="L74" i="1"/>
  <c r="R74" i="1"/>
  <c r="Q74" i="1"/>
  <c r="P74" i="1"/>
  <c r="O74" i="1"/>
  <c r="M74" i="1"/>
  <c r="C74" i="1"/>
  <c r="B74" i="1"/>
  <c r="P73" i="1"/>
  <c r="L73" i="1"/>
  <c r="R73" i="1"/>
  <c r="Q73" i="1"/>
  <c r="O73" i="1"/>
  <c r="N73" i="1"/>
  <c r="M73" i="1"/>
  <c r="C73" i="1"/>
  <c r="B73" i="1"/>
  <c r="R72" i="1"/>
  <c r="L72" i="1"/>
  <c r="Q72" i="1"/>
  <c r="P72" i="1"/>
  <c r="O72" i="1"/>
  <c r="N72" i="1"/>
  <c r="M72" i="1"/>
  <c r="C72" i="1"/>
  <c r="B72" i="1"/>
  <c r="R71" i="1"/>
  <c r="O71" i="1"/>
  <c r="N71" i="1"/>
  <c r="L71" i="1"/>
  <c r="Q71" i="1"/>
  <c r="P71" i="1"/>
  <c r="M71" i="1"/>
  <c r="C71" i="1"/>
  <c r="B71" i="1"/>
  <c r="R70" i="1"/>
  <c r="N70" i="1"/>
  <c r="L70" i="1"/>
  <c r="Q70" i="1"/>
  <c r="P70" i="1"/>
  <c r="O70" i="1"/>
  <c r="M70" i="1"/>
  <c r="C70" i="1"/>
  <c r="B70" i="1"/>
  <c r="Q69" i="1"/>
  <c r="P69" i="1"/>
  <c r="L69" i="1"/>
  <c r="R69" i="1"/>
  <c r="O69" i="1"/>
  <c r="N69" i="1"/>
  <c r="M69" i="1"/>
  <c r="C69" i="1"/>
  <c r="B69" i="1"/>
  <c r="L68" i="1"/>
  <c r="R68" i="1"/>
  <c r="Q68" i="1"/>
  <c r="P68" i="1"/>
  <c r="O68" i="1"/>
  <c r="N68" i="1"/>
  <c r="M68" i="1"/>
  <c r="C68" i="1"/>
  <c r="B68" i="1"/>
  <c r="M67" i="1"/>
  <c r="L67" i="1"/>
  <c r="R67" i="1"/>
  <c r="Q67" i="1"/>
  <c r="P67" i="1"/>
  <c r="O67" i="1"/>
  <c r="N67" i="1"/>
  <c r="C67" i="1"/>
  <c r="B67" i="1"/>
  <c r="L66" i="1"/>
  <c r="R66" i="1"/>
  <c r="Q66" i="1"/>
  <c r="P66" i="1"/>
  <c r="O66" i="1"/>
  <c r="N66" i="1"/>
  <c r="M66" i="1"/>
  <c r="C66" i="1"/>
  <c r="B66" i="1"/>
  <c r="Q65" i="1"/>
  <c r="L65" i="1"/>
  <c r="R65" i="1"/>
  <c r="P65" i="1"/>
  <c r="O65" i="1"/>
  <c r="N65" i="1"/>
  <c r="M65" i="1"/>
  <c r="S65" i="1" s="1"/>
  <c r="C65" i="1"/>
  <c r="B65" i="1"/>
  <c r="N64" i="1"/>
  <c r="L64" i="1"/>
  <c r="R64" i="1"/>
  <c r="Q64" i="1"/>
  <c r="P64" i="1"/>
  <c r="O64" i="1"/>
  <c r="M64" i="1"/>
  <c r="C64" i="1"/>
  <c r="B64" i="1"/>
  <c r="L63" i="1"/>
  <c r="R63" i="1"/>
  <c r="Q63" i="1"/>
  <c r="P63" i="1"/>
  <c r="O63" i="1"/>
  <c r="N63" i="1"/>
  <c r="S63" i="1" s="1"/>
  <c r="M63" i="1"/>
  <c r="C63" i="1"/>
  <c r="B63" i="1"/>
  <c r="P62" i="1"/>
  <c r="L62" i="1"/>
  <c r="R62" i="1"/>
  <c r="Q62" i="1"/>
  <c r="O62" i="1"/>
  <c r="N62" i="1"/>
  <c r="M62" i="1"/>
  <c r="C62" i="1"/>
  <c r="B62" i="1"/>
  <c r="L61" i="1"/>
  <c r="R61" i="1"/>
  <c r="Q61" i="1"/>
  <c r="P61" i="1"/>
  <c r="O61" i="1"/>
  <c r="N61" i="1"/>
  <c r="M61" i="1"/>
  <c r="C61" i="1"/>
  <c r="B61" i="1"/>
  <c r="R60" i="1"/>
  <c r="L60" i="1"/>
  <c r="Q60" i="1"/>
  <c r="P60" i="1"/>
  <c r="O60" i="1"/>
  <c r="N60" i="1"/>
  <c r="M60" i="1"/>
  <c r="C60" i="1"/>
  <c r="B60" i="1"/>
  <c r="N59" i="1"/>
  <c r="M59" i="1"/>
  <c r="L59" i="1"/>
  <c r="R59" i="1"/>
  <c r="Q59" i="1"/>
  <c r="P59" i="1"/>
  <c r="O59" i="1"/>
  <c r="C59" i="1"/>
  <c r="B59" i="1"/>
  <c r="R58" i="1"/>
  <c r="P58" i="1"/>
  <c r="L58" i="1"/>
  <c r="Q58" i="1"/>
  <c r="O58" i="1"/>
  <c r="N58" i="1"/>
  <c r="M58" i="1"/>
  <c r="C58" i="1"/>
  <c r="B58" i="1"/>
  <c r="Q57" i="1"/>
  <c r="L57" i="1"/>
  <c r="R57" i="1"/>
  <c r="P57" i="1"/>
  <c r="O57" i="1"/>
  <c r="N57" i="1"/>
  <c r="M57" i="1"/>
  <c r="C57" i="1"/>
  <c r="B57" i="1"/>
  <c r="L56" i="1"/>
  <c r="R56" i="1"/>
  <c r="Q56" i="1"/>
  <c r="P56" i="1"/>
  <c r="O56" i="1"/>
  <c r="N56" i="1"/>
  <c r="M56" i="1"/>
  <c r="C56" i="1"/>
  <c r="B56" i="1"/>
  <c r="O55" i="1"/>
  <c r="L55" i="1"/>
  <c r="R55" i="1"/>
  <c r="Q55" i="1"/>
  <c r="P55" i="1"/>
  <c r="N55" i="1"/>
  <c r="M55" i="1"/>
  <c r="C55" i="1"/>
  <c r="B55" i="1"/>
  <c r="R54" i="1"/>
  <c r="L54" i="1"/>
  <c r="Q54" i="1"/>
  <c r="P54" i="1"/>
  <c r="O54" i="1"/>
  <c r="N54" i="1"/>
  <c r="M54" i="1"/>
  <c r="C54" i="1"/>
  <c r="B54" i="1"/>
  <c r="N53" i="1"/>
  <c r="M53" i="1"/>
  <c r="L53" i="1"/>
  <c r="R53" i="1"/>
  <c r="Q53" i="1"/>
  <c r="P53" i="1"/>
  <c r="O53" i="1"/>
  <c r="C53" i="1"/>
  <c r="B53" i="1"/>
  <c r="P52" i="1"/>
  <c r="L52" i="1"/>
  <c r="R52" i="1"/>
  <c r="Q52" i="1"/>
  <c r="O52" i="1"/>
  <c r="N52" i="1"/>
  <c r="M52" i="1"/>
  <c r="C52" i="1"/>
  <c r="B52" i="1"/>
  <c r="P51" i="1"/>
  <c r="L51" i="1"/>
  <c r="R51" i="1"/>
  <c r="Q51" i="1"/>
  <c r="O51" i="1"/>
  <c r="N51" i="1"/>
  <c r="M51" i="1"/>
  <c r="C51" i="1"/>
  <c r="B51" i="1"/>
  <c r="R50" i="1"/>
  <c r="N50" i="1"/>
  <c r="L50" i="1"/>
  <c r="Q50" i="1"/>
  <c r="P50" i="1"/>
  <c r="O50" i="1"/>
  <c r="M50" i="1"/>
  <c r="C50" i="1"/>
  <c r="B50" i="1"/>
  <c r="N49" i="1"/>
  <c r="L49" i="1"/>
  <c r="R49" i="1"/>
  <c r="Q49" i="1"/>
  <c r="P49" i="1"/>
  <c r="O49" i="1"/>
  <c r="M49" i="1"/>
  <c r="C49" i="1"/>
  <c r="B49" i="1"/>
  <c r="Q48" i="1"/>
  <c r="L48" i="1"/>
  <c r="R48" i="1"/>
  <c r="P48" i="1"/>
  <c r="O48" i="1"/>
  <c r="N48" i="1"/>
  <c r="M48" i="1"/>
  <c r="C48" i="1"/>
  <c r="B48" i="1"/>
  <c r="L47" i="1"/>
  <c r="R47" i="1"/>
  <c r="Q47" i="1"/>
  <c r="P47" i="1"/>
  <c r="O47" i="1"/>
  <c r="N47" i="1"/>
  <c r="M47" i="1"/>
  <c r="C47" i="1"/>
  <c r="B47" i="1"/>
  <c r="R46" i="1"/>
  <c r="O46" i="1"/>
  <c r="N46" i="1"/>
  <c r="L46" i="1"/>
  <c r="Q46" i="1"/>
  <c r="P46" i="1"/>
  <c r="M46" i="1"/>
  <c r="S46" i="1" s="1"/>
  <c r="C46" i="1"/>
  <c r="B46" i="1"/>
  <c r="R45" i="1"/>
  <c r="L45" i="1"/>
  <c r="Q45" i="1"/>
  <c r="P45" i="1"/>
  <c r="O45" i="1"/>
  <c r="N45" i="1"/>
  <c r="M45" i="1"/>
  <c r="C45" i="1"/>
  <c r="B45" i="1"/>
  <c r="Q44" i="1"/>
  <c r="M44" i="1"/>
  <c r="L44" i="1"/>
  <c r="R44" i="1"/>
  <c r="P44" i="1"/>
  <c r="O44" i="1"/>
  <c r="N44" i="1"/>
  <c r="C44" i="1"/>
  <c r="B44" i="1"/>
  <c r="L43" i="1"/>
  <c r="R43" i="1"/>
  <c r="Q43" i="1"/>
  <c r="P43" i="1"/>
  <c r="O43" i="1"/>
  <c r="N43" i="1"/>
  <c r="M43" i="1"/>
  <c r="C43" i="1"/>
  <c r="B43" i="1"/>
  <c r="O42" i="1"/>
  <c r="N42" i="1"/>
  <c r="L42" i="1"/>
  <c r="R42" i="1"/>
  <c r="Q42" i="1"/>
  <c r="P42" i="1"/>
  <c r="M42" i="1"/>
  <c r="C42" i="1"/>
  <c r="B42" i="1"/>
  <c r="Q41" i="1"/>
  <c r="M41" i="1"/>
  <c r="L41" i="1"/>
  <c r="R41" i="1"/>
  <c r="P41" i="1"/>
  <c r="O41" i="1"/>
  <c r="N41" i="1"/>
  <c r="C41" i="1"/>
  <c r="B41" i="1"/>
  <c r="M40" i="1"/>
  <c r="L40" i="1"/>
  <c r="R40" i="1"/>
  <c r="Q40" i="1"/>
  <c r="P40" i="1"/>
  <c r="O40" i="1"/>
  <c r="N40" i="1"/>
  <c r="C40" i="1"/>
  <c r="B40" i="1"/>
  <c r="L39" i="1"/>
  <c r="R39" i="1"/>
  <c r="Q39" i="1"/>
  <c r="P39" i="1"/>
  <c r="O39" i="1"/>
  <c r="N39" i="1"/>
  <c r="M39" i="1"/>
  <c r="C39" i="1"/>
  <c r="B39" i="1"/>
  <c r="O38" i="1"/>
  <c r="L38" i="1"/>
  <c r="R38" i="1"/>
  <c r="Q38" i="1"/>
  <c r="P38" i="1"/>
  <c r="N38" i="1"/>
  <c r="M38" i="1"/>
  <c r="C38" i="1"/>
  <c r="B38" i="1"/>
  <c r="R37" i="1"/>
  <c r="N37" i="1"/>
  <c r="M37" i="1"/>
  <c r="L37" i="1"/>
  <c r="Q37" i="1"/>
  <c r="P37" i="1"/>
  <c r="O37" i="1"/>
  <c r="C37" i="1"/>
  <c r="B37" i="1"/>
  <c r="M36" i="1"/>
  <c r="L36" i="1"/>
  <c r="R36" i="1"/>
  <c r="Q36" i="1"/>
  <c r="P36" i="1"/>
  <c r="O36" i="1"/>
  <c r="N36" i="1"/>
  <c r="C36" i="1"/>
  <c r="B36" i="1"/>
  <c r="O35" i="1"/>
  <c r="L35" i="1"/>
  <c r="R35" i="1"/>
  <c r="Q35" i="1"/>
  <c r="P35" i="1"/>
  <c r="N35" i="1"/>
  <c r="M35" i="1"/>
  <c r="C35" i="1"/>
  <c r="B35" i="1"/>
  <c r="Q34" i="1"/>
  <c r="L34" i="1"/>
  <c r="R34" i="1"/>
  <c r="P34" i="1"/>
  <c r="O34" i="1"/>
  <c r="N34" i="1"/>
  <c r="M34" i="1"/>
  <c r="C34" i="1"/>
  <c r="B34" i="1"/>
  <c r="N33" i="1"/>
  <c r="M33" i="1"/>
  <c r="L33" i="1"/>
  <c r="R33" i="1"/>
  <c r="Q33" i="1"/>
  <c r="P33" i="1"/>
  <c r="O33" i="1"/>
  <c r="C33" i="1"/>
  <c r="B33" i="1"/>
  <c r="P32" i="1"/>
  <c r="L32" i="1"/>
  <c r="R32" i="1"/>
  <c r="Q32" i="1"/>
  <c r="O32" i="1"/>
  <c r="N32" i="1"/>
  <c r="M32" i="1"/>
  <c r="C32" i="1"/>
  <c r="B32" i="1"/>
  <c r="P31" i="1"/>
  <c r="L31" i="1"/>
  <c r="R31" i="1"/>
  <c r="Q31" i="1"/>
  <c r="O31" i="1"/>
  <c r="N31" i="1"/>
  <c r="M31" i="1"/>
  <c r="C31" i="1"/>
  <c r="B31" i="1"/>
  <c r="R30" i="1"/>
  <c r="N30" i="1"/>
  <c r="L30" i="1"/>
  <c r="Q30" i="1"/>
  <c r="P30" i="1"/>
  <c r="O30" i="1"/>
  <c r="M30" i="1"/>
  <c r="C30" i="1"/>
  <c r="B30" i="1"/>
  <c r="N29" i="1"/>
  <c r="L29" i="1"/>
  <c r="R29" i="1"/>
  <c r="Q29" i="1"/>
  <c r="P29" i="1"/>
  <c r="O29" i="1"/>
  <c r="M29" i="1"/>
  <c r="C29" i="1"/>
  <c r="B29" i="1"/>
  <c r="Q28" i="1"/>
  <c r="M28" i="1"/>
  <c r="L28" i="1"/>
  <c r="R28" i="1"/>
  <c r="P28" i="1"/>
  <c r="O28" i="1"/>
  <c r="N28" i="1"/>
  <c r="C28" i="1"/>
  <c r="B28" i="1"/>
  <c r="L27" i="1"/>
  <c r="R27" i="1"/>
  <c r="Q27" i="1"/>
  <c r="P27" i="1"/>
  <c r="O27" i="1"/>
  <c r="N27" i="1"/>
  <c r="M27" i="1"/>
  <c r="C27" i="1"/>
  <c r="B27" i="1"/>
  <c r="O26" i="1"/>
  <c r="N26" i="1"/>
  <c r="L26" i="1"/>
  <c r="R26" i="1"/>
  <c r="Q26" i="1"/>
  <c r="P26" i="1"/>
  <c r="M26" i="1"/>
  <c r="C26" i="1"/>
  <c r="B26" i="1"/>
  <c r="Q25" i="1"/>
  <c r="M25" i="1"/>
  <c r="L25" i="1"/>
  <c r="R25" i="1"/>
  <c r="P25" i="1"/>
  <c r="O25" i="1"/>
  <c r="N25" i="1"/>
  <c r="C25" i="1"/>
  <c r="B25" i="1"/>
  <c r="M24" i="1"/>
  <c r="L24" i="1"/>
  <c r="R24" i="1"/>
  <c r="Q24" i="1"/>
  <c r="P24" i="1"/>
  <c r="O24" i="1"/>
  <c r="N24" i="1"/>
  <c r="C24" i="1"/>
  <c r="B24" i="1"/>
  <c r="L23" i="1"/>
  <c r="R23" i="1"/>
  <c r="Q23" i="1"/>
  <c r="P23" i="1"/>
  <c r="O23" i="1"/>
  <c r="N23" i="1"/>
  <c r="M23" i="1"/>
  <c r="C23" i="1"/>
  <c r="B23" i="1"/>
  <c r="O22" i="1"/>
  <c r="L22" i="1"/>
  <c r="R22" i="1"/>
  <c r="Q22" i="1"/>
  <c r="P22" i="1"/>
  <c r="N22" i="1"/>
  <c r="M22" i="1"/>
  <c r="C22" i="1"/>
  <c r="B22" i="1"/>
  <c r="R21" i="1"/>
  <c r="N21" i="1"/>
  <c r="M21" i="1"/>
  <c r="L21" i="1"/>
  <c r="Q21" i="1"/>
  <c r="P21" i="1"/>
  <c r="O21" i="1"/>
  <c r="C21" i="1"/>
  <c r="B21" i="1"/>
  <c r="M20" i="1"/>
  <c r="L20" i="1"/>
  <c r="R20" i="1"/>
  <c r="Q20" i="1"/>
  <c r="P20" i="1"/>
  <c r="O20" i="1"/>
  <c r="N20" i="1"/>
  <c r="C20" i="1"/>
  <c r="B20" i="1"/>
  <c r="O19" i="1"/>
  <c r="L19" i="1"/>
  <c r="R19" i="1"/>
  <c r="Q19" i="1"/>
  <c r="P19" i="1"/>
  <c r="N19" i="1"/>
  <c r="M19" i="1"/>
  <c r="C19" i="1"/>
  <c r="B19" i="1"/>
  <c r="Q18" i="1"/>
  <c r="L18" i="1"/>
  <c r="R18" i="1"/>
  <c r="P18" i="1"/>
  <c r="O18" i="1"/>
  <c r="N18" i="1"/>
  <c r="M18" i="1"/>
  <c r="C18" i="1"/>
  <c r="B18" i="1"/>
  <c r="N17" i="1"/>
  <c r="M17" i="1"/>
  <c r="L17" i="1"/>
  <c r="R17" i="1"/>
  <c r="Q17" i="1"/>
  <c r="P17" i="1"/>
  <c r="O17" i="1"/>
  <c r="C17" i="1"/>
  <c r="B17" i="1"/>
  <c r="Q16" i="1"/>
  <c r="M16" i="1"/>
  <c r="R16" i="1"/>
  <c r="P16" i="1"/>
  <c r="O16" i="1"/>
  <c r="N16" i="1"/>
  <c r="S124" i="1" l="1"/>
  <c r="S22" i="1"/>
  <c r="S31" i="1"/>
  <c r="S105" i="1"/>
  <c r="U105" i="1" s="1"/>
  <c r="S35" i="1"/>
  <c r="S42" i="1"/>
  <c r="S119" i="1"/>
  <c r="S123" i="1"/>
  <c r="U123" i="1" s="1"/>
  <c r="S140" i="1"/>
  <c r="S30" i="1"/>
  <c r="S51" i="1"/>
  <c r="S67" i="1"/>
  <c r="T67" i="1" s="1"/>
  <c r="S76" i="1"/>
  <c r="S95" i="1"/>
  <c r="S132" i="1"/>
  <c r="S38" i="1"/>
  <c r="T38" i="1" s="1"/>
  <c r="S59" i="1"/>
  <c r="S19" i="1"/>
  <c r="S26" i="1"/>
  <c r="S18" i="1"/>
  <c r="T18" i="1" s="1"/>
  <c r="S34" i="1"/>
  <c r="S60" i="1"/>
  <c r="S99" i="1"/>
  <c r="S111" i="1"/>
  <c r="U111" i="1" s="1"/>
  <c r="S50" i="1"/>
  <c r="S61" i="1"/>
  <c r="S64" i="1"/>
  <c r="S79" i="1"/>
  <c r="T79" i="1" s="1"/>
  <c r="S83" i="1"/>
  <c r="S89" i="1"/>
  <c r="U89" i="1" s="1"/>
  <c r="S104" i="1"/>
  <c r="S108" i="1"/>
  <c r="T108" i="1" s="1"/>
  <c r="S127" i="1"/>
  <c r="S131" i="1"/>
  <c r="S47" i="1"/>
  <c r="T47" i="1" s="1"/>
  <c r="S88" i="1"/>
  <c r="U88" i="1" s="1"/>
  <c r="S92" i="1"/>
  <c r="S100" i="1"/>
  <c r="S135" i="1"/>
  <c r="S139" i="1"/>
  <c r="U139" i="1" s="1"/>
  <c r="S24" i="1"/>
  <c r="U47" i="1"/>
  <c r="U92" i="1"/>
  <c r="T92" i="1"/>
  <c r="S28" i="1"/>
  <c r="S44" i="1"/>
  <c r="T63" i="1"/>
  <c r="U63" i="1"/>
  <c r="U76" i="1"/>
  <c r="T76" i="1"/>
  <c r="U84" i="1"/>
  <c r="T84" i="1"/>
  <c r="T111" i="1"/>
  <c r="S23" i="1"/>
  <c r="T30" i="1"/>
  <c r="U30" i="1"/>
  <c r="S32" i="1"/>
  <c r="S39" i="1"/>
  <c r="T46" i="1"/>
  <c r="U46" i="1"/>
  <c r="S48" i="1"/>
  <c r="U60" i="1"/>
  <c r="T60" i="1"/>
  <c r="T95" i="1"/>
  <c r="U95" i="1"/>
  <c r="T99" i="1"/>
  <c r="U99" i="1"/>
  <c r="T22" i="1"/>
  <c r="U22" i="1"/>
  <c r="U31" i="1"/>
  <c r="T31" i="1"/>
  <c r="S40" i="1"/>
  <c r="U100" i="1"/>
  <c r="T100" i="1"/>
  <c r="U19" i="1"/>
  <c r="T19" i="1"/>
  <c r="T26" i="1"/>
  <c r="U26" i="1"/>
  <c r="U35" i="1"/>
  <c r="T35" i="1"/>
  <c r="T42" i="1"/>
  <c r="U42" i="1"/>
  <c r="U51" i="1"/>
  <c r="T51" i="1"/>
  <c r="T59" i="1"/>
  <c r="U59" i="1"/>
  <c r="S20" i="1"/>
  <c r="S27" i="1"/>
  <c r="T34" i="1"/>
  <c r="U34" i="1"/>
  <c r="S36" i="1"/>
  <c r="S43" i="1"/>
  <c r="T50" i="1"/>
  <c r="U50" i="1"/>
  <c r="S52" i="1"/>
  <c r="U61" i="1"/>
  <c r="T61" i="1"/>
  <c r="U64" i="1"/>
  <c r="T64" i="1"/>
  <c r="U65" i="1"/>
  <c r="T65" i="1"/>
  <c r="T83" i="1"/>
  <c r="U83" i="1"/>
  <c r="U104" i="1"/>
  <c r="T104" i="1"/>
  <c r="U108" i="1"/>
  <c r="S25" i="1"/>
  <c r="S29" i="1"/>
  <c r="S37" i="1"/>
  <c r="S55" i="1"/>
  <c r="U80" i="1"/>
  <c r="T80" i="1"/>
  <c r="U96" i="1"/>
  <c r="T96" i="1"/>
  <c r="U112" i="1"/>
  <c r="T112" i="1"/>
  <c r="U116" i="1"/>
  <c r="T116" i="1"/>
  <c r="S122" i="1"/>
  <c r="U124" i="1"/>
  <c r="T124" i="1"/>
  <c r="S138" i="1"/>
  <c r="S62" i="1"/>
  <c r="S71" i="1"/>
  <c r="S75" i="1"/>
  <c r="S91" i="1"/>
  <c r="S93" i="1"/>
  <c r="S56" i="1"/>
  <c r="S57" i="1"/>
  <c r="S69" i="1"/>
  <c r="S81" i="1"/>
  <c r="S97" i="1"/>
  <c r="S113" i="1"/>
  <c r="S17" i="1"/>
  <c r="S21" i="1"/>
  <c r="S33" i="1"/>
  <c r="S41" i="1"/>
  <c r="S45" i="1"/>
  <c r="S49" i="1"/>
  <c r="S53" i="1"/>
  <c r="S87" i="1"/>
  <c r="S103" i="1"/>
  <c r="U115" i="1"/>
  <c r="T115" i="1"/>
  <c r="S121" i="1"/>
  <c r="T123" i="1"/>
  <c r="S129" i="1"/>
  <c r="S130" i="1"/>
  <c r="U131" i="1"/>
  <c r="T131" i="1"/>
  <c r="U132" i="1"/>
  <c r="T132" i="1"/>
  <c r="S137" i="1"/>
  <c r="U140" i="1"/>
  <c r="T140" i="1"/>
  <c r="S66" i="1"/>
  <c r="S68" i="1"/>
  <c r="S77" i="1"/>
  <c r="T89" i="1"/>
  <c r="S107" i="1"/>
  <c r="S109" i="1"/>
  <c r="S143" i="1"/>
  <c r="S72" i="1"/>
  <c r="S73" i="1"/>
  <c r="S85" i="1"/>
  <c r="S101" i="1"/>
  <c r="U119" i="1"/>
  <c r="T119" i="1"/>
  <c r="U127" i="1"/>
  <c r="T127" i="1"/>
  <c r="U135" i="1"/>
  <c r="T135" i="1"/>
  <c r="S141" i="1"/>
  <c r="S58" i="1"/>
  <c r="S74" i="1"/>
  <c r="S78" i="1"/>
  <c r="S82" i="1"/>
  <c r="S86" i="1"/>
  <c r="S90" i="1"/>
  <c r="S94" i="1"/>
  <c r="S98" i="1"/>
  <c r="S102" i="1"/>
  <c r="S106" i="1"/>
  <c r="S110" i="1"/>
  <c r="S114" i="1"/>
  <c r="S120" i="1"/>
  <c r="S128" i="1"/>
  <c r="S136" i="1"/>
  <c r="S142" i="1"/>
  <c r="S144" i="1"/>
  <c r="S54" i="1"/>
  <c r="S70" i="1"/>
  <c r="S118" i="1"/>
  <c r="S126" i="1"/>
  <c r="S134" i="1"/>
  <c r="S117" i="1"/>
  <c r="S125" i="1"/>
  <c r="S133" i="1"/>
  <c r="T139" i="1" l="1"/>
  <c r="U79" i="1"/>
  <c r="U38" i="1"/>
  <c r="U67" i="1"/>
  <c r="T105" i="1"/>
  <c r="U18" i="1"/>
  <c r="T88" i="1"/>
  <c r="T130" i="1"/>
  <c r="U130" i="1"/>
  <c r="T87" i="1"/>
  <c r="U87" i="1"/>
  <c r="U113" i="1"/>
  <c r="T113" i="1"/>
  <c r="T75" i="1"/>
  <c r="U75" i="1"/>
  <c r="T122" i="1"/>
  <c r="U122" i="1"/>
  <c r="U43" i="1"/>
  <c r="T43" i="1"/>
  <c r="U27" i="1"/>
  <c r="T27" i="1"/>
  <c r="U28" i="1"/>
  <c r="T28" i="1"/>
  <c r="U120" i="1"/>
  <c r="T120" i="1"/>
  <c r="U86" i="1"/>
  <c r="T86" i="1"/>
  <c r="T58" i="1"/>
  <c r="U58" i="1"/>
  <c r="U101" i="1"/>
  <c r="T101" i="1"/>
  <c r="U129" i="1"/>
  <c r="T129" i="1"/>
  <c r="U53" i="1"/>
  <c r="T53" i="1"/>
  <c r="U33" i="1"/>
  <c r="T33" i="1"/>
  <c r="U97" i="1"/>
  <c r="T97" i="1"/>
  <c r="U56" i="1"/>
  <c r="T56" i="1"/>
  <c r="T71" i="1"/>
  <c r="U71" i="1"/>
  <c r="T138" i="1"/>
  <c r="U138" i="1"/>
  <c r="T55" i="1"/>
  <c r="U55" i="1"/>
  <c r="U36" i="1"/>
  <c r="T36" i="1"/>
  <c r="T117" i="1"/>
  <c r="U117" i="1"/>
  <c r="U142" i="1"/>
  <c r="T142" i="1"/>
  <c r="T114" i="1"/>
  <c r="U114" i="1"/>
  <c r="T98" i="1"/>
  <c r="U98" i="1"/>
  <c r="T82" i="1"/>
  <c r="U82" i="1"/>
  <c r="U141" i="1"/>
  <c r="T141" i="1"/>
  <c r="U85" i="1"/>
  <c r="T85" i="1"/>
  <c r="U143" i="1"/>
  <c r="T143" i="1"/>
  <c r="U109" i="1"/>
  <c r="T109" i="1"/>
  <c r="U77" i="1"/>
  <c r="T77" i="1"/>
  <c r="U49" i="1"/>
  <c r="T49" i="1"/>
  <c r="U21" i="1"/>
  <c r="T21" i="1"/>
  <c r="U81" i="1"/>
  <c r="T81" i="1"/>
  <c r="U93" i="1"/>
  <c r="T93" i="1"/>
  <c r="T62" i="1"/>
  <c r="U62" i="1"/>
  <c r="U37" i="1"/>
  <c r="T37" i="1"/>
  <c r="U39" i="1"/>
  <c r="T39" i="1"/>
  <c r="U23" i="1"/>
  <c r="T23" i="1"/>
  <c r="T133" i="1"/>
  <c r="U133" i="1"/>
  <c r="T126" i="1"/>
  <c r="U126" i="1"/>
  <c r="U54" i="1"/>
  <c r="T54" i="1"/>
  <c r="U128" i="1"/>
  <c r="T128" i="1"/>
  <c r="T106" i="1"/>
  <c r="U106" i="1"/>
  <c r="T90" i="1"/>
  <c r="U90" i="1"/>
  <c r="U74" i="1"/>
  <c r="T74" i="1"/>
  <c r="U72" i="1"/>
  <c r="T72" i="1"/>
  <c r="U66" i="1"/>
  <c r="T66" i="1"/>
  <c r="U121" i="1"/>
  <c r="T121" i="1"/>
  <c r="U41" i="1"/>
  <c r="T41" i="1"/>
  <c r="T57" i="1"/>
  <c r="U57" i="1"/>
  <c r="U25" i="1"/>
  <c r="T25" i="1"/>
  <c r="U40" i="1"/>
  <c r="T40" i="1"/>
  <c r="T125" i="1"/>
  <c r="U125" i="1"/>
  <c r="T118" i="1"/>
  <c r="U118" i="1"/>
  <c r="U144" i="1"/>
  <c r="T144" i="1"/>
  <c r="U102" i="1"/>
  <c r="T102" i="1"/>
  <c r="U52" i="1"/>
  <c r="T52" i="1"/>
  <c r="U20" i="1"/>
  <c r="T20" i="1"/>
  <c r="T134" i="1"/>
  <c r="U134" i="1"/>
  <c r="U70" i="1"/>
  <c r="T70" i="1"/>
  <c r="U136" i="1"/>
  <c r="T136" i="1"/>
  <c r="U110" i="1"/>
  <c r="T110" i="1"/>
  <c r="U94" i="1"/>
  <c r="T94" i="1"/>
  <c r="U78" i="1"/>
  <c r="T78" i="1"/>
  <c r="T73" i="1"/>
  <c r="U73" i="1"/>
  <c r="T107" i="1"/>
  <c r="U107" i="1"/>
  <c r="U68" i="1"/>
  <c r="T68" i="1"/>
  <c r="U137" i="1"/>
  <c r="T137" i="1"/>
  <c r="T103" i="1"/>
  <c r="U103" i="1"/>
  <c r="U45" i="1"/>
  <c r="T45" i="1"/>
  <c r="U17" i="1"/>
  <c r="T17" i="1"/>
  <c r="T69" i="1"/>
  <c r="U69" i="1"/>
  <c r="T91" i="1"/>
  <c r="U91" i="1"/>
  <c r="U29" i="1"/>
  <c r="T29" i="1"/>
  <c r="U48" i="1"/>
  <c r="T48" i="1"/>
  <c r="U32" i="1"/>
  <c r="T32" i="1"/>
  <c r="U44" i="1"/>
  <c r="T44" i="1"/>
  <c r="U24" i="1"/>
  <c r="T24" i="1"/>
  <c r="U145" i="1" l="1"/>
</calcChain>
</file>

<file path=xl/sharedStrings.xml><?xml version="1.0" encoding="utf-8"?>
<sst xmlns="http://schemas.openxmlformats.org/spreadsheetml/2006/main" count="44" uniqueCount="38">
  <si>
    <t>Date</t>
  </si>
  <si>
    <t>Month</t>
  </si>
  <si>
    <t>Year</t>
  </si>
  <si>
    <t>const</t>
  </si>
  <si>
    <t>Predicted</t>
  </si>
  <si>
    <t>Model Error</t>
  </si>
  <si>
    <t>Model 17: Prais-Winsten, using observations 2013:01-2022:12 (T = 120)</t>
  </si>
  <si>
    <t>Dependent variable: K_ReskWh_NoCDM</t>
  </si>
  <si>
    <t>rho = 0.36817</t>
  </si>
  <si>
    <t>coefficient</t>
  </si>
  <si>
    <t>std. error</t>
  </si>
  <si>
    <t>t-ratio</t>
  </si>
  <si>
    <t>p-value</t>
  </si>
  <si>
    <t>K_HDD14</t>
  </si>
  <si>
    <t>K_CDD16</t>
  </si>
  <si>
    <t>MonthDays</t>
  </si>
  <si>
    <t>Trend17</t>
  </si>
  <si>
    <t>Spring</t>
  </si>
  <si>
    <t>COVID_WFH</t>
  </si>
  <si>
    <t>Statistics based on the rho-differenced data</t>
  </si>
  <si>
    <t>Mean dependent var</t>
  </si>
  <si>
    <t>S.D. dependent var</t>
  </si>
  <si>
    <t>Sum squared resid</t>
  </si>
  <si>
    <t>S.E. of regression</t>
  </si>
  <si>
    <t>R-squared</t>
  </si>
  <si>
    <t>Adjusted R-squared</t>
  </si>
  <si>
    <t>F(6, 113)</t>
  </si>
  <si>
    <t>P-value(F)</t>
  </si>
  <si>
    <t>rho</t>
  </si>
  <si>
    <t>Durbin-Watson</t>
  </si>
  <si>
    <t>Actual</t>
  </si>
  <si>
    <t xml:space="preserve">Residential </t>
  </si>
  <si>
    <t>Predicted (no CDM)</t>
  </si>
  <si>
    <t>Actual (CDM Removed)</t>
  </si>
  <si>
    <t>Predicted 
(CDM Removed)</t>
  </si>
  <si>
    <t>Actual 
(no CDM)</t>
  </si>
  <si>
    <t>K_ReskWh_NoCDM</t>
  </si>
  <si>
    <t>Month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</si>
</sst>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* #,##0_);_(* \(#,##0\);_(* &quot;-&quot;??_);_(@_)"/>
    <numFmt numFmtId="165" formatCode="mmm\-yyyy"/>
    <numFmt numFmtId="166" formatCode="0.0%"/>
    <numFmt numFmtId="167" formatCode="_(* #,##0.0_);_(* \(#,##0.0\);_(* &quot;-&quot;??_);_(@_)"/>
    <numFmt numFmtId="168" formatCode="_(* #,##0.000_);_(* \(#,##0.000\);_(* &quot;-&quot;??_);_(@_)"/>
    <numFmt numFmtId="169" formatCode="_(* #,##0.00000_);_(* \(#,##0.00000\);_(* &quot;-&quot;??_);_(@_)"/>
    <numFmt numFmtId="170" formatCode="_(* #,##0.0000_);_(* \(#,##0.0000\);_(* &quot;-&quot;??_);_(@_)"/>
    <numFmt numFmtId="171" formatCode="0.000"/>
    <numFmt numFmtId="172" formatCode="0.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164" fontId="0" fillId="0" borderId="0" xfId="1" applyNumberFormat="1" applyFont="1"/>
    <xf numFmtId="165" fontId="0" fillId="0" borderId="0" xfId="0" applyNumberFormat="1"/>
    <xf numFmtId="166" fontId="0" fillId="0" borderId="0" xfId="2" applyNumberFormat="1" applyFont="1"/>
    <xf numFmtId="11" fontId="0" fillId="0" borderId="0" xfId="0" applyNumberFormat="1"/>
    <xf numFmtId="167" fontId="0" fillId="0" borderId="0" xfId="1" applyNumberFormat="1" applyFont="1"/>
    <xf numFmtId="168" fontId="0" fillId="0" borderId="0" xfId="1" applyNumberFormat="1" applyFont="1"/>
    <xf numFmtId="169" fontId="0" fillId="0" borderId="0" xfId="1" applyNumberFormat="1" applyFont="1"/>
    <xf numFmtId="11" fontId="0" fillId="0" borderId="0" xfId="1" applyNumberFormat="1" applyFont="1"/>
    <xf numFmtId="170" fontId="0" fillId="0" borderId="0" xfId="1" applyNumberFormat="1" applyFont="1"/>
    <xf numFmtId="171" fontId="0" fillId="0" borderId="0" xfId="0" applyNumberFormat="1"/>
    <xf numFmtId="172" fontId="0" fillId="0" borderId="0" xfId="0" applyNumberFormat="1"/>
    <xf numFmtId="10" fontId="0" fillId="0" borderId="0" xfId="2" applyNumberFormat="1" applyFont="1"/>
    <xf numFmtId="166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17" fontId="0" fillId="0" borderId="3" xfId="0" applyNumberFormat="1" applyBorder="1"/>
    <xf numFmtId="164" fontId="0" fillId="0" borderId="4" xfId="1" applyNumberFormat="1" applyFont="1" applyBorder="1"/>
    <xf numFmtId="17" fontId="0" fillId="0" borderId="5" xfId="0" applyNumberFormat="1" applyBorder="1"/>
    <xf numFmtId="164" fontId="0" fillId="0" borderId="6" xfId="1" applyNumberFormat="1" applyFon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/>
    <xf numFmtId="165" fontId="0" fillId="0" borderId="17" xfId="0" applyNumberFormat="1" applyBorder="1"/>
    <xf numFmtId="165" fontId="0" fillId="0" borderId="18" xfId="0" applyNumberFormat="1" applyBorder="1"/>
    <xf numFmtId="165" fontId="0" fillId="0" borderId="19" xfId="0" applyNumberFormat="1" applyBorder="1"/>
    <xf numFmtId="0" fontId="2" fillId="0" borderId="7" xfId="0" applyFont="1" applyBorder="1" applyAlignment="1">
      <alignment horizontal="center" vertical="center" wrapText="1"/>
    </xf>
    <xf numFmtId="164" fontId="0" fillId="0" borderId="10" xfId="0" applyNumberFormat="1" applyBorder="1"/>
    <xf numFmtId="164" fontId="0" fillId="0" borderId="3" xfId="0" applyNumberFormat="1" applyBorder="1"/>
    <xf numFmtId="164" fontId="0" fillId="0" borderId="5" xfId="0" applyNumberForma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Residential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1259872515935508E-2"/>
          <c:y val="3.6445382928273033E-2"/>
          <c:w val="0.89197822272215976"/>
          <c:h val="0.71851433279252241"/>
        </c:manualLayout>
      </c:layout>
      <c:lineChart>
        <c:grouping val="standard"/>
        <c:varyColors val="0"/>
        <c:ser>
          <c:idx val="0"/>
          <c:order val="0"/>
          <c:tx>
            <c:strRef>
              <c:f>'b) Predicted 2023 KN Res'!$D$16</c:f>
              <c:strCache>
                <c:ptCount val="1"/>
                <c:pt idx="0">
                  <c:v> K_ReskWh_NoCDM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'b) Predicted 2023 KN Res'!$A$17:$A$124</c:f>
              <c:numCache>
                <c:formatCode>mmm\-yyyy</c:formatCode>
                <c:ptCount val="108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  <c:pt idx="82">
                  <c:v>43770</c:v>
                </c:pt>
                <c:pt idx="83">
                  <c:v>43800</c:v>
                </c:pt>
                <c:pt idx="84">
                  <c:v>43831</c:v>
                </c:pt>
                <c:pt idx="85">
                  <c:v>43862</c:v>
                </c:pt>
                <c:pt idx="86">
                  <c:v>43891</c:v>
                </c:pt>
                <c:pt idx="87">
                  <c:v>43922</c:v>
                </c:pt>
                <c:pt idx="88">
                  <c:v>43952</c:v>
                </c:pt>
                <c:pt idx="89">
                  <c:v>43983</c:v>
                </c:pt>
                <c:pt idx="90">
                  <c:v>44013</c:v>
                </c:pt>
                <c:pt idx="91">
                  <c:v>44044</c:v>
                </c:pt>
                <c:pt idx="92">
                  <c:v>44075</c:v>
                </c:pt>
                <c:pt idx="93">
                  <c:v>44105</c:v>
                </c:pt>
                <c:pt idx="94">
                  <c:v>44136</c:v>
                </c:pt>
                <c:pt idx="95">
                  <c:v>44166</c:v>
                </c:pt>
                <c:pt idx="96">
                  <c:v>44197</c:v>
                </c:pt>
                <c:pt idx="97">
                  <c:v>44228</c:v>
                </c:pt>
                <c:pt idx="98">
                  <c:v>44256</c:v>
                </c:pt>
                <c:pt idx="99">
                  <c:v>44287</c:v>
                </c:pt>
                <c:pt idx="100">
                  <c:v>44317</c:v>
                </c:pt>
                <c:pt idx="101">
                  <c:v>44348</c:v>
                </c:pt>
                <c:pt idx="102">
                  <c:v>44378</c:v>
                </c:pt>
                <c:pt idx="103">
                  <c:v>44409</c:v>
                </c:pt>
                <c:pt idx="104">
                  <c:v>44440</c:v>
                </c:pt>
                <c:pt idx="105">
                  <c:v>44470</c:v>
                </c:pt>
                <c:pt idx="106">
                  <c:v>44501</c:v>
                </c:pt>
                <c:pt idx="107">
                  <c:v>44531</c:v>
                </c:pt>
              </c:numCache>
            </c:numRef>
          </c:cat>
          <c:val>
            <c:numRef>
              <c:f>'b) Predicted 2023 KN Res'!$D$17:$D$124</c:f>
              <c:numCache>
                <c:formatCode>_(* #,##0_);_(* \(#,##0\);_(* "-"??_);_(@_)</c:formatCode>
                <c:ptCount val="108"/>
                <c:pt idx="0">
                  <c:v>4428921.8261047518</c:v>
                </c:pt>
                <c:pt idx="1">
                  <c:v>3670674.2661047578</c:v>
                </c:pt>
                <c:pt idx="2">
                  <c:v>3446339.2461047722</c:v>
                </c:pt>
                <c:pt idx="3">
                  <c:v>2934864.136104757</c:v>
                </c:pt>
                <c:pt idx="4">
                  <c:v>2590039.7361047594</c:v>
                </c:pt>
                <c:pt idx="5">
                  <c:v>2556824.976104761</c:v>
                </c:pt>
                <c:pt idx="6">
                  <c:v>2858455.0761047606</c:v>
                </c:pt>
                <c:pt idx="7">
                  <c:v>2791223.6861047638</c:v>
                </c:pt>
                <c:pt idx="8">
                  <c:v>2531996.546104766</c:v>
                </c:pt>
                <c:pt idx="9">
                  <c:v>2818286.3861047742</c:v>
                </c:pt>
                <c:pt idx="10">
                  <c:v>3421289.1561047719</c:v>
                </c:pt>
                <c:pt idx="11">
                  <c:v>4658820.2161047626</c:v>
                </c:pt>
                <c:pt idx="12">
                  <c:v>4833879.6180433435</c:v>
                </c:pt>
                <c:pt idx="13">
                  <c:v>3967393.9980433411</c:v>
                </c:pt>
                <c:pt idx="14">
                  <c:v>3744044.1880433518</c:v>
                </c:pt>
                <c:pt idx="15">
                  <c:v>2993700.0280433511</c:v>
                </c:pt>
                <c:pt idx="16">
                  <c:v>2707831.4980433621</c:v>
                </c:pt>
                <c:pt idx="17">
                  <c:v>2502905.518043356</c:v>
                </c:pt>
                <c:pt idx="18">
                  <c:v>2772628.5180433504</c:v>
                </c:pt>
                <c:pt idx="19">
                  <c:v>2751198.5180433439</c:v>
                </c:pt>
                <c:pt idx="20">
                  <c:v>2459305.1980433566</c:v>
                </c:pt>
                <c:pt idx="21">
                  <c:v>2756786.8780433554</c:v>
                </c:pt>
                <c:pt idx="22">
                  <c:v>3399073.1780433659</c:v>
                </c:pt>
                <c:pt idx="23">
                  <c:v>4055275.2380433525</c:v>
                </c:pt>
                <c:pt idx="24">
                  <c:v>4318021.554447555</c:v>
                </c:pt>
                <c:pt idx="25">
                  <c:v>3823698.9544475409</c:v>
                </c:pt>
                <c:pt idx="26">
                  <c:v>3344596.9744475554</c:v>
                </c:pt>
                <c:pt idx="27">
                  <c:v>2663252.3544475622</c:v>
                </c:pt>
                <c:pt idx="28">
                  <c:v>2489621.1044475553</c:v>
                </c:pt>
                <c:pt idx="29">
                  <c:v>2448595.1744475504</c:v>
                </c:pt>
                <c:pt idx="30">
                  <c:v>2859198.3644475471</c:v>
                </c:pt>
                <c:pt idx="31">
                  <c:v>2778483.5444475645</c:v>
                </c:pt>
                <c:pt idx="32">
                  <c:v>2478158.0244475584</c:v>
                </c:pt>
                <c:pt idx="33">
                  <c:v>2617735.8344475585</c:v>
                </c:pt>
                <c:pt idx="34">
                  <c:v>2918834.2044475572</c:v>
                </c:pt>
                <c:pt idx="35">
                  <c:v>3569812.1244475492</c:v>
                </c:pt>
                <c:pt idx="36">
                  <c:v>3971822.8762589148</c:v>
                </c:pt>
                <c:pt idx="37">
                  <c:v>3423141.6762589025</c:v>
                </c:pt>
                <c:pt idx="38">
                  <c:v>3114616.6062589139</c:v>
                </c:pt>
                <c:pt idx="39">
                  <c:v>2706752.026258904</c:v>
                </c:pt>
                <c:pt idx="40">
                  <c:v>2457069.8562589004</c:v>
                </c:pt>
                <c:pt idx="41">
                  <c:v>2433898.0162588996</c:v>
                </c:pt>
                <c:pt idx="42">
                  <c:v>2834544.0462589143</c:v>
                </c:pt>
                <c:pt idx="43">
                  <c:v>2816805.176258923</c:v>
                </c:pt>
                <c:pt idx="44">
                  <c:v>2404656.0762589085</c:v>
                </c:pt>
                <c:pt idx="45">
                  <c:v>2624969.0062589077</c:v>
                </c:pt>
                <c:pt idx="46">
                  <c:v>2850520.4662589105</c:v>
                </c:pt>
                <c:pt idx="47">
                  <c:v>3844258.5662589031</c:v>
                </c:pt>
                <c:pt idx="48">
                  <c:v>3911552.0501713762</c:v>
                </c:pt>
                <c:pt idx="49">
                  <c:v>3185836.2501713745</c:v>
                </c:pt>
                <c:pt idx="50">
                  <c:v>3193843.6901713731</c:v>
                </c:pt>
                <c:pt idx="51">
                  <c:v>2605657.1701713782</c:v>
                </c:pt>
                <c:pt idx="52">
                  <c:v>2485385.2501713675</c:v>
                </c:pt>
                <c:pt idx="53">
                  <c:v>2427147.3701713756</c:v>
                </c:pt>
                <c:pt idx="54">
                  <c:v>2761935.4601713601</c:v>
                </c:pt>
                <c:pt idx="55">
                  <c:v>2746239.7601713664</c:v>
                </c:pt>
                <c:pt idx="56">
                  <c:v>2428924.4901713692</c:v>
                </c:pt>
                <c:pt idx="57">
                  <c:v>2724484.9201713772</c:v>
                </c:pt>
                <c:pt idx="58">
                  <c:v>3253673.7501713838</c:v>
                </c:pt>
                <c:pt idx="59">
                  <c:v>4030424.2801713818</c:v>
                </c:pt>
                <c:pt idx="60">
                  <c:v>4288565.5628881892</c:v>
                </c:pt>
                <c:pt idx="61">
                  <c:v>3566235.5228881883</c:v>
                </c:pt>
                <c:pt idx="62">
                  <c:v>3237215.6528881835</c:v>
                </c:pt>
                <c:pt idx="63">
                  <c:v>2815933.172888177</c:v>
                </c:pt>
                <c:pt idx="64">
                  <c:v>2538073.1328881788</c:v>
                </c:pt>
                <c:pt idx="65">
                  <c:v>2751481.0828881785</c:v>
                </c:pt>
                <c:pt idx="66">
                  <c:v>3112005.4728881856</c:v>
                </c:pt>
                <c:pt idx="67">
                  <c:v>2860918.0628881883</c:v>
                </c:pt>
                <c:pt idx="68">
                  <c:v>2537095.3628881732</c:v>
                </c:pt>
                <c:pt idx="69">
                  <c:v>2935509.5128881787</c:v>
                </c:pt>
                <c:pt idx="70">
                  <c:v>3314619.2328881845</c:v>
                </c:pt>
                <c:pt idx="71">
                  <c:v>3786599.5728881801</c:v>
                </c:pt>
                <c:pt idx="72">
                  <c:v>4285205.7962031886</c:v>
                </c:pt>
                <c:pt idx="73">
                  <c:v>3895326.6662031952</c:v>
                </c:pt>
                <c:pt idx="74">
                  <c:v>3468572.0462031956</c:v>
                </c:pt>
                <c:pt idx="75">
                  <c:v>2797522.226203199</c:v>
                </c:pt>
                <c:pt idx="76">
                  <c:v>2592204.7662031972</c:v>
                </c:pt>
                <c:pt idx="77">
                  <c:v>2584379.146203198</c:v>
                </c:pt>
                <c:pt idx="78">
                  <c:v>3074702.6162031852</c:v>
                </c:pt>
                <c:pt idx="79">
                  <c:v>2844241.2762032002</c:v>
                </c:pt>
                <c:pt idx="80">
                  <c:v>2545163.4762031892</c:v>
                </c:pt>
                <c:pt idx="81">
                  <c:v>3003280.7462031962</c:v>
                </c:pt>
                <c:pt idx="82">
                  <c:v>3409057.6362031819</c:v>
                </c:pt>
                <c:pt idx="83">
                  <c:v>3963285.6762032011</c:v>
                </c:pt>
                <c:pt idx="84">
                  <c:v>4030396.5683218595</c:v>
                </c:pt>
                <c:pt idx="85">
                  <c:v>3631748.8283218495</c:v>
                </c:pt>
                <c:pt idx="86">
                  <c:v>3459845.6483218516</c:v>
                </c:pt>
                <c:pt idx="87">
                  <c:v>3078909.078321863</c:v>
                </c:pt>
                <c:pt idx="88">
                  <c:v>2818922.1083218721</c:v>
                </c:pt>
                <c:pt idx="89">
                  <c:v>2976371.9783218578</c:v>
                </c:pt>
                <c:pt idx="90">
                  <c:v>3484374.4583218512</c:v>
                </c:pt>
                <c:pt idx="91">
                  <c:v>3214421.3483218644</c:v>
                </c:pt>
                <c:pt idx="92">
                  <c:v>2636023.2283218615</c:v>
                </c:pt>
                <c:pt idx="93">
                  <c:v>3046148.4283218691</c:v>
                </c:pt>
                <c:pt idx="94">
                  <c:v>3365137.538321849</c:v>
                </c:pt>
                <c:pt idx="95">
                  <c:v>3910104.8183218585</c:v>
                </c:pt>
                <c:pt idx="96">
                  <c:v>4229260.4645092282</c:v>
                </c:pt>
                <c:pt idx="97">
                  <c:v>4102103.4845092273</c:v>
                </c:pt>
                <c:pt idx="98">
                  <c:v>3397547.2445092313</c:v>
                </c:pt>
                <c:pt idx="99">
                  <c:v>2925565.3045092286</c:v>
                </c:pt>
                <c:pt idx="100">
                  <c:v>2801679.1845092289</c:v>
                </c:pt>
                <c:pt idx="101">
                  <c:v>3044908.9945092197</c:v>
                </c:pt>
                <c:pt idx="102">
                  <c:v>3569609.3145092279</c:v>
                </c:pt>
                <c:pt idx="103">
                  <c:v>3210417.8745092261</c:v>
                </c:pt>
                <c:pt idx="104">
                  <c:v>2585062.2845092253</c:v>
                </c:pt>
                <c:pt idx="105">
                  <c:v>2821908.5645092358</c:v>
                </c:pt>
                <c:pt idx="106">
                  <c:v>3289645.8445092291</c:v>
                </c:pt>
                <c:pt idx="107">
                  <c:v>4224541.4845092343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5C-469F-B62D-8F574D8A4D52}"/>
            </c:ext>
          </c:extLst>
        </c:ser>
        <c:ser>
          <c:idx val="1"/>
          <c:order val="1"/>
          <c:tx>
            <c:strRef>
              <c:f>'b) Predicted 2023 KN Res'!$S$16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'b) Predicted 2023 KN Res'!$A$17:$A$124</c:f>
              <c:numCache>
                <c:formatCode>mmm\-yyyy</c:formatCode>
                <c:ptCount val="108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  <c:pt idx="82">
                  <c:v>43770</c:v>
                </c:pt>
                <c:pt idx="83">
                  <c:v>43800</c:v>
                </c:pt>
                <c:pt idx="84">
                  <c:v>43831</c:v>
                </c:pt>
                <c:pt idx="85">
                  <c:v>43862</c:v>
                </c:pt>
                <c:pt idx="86">
                  <c:v>43891</c:v>
                </c:pt>
                <c:pt idx="87">
                  <c:v>43922</c:v>
                </c:pt>
                <c:pt idx="88">
                  <c:v>43952</c:v>
                </c:pt>
                <c:pt idx="89">
                  <c:v>43983</c:v>
                </c:pt>
                <c:pt idx="90">
                  <c:v>44013</c:v>
                </c:pt>
                <c:pt idx="91">
                  <c:v>44044</c:v>
                </c:pt>
                <c:pt idx="92">
                  <c:v>44075</c:v>
                </c:pt>
                <c:pt idx="93">
                  <c:v>44105</c:v>
                </c:pt>
                <c:pt idx="94">
                  <c:v>44136</c:v>
                </c:pt>
                <c:pt idx="95">
                  <c:v>44166</c:v>
                </c:pt>
                <c:pt idx="96">
                  <c:v>44197</c:v>
                </c:pt>
                <c:pt idx="97">
                  <c:v>44228</c:v>
                </c:pt>
                <c:pt idx="98">
                  <c:v>44256</c:v>
                </c:pt>
                <c:pt idx="99">
                  <c:v>44287</c:v>
                </c:pt>
                <c:pt idx="100">
                  <c:v>44317</c:v>
                </c:pt>
                <c:pt idx="101">
                  <c:v>44348</c:v>
                </c:pt>
                <c:pt idx="102">
                  <c:v>44378</c:v>
                </c:pt>
                <c:pt idx="103">
                  <c:v>44409</c:v>
                </c:pt>
                <c:pt idx="104">
                  <c:v>44440</c:v>
                </c:pt>
                <c:pt idx="105">
                  <c:v>44470</c:v>
                </c:pt>
                <c:pt idx="106">
                  <c:v>44501</c:v>
                </c:pt>
                <c:pt idx="107">
                  <c:v>44531</c:v>
                </c:pt>
              </c:numCache>
            </c:numRef>
          </c:cat>
          <c:val>
            <c:numRef>
              <c:f>'b) Predicted 2023 KN Res'!$S$17:$S$124</c:f>
              <c:numCache>
                <c:formatCode>_(* #,##0_);_(* \(#,##0\);_(* "-"??_);_(@_)</c:formatCode>
                <c:ptCount val="108"/>
                <c:pt idx="0">
                  <c:v>4180622.1186623499</c:v>
                </c:pt>
                <c:pt idx="1">
                  <c:v>3491436.6001662049</c:v>
                </c:pt>
                <c:pt idx="2">
                  <c:v>3503783.4795022984</c:v>
                </c:pt>
                <c:pt idx="3">
                  <c:v>2940677.3277344895</c:v>
                </c:pt>
                <c:pt idx="4">
                  <c:v>2471390.9003582308</c:v>
                </c:pt>
                <c:pt idx="5">
                  <c:v>2528082.5233701067</c:v>
                </c:pt>
                <c:pt idx="6">
                  <c:v>2927431.0015420876</c:v>
                </c:pt>
                <c:pt idx="7">
                  <c:v>2873834.6216772366</c:v>
                </c:pt>
                <c:pt idx="8">
                  <c:v>2336520.3434546348</c:v>
                </c:pt>
                <c:pt idx="9">
                  <c:v>2855952.6076307753</c:v>
                </c:pt>
                <c:pt idx="10">
                  <c:v>3332485.1501231659</c:v>
                </c:pt>
                <c:pt idx="11">
                  <c:v>4452320.5230262745</c:v>
                </c:pt>
                <c:pt idx="12">
                  <c:v>4465450.929185126</c:v>
                </c:pt>
                <c:pt idx="13">
                  <c:v>3764549.048270314</c:v>
                </c:pt>
                <c:pt idx="14">
                  <c:v>3722354.2404850246</c:v>
                </c:pt>
                <c:pt idx="15">
                  <c:v>2872197.2094598641</c:v>
                </c:pt>
                <c:pt idx="16">
                  <c:v>2640893.8612819891</c:v>
                </c:pt>
                <c:pt idx="17">
                  <c:v>2426432.3614955214</c:v>
                </c:pt>
                <c:pt idx="18">
                  <c:v>2760291.2390980255</c:v>
                </c:pt>
                <c:pt idx="19">
                  <c:v>2737029.6013221778</c:v>
                </c:pt>
                <c:pt idx="20">
                  <c:v>2396889.2925982405</c:v>
                </c:pt>
                <c:pt idx="21">
                  <c:v>2765568.347235363</c:v>
                </c:pt>
                <c:pt idx="22">
                  <c:v>3516512.8425956839</c:v>
                </c:pt>
                <c:pt idx="23">
                  <c:v>3782871.8151734509</c:v>
                </c:pt>
                <c:pt idx="24">
                  <c:v>4129312.5315185306</c:v>
                </c:pt>
                <c:pt idx="25">
                  <c:v>3856259.8851336762</c:v>
                </c:pt>
                <c:pt idx="26">
                  <c:v>3284202.6872765832</c:v>
                </c:pt>
                <c:pt idx="27">
                  <c:v>2626759.6174136414</c:v>
                </c:pt>
                <c:pt idx="28">
                  <c:v>2519448.0489155729</c:v>
                </c:pt>
                <c:pt idx="29">
                  <c:v>2456709.5936286566</c:v>
                </c:pt>
                <c:pt idx="30">
                  <c:v>2981922.3927381914</c:v>
                </c:pt>
                <c:pt idx="31">
                  <c:v>2752757.5742025515</c:v>
                </c:pt>
                <c:pt idx="32">
                  <c:v>2499792.5107943472</c:v>
                </c:pt>
                <c:pt idx="33">
                  <c:v>2744675.1982283099</c:v>
                </c:pt>
                <c:pt idx="34">
                  <c:v>3016951.3898135368</c:v>
                </c:pt>
                <c:pt idx="35">
                  <c:v>3605712.3351532556</c:v>
                </c:pt>
                <c:pt idx="36">
                  <c:v>4024471.2884963164</c:v>
                </c:pt>
                <c:pt idx="37">
                  <c:v>3587302.2989275018</c:v>
                </c:pt>
                <c:pt idx="38">
                  <c:v>3156332.7319142302</c:v>
                </c:pt>
                <c:pt idx="39">
                  <c:v>2788768.6287890081</c:v>
                </c:pt>
                <c:pt idx="40">
                  <c:v>2438474.9433503733</c:v>
                </c:pt>
                <c:pt idx="41">
                  <c:v>2430327.9901747461</c:v>
                </c:pt>
                <c:pt idx="42">
                  <c:v>2847801.9254415161</c:v>
                </c:pt>
                <c:pt idx="43">
                  <c:v>2806240.8578971568</c:v>
                </c:pt>
                <c:pt idx="44">
                  <c:v>2304339.9924887493</c:v>
                </c:pt>
                <c:pt idx="45">
                  <c:v>2785192.9106657067</c:v>
                </c:pt>
                <c:pt idx="46">
                  <c:v>2857366.4534213431</c:v>
                </c:pt>
                <c:pt idx="47">
                  <c:v>3988110.1637487281</c:v>
                </c:pt>
                <c:pt idx="48">
                  <c:v>3942803.1250426266</c:v>
                </c:pt>
                <c:pt idx="49">
                  <c:v>3276386.6736178095</c:v>
                </c:pt>
                <c:pt idx="50">
                  <c:v>3389275.0257353508</c:v>
                </c:pt>
                <c:pt idx="51">
                  <c:v>2657638.0236168345</c:v>
                </c:pt>
                <c:pt idx="52">
                  <c:v>2405245.7826020718</c:v>
                </c:pt>
                <c:pt idx="53">
                  <c:v>2452205.2480760752</c:v>
                </c:pt>
                <c:pt idx="54">
                  <c:v>2924111.011777245</c:v>
                </c:pt>
                <c:pt idx="55">
                  <c:v>2730273.9334607106</c:v>
                </c:pt>
                <c:pt idx="56">
                  <c:v>2414439.9313613554</c:v>
                </c:pt>
                <c:pt idx="57">
                  <c:v>2791858.7880967217</c:v>
                </c:pt>
                <c:pt idx="58">
                  <c:v>3443156.5638781558</c:v>
                </c:pt>
                <c:pt idx="59">
                  <c:v>4194474.90031882</c:v>
                </c:pt>
                <c:pt idx="60">
                  <c:v>4146541.7803809484</c:v>
                </c:pt>
                <c:pt idx="61">
                  <c:v>3724956.902256561</c:v>
                </c:pt>
                <c:pt idx="62">
                  <c:v>3336667.751603174</c:v>
                </c:pt>
                <c:pt idx="63">
                  <c:v>2979550.3343848195</c:v>
                </c:pt>
                <c:pt idx="64">
                  <c:v>2574297.2147495626</c:v>
                </c:pt>
                <c:pt idx="65">
                  <c:v>2767314.892925675</c:v>
                </c:pt>
                <c:pt idx="66">
                  <c:v>3075113.3925886108</c:v>
                </c:pt>
                <c:pt idx="67">
                  <c:v>2924828.4488567924</c:v>
                </c:pt>
                <c:pt idx="68">
                  <c:v>2547271.9887650167</c:v>
                </c:pt>
                <c:pt idx="69">
                  <c:v>3079430.0366030945</c:v>
                </c:pt>
                <c:pt idx="70">
                  <c:v>3564880.6822858057</c:v>
                </c:pt>
                <c:pt idx="71">
                  <c:v>3849160.5719685555</c:v>
                </c:pt>
                <c:pt idx="72">
                  <c:v>4363410.8418781217</c:v>
                </c:pt>
                <c:pt idx="73">
                  <c:v>3772140.7149316543</c:v>
                </c:pt>
                <c:pt idx="74">
                  <c:v>3540608.4131900934</c:v>
                </c:pt>
                <c:pt idx="75">
                  <c:v>2792608.9049351625</c:v>
                </c:pt>
                <c:pt idx="76">
                  <c:v>2542865.5567603679</c:v>
                </c:pt>
                <c:pt idx="77">
                  <c:v>2650967.9839273351</c:v>
                </c:pt>
                <c:pt idx="78">
                  <c:v>3030778.7559414878</c:v>
                </c:pt>
                <c:pt idx="79">
                  <c:v>2814371.1211902699</c:v>
                </c:pt>
                <c:pt idx="80">
                  <c:v>2511490.1860284358</c:v>
                </c:pt>
                <c:pt idx="81">
                  <c:v>3015106.4000522504</c:v>
                </c:pt>
                <c:pt idx="82">
                  <c:v>3482578.4896097644</c:v>
                </c:pt>
                <c:pt idx="83">
                  <c:v>3998963.5589312878</c:v>
                </c:pt>
                <c:pt idx="84">
                  <c:v>4028802.8447035355</c:v>
                </c:pt>
                <c:pt idx="85">
                  <c:v>3714396.0152619169</c:v>
                </c:pt>
                <c:pt idx="86">
                  <c:v>3477768.8124952032</c:v>
                </c:pt>
                <c:pt idx="87">
                  <c:v>3109005.0249739527</c:v>
                </c:pt>
                <c:pt idx="88">
                  <c:v>2843179.2987658093</c:v>
                </c:pt>
                <c:pt idx="89">
                  <c:v>2920998.3099622186</c:v>
                </c:pt>
                <c:pt idx="90">
                  <c:v>3425665.2954124273</c:v>
                </c:pt>
                <c:pt idx="91">
                  <c:v>3160857.3761101482</c:v>
                </c:pt>
                <c:pt idx="92">
                  <c:v>2609967.0504018459</c:v>
                </c:pt>
                <c:pt idx="93">
                  <c:v>3348067.0324760531</c:v>
                </c:pt>
                <c:pt idx="94">
                  <c:v>3468492.386942694</c:v>
                </c:pt>
                <c:pt idx="95">
                  <c:v>4048711.4308210956</c:v>
                </c:pt>
                <c:pt idx="96">
                  <c:v>4050941.8676018701</c:v>
                </c:pt>
                <c:pt idx="97">
                  <c:v>3978827.7995515275</c:v>
                </c:pt>
                <c:pt idx="98">
                  <c:v>3324294.4132463532</c:v>
                </c:pt>
                <c:pt idx="99">
                  <c:v>2917685.4651215593</c:v>
                </c:pt>
                <c:pt idx="100">
                  <c:v>2746452.8066654061</c:v>
                </c:pt>
                <c:pt idx="101">
                  <c:v>3097300.9877887797</c:v>
                </c:pt>
                <c:pt idx="102">
                  <c:v>3445302.578405641</c:v>
                </c:pt>
                <c:pt idx="103">
                  <c:v>3178503.1111276327</c:v>
                </c:pt>
                <c:pt idx="104">
                  <c:v>2588895.6762226354</c:v>
                </c:pt>
                <c:pt idx="105">
                  <c:v>2940607.5197193222</c:v>
                </c:pt>
                <c:pt idx="106">
                  <c:v>3423425.3510750462</c:v>
                </c:pt>
                <c:pt idx="107">
                  <c:v>4211306.8185118968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5C-469F-B62D-8F574D8A4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7651944"/>
        <c:axId val="487650376"/>
      </c:lineChart>
      <c:dateAx>
        <c:axId val="487651944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650376"/>
        <c:crosses val="autoZero"/>
        <c:auto val="1"/>
        <c:lblOffset val="100"/>
        <c:baseTimeUnit val="months"/>
      </c:dateAx>
      <c:valAx>
        <c:axId val="487650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651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457199</xdr:colOff>
      <xdr:row>38</xdr:row>
      <xdr:rowOff>47625</xdr:rowOff>
    </xdr:from>
    <xdr:to>
      <xdr:col>36</xdr:col>
      <xdr:colOff>257174</xdr:colOff>
      <xdr:row>58</xdr:row>
      <xdr:rowOff>70758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CBBB0B-02CC-4968-831B-ADFF8F3360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B96FC-4B0D-4DD6-9603-0DA25F80471C}">
  <dimension ref="B2:C11"/>
  <sheetViews>
    <sheetView workbookViewId="0">
      <selection activeCell="D15" sqref="D15"/>
    </sheetView>
  </sheetViews>
  <sheetFormatPr defaultRowHeight="15" x14ac:dyDescent="0.25"/>
  <cols>
    <col min="3" max="3" width="13.5703125" customWidth="1"/>
  </cols>
  <sheetData>
    <row r="2" spans="2:3" ht="15.75" thickBot="1" x14ac:dyDescent="0.3">
      <c r="C2" s="14" t="s">
        <v>30</v>
      </c>
    </row>
    <row r="3" spans="2:3" x14ac:dyDescent="0.25">
      <c r="B3" s="15"/>
      <c r="C3" s="16" t="s">
        <v>31</v>
      </c>
    </row>
    <row r="4" spans="2:3" x14ac:dyDescent="0.25">
      <c r="B4" s="17">
        <v>44927</v>
      </c>
      <c r="C4" s="18">
        <v>3979167.7699999926</v>
      </c>
    </row>
    <row r="5" spans="2:3" x14ac:dyDescent="0.25">
      <c r="B5" s="17">
        <v>44958</v>
      </c>
      <c r="C5" s="18">
        <v>3637550.2499999828</v>
      </c>
    </row>
    <row r="6" spans="2:3" x14ac:dyDescent="0.25">
      <c r="B6" s="17">
        <v>44986</v>
      </c>
      <c r="C6" s="18">
        <v>3505415.1899999911</v>
      </c>
    </row>
    <row r="7" spans="2:3" x14ac:dyDescent="0.25">
      <c r="B7" s="17">
        <v>45017</v>
      </c>
      <c r="C7" s="18">
        <v>2917923.900000005</v>
      </c>
    </row>
    <row r="8" spans="2:3" x14ac:dyDescent="0.25">
      <c r="B8" s="17">
        <v>45047</v>
      </c>
      <c r="C8" s="18">
        <v>2655311.4600000111</v>
      </c>
    </row>
    <row r="9" spans="2:3" x14ac:dyDescent="0.25">
      <c r="B9" s="17">
        <v>45078</v>
      </c>
      <c r="C9" s="18">
        <v>2904287.9700000011</v>
      </c>
    </row>
    <row r="10" spans="2:3" x14ac:dyDescent="0.25">
      <c r="B10" s="17">
        <v>45108</v>
      </c>
      <c r="C10" s="18">
        <v>2954453.1900000134</v>
      </c>
    </row>
    <row r="11" spans="2:3" ht="15.75" thickBot="1" x14ac:dyDescent="0.3">
      <c r="B11" s="19">
        <v>45139</v>
      </c>
      <c r="C11" s="20">
        <v>2890109.4400000051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378B4-DBE2-4501-96F8-EFB3EAA27BC4}">
  <sheetPr>
    <tabColor theme="3" tint="0.79998168889431442"/>
  </sheetPr>
  <dimension ref="A1:AB163"/>
  <sheetViews>
    <sheetView tabSelected="1" workbookViewId="0">
      <selection activeCell="H8" sqref="H8"/>
    </sheetView>
  </sheetViews>
  <sheetFormatPr defaultRowHeight="15" x14ac:dyDescent="0.25"/>
  <cols>
    <col min="1" max="1" width="11.7109375" customWidth="1"/>
    <col min="4" max="4" width="16.28515625" customWidth="1"/>
    <col min="5" max="5" width="11.85546875" customWidth="1"/>
    <col min="6" max="6" width="14.5703125" customWidth="1"/>
    <col min="7" max="7" width="15.7109375" customWidth="1"/>
    <col min="8" max="8" width="11.85546875" customWidth="1"/>
    <col min="12" max="20" width="12.5703125" customWidth="1"/>
    <col min="21" max="21" width="13.42578125" customWidth="1"/>
    <col min="24" max="24" width="14" bestFit="1" customWidth="1"/>
    <col min="25" max="25" width="18" bestFit="1" customWidth="1"/>
    <col min="26" max="26" width="13.28515625" bestFit="1" customWidth="1"/>
    <col min="27" max="27" width="12.5703125" bestFit="1" customWidth="1"/>
  </cols>
  <sheetData>
    <row r="1" spans="1:21" ht="15.75" thickBot="1" x14ac:dyDescent="0.3"/>
    <row r="2" spans="1:21" ht="30.75" thickBot="1" x14ac:dyDescent="0.3">
      <c r="C2" s="28"/>
      <c r="D2" s="32" t="s">
        <v>35</v>
      </c>
      <c r="E2" s="27" t="s">
        <v>32</v>
      </c>
      <c r="F2" s="26" t="s">
        <v>33</v>
      </c>
      <c r="G2" s="27" t="s">
        <v>34</v>
      </c>
    </row>
    <row r="3" spans="1:21" x14ac:dyDescent="0.25">
      <c r="C3" s="29">
        <f t="shared" ref="C3:C10" si="0">A137</f>
        <v>44927</v>
      </c>
      <c r="D3" s="33">
        <f>D137</f>
        <v>4124282.9885215736</v>
      </c>
      <c r="E3" s="22">
        <f>S137</f>
        <v>4111706.463569066</v>
      </c>
      <c r="F3" s="21">
        <f>D3-145115.22</f>
        <v>3979167.7685215734</v>
      </c>
      <c r="G3" s="22">
        <f>E3-145115.22</f>
        <v>3966591.2435690658</v>
      </c>
    </row>
    <row r="4" spans="1:21" x14ac:dyDescent="0.25">
      <c r="C4" s="30">
        <f t="shared" si="0"/>
        <v>44958</v>
      </c>
      <c r="D4" s="34">
        <f t="shared" ref="D4:D10" si="1">D138</f>
        <v>3782665.4685215638</v>
      </c>
      <c r="E4" s="22">
        <f t="shared" ref="E4:E10" si="2">S138</f>
        <v>3692586.0616775705</v>
      </c>
      <c r="F4" s="23">
        <f t="shared" ref="F4:G10" si="3">D4-145115.22</f>
        <v>3637550.2485215636</v>
      </c>
      <c r="G4" s="22">
        <f t="shared" si="3"/>
        <v>3547470.8416775702</v>
      </c>
    </row>
    <row r="5" spans="1:21" x14ac:dyDescent="0.25">
      <c r="C5" s="30">
        <f t="shared" si="0"/>
        <v>44986</v>
      </c>
      <c r="D5" s="34">
        <f t="shared" si="1"/>
        <v>3650530.4085215721</v>
      </c>
      <c r="E5" s="22">
        <f t="shared" si="2"/>
        <v>3755336.4628931587</v>
      </c>
      <c r="F5" s="23">
        <f t="shared" si="3"/>
        <v>3505415.1885215719</v>
      </c>
      <c r="G5" s="22">
        <f t="shared" si="3"/>
        <v>3610221.2428931585</v>
      </c>
    </row>
    <row r="6" spans="1:21" x14ac:dyDescent="0.25">
      <c r="C6" s="30">
        <f t="shared" si="0"/>
        <v>45017</v>
      </c>
      <c r="D6" s="34">
        <f t="shared" si="1"/>
        <v>3063039.1185215861</v>
      </c>
      <c r="E6" s="22">
        <f t="shared" si="2"/>
        <v>3067534.8167203465</v>
      </c>
      <c r="F6" s="23">
        <f t="shared" si="3"/>
        <v>2917923.8985215859</v>
      </c>
      <c r="G6" s="22">
        <f t="shared" si="3"/>
        <v>2922419.5967203462</v>
      </c>
    </row>
    <row r="7" spans="1:21" x14ac:dyDescent="0.25">
      <c r="C7" s="30">
        <f t="shared" si="0"/>
        <v>45047</v>
      </c>
      <c r="D7" s="34">
        <f t="shared" si="1"/>
        <v>2800426.6785215922</v>
      </c>
      <c r="E7" s="22">
        <f t="shared" si="2"/>
        <v>2690644.0616300576</v>
      </c>
      <c r="F7" s="23">
        <f t="shared" si="3"/>
        <v>2655311.458521592</v>
      </c>
      <c r="G7" s="22">
        <f t="shared" si="3"/>
        <v>2545528.8416300574</v>
      </c>
    </row>
    <row r="8" spans="1:21" x14ac:dyDescent="0.25">
      <c r="C8" s="30">
        <f t="shared" si="0"/>
        <v>45078</v>
      </c>
      <c r="D8" s="34">
        <f t="shared" si="1"/>
        <v>3049403.1885215822</v>
      </c>
      <c r="E8" s="22">
        <f t="shared" si="2"/>
        <v>3041251.1351198307</v>
      </c>
      <c r="F8" s="23">
        <f t="shared" si="3"/>
        <v>2904287.968521582</v>
      </c>
      <c r="G8" s="22">
        <f t="shared" si="3"/>
        <v>2896135.9151198305</v>
      </c>
    </row>
    <row r="9" spans="1:21" x14ac:dyDescent="0.25">
      <c r="C9" s="30">
        <f t="shared" si="0"/>
        <v>45108</v>
      </c>
      <c r="D9" s="34">
        <f t="shared" si="1"/>
        <v>3099568.4085215945</v>
      </c>
      <c r="E9" s="22">
        <f t="shared" si="2"/>
        <v>2930948.9301664587</v>
      </c>
      <c r="F9" s="23">
        <f t="shared" si="3"/>
        <v>2954453.1885215943</v>
      </c>
      <c r="G9" s="22">
        <f t="shared" si="3"/>
        <v>2785833.7101664585</v>
      </c>
    </row>
    <row r="10" spans="1:21" ht="15.75" thickBot="1" x14ac:dyDescent="0.3">
      <c r="C10" s="31">
        <f t="shared" si="0"/>
        <v>45139</v>
      </c>
      <c r="D10" s="35">
        <f t="shared" si="1"/>
        <v>3035224.6585215861</v>
      </c>
      <c r="E10" s="25">
        <f t="shared" si="2"/>
        <v>2974472.4211765812</v>
      </c>
      <c r="F10" s="24">
        <f t="shared" si="3"/>
        <v>2890109.4385215859</v>
      </c>
      <c r="G10" s="25">
        <f t="shared" si="3"/>
        <v>2829357.201176581</v>
      </c>
    </row>
    <row r="16" spans="1:21" x14ac:dyDescent="0.25">
      <c r="A16" t="s">
        <v>0</v>
      </c>
      <c r="B16" t="s">
        <v>1</v>
      </c>
      <c r="C16" t="s">
        <v>2</v>
      </c>
      <c r="D16" s="1" t="s">
        <v>36</v>
      </c>
      <c r="E16" t="s">
        <v>13</v>
      </c>
      <c r="F16" t="s">
        <v>14</v>
      </c>
      <c r="G16" t="s">
        <v>37</v>
      </c>
      <c r="H16" t="s">
        <v>16</v>
      </c>
      <c r="I16" t="s">
        <v>17</v>
      </c>
      <c r="J16" t="s">
        <v>18</v>
      </c>
      <c r="L16" t="s">
        <v>3</v>
      </c>
      <c r="M16" t="str">
        <f t="shared" ref="M16:R16" si="4">E16</f>
        <v>K_HDD14</v>
      </c>
      <c r="N16" t="str">
        <f t="shared" si="4"/>
        <v>K_CDD16</v>
      </c>
      <c r="O16" t="str">
        <f t="shared" si="4"/>
        <v>Month Days</v>
      </c>
      <c r="P16" t="str">
        <f t="shared" si="4"/>
        <v>Trend17</v>
      </c>
      <c r="Q16" t="str">
        <f t="shared" si="4"/>
        <v>Spring</v>
      </c>
      <c r="R16" t="str">
        <f t="shared" si="4"/>
        <v>COVID_WFH</v>
      </c>
      <c r="S16" t="s">
        <v>4</v>
      </c>
      <c r="U16" t="s">
        <v>5</v>
      </c>
    </row>
    <row r="17" spans="1:28" x14ac:dyDescent="0.25">
      <c r="A17" s="2">
        <v>41275</v>
      </c>
      <c r="B17">
        <f t="shared" ref="B17:B80" si="5">MONTH(A17)</f>
        <v>1</v>
      </c>
      <c r="C17">
        <f t="shared" ref="C17:C80" si="6">YEAR(A17)</f>
        <v>2013</v>
      </c>
      <c r="D17" s="1">
        <v>4428921.8261047518</v>
      </c>
      <c r="E17">
        <v>939.6</v>
      </c>
      <c r="F17">
        <v>0</v>
      </c>
      <c r="G17">
        <v>31</v>
      </c>
      <c r="H17">
        <v>0</v>
      </c>
      <c r="I17">
        <v>0</v>
      </c>
      <c r="J17">
        <v>0</v>
      </c>
      <c r="L17" s="1">
        <f>$Y$24</f>
        <v>-1202765.1386973499</v>
      </c>
      <c r="M17" s="1">
        <f>E17*$Y$25</f>
        <v>1898050.711824121</v>
      </c>
      <c r="N17" s="1">
        <f>F17*$Y$26</f>
        <v>0</v>
      </c>
      <c r="O17" s="1">
        <f>G17*$Y$27</f>
        <v>3485336.5455355789</v>
      </c>
      <c r="P17" s="1">
        <f>H17*$Y$28</f>
        <v>0</v>
      </c>
      <c r="Q17" s="1">
        <f>I17*$Y$29</f>
        <v>0</v>
      </c>
      <c r="R17" s="1">
        <f>J17*$Y$30</f>
        <v>0</v>
      </c>
      <c r="S17" s="1">
        <f>SUM(L17:R17)</f>
        <v>4180622.1186623499</v>
      </c>
      <c r="T17" s="1">
        <f t="shared" ref="T17:T80" si="7">S17-D17</f>
        <v>-248299.70744240191</v>
      </c>
      <c r="U17" s="3">
        <f t="shared" ref="U17:U80" si="8">ABS(S17-D17)/D17</f>
        <v>5.6063240037086438E-2</v>
      </c>
    </row>
    <row r="18" spans="1:28" x14ac:dyDescent="0.25">
      <c r="A18" s="2">
        <v>41306</v>
      </c>
      <c r="B18">
        <f t="shared" si="5"/>
        <v>2</v>
      </c>
      <c r="C18">
        <f t="shared" si="6"/>
        <v>2013</v>
      </c>
      <c r="D18" s="1">
        <v>3670674.2661047578</v>
      </c>
      <c r="E18">
        <v>765.4</v>
      </c>
      <c r="F18">
        <v>0</v>
      </c>
      <c r="G18">
        <v>28</v>
      </c>
      <c r="H18">
        <v>0</v>
      </c>
      <c r="I18">
        <v>0</v>
      </c>
      <c r="J18">
        <v>0</v>
      </c>
      <c r="L18" s="1">
        <f>$Y$24</f>
        <v>-1202765.1386973499</v>
      </c>
      <c r="M18" s="1">
        <f>E18*$Y$25</f>
        <v>1546155.826766903</v>
      </c>
      <c r="N18" s="1">
        <f>F18*$Y$26</f>
        <v>0</v>
      </c>
      <c r="O18" s="1">
        <f>G18*$Y$27</f>
        <v>3148045.9120966517</v>
      </c>
      <c r="P18" s="1">
        <f>H18*$Y$28</f>
        <v>0</v>
      </c>
      <c r="Q18" s="1">
        <f>I18*$Y$29</f>
        <v>0</v>
      </c>
      <c r="R18" s="1">
        <f>J18*$Y$30</f>
        <v>0</v>
      </c>
      <c r="S18" s="1">
        <f t="shared" ref="S18:S81" si="9">SUM(L18:R18)</f>
        <v>3491436.6001662049</v>
      </c>
      <c r="T18" s="1">
        <f t="shared" si="7"/>
        <v>-179237.66593855293</v>
      </c>
      <c r="U18" s="3">
        <f t="shared" si="8"/>
        <v>4.8829629911225046E-2</v>
      </c>
    </row>
    <row r="19" spans="1:28" x14ac:dyDescent="0.25">
      <c r="A19" s="2">
        <v>41334</v>
      </c>
      <c r="B19">
        <f t="shared" si="5"/>
        <v>3</v>
      </c>
      <c r="C19">
        <f t="shared" si="6"/>
        <v>2013</v>
      </c>
      <c r="D19" s="1">
        <v>3446339.2461047722</v>
      </c>
      <c r="E19">
        <v>666.7</v>
      </c>
      <c r="F19">
        <v>0</v>
      </c>
      <c r="G19">
        <v>31</v>
      </c>
      <c r="H19">
        <v>0</v>
      </c>
      <c r="I19">
        <v>1</v>
      </c>
      <c r="J19">
        <v>0</v>
      </c>
      <c r="L19" s="1">
        <f>$Y$24</f>
        <v>-1202765.1386973499</v>
      </c>
      <c r="M19" s="1">
        <f>E19*$Y$25</f>
        <v>1346775.6594009595</v>
      </c>
      <c r="N19" s="1">
        <f>F19*$Y$26</f>
        <v>0</v>
      </c>
      <c r="O19" s="1">
        <f>G19*$Y$27</f>
        <v>3485336.5455355789</v>
      </c>
      <c r="P19" s="1">
        <f>H19*$Y$28</f>
        <v>0</v>
      </c>
      <c r="Q19" s="1">
        <f>I19*$Y$29</f>
        <v>-125563.58673689001</v>
      </c>
      <c r="R19" s="1">
        <f>J19*$Y$30</f>
        <v>0</v>
      </c>
      <c r="S19" s="1">
        <f t="shared" si="9"/>
        <v>3503783.4795022984</v>
      </c>
      <c r="T19" s="1">
        <f t="shared" si="7"/>
        <v>57444.233397526201</v>
      </c>
      <c r="U19" s="3">
        <f t="shared" si="8"/>
        <v>1.6668188850663089E-2</v>
      </c>
      <c r="X19" t="s">
        <v>6</v>
      </c>
    </row>
    <row r="20" spans="1:28" x14ac:dyDescent="0.25">
      <c r="A20" s="2">
        <v>41365</v>
      </c>
      <c r="B20">
        <f t="shared" si="5"/>
        <v>4</v>
      </c>
      <c r="C20">
        <f t="shared" si="6"/>
        <v>2013</v>
      </c>
      <c r="D20" s="1">
        <v>2934864.136104757</v>
      </c>
      <c r="E20">
        <v>443.6</v>
      </c>
      <c r="F20">
        <v>0</v>
      </c>
      <c r="G20">
        <v>30</v>
      </c>
      <c r="H20">
        <v>0</v>
      </c>
      <c r="I20">
        <v>1</v>
      </c>
      <c r="J20">
        <v>0</v>
      </c>
      <c r="L20" s="1">
        <f>$Y$24</f>
        <v>-1202765.1386973499</v>
      </c>
      <c r="M20" s="1">
        <f>E20*$Y$25</f>
        <v>896099.71877945936</v>
      </c>
      <c r="N20" s="1">
        <f>F20*$Y$26</f>
        <v>0</v>
      </c>
      <c r="O20" s="1">
        <f>G20*$Y$27</f>
        <v>3372906.3343892698</v>
      </c>
      <c r="P20" s="1">
        <f>H20*$Y$28</f>
        <v>0</v>
      </c>
      <c r="Q20" s="1">
        <f>I20*$Y$29</f>
        <v>-125563.58673689001</v>
      </c>
      <c r="R20" s="1">
        <f>J20*$Y$30</f>
        <v>0</v>
      </c>
      <c r="S20" s="1">
        <f t="shared" si="9"/>
        <v>2940677.3277344895</v>
      </c>
      <c r="T20" s="1">
        <f t="shared" si="7"/>
        <v>5813.1916297324933</v>
      </c>
      <c r="U20" s="3">
        <f t="shared" si="8"/>
        <v>1.9807361977062224E-3</v>
      </c>
      <c r="X20" t="s">
        <v>7</v>
      </c>
    </row>
    <row r="21" spans="1:28" x14ac:dyDescent="0.25">
      <c r="A21" s="2">
        <v>41395</v>
      </c>
      <c r="B21">
        <f t="shared" si="5"/>
        <v>5</v>
      </c>
      <c r="C21">
        <f t="shared" si="6"/>
        <v>2013</v>
      </c>
      <c r="D21" s="1">
        <v>2590039.7361047594</v>
      </c>
      <c r="E21">
        <v>142</v>
      </c>
      <c r="F21">
        <v>5.3</v>
      </c>
      <c r="G21">
        <v>31</v>
      </c>
      <c r="H21">
        <v>0</v>
      </c>
      <c r="I21">
        <v>1</v>
      </c>
      <c r="J21">
        <v>0</v>
      </c>
      <c r="L21" s="1">
        <f>$Y$24</f>
        <v>-1202765.1386973499</v>
      </c>
      <c r="M21" s="1">
        <f>E21*$Y$25</f>
        <v>286848.87300875387</v>
      </c>
      <c r="N21" s="1">
        <f>F21*$Y$26</f>
        <v>27534.207248138075</v>
      </c>
      <c r="O21" s="1">
        <f>G21*$Y$27</f>
        <v>3485336.5455355789</v>
      </c>
      <c r="P21" s="1">
        <f>H21*$Y$28</f>
        <v>0</v>
      </c>
      <c r="Q21" s="1">
        <f>I21*$Y$29</f>
        <v>-125563.58673689001</v>
      </c>
      <c r="R21" s="1">
        <f>J21*$Y$30</f>
        <v>0</v>
      </c>
      <c r="S21" s="1">
        <f t="shared" si="9"/>
        <v>2471390.9003582308</v>
      </c>
      <c r="T21" s="1">
        <f t="shared" si="7"/>
        <v>-118648.83574652858</v>
      </c>
      <c r="U21" s="3">
        <f t="shared" si="8"/>
        <v>4.58096584745716E-2</v>
      </c>
      <c r="X21" t="s">
        <v>8</v>
      </c>
    </row>
    <row r="22" spans="1:28" x14ac:dyDescent="0.25">
      <c r="A22" s="2">
        <v>41426</v>
      </c>
      <c r="B22">
        <f t="shared" si="5"/>
        <v>6</v>
      </c>
      <c r="C22">
        <f t="shared" si="6"/>
        <v>2013</v>
      </c>
      <c r="D22" s="1">
        <v>2556824.976104761</v>
      </c>
      <c r="E22">
        <v>12.6</v>
      </c>
      <c r="F22">
        <v>64</v>
      </c>
      <c r="G22">
        <v>30</v>
      </c>
      <c r="H22">
        <v>0</v>
      </c>
      <c r="I22">
        <v>0</v>
      </c>
      <c r="J22">
        <v>0</v>
      </c>
      <c r="L22" s="1">
        <f>$Y$24</f>
        <v>-1202765.1386973499</v>
      </c>
      <c r="M22" s="1">
        <f>E22*$Y$25</f>
        <v>25452.787323311964</v>
      </c>
      <c r="N22" s="1">
        <f>F22*$Y$26</f>
        <v>332488.54035487486</v>
      </c>
      <c r="O22" s="1">
        <f>G22*$Y$27</f>
        <v>3372906.3343892698</v>
      </c>
      <c r="P22" s="1">
        <f>H22*$Y$28</f>
        <v>0</v>
      </c>
      <c r="Q22" s="1">
        <f>I22*$Y$29</f>
        <v>0</v>
      </c>
      <c r="R22" s="1">
        <f>J22*$Y$30</f>
        <v>0</v>
      </c>
      <c r="S22" s="1">
        <f t="shared" si="9"/>
        <v>2528082.5233701067</v>
      </c>
      <c r="T22" s="1">
        <f t="shared" si="7"/>
        <v>-28742.452734654304</v>
      </c>
      <c r="U22" s="3">
        <f t="shared" si="8"/>
        <v>1.1241462752934497E-2</v>
      </c>
    </row>
    <row r="23" spans="1:28" x14ac:dyDescent="0.25">
      <c r="A23" s="2">
        <v>41456</v>
      </c>
      <c r="B23">
        <f t="shared" si="5"/>
        <v>7</v>
      </c>
      <c r="C23">
        <f t="shared" si="6"/>
        <v>2013</v>
      </c>
      <c r="D23" s="1">
        <v>2858455.0761047606</v>
      </c>
      <c r="E23">
        <v>2.9</v>
      </c>
      <c r="F23">
        <v>123</v>
      </c>
      <c r="G23">
        <v>31</v>
      </c>
      <c r="H23">
        <v>0</v>
      </c>
      <c r="I23">
        <v>0</v>
      </c>
      <c r="J23">
        <v>0</v>
      </c>
      <c r="L23" s="1">
        <f>$Y$24</f>
        <v>-1202765.1386973499</v>
      </c>
      <c r="M23" s="1">
        <f>E23*$Y$25</f>
        <v>5858.1812093337057</v>
      </c>
      <c r="N23" s="1">
        <f>F23*$Y$26</f>
        <v>639001.41349452513</v>
      </c>
      <c r="O23" s="1">
        <f>G23*$Y$27</f>
        <v>3485336.5455355789</v>
      </c>
      <c r="P23" s="1">
        <f>H23*$Y$28</f>
        <v>0</v>
      </c>
      <c r="Q23" s="1">
        <f>I23*$Y$29</f>
        <v>0</v>
      </c>
      <c r="R23" s="1">
        <f>J23*$Y$30</f>
        <v>0</v>
      </c>
      <c r="S23" s="1">
        <f t="shared" si="9"/>
        <v>2927431.0015420876</v>
      </c>
      <c r="T23" s="1">
        <f t="shared" si="7"/>
        <v>68975.925437327009</v>
      </c>
      <c r="U23" s="3">
        <f t="shared" si="8"/>
        <v>2.4130491332164314E-2</v>
      </c>
      <c r="Y23" s="1" t="s">
        <v>9</v>
      </c>
      <c r="Z23" t="s">
        <v>10</v>
      </c>
      <c r="AA23" t="s">
        <v>11</v>
      </c>
      <c r="AB23" s="4" t="s">
        <v>12</v>
      </c>
    </row>
    <row r="24" spans="1:28" x14ac:dyDescent="0.25">
      <c r="A24" s="2">
        <v>41487</v>
      </c>
      <c r="B24">
        <f t="shared" si="5"/>
        <v>8</v>
      </c>
      <c r="C24">
        <f t="shared" si="6"/>
        <v>2013</v>
      </c>
      <c r="D24" s="1">
        <v>2791223.6861047638</v>
      </c>
      <c r="E24">
        <v>2.6</v>
      </c>
      <c r="F24">
        <v>112.8</v>
      </c>
      <c r="G24">
        <v>31</v>
      </c>
      <c r="H24">
        <v>0</v>
      </c>
      <c r="I24">
        <v>0</v>
      </c>
      <c r="J24">
        <v>0</v>
      </c>
      <c r="L24" s="1">
        <f>$Y$24</f>
        <v>-1202765.1386973499</v>
      </c>
      <c r="M24" s="1">
        <f>E24*$Y$25</f>
        <v>5252.1624635405642</v>
      </c>
      <c r="N24" s="1">
        <f>F24*$Y$26</f>
        <v>586011.05237546691</v>
      </c>
      <c r="O24" s="1">
        <f>G24*$Y$27</f>
        <v>3485336.5455355789</v>
      </c>
      <c r="P24" s="1">
        <f>H24*$Y$28</f>
        <v>0</v>
      </c>
      <c r="Q24" s="1">
        <f>I24*$Y$29</f>
        <v>0</v>
      </c>
      <c r="R24" s="1">
        <f>J24*$Y$30</f>
        <v>0</v>
      </c>
      <c r="S24" s="1">
        <f t="shared" si="9"/>
        <v>2873834.6216772366</v>
      </c>
      <c r="T24" s="1">
        <f t="shared" si="7"/>
        <v>82610.935572472867</v>
      </c>
      <c r="U24" s="3">
        <f t="shared" si="8"/>
        <v>2.9596673309891155E-2</v>
      </c>
      <c r="X24" t="s">
        <v>3</v>
      </c>
      <c r="Y24" s="1">
        <v>-1202765.1386973499</v>
      </c>
      <c r="Z24" s="5">
        <v>339567.554474851</v>
      </c>
      <c r="AA24" s="6">
        <v>-3.54204965358793</v>
      </c>
      <c r="AB24" s="7">
        <v>5.7810842011685203E-4</v>
      </c>
    </row>
    <row r="25" spans="1:28" x14ac:dyDescent="0.25">
      <c r="A25" s="2">
        <v>41518</v>
      </c>
      <c r="B25">
        <f t="shared" si="5"/>
        <v>9</v>
      </c>
      <c r="C25">
        <f t="shared" si="6"/>
        <v>2013</v>
      </c>
      <c r="D25" s="1">
        <v>2531996.546104766</v>
      </c>
      <c r="E25">
        <v>35.299999999999997</v>
      </c>
      <c r="F25">
        <v>18.3</v>
      </c>
      <c r="G25">
        <v>30</v>
      </c>
      <c r="H25">
        <v>0</v>
      </c>
      <c r="I25">
        <v>0</v>
      </c>
      <c r="J25">
        <v>0</v>
      </c>
      <c r="L25" s="1">
        <f>$Y$24</f>
        <v>-1202765.1386973499</v>
      </c>
      <c r="M25" s="1">
        <f>E25*$Y$25</f>
        <v>71308.205754993047</v>
      </c>
      <c r="N25" s="1">
        <f>F25*$Y$26</f>
        <v>95070.942007722027</v>
      </c>
      <c r="O25" s="1">
        <f>G25*$Y$27</f>
        <v>3372906.3343892698</v>
      </c>
      <c r="P25" s="1">
        <f>H25*$Y$28</f>
        <v>0</v>
      </c>
      <c r="Q25" s="1">
        <f>I25*$Y$29</f>
        <v>0</v>
      </c>
      <c r="R25" s="1">
        <f>J25*$Y$30</f>
        <v>0</v>
      </c>
      <c r="S25" s="1">
        <f t="shared" si="9"/>
        <v>2336520.3434546348</v>
      </c>
      <c r="T25" s="1">
        <f t="shared" si="7"/>
        <v>-195476.20265013119</v>
      </c>
      <c r="U25" s="3">
        <f t="shared" si="8"/>
        <v>7.720239703756808E-2</v>
      </c>
      <c r="X25" t="s">
        <v>13</v>
      </c>
      <c r="Y25" s="1">
        <v>2020.0624859771401</v>
      </c>
      <c r="Z25" s="5">
        <v>49.066247677268102</v>
      </c>
      <c r="AA25" s="6">
        <v>41.170103311425898</v>
      </c>
      <c r="AB25" s="7">
        <v>7.17349444608464E-70</v>
      </c>
    </row>
    <row r="26" spans="1:28" x14ac:dyDescent="0.25">
      <c r="A26" s="2">
        <v>41548</v>
      </c>
      <c r="B26">
        <f t="shared" si="5"/>
        <v>10</v>
      </c>
      <c r="C26">
        <f t="shared" si="6"/>
        <v>2013</v>
      </c>
      <c r="D26" s="1">
        <v>2818286.3861047742</v>
      </c>
      <c r="E26">
        <v>280.5</v>
      </c>
      <c r="F26">
        <v>1.3</v>
      </c>
      <c r="G26">
        <v>31</v>
      </c>
      <c r="H26">
        <v>0</v>
      </c>
      <c r="I26">
        <v>0</v>
      </c>
      <c r="J26">
        <v>0</v>
      </c>
      <c r="L26" s="1">
        <f>$Y$24</f>
        <v>-1202765.1386973499</v>
      </c>
      <c r="M26" s="1">
        <f>E26*$Y$25</f>
        <v>566627.52731658774</v>
      </c>
      <c r="N26" s="1">
        <f>F26*$Y$26</f>
        <v>6753.673475958396</v>
      </c>
      <c r="O26" s="1">
        <f>G26*$Y$27</f>
        <v>3485336.5455355789</v>
      </c>
      <c r="P26" s="1">
        <f>H26*$Y$28</f>
        <v>0</v>
      </c>
      <c r="Q26" s="1">
        <f>I26*$Y$29</f>
        <v>0</v>
      </c>
      <c r="R26" s="1">
        <f>J26*$Y$30</f>
        <v>0</v>
      </c>
      <c r="S26" s="1">
        <f t="shared" si="9"/>
        <v>2855952.6076307753</v>
      </c>
      <c r="T26" s="1">
        <f t="shared" si="7"/>
        <v>37666.221526001114</v>
      </c>
      <c r="U26" s="3">
        <f t="shared" si="8"/>
        <v>1.3364937542085837E-2</v>
      </c>
      <c r="X26" t="s">
        <v>14</v>
      </c>
      <c r="Y26" s="1">
        <v>5195.1334430449197</v>
      </c>
      <c r="Z26" s="5">
        <v>365.54301693405199</v>
      </c>
      <c r="AA26" s="6">
        <v>14.2120987199221</v>
      </c>
      <c r="AB26" s="7">
        <v>6.5236306564325605E-27</v>
      </c>
    </row>
    <row r="27" spans="1:28" x14ac:dyDescent="0.25">
      <c r="A27" s="2">
        <v>41579</v>
      </c>
      <c r="B27">
        <f t="shared" si="5"/>
        <v>11</v>
      </c>
      <c r="C27">
        <f t="shared" si="6"/>
        <v>2013</v>
      </c>
      <c r="D27" s="1">
        <v>3421289.1561047719</v>
      </c>
      <c r="E27">
        <v>575.4</v>
      </c>
      <c r="F27">
        <v>0</v>
      </c>
      <c r="G27">
        <v>30</v>
      </c>
      <c r="H27">
        <v>0</v>
      </c>
      <c r="I27">
        <v>0</v>
      </c>
      <c r="J27">
        <v>0</v>
      </c>
      <c r="L27" s="1">
        <f>$Y$24</f>
        <v>-1202765.1386973499</v>
      </c>
      <c r="M27" s="1">
        <f>E27*$Y$25</f>
        <v>1162343.9544312463</v>
      </c>
      <c r="N27" s="1">
        <f>F27*$Y$26</f>
        <v>0</v>
      </c>
      <c r="O27" s="1">
        <f>G27*$Y$27</f>
        <v>3372906.3343892698</v>
      </c>
      <c r="P27" s="1">
        <f>H27*$Y$28</f>
        <v>0</v>
      </c>
      <c r="Q27" s="1">
        <f>I27*$Y$29</f>
        <v>0</v>
      </c>
      <c r="R27" s="1">
        <f>J27*$Y$30</f>
        <v>0</v>
      </c>
      <c r="S27" s="1">
        <f t="shared" si="9"/>
        <v>3332485.1501231659</v>
      </c>
      <c r="T27" s="1">
        <f t="shared" si="7"/>
        <v>-88804.005981605966</v>
      </c>
      <c r="U27" s="3">
        <f t="shared" si="8"/>
        <v>2.5956299491128564E-2</v>
      </c>
      <c r="X27" t="s">
        <v>15</v>
      </c>
      <c r="Y27" s="1">
        <v>112430.211146309</v>
      </c>
      <c r="Z27" s="5">
        <v>11381.1148792904</v>
      </c>
      <c r="AA27" s="6">
        <v>9.8786641149622891</v>
      </c>
      <c r="AB27" s="7">
        <v>5.7825672726270105E-17</v>
      </c>
    </row>
    <row r="28" spans="1:28" x14ac:dyDescent="0.25">
      <c r="A28" s="2">
        <v>41609</v>
      </c>
      <c r="B28">
        <f t="shared" si="5"/>
        <v>12</v>
      </c>
      <c r="C28">
        <f t="shared" si="6"/>
        <v>2013</v>
      </c>
      <c r="D28" s="1">
        <v>4658820.2161047626</v>
      </c>
      <c r="E28">
        <v>1074.0999999999999</v>
      </c>
      <c r="F28">
        <v>0</v>
      </c>
      <c r="G28">
        <v>31</v>
      </c>
      <c r="H28">
        <v>0</v>
      </c>
      <c r="I28">
        <v>0</v>
      </c>
      <c r="J28">
        <v>0</v>
      </c>
      <c r="L28" s="1">
        <f>$Y$24</f>
        <v>-1202765.1386973499</v>
      </c>
      <c r="M28" s="1">
        <f>E28*$Y$25</f>
        <v>2169749.1161880461</v>
      </c>
      <c r="N28" s="1">
        <f>F28*$Y$26</f>
        <v>0</v>
      </c>
      <c r="O28" s="1">
        <f>G28*$Y$27</f>
        <v>3485336.5455355789</v>
      </c>
      <c r="P28" s="1">
        <f>H28*$Y$28</f>
        <v>0</v>
      </c>
      <c r="Q28" s="1">
        <f>I28*$Y$29</f>
        <v>0</v>
      </c>
      <c r="R28" s="1">
        <f>J28*$Y$30</f>
        <v>0</v>
      </c>
      <c r="S28" s="1">
        <f t="shared" si="9"/>
        <v>4452320.5230262745</v>
      </c>
      <c r="T28" s="1">
        <f t="shared" si="7"/>
        <v>-206499.69307848811</v>
      </c>
      <c r="U28" s="3">
        <f t="shared" si="8"/>
        <v>4.4324460592974416E-2</v>
      </c>
      <c r="X28" t="s">
        <v>16</v>
      </c>
      <c r="Y28" s="1">
        <v>2366.4359629588398</v>
      </c>
      <c r="Z28" s="5">
        <v>1016.21389373574</v>
      </c>
      <c r="AA28" s="6">
        <v>2.3286790089628702</v>
      </c>
      <c r="AB28" s="7">
        <v>2.1654230922239601E-2</v>
      </c>
    </row>
    <row r="29" spans="1:28" x14ac:dyDescent="0.25">
      <c r="A29" s="2">
        <v>41640</v>
      </c>
      <c r="B29">
        <f t="shared" si="5"/>
        <v>1</v>
      </c>
      <c r="C29">
        <f t="shared" si="6"/>
        <v>2014</v>
      </c>
      <c r="D29" s="1">
        <v>4833879.6180433435</v>
      </c>
      <c r="E29">
        <v>1080.5999999999999</v>
      </c>
      <c r="F29">
        <v>0</v>
      </c>
      <c r="G29">
        <v>31</v>
      </c>
      <c r="H29">
        <v>0</v>
      </c>
      <c r="I29">
        <v>0</v>
      </c>
      <c r="J29">
        <v>0</v>
      </c>
      <c r="L29" s="1">
        <f>$Y$24</f>
        <v>-1202765.1386973499</v>
      </c>
      <c r="M29" s="1">
        <f>E29*$Y$25</f>
        <v>2182879.5223468975</v>
      </c>
      <c r="N29" s="1">
        <f>F29*$Y$26</f>
        <v>0</v>
      </c>
      <c r="O29" s="1">
        <f>G29*$Y$27</f>
        <v>3485336.5455355789</v>
      </c>
      <c r="P29" s="1">
        <f>H29*$Y$28</f>
        <v>0</v>
      </c>
      <c r="Q29" s="1">
        <f>I29*$Y$29</f>
        <v>0</v>
      </c>
      <c r="R29" s="1">
        <f>J29*$Y$30</f>
        <v>0</v>
      </c>
      <c r="S29" s="1">
        <f t="shared" si="9"/>
        <v>4465450.929185126</v>
      </c>
      <c r="T29" s="1">
        <f t="shared" si="7"/>
        <v>-368428.68885821756</v>
      </c>
      <c r="U29" s="3">
        <f t="shared" si="8"/>
        <v>7.6218010784337653E-2</v>
      </c>
      <c r="X29" t="s">
        <v>17</v>
      </c>
      <c r="Y29" s="1">
        <v>-125563.58673689001</v>
      </c>
      <c r="Z29" s="5">
        <v>33047.994822392</v>
      </c>
      <c r="AA29" s="6">
        <v>-3.7994313244025801</v>
      </c>
      <c r="AB29" s="7">
        <v>2.35289961315882E-4</v>
      </c>
    </row>
    <row r="30" spans="1:28" x14ac:dyDescent="0.25">
      <c r="A30" s="2">
        <v>41671</v>
      </c>
      <c r="B30">
        <f t="shared" si="5"/>
        <v>2</v>
      </c>
      <c r="C30">
        <f t="shared" si="6"/>
        <v>2014</v>
      </c>
      <c r="D30" s="1">
        <v>3967393.9980433411</v>
      </c>
      <c r="E30">
        <v>900.6</v>
      </c>
      <c r="F30">
        <v>0</v>
      </c>
      <c r="G30">
        <v>28</v>
      </c>
      <c r="H30">
        <v>0</v>
      </c>
      <c r="I30">
        <v>0</v>
      </c>
      <c r="J30">
        <v>0</v>
      </c>
      <c r="L30" s="1">
        <f>$Y$24</f>
        <v>-1202765.1386973499</v>
      </c>
      <c r="M30" s="1">
        <f>E30*$Y$25</f>
        <v>1819268.2748710124</v>
      </c>
      <c r="N30" s="1">
        <f>F30*$Y$26</f>
        <v>0</v>
      </c>
      <c r="O30" s="1">
        <f>G30*$Y$27</f>
        <v>3148045.9120966517</v>
      </c>
      <c r="P30" s="1">
        <f>H30*$Y$28</f>
        <v>0</v>
      </c>
      <c r="Q30" s="1">
        <f>I30*$Y$29</f>
        <v>0</v>
      </c>
      <c r="R30" s="1">
        <f>J30*$Y$30</f>
        <v>0</v>
      </c>
      <c r="S30" s="1">
        <f t="shared" si="9"/>
        <v>3764549.048270314</v>
      </c>
      <c r="T30" s="1">
        <f t="shared" si="7"/>
        <v>-202844.9497730271</v>
      </c>
      <c r="U30" s="3">
        <f t="shared" si="8"/>
        <v>5.1128007420757092E-2</v>
      </c>
      <c r="X30" t="s">
        <v>18</v>
      </c>
      <c r="Y30" s="1">
        <v>174269.370522771</v>
      </c>
      <c r="Z30" s="5">
        <v>71195.781980638902</v>
      </c>
      <c r="AA30" s="6">
        <v>2.4477485277170299</v>
      </c>
      <c r="AB30" s="7">
        <v>1.5913830724363701E-2</v>
      </c>
    </row>
    <row r="31" spans="1:28" x14ac:dyDescent="0.25">
      <c r="A31" s="2">
        <v>41699</v>
      </c>
      <c r="B31">
        <f t="shared" si="5"/>
        <v>3</v>
      </c>
      <c r="C31">
        <f t="shared" si="6"/>
        <v>2014</v>
      </c>
      <c r="D31" s="1">
        <v>3744044.1880433518</v>
      </c>
      <c r="E31">
        <v>774.9</v>
      </c>
      <c r="F31">
        <v>0</v>
      </c>
      <c r="G31">
        <v>31</v>
      </c>
      <c r="H31">
        <v>0</v>
      </c>
      <c r="I31">
        <v>1</v>
      </c>
      <c r="J31">
        <v>0</v>
      </c>
      <c r="L31" s="1">
        <f>$Y$24</f>
        <v>-1202765.1386973499</v>
      </c>
      <c r="M31" s="1">
        <f>E31*$Y$25</f>
        <v>1565346.4203836857</v>
      </c>
      <c r="N31" s="1">
        <f>F31*$Y$26</f>
        <v>0</v>
      </c>
      <c r="O31" s="1">
        <f>G31*$Y$27</f>
        <v>3485336.5455355789</v>
      </c>
      <c r="P31" s="1">
        <f>H31*$Y$28</f>
        <v>0</v>
      </c>
      <c r="Q31" s="1">
        <f>I31*$Y$29</f>
        <v>-125563.58673689001</v>
      </c>
      <c r="R31" s="1">
        <f>J31*$Y$30</f>
        <v>0</v>
      </c>
      <c r="S31" s="1">
        <f t="shared" si="9"/>
        <v>3722354.2404850246</v>
      </c>
      <c r="T31" s="1">
        <f t="shared" si="7"/>
        <v>-21689.947558327112</v>
      </c>
      <c r="U31" s="3">
        <f t="shared" si="8"/>
        <v>5.7931868506237742E-3</v>
      </c>
      <c r="Y31" s="1"/>
      <c r="Z31" s="5"/>
      <c r="AA31" s="6"/>
      <c r="AB31" s="7"/>
    </row>
    <row r="32" spans="1:28" x14ac:dyDescent="0.25">
      <c r="A32" s="2">
        <v>41730</v>
      </c>
      <c r="B32">
        <f t="shared" si="5"/>
        <v>4</v>
      </c>
      <c r="C32">
        <f t="shared" si="6"/>
        <v>2014</v>
      </c>
      <c r="D32" s="1">
        <v>2993700.0280433511</v>
      </c>
      <c r="E32">
        <v>409.7</v>
      </c>
      <c r="F32">
        <v>0</v>
      </c>
      <c r="G32">
        <v>30</v>
      </c>
      <c r="H32">
        <v>0</v>
      </c>
      <c r="I32">
        <v>1</v>
      </c>
      <c r="J32">
        <v>0</v>
      </c>
      <c r="L32" s="1">
        <f>$Y$24</f>
        <v>-1202765.1386973499</v>
      </c>
      <c r="M32" s="1">
        <f>E32*$Y$25</f>
        <v>827619.60050483432</v>
      </c>
      <c r="N32" s="1">
        <f>F32*$Y$26</f>
        <v>0</v>
      </c>
      <c r="O32" s="1">
        <f>G32*$Y$27</f>
        <v>3372906.3343892698</v>
      </c>
      <c r="P32" s="1">
        <f>H32*$Y$28</f>
        <v>0</v>
      </c>
      <c r="Q32" s="1">
        <f>I32*$Y$29</f>
        <v>-125563.58673689001</v>
      </c>
      <c r="R32" s="1">
        <f>J32*$Y$30</f>
        <v>0</v>
      </c>
      <c r="S32" s="1">
        <f t="shared" si="9"/>
        <v>2872197.2094598641</v>
      </c>
      <c r="T32" s="1">
        <f t="shared" si="7"/>
        <v>-121502.81858348707</v>
      </c>
      <c r="U32" s="3">
        <f t="shared" si="8"/>
        <v>4.0586170105660166E-2</v>
      </c>
      <c r="X32" t="s">
        <v>19</v>
      </c>
      <c r="Y32" s="1"/>
      <c r="Z32" s="5"/>
      <c r="AA32" s="6"/>
      <c r="AB32" s="7"/>
    </row>
    <row r="33" spans="1:27" x14ac:dyDescent="0.25">
      <c r="A33" s="2">
        <v>41760</v>
      </c>
      <c r="B33">
        <f t="shared" si="5"/>
        <v>5</v>
      </c>
      <c r="C33">
        <f t="shared" si="6"/>
        <v>2014</v>
      </c>
      <c r="D33" s="1">
        <v>2707831.4980433621</v>
      </c>
      <c r="E33">
        <v>152.1</v>
      </c>
      <c r="F33">
        <v>34</v>
      </c>
      <c r="G33">
        <v>31</v>
      </c>
      <c r="H33">
        <v>0</v>
      </c>
      <c r="I33">
        <v>1</v>
      </c>
      <c r="J33">
        <v>0</v>
      </c>
      <c r="L33" s="1">
        <f>$Y$24</f>
        <v>-1202765.1386973499</v>
      </c>
      <c r="M33" s="1">
        <f>E33*$Y$25</f>
        <v>307251.50411712303</v>
      </c>
      <c r="N33" s="1">
        <f>F33*$Y$26</f>
        <v>176634.53706352727</v>
      </c>
      <c r="O33" s="1">
        <f>G33*$Y$27</f>
        <v>3485336.5455355789</v>
      </c>
      <c r="P33" s="1">
        <f>H33*$Y$28</f>
        <v>0</v>
      </c>
      <c r="Q33" s="1">
        <f>I33*$Y$29</f>
        <v>-125563.58673689001</v>
      </c>
      <c r="R33" s="1">
        <f>J33*$Y$30</f>
        <v>0</v>
      </c>
      <c r="S33" s="1">
        <f t="shared" si="9"/>
        <v>2640893.8612819891</v>
      </c>
      <c r="T33" s="1">
        <f t="shared" si="7"/>
        <v>-66937.636761372909</v>
      </c>
      <c r="U33" s="3">
        <f t="shared" si="8"/>
        <v>2.4720015558479556E-2</v>
      </c>
      <c r="X33" t="s">
        <v>20</v>
      </c>
      <c r="Y33" s="1">
        <v>3187537.0885838601</v>
      </c>
      <c r="Z33" t="s">
        <v>21</v>
      </c>
      <c r="AA33" s="8">
        <v>599910.19121638103</v>
      </c>
    </row>
    <row r="34" spans="1:27" x14ac:dyDescent="0.25">
      <c r="A34" s="2">
        <v>41791</v>
      </c>
      <c r="B34">
        <f t="shared" si="5"/>
        <v>6</v>
      </c>
      <c r="C34">
        <f t="shared" si="6"/>
        <v>2014</v>
      </c>
      <c r="D34" s="1">
        <v>2502905.518043356</v>
      </c>
      <c r="E34">
        <v>7.8</v>
      </c>
      <c r="F34">
        <v>46.3</v>
      </c>
      <c r="G34">
        <v>30</v>
      </c>
      <c r="H34">
        <v>0</v>
      </c>
      <c r="I34">
        <v>0</v>
      </c>
      <c r="J34">
        <v>0</v>
      </c>
      <c r="L34" s="1">
        <f>$Y$24</f>
        <v>-1202765.1386973499</v>
      </c>
      <c r="M34" s="1">
        <f>E34*$Y$25</f>
        <v>15756.487390621693</v>
      </c>
      <c r="N34" s="1">
        <f>F34*$Y$26</f>
        <v>240534.67841297976</v>
      </c>
      <c r="O34" s="1">
        <f>G34*$Y$27</f>
        <v>3372906.3343892698</v>
      </c>
      <c r="P34" s="1">
        <f>H34*$Y$28</f>
        <v>0</v>
      </c>
      <c r="Q34" s="1">
        <f>I34*$Y$29</f>
        <v>0</v>
      </c>
      <c r="R34" s="1">
        <f>J34*$Y$30</f>
        <v>0</v>
      </c>
      <c r="S34" s="1">
        <f t="shared" si="9"/>
        <v>2426432.3614955214</v>
      </c>
      <c r="T34" s="1">
        <f t="shared" si="7"/>
        <v>-76473.156547834631</v>
      </c>
      <c r="U34" s="3">
        <f t="shared" si="8"/>
        <v>3.0553752827081324E-2</v>
      </c>
      <c r="X34" t="s">
        <v>22</v>
      </c>
      <c r="Y34" s="8">
        <v>1366859991940</v>
      </c>
      <c r="Z34" t="s">
        <v>23</v>
      </c>
      <c r="AA34" s="8">
        <v>109982.299136556</v>
      </c>
    </row>
    <row r="35" spans="1:27" x14ac:dyDescent="0.25">
      <c r="A35" s="2">
        <v>41821</v>
      </c>
      <c r="B35">
        <f t="shared" si="5"/>
        <v>7</v>
      </c>
      <c r="C35">
        <f t="shared" si="6"/>
        <v>2014</v>
      </c>
      <c r="D35" s="1">
        <v>2772628.5180433504</v>
      </c>
      <c r="E35">
        <v>5.8</v>
      </c>
      <c r="F35">
        <v>89.7</v>
      </c>
      <c r="G35">
        <v>31</v>
      </c>
      <c r="H35">
        <v>0</v>
      </c>
      <c r="I35">
        <v>0</v>
      </c>
      <c r="J35">
        <v>0</v>
      </c>
      <c r="L35" s="1">
        <f>$Y$24</f>
        <v>-1202765.1386973499</v>
      </c>
      <c r="M35" s="1">
        <f>E35*$Y$25</f>
        <v>11716.362418667411</v>
      </c>
      <c r="N35" s="1">
        <f>F35*$Y$26</f>
        <v>466003.46984112932</v>
      </c>
      <c r="O35" s="1">
        <f>G35*$Y$27</f>
        <v>3485336.5455355789</v>
      </c>
      <c r="P35" s="1">
        <f>H35*$Y$28</f>
        <v>0</v>
      </c>
      <c r="Q35" s="1">
        <f>I35*$Y$29</f>
        <v>0</v>
      </c>
      <c r="R35" s="1">
        <f>J35*$Y$30</f>
        <v>0</v>
      </c>
      <c r="S35" s="1">
        <f t="shared" si="9"/>
        <v>2760291.2390980255</v>
      </c>
      <c r="T35" s="1">
        <f t="shared" si="7"/>
        <v>-12337.278945324942</v>
      </c>
      <c r="U35" s="3">
        <f t="shared" si="8"/>
        <v>4.4496689206787012E-3</v>
      </c>
      <c r="X35" t="s">
        <v>24</v>
      </c>
      <c r="Y35" s="6">
        <v>0.96847637160843703</v>
      </c>
      <c r="Z35" t="s">
        <v>25</v>
      </c>
      <c r="AA35" s="9">
        <v>0.96680255063189302</v>
      </c>
    </row>
    <row r="36" spans="1:27" x14ac:dyDescent="0.25">
      <c r="A36" s="2">
        <v>41852</v>
      </c>
      <c r="B36">
        <f t="shared" si="5"/>
        <v>8</v>
      </c>
      <c r="C36">
        <f t="shared" si="6"/>
        <v>2014</v>
      </c>
      <c r="D36" s="1">
        <v>2751198.5180433439</v>
      </c>
      <c r="E36">
        <v>2</v>
      </c>
      <c r="F36">
        <v>86.7</v>
      </c>
      <c r="G36">
        <v>31</v>
      </c>
      <c r="H36">
        <v>0</v>
      </c>
      <c r="I36">
        <v>0</v>
      </c>
      <c r="J36">
        <v>0</v>
      </c>
      <c r="L36" s="1">
        <f>$Y$24</f>
        <v>-1202765.1386973499</v>
      </c>
      <c r="M36" s="1">
        <f>E36*$Y$25</f>
        <v>4040.1249719542802</v>
      </c>
      <c r="N36" s="1">
        <f>F36*$Y$26</f>
        <v>450418.06951199454</v>
      </c>
      <c r="O36" s="1">
        <f>G36*$Y$27</f>
        <v>3485336.5455355789</v>
      </c>
      <c r="P36" s="1">
        <f>H36*$Y$28</f>
        <v>0</v>
      </c>
      <c r="Q36" s="1">
        <f>I36*$Y$29</f>
        <v>0</v>
      </c>
      <c r="R36" s="1">
        <f>J36*$Y$30</f>
        <v>0</v>
      </c>
      <c r="S36" s="1">
        <f t="shared" si="9"/>
        <v>2737029.6013221778</v>
      </c>
      <c r="T36" s="1">
        <f t="shared" si="7"/>
        <v>-14168.916721166112</v>
      </c>
      <c r="U36" s="3">
        <f t="shared" si="8"/>
        <v>5.1500888170160344E-3</v>
      </c>
      <c r="X36" t="s">
        <v>26</v>
      </c>
      <c r="Y36" s="6">
        <v>384.98245601911299</v>
      </c>
      <c r="Z36" t="s">
        <v>27</v>
      </c>
      <c r="AA36" s="9">
        <v>9.31275450459768E-73</v>
      </c>
    </row>
    <row r="37" spans="1:27" x14ac:dyDescent="0.25">
      <c r="A37" s="2">
        <v>41883</v>
      </c>
      <c r="B37">
        <f t="shared" si="5"/>
        <v>9</v>
      </c>
      <c r="C37">
        <f t="shared" si="6"/>
        <v>2014</v>
      </c>
      <c r="D37" s="1">
        <v>2459305.1980433566</v>
      </c>
      <c r="E37">
        <v>72.900000000000006</v>
      </c>
      <c r="F37">
        <v>15.3</v>
      </c>
      <c r="G37">
        <v>30</v>
      </c>
      <c r="H37">
        <v>0</v>
      </c>
      <c r="I37">
        <v>0</v>
      </c>
      <c r="J37">
        <v>0</v>
      </c>
      <c r="L37" s="1">
        <f>$Y$24</f>
        <v>-1202765.1386973499</v>
      </c>
      <c r="M37" s="1">
        <f>E37*$Y$25</f>
        <v>147262.55522773354</v>
      </c>
      <c r="N37" s="1">
        <f>F37*$Y$26</f>
        <v>79485.54167858728</v>
      </c>
      <c r="O37" s="1">
        <f>G37*$Y$27</f>
        <v>3372906.3343892698</v>
      </c>
      <c r="P37" s="1">
        <f>H37*$Y$28</f>
        <v>0</v>
      </c>
      <c r="Q37" s="1">
        <f>I37*$Y$29</f>
        <v>0</v>
      </c>
      <c r="R37" s="1">
        <f>J37*$Y$30</f>
        <v>0</v>
      </c>
      <c r="S37" s="1">
        <f t="shared" si="9"/>
        <v>2396889.2925982405</v>
      </c>
      <c r="T37" s="1">
        <f t="shared" si="7"/>
        <v>-62415.905445116106</v>
      </c>
      <c r="U37" s="3">
        <f t="shared" si="8"/>
        <v>2.5379487464497984E-2</v>
      </c>
      <c r="X37" t="s">
        <v>28</v>
      </c>
      <c r="Y37" s="6">
        <v>-6.6463522420453199E-3</v>
      </c>
      <c r="Z37" t="s">
        <v>29</v>
      </c>
      <c r="AA37" s="9">
        <v>1.96924948443345</v>
      </c>
    </row>
    <row r="38" spans="1:27" x14ac:dyDescent="0.25">
      <c r="A38" s="2">
        <v>41913</v>
      </c>
      <c r="B38">
        <f t="shared" si="5"/>
        <v>10</v>
      </c>
      <c r="C38">
        <f t="shared" si="6"/>
        <v>2014</v>
      </c>
      <c r="D38" s="1">
        <v>2756786.8780433554</v>
      </c>
      <c r="E38">
        <v>239.1</v>
      </c>
      <c r="F38">
        <v>0</v>
      </c>
      <c r="G38">
        <v>31</v>
      </c>
      <c r="H38">
        <v>0</v>
      </c>
      <c r="I38">
        <v>0</v>
      </c>
      <c r="J38">
        <v>0</v>
      </c>
      <c r="L38" s="1">
        <f>$Y$24</f>
        <v>-1202765.1386973499</v>
      </c>
      <c r="M38" s="1">
        <f>E38*$Y$25</f>
        <v>482996.94039713417</v>
      </c>
      <c r="N38" s="1">
        <f>F38*$Y$26</f>
        <v>0</v>
      </c>
      <c r="O38" s="1">
        <f>G38*$Y$27</f>
        <v>3485336.5455355789</v>
      </c>
      <c r="P38" s="1">
        <f>H38*$Y$28</f>
        <v>0</v>
      </c>
      <c r="Q38" s="1">
        <f>I38*$Y$29</f>
        <v>0</v>
      </c>
      <c r="R38" s="1">
        <f>J38*$Y$30</f>
        <v>0</v>
      </c>
      <c r="S38" s="1">
        <f t="shared" si="9"/>
        <v>2765568.347235363</v>
      </c>
      <c r="T38" s="1">
        <f t="shared" si="7"/>
        <v>8781.4691920075566</v>
      </c>
      <c r="U38" s="3">
        <f t="shared" si="8"/>
        <v>3.1854000981897637E-3</v>
      </c>
      <c r="Y38" s="10"/>
      <c r="AA38" s="9"/>
    </row>
    <row r="39" spans="1:27" x14ac:dyDescent="0.25">
      <c r="A39" s="2">
        <v>41944</v>
      </c>
      <c r="B39">
        <f t="shared" si="5"/>
        <v>11</v>
      </c>
      <c r="C39">
        <f t="shared" si="6"/>
        <v>2014</v>
      </c>
      <c r="D39" s="1">
        <v>3399073.1780433659</v>
      </c>
      <c r="E39">
        <v>666.5</v>
      </c>
      <c r="F39">
        <v>0</v>
      </c>
      <c r="G39">
        <v>30</v>
      </c>
      <c r="H39">
        <v>0</v>
      </c>
      <c r="I39">
        <v>0</v>
      </c>
      <c r="J39">
        <v>0</v>
      </c>
      <c r="L39" s="1">
        <f>$Y$24</f>
        <v>-1202765.1386973499</v>
      </c>
      <c r="M39" s="1">
        <f>E39*$Y$25</f>
        <v>1346371.646903764</v>
      </c>
      <c r="N39" s="1">
        <f>F39*$Y$26</f>
        <v>0</v>
      </c>
      <c r="O39" s="1">
        <f>G39*$Y$27</f>
        <v>3372906.3343892698</v>
      </c>
      <c r="P39" s="1">
        <f>H39*$Y$28</f>
        <v>0</v>
      </c>
      <c r="Q39" s="1">
        <f>I39*$Y$29</f>
        <v>0</v>
      </c>
      <c r="R39" s="1">
        <f>J39*$Y$30</f>
        <v>0</v>
      </c>
      <c r="S39" s="1">
        <f t="shared" si="9"/>
        <v>3516512.8425956839</v>
      </c>
      <c r="T39" s="1">
        <f t="shared" si="7"/>
        <v>117439.66455231793</v>
      </c>
      <c r="U39" s="3">
        <f t="shared" si="8"/>
        <v>3.4550496091384712E-2</v>
      </c>
      <c r="Y39" s="11"/>
      <c r="AA39" s="9"/>
    </row>
    <row r="40" spans="1:27" x14ac:dyDescent="0.25">
      <c r="A40" s="2">
        <v>41974</v>
      </c>
      <c r="B40">
        <f t="shared" si="5"/>
        <v>12</v>
      </c>
      <c r="C40">
        <f t="shared" si="6"/>
        <v>2014</v>
      </c>
      <c r="D40" s="1">
        <v>4055275.2380433525</v>
      </c>
      <c r="E40">
        <v>742.7</v>
      </c>
      <c r="F40">
        <v>0</v>
      </c>
      <c r="G40">
        <v>31</v>
      </c>
      <c r="H40">
        <v>0</v>
      </c>
      <c r="I40">
        <v>0</v>
      </c>
      <c r="J40">
        <v>0</v>
      </c>
      <c r="L40" s="1">
        <f>$Y$24</f>
        <v>-1202765.1386973499</v>
      </c>
      <c r="M40" s="1">
        <f>E40*$Y$25</f>
        <v>1500300.4083352222</v>
      </c>
      <c r="N40" s="1">
        <f>F40*$Y$26</f>
        <v>0</v>
      </c>
      <c r="O40" s="1">
        <f>G40*$Y$27</f>
        <v>3485336.5455355789</v>
      </c>
      <c r="P40" s="1">
        <f>H40*$Y$28</f>
        <v>0</v>
      </c>
      <c r="Q40" s="1">
        <f>I40*$Y$29</f>
        <v>0</v>
      </c>
      <c r="R40" s="1">
        <f>J40*$Y$30</f>
        <v>0</v>
      </c>
      <c r="S40" s="1">
        <f t="shared" si="9"/>
        <v>3782871.8151734509</v>
      </c>
      <c r="T40" s="1">
        <f t="shared" si="7"/>
        <v>-272403.42286990164</v>
      </c>
      <c r="U40" s="3">
        <f t="shared" si="8"/>
        <v>6.7172610212601694E-2</v>
      </c>
    </row>
    <row r="41" spans="1:27" x14ac:dyDescent="0.25">
      <c r="A41" s="2">
        <v>42005</v>
      </c>
      <c r="B41">
        <f t="shared" si="5"/>
        <v>1</v>
      </c>
      <c r="C41">
        <f t="shared" si="6"/>
        <v>2015</v>
      </c>
      <c r="D41" s="1">
        <v>4318021.554447555</v>
      </c>
      <c r="E41">
        <v>914.2</v>
      </c>
      <c r="F41">
        <v>0</v>
      </c>
      <c r="G41">
        <v>31</v>
      </c>
      <c r="H41">
        <v>0</v>
      </c>
      <c r="I41">
        <v>0</v>
      </c>
      <c r="J41">
        <v>0</v>
      </c>
      <c r="L41" s="1">
        <f>$Y$24</f>
        <v>-1202765.1386973499</v>
      </c>
      <c r="M41" s="1">
        <f>E41*$Y$25</f>
        <v>1846741.1246803016</v>
      </c>
      <c r="N41" s="1">
        <f>F41*$Y$26</f>
        <v>0</v>
      </c>
      <c r="O41" s="1">
        <f>G41*$Y$27</f>
        <v>3485336.5455355789</v>
      </c>
      <c r="P41" s="1">
        <f>H41*$Y$28</f>
        <v>0</v>
      </c>
      <c r="Q41" s="1">
        <f>I41*$Y$29</f>
        <v>0</v>
      </c>
      <c r="R41" s="1">
        <f>J41*$Y$30</f>
        <v>0</v>
      </c>
      <c r="S41" s="1">
        <f t="shared" si="9"/>
        <v>4129312.5315185306</v>
      </c>
      <c r="T41" s="1">
        <f t="shared" si="7"/>
        <v>-188709.02292902442</v>
      </c>
      <c r="U41" s="3">
        <f t="shared" si="8"/>
        <v>4.3702658856497469E-2</v>
      </c>
    </row>
    <row r="42" spans="1:27" x14ac:dyDescent="0.25">
      <c r="A42" s="2">
        <v>42036</v>
      </c>
      <c r="B42">
        <f t="shared" si="5"/>
        <v>2</v>
      </c>
      <c r="C42">
        <f t="shared" si="6"/>
        <v>2015</v>
      </c>
      <c r="D42" s="1">
        <v>3823698.9544475409</v>
      </c>
      <c r="E42">
        <v>946</v>
      </c>
      <c r="F42">
        <v>0</v>
      </c>
      <c r="G42">
        <v>28</v>
      </c>
      <c r="H42">
        <v>0</v>
      </c>
      <c r="I42">
        <v>0</v>
      </c>
      <c r="J42">
        <v>0</v>
      </c>
      <c r="L42" s="1">
        <f>$Y$24</f>
        <v>-1202765.1386973499</v>
      </c>
      <c r="M42" s="1">
        <f>E42*$Y$25</f>
        <v>1910979.1117343747</v>
      </c>
      <c r="N42" s="1">
        <f>F42*$Y$26</f>
        <v>0</v>
      </c>
      <c r="O42" s="1">
        <f>G42*$Y$27</f>
        <v>3148045.9120966517</v>
      </c>
      <c r="P42" s="1">
        <f>H42*$Y$28</f>
        <v>0</v>
      </c>
      <c r="Q42" s="1">
        <f>I42*$Y$29</f>
        <v>0</v>
      </c>
      <c r="R42" s="1">
        <f>J42*$Y$30</f>
        <v>0</v>
      </c>
      <c r="S42" s="1">
        <f t="shared" si="9"/>
        <v>3856259.8851336762</v>
      </c>
      <c r="T42" s="1">
        <f t="shared" si="7"/>
        <v>32560.930686135311</v>
      </c>
      <c r="U42" s="3">
        <f t="shared" si="8"/>
        <v>8.5155581216094477E-3</v>
      </c>
    </row>
    <row r="43" spans="1:27" x14ac:dyDescent="0.25">
      <c r="A43" s="2">
        <v>42064</v>
      </c>
      <c r="B43">
        <f t="shared" si="5"/>
        <v>3</v>
      </c>
      <c r="C43">
        <f t="shared" si="6"/>
        <v>2015</v>
      </c>
      <c r="D43" s="1">
        <v>3344596.9744475554</v>
      </c>
      <c r="E43">
        <v>558</v>
      </c>
      <c r="F43">
        <v>0</v>
      </c>
      <c r="G43">
        <v>31</v>
      </c>
      <c r="H43">
        <v>0</v>
      </c>
      <c r="I43">
        <v>1</v>
      </c>
      <c r="J43">
        <v>0</v>
      </c>
      <c r="L43" s="1">
        <f>$Y$24</f>
        <v>-1202765.1386973499</v>
      </c>
      <c r="M43" s="1">
        <f>E43*$Y$25</f>
        <v>1127194.8671752443</v>
      </c>
      <c r="N43" s="1">
        <f>F43*$Y$26</f>
        <v>0</v>
      </c>
      <c r="O43" s="1">
        <f>G43*$Y$27</f>
        <v>3485336.5455355789</v>
      </c>
      <c r="P43" s="1">
        <f>H43*$Y$28</f>
        <v>0</v>
      </c>
      <c r="Q43" s="1">
        <f>I43*$Y$29</f>
        <v>-125563.58673689001</v>
      </c>
      <c r="R43" s="1">
        <f>J43*$Y$30</f>
        <v>0</v>
      </c>
      <c r="S43" s="1">
        <f t="shared" si="9"/>
        <v>3284202.6872765832</v>
      </c>
      <c r="T43" s="1">
        <f t="shared" si="7"/>
        <v>-60394.287170972209</v>
      </c>
      <c r="U43" s="3">
        <f t="shared" si="8"/>
        <v>1.8057268972130149E-2</v>
      </c>
    </row>
    <row r="44" spans="1:27" x14ac:dyDescent="0.25">
      <c r="A44" s="2">
        <v>42095</v>
      </c>
      <c r="B44">
        <f t="shared" si="5"/>
        <v>4</v>
      </c>
      <c r="C44">
        <f t="shared" si="6"/>
        <v>2015</v>
      </c>
      <c r="D44" s="1">
        <v>2663252.3544475622</v>
      </c>
      <c r="E44">
        <v>288.2</v>
      </c>
      <c r="F44">
        <v>0</v>
      </c>
      <c r="G44">
        <v>30</v>
      </c>
      <c r="H44">
        <v>0</v>
      </c>
      <c r="I44">
        <v>1</v>
      </c>
      <c r="J44">
        <v>0</v>
      </c>
      <c r="L44" s="1">
        <f>$Y$24</f>
        <v>-1202765.1386973499</v>
      </c>
      <c r="M44" s="1">
        <f>E44*$Y$25</f>
        <v>582182.00845861179</v>
      </c>
      <c r="N44" s="1">
        <f>F44*$Y$26</f>
        <v>0</v>
      </c>
      <c r="O44" s="1">
        <f>G44*$Y$27</f>
        <v>3372906.3343892698</v>
      </c>
      <c r="P44" s="1">
        <f>H44*$Y$28</f>
        <v>0</v>
      </c>
      <c r="Q44" s="1">
        <f>I44*$Y$29</f>
        <v>-125563.58673689001</v>
      </c>
      <c r="R44" s="1">
        <f>J44*$Y$30</f>
        <v>0</v>
      </c>
      <c r="S44" s="1">
        <f t="shared" si="9"/>
        <v>2626759.6174136414</v>
      </c>
      <c r="T44" s="1">
        <f t="shared" si="7"/>
        <v>-36492.737033920828</v>
      </c>
      <c r="U44" s="3">
        <f t="shared" si="8"/>
        <v>1.3702320387693982E-2</v>
      </c>
    </row>
    <row r="45" spans="1:27" x14ac:dyDescent="0.25">
      <c r="A45" s="2">
        <v>42125</v>
      </c>
      <c r="B45">
        <f t="shared" si="5"/>
        <v>5</v>
      </c>
      <c r="C45">
        <f t="shared" si="6"/>
        <v>2015</v>
      </c>
      <c r="D45" s="1">
        <v>2489621.1044475553</v>
      </c>
      <c r="E45">
        <v>133.9</v>
      </c>
      <c r="F45">
        <v>17.7</v>
      </c>
      <c r="G45">
        <v>31</v>
      </c>
      <c r="H45">
        <v>0</v>
      </c>
      <c r="I45">
        <v>1</v>
      </c>
      <c r="J45">
        <v>0</v>
      </c>
      <c r="L45" s="1">
        <f>$Y$24</f>
        <v>-1202765.1386973499</v>
      </c>
      <c r="M45" s="1">
        <f>E45*$Y$25</f>
        <v>270486.36687233904</v>
      </c>
      <c r="N45" s="1">
        <f>F45*$Y$26</f>
        <v>91953.861941895069</v>
      </c>
      <c r="O45" s="1">
        <f>G45*$Y$27</f>
        <v>3485336.5455355789</v>
      </c>
      <c r="P45" s="1">
        <f>H45*$Y$28</f>
        <v>0</v>
      </c>
      <c r="Q45" s="1">
        <f>I45*$Y$29</f>
        <v>-125563.58673689001</v>
      </c>
      <c r="R45" s="1">
        <f>J45*$Y$30</f>
        <v>0</v>
      </c>
      <c r="S45" s="1">
        <f t="shared" si="9"/>
        <v>2519448.0489155729</v>
      </c>
      <c r="T45" s="1">
        <f t="shared" si="7"/>
        <v>29826.944468017668</v>
      </c>
      <c r="U45" s="3">
        <f t="shared" si="8"/>
        <v>1.1980515595217948E-2</v>
      </c>
    </row>
    <row r="46" spans="1:27" x14ac:dyDescent="0.25">
      <c r="A46" s="2">
        <v>42156</v>
      </c>
      <c r="B46">
        <f t="shared" si="5"/>
        <v>6</v>
      </c>
      <c r="C46">
        <f t="shared" si="6"/>
        <v>2015</v>
      </c>
      <c r="D46" s="1">
        <v>2448595.1744475504</v>
      </c>
      <c r="E46">
        <v>3.5</v>
      </c>
      <c r="F46">
        <v>53.8</v>
      </c>
      <c r="G46">
        <v>30</v>
      </c>
      <c r="H46">
        <v>0</v>
      </c>
      <c r="I46">
        <v>0</v>
      </c>
      <c r="J46">
        <v>0</v>
      </c>
      <c r="L46" s="1">
        <f>$Y$24</f>
        <v>-1202765.1386973499</v>
      </c>
      <c r="M46" s="1">
        <f>E46*$Y$25</f>
        <v>7070.2187009199906</v>
      </c>
      <c r="N46" s="1">
        <f>F46*$Y$26</f>
        <v>279498.17923581664</v>
      </c>
      <c r="O46" s="1">
        <f>G46*$Y$27</f>
        <v>3372906.3343892698</v>
      </c>
      <c r="P46" s="1">
        <f>H46*$Y$28</f>
        <v>0</v>
      </c>
      <c r="Q46" s="1">
        <f>I46*$Y$29</f>
        <v>0</v>
      </c>
      <c r="R46" s="1">
        <f>J46*$Y$30</f>
        <v>0</v>
      </c>
      <c r="S46" s="1">
        <f t="shared" si="9"/>
        <v>2456709.5936286566</v>
      </c>
      <c r="T46" s="1">
        <f t="shared" si="7"/>
        <v>8114.4191811061464</v>
      </c>
      <c r="U46" s="3">
        <f t="shared" si="8"/>
        <v>3.3139080178645349E-3</v>
      </c>
    </row>
    <row r="47" spans="1:27" x14ac:dyDescent="0.25">
      <c r="A47" s="2">
        <v>42186</v>
      </c>
      <c r="B47">
        <f t="shared" si="5"/>
        <v>7</v>
      </c>
      <c r="C47">
        <f t="shared" si="6"/>
        <v>2015</v>
      </c>
      <c r="D47" s="1">
        <v>2859198.3644475471</v>
      </c>
      <c r="E47">
        <v>2.1</v>
      </c>
      <c r="F47">
        <v>133.80000000000001</v>
      </c>
      <c r="G47">
        <v>31</v>
      </c>
      <c r="H47">
        <v>0</v>
      </c>
      <c r="I47">
        <v>0</v>
      </c>
      <c r="J47">
        <v>0</v>
      </c>
      <c r="L47" s="1">
        <f>$Y$24</f>
        <v>-1202765.1386973499</v>
      </c>
      <c r="M47" s="1">
        <f>E47*$Y$25</f>
        <v>4242.1312205519944</v>
      </c>
      <c r="N47" s="1">
        <f>F47*$Y$26</f>
        <v>695108.85467941035</v>
      </c>
      <c r="O47" s="1">
        <f>G47*$Y$27</f>
        <v>3485336.5455355789</v>
      </c>
      <c r="P47" s="1">
        <f>H47*$Y$28</f>
        <v>0</v>
      </c>
      <c r="Q47" s="1">
        <f>I47*$Y$29</f>
        <v>0</v>
      </c>
      <c r="R47" s="1">
        <f>J47*$Y$30</f>
        <v>0</v>
      </c>
      <c r="S47" s="1">
        <f t="shared" si="9"/>
        <v>2981922.3927381914</v>
      </c>
      <c r="T47" s="1">
        <f t="shared" si="7"/>
        <v>122724.02829064429</v>
      </c>
      <c r="U47" s="3">
        <f t="shared" si="8"/>
        <v>4.2922530250662394E-2</v>
      </c>
    </row>
    <row r="48" spans="1:27" x14ac:dyDescent="0.25">
      <c r="A48" s="2">
        <v>42217</v>
      </c>
      <c r="B48">
        <f t="shared" si="5"/>
        <v>8</v>
      </c>
      <c r="C48">
        <f t="shared" si="6"/>
        <v>2015</v>
      </c>
      <c r="D48" s="1">
        <v>2778483.5444475645</v>
      </c>
      <c r="E48">
        <v>8.5</v>
      </c>
      <c r="F48">
        <v>87.2</v>
      </c>
      <c r="G48">
        <v>31</v>
      </c>
      <c r="H48">
        <v>0</v>
      </c>
      <c r="I48">
        <v>0</v>
      </c>
      <c r="J48">
        <v>0</v>
      </c>
      <c r="L48" s="1">
        <f>$Y$24</f>
        <v>-1202765.1386973499</v>
      </c>
      <c r="M48" s="1">
        <f>E48*$Y$25</f>
        <v>17170.531130805692</v>
      </c>
      <c r="N48" s="1">
        <f>F48*$Y$26</f>
        <v>453015.63623351703</v>
      </c>
      <c r="O48" s="1">
        <f>G48*$Y$27</f>
        <v>3485336.5455355789</v>
      </c>
      <c r="P48" s="1">
        <f>H48*$Y$28</f>
        <v>0</v>
      </c>
      <c r="Q48" s="1">
        <f>I48*$Y$29</f>
        <v>0</v>
      </c>
      <c r="R48" s="1">
        <f>J48*$Y$30</f>
        <v>0</v>
      </c>
      <c r="S48" s="1">
        <f t="shared" si="9"/>
        <v>2752757.5742025515</v>
      </c>
      <c r="T48" s="1">
        <f t="shared" si="7"/>
        <v>-25725.970245013013</v>
      </c>
      <c r="U48" s="3">
        <f t="shared" si="8"/>
        <v>9.2589967993235E-3</v>
      </c>
    </row>
    <row r="49" spans="1:21" x14ac:dyDescent="0.25">
      <c r="A49" s="2">
        <v>42248</v>
      </c>
      <c r="B49">
        <f t="shared" si="5"/>
        <v>9</v>
      </c>
      <c r="C49">
        <f t="shared" si="6"/>
        <v>2015</v>
      </c>
      <c r="D49" s="1">
        <v>2478158.0244475584</v>
      </c>
      <c r="E49">
        <v>32.799999999999997</v>
      </c>
      <c r="F49">
        <v>50.7</v>
      </c>
      <c r="G49">
        <v>30</v>
      </c>
      <c r="H49">
        <v>0</v>
      </c>
      <c r="I49">
        <v>0</v>
      </c>
      <c r="J49">
        <v>0</v>
      </c>
      <c r="L49" s="1">
        <f>$Y$24</f>
        <v>-1202765.1386973499</v>
      </c>
      <c r="M49" s="1">
        <f>E49*$Y$25</f>
        <v>66258.049540050197</v>
      </c>
      <c r="N49" s="1">
        <f>F49*$Y$26</f>
        <v>263393.26556237746</v>
      </c>
      <c r="O49" s="1">
        <f>G49*$Y$27</f>
        <v>3372906.3343892698</v>
      </c>
      <c r="P49" s="1">
        <f>H49*$Y$28</f>
        <v>0</v>
      </c>
      <c r="Q49" s="1">
        <f>I49*$Y$29</f>
        <v>0</v>
      </c>
      <c r="R49" s="1">
        <f>J49*$Y$30</f>
        <v>0</v>
      </c>
      <c r="S49" s="1">
        <f t="shared" si="9"/>
        <v>2499792.5107943472</v>
      </c>
      <c r="T49" s="1">
        <f t="shared" si="7"/>
        <v>21634.486346788704</v>
      </c>
      <c r="U49" s="3">
        <f t="shared" si="8"/>
        <v>8.7300673053775715E-3</v>
      </c>
    </row>
    <row r="50" spans="1:21" x14ac:dyDescent="0.25">
      <c r="A50" s="2">
        <v>42278</v>
      </c>
      <c r="B50">
        <f t="shared" si="5"/>
        <v>10</v>
      </c>
      <c r="C50">
        <f t="shared" si="6"/>
        <v>2015</v>
      </c>
      <c r="D50" s="1">
        <v>2617735.8344475585</v>
      </c>
      <c r="E50">
        <v>228.5</v>
      </c>
      <c r="F50">
        <v>0.1</v>
      </c>
      <c r="G50">
        <v>31</v>
      </c>
      <c r="H50">
        <v>0</v>
      </c>
      <c r="I50">
        <v>0</v>
      </c>
      <c r="J50">
        <v>0</v>
      </c>
      <c r="L50" s="1">
        <f>$Y$24</f>
        <v>-1202765.1386973499</v>
      </c>
      <c r="M50" s="1">
        <f>E50*$Y$25</f>
        <v>461584.27804577653</v>
      </c>
      <c r="N50" s="1">
        <f>F50*$Y$26</f>
        <v>519.51334430449197</v>
      </c>
      <c r="O50" s="1">
        <f>G50*$Y$27</f>
        <v>3485336.5455355789</v>
      </c>
      <c r="P50" s="1">
        <f>H50*$Y$28</f>
        <v>0</v>
      </c>
      <c r="Q50" s="1">
        <f>I50*$Y$29</f>
        <v>0</v>
      </c>
      <c r="R50" s="1">
        <f>J50*$Y$30</f>
        <v>0</v>
      </c>
      <c r="S50" s="1">
        <f t="shared" si="9"/>
        <v>2744675.1982283099</v>
      </c>
      <c r="T50" s="1">
        <f t="shared" si="7"/>
        <v>126939.36378075136</v>
      </c>
      <c r="U50" s="3">
        <f t="shared" si="8"/>
        <v>4.8492044961267217E-2</v>
      </c>
    </row>
    <row r="51" spans="1:21" x14ac:dyDescent="0.25">
      <c r="A51" s="2">
        <v>42309</v>
      </c>
      <c r="B51">
        <f t="shared" si="5"/>
        <v>11</v>
      </c>
      <c r="C51">
        <f t="shared" si="6"/>
        <v>2015</v>
      </c>
      <c r="D51" s="1">
        <v>2918834.2044475572</v>
      </c>
      <c r="E51">
        <v>419.2</v>
      </c>
      <c r="F51">
        <v>0</v>
      </c>
      <c r="G51">
        <v>30</v>
      </c>
      <c r="H51">
        <v>0</v>
      </c>
      <c r="I51">
        <v>0</v>
      </c>
      <c r="J51">
        <v>0</v>
      </c>
      <c r="L51" s="1">
        <f>$Y$24</f>
        <v>-1202765.1386973499</v>
      </c>
      <c r="M51" s="1">
        <f>E51*$Y$25</f>
        <v>846810.19412161713</v>
      </c>
      <c r="N51" s="1">
        <f>F51*$Y$26</f>
        <v>0</v>
      </c>
      <c r="O51" s="1">
        <f>G51*$Y$27</f>
        <v>3372906.3343892698</v>
      </c>
      <c r="P51" s="1">
        <f>H51*$Y$28</f>
        <v>0</v>
      </c>
      <c r="Q51" s="1">
        <f>I51*$Y$29</f>
        <v>0</v>
      </c>
      <c r="R51" s="1">
        <f>J51*$Y$30</f>
        <v>0</v>
      </c>
      <c r="S51" s="1">
        <f t="shared" si="9"/>
        <v>3016951.3898135368</v>
      </c>
      <c r="T51" s="1">
        <f t="shared" si="7"/>
        <v>98117.18536597956</v>
      </c>
      <c r="U51" s="3">
        <f t="shared" si="8"/>
        <v>3.3615196511152995E-2</v>
      </c>
    </row>
    <row r="52" spans="1:21" x14ac:dyDescent="0.25">
      <c r="A52" s="2">
        <v>42339</v>
      </c>
      <c r="B52">
        <f t="shared" si="5"/>
        <v>12</v>
      </c>
      <c r="C52">
        <f t="shared" si="6"/>
        <v>2015</v>
      </c>
      <c r="D52" s="1">
        <v>3569812.1244475492</v>
      </c>
      <c r="E52">
        <v>655</v>
      </c>
      <c r="F52">
        <v>0</v>
      </c>
      <c r="G52">
        <v>31</v>
      </c>
      <c r="H52">
        <v>0</v>
      </c>
      <c r="I52">
        <v>0</v>
      </c>
      <c r="J52">
        <v>0</v>
      </c>
      <c r="L52" s="1">
        <f>$Y$24</f>
        <v>-1202765.1386973499</v>
      </c>
      <c r="M52" s="1">
        <f>E52*$Y$25</f>
        <v>1323140.9283150267</v>
      </c>
      <c r="N52" s="1">
        <f>F52*$Y$26</f>
        <v>0</v>
      </c>
      <c r="O52" s="1">
        <f>G52*$Y$27</f>
        <v>3485336.5455355789</v>
      </c>
      <c r="P52" s="1">
        <f>H52*$Y$28</f>
        <v>0</v>
      </c>
      <c r="Q52" s="1">
        <f>I52*$Y$29</f>
        <v>0</v>
      </c>
      <c r="R52" s="1">
        <f>J52*$Y$30</f>
        <v>0</v>
      </c>
      <c r="S52" s="1">
        <f t="shared" si="9"/>
        <v>3605712.3351532556</v>
      </c>
      <c r="T52" s="1">
        <f t="shared" si="7"/>
        <v>35900.210705706384</v>
      </c>
      <c r="U52" s="3">
        <f t="shared" si="8"/>
        <v>1.0056610671426347E-2</v>
      </c>
    </row>
    <row r="53" spans="1:21" x14ac:dyDescent="0.25">
      <c r="A53" s="2">
        <v>42370</v>
      </c>
      <c r="B53">
        <f t="shared" si="5"/>
        <v>1</v>
      </c>
      <c r="C53">
        <f t="shared" si="6"/>
        <v>2016</v>
      </c>
      <c r="D53" s="1">
        <v>3971822.8762589148</v>
      </c>
      <c r="E53">
        <v>862.3</v>
      </c>
      <c r="F53">
        <v>0</v>
      </c>
      <c r="G53">
        <v>31</v>
      </c>
      <c r="H53">
        <v>0</v>
      </c>
      <c r="I53">
        <v>0</v>
      </c>
      <c r="J53">
        <v>0</v>
      </c>
      <c r="L53" s="1">
        <f>$Y$24</f>
        <v>-1202765.1386973499</v>
      </c>
      <c r="M53" s="1">
        <f>E53*$Y$25</f>
        <v>1741899.8816580877</v>
      </c>
      <c r="N53" s="1">
        <f>F53*$Y$26</f>
        <v>0</v>
      </c>
      <c r="O53" s="1">
        <f>G53*$Y$27</f>
        <v>3485336.5455355789</v>
      </c>
      <c r="P53" s="1">
        <f>H53*$Y$28</f>
        <v>0</v>
      </c>
      <c r="Q53" s="1">
        <f>I53*$Y$29</f>
        <v>0</v>
      </c>
      <c r="R53" s="1">
        <f>J53*$Y$30</f>
        <v>0</v>
      </c>
      <c r="S53" s="1">
        <f t="shared" si="9"/>
        <v>4024471.2884963164</v>
      </c>
      <c r="T53" s="1">
        <f t="shared" si="7"/>
        <v>52648.412237401586</v>
      </c>
      <c r="U53" s="3">
        <f t="shared" si="8"/>
        <v>1.3255478372940804E-2</v>
      </c>
    </row>
    <row r="54" spans="1:21" x14ac:dyDescent="0.25">
      <c r="A54" s="2">
        <v>42401</v>
      </c>
      <c r="B54">
        <f t="shared" si="5"/>
        <v>2</v>
      </c>
      <c r="C54">
        <f t="shared" si="6"/>
        <v>2016</v>
      </c>
      <c r="D54" s="1">
        <v>3423141.6762589025</v>
      </c>
      <c r="E54">
        <v>757.2</v>
      </c>
      <c r="F54">
        <v>0</v>
      </c>
      <c r="G54">
        <v>29</v>
      </c>
      <c r="H54">
        <v>0</v>
      </c>
      <c r="I54">
        <v>0</v>
      </c>
      <c r="J54">
        <v>0</v>
      </c>
      <c r="L54" s="1">
        <f>$Y$24</f>
        <v>-1202765.1386973499</v>
      </c>
      <c r="M54" s="1">
        <f>E54*$Y$25</f>
        <v>1529591.3143818907</v>
      </c>
      <c r="N54" s="1">
        <f>F54*$Y$26</f>
        <v>0</v>
      </c>
      <c r="O54" s="1">
        <f>G54*$Y$27</f>
        <v>3260476.1232429608</v>
      </c>
      <c r="P54" s="1">
        <f>H54*$Y$28</f>
        <v>0</v>
      </c>
      <c r="Q54" s="1">
        <f>I54*$Y$29</f>
        <v>0</v>
      </c>
      <c r="R54" s="1">
        <f>J54*$Y$30</f>
        <v>0</v>
      </c>
      <c r="S54" s="1">
        <f t="shared" si="9"/>
        <v>3587302.2989275018</v>
      </c>
      <c r="T54" s="1">
        <f t="shared" si="7"/>
        <v>164160.62266859924</v>
      </c>
      <c r="U54" s="3">
        <f t="shared" si="8"/>
        <v>4.7956128665994274E-2</v>
      </c>
    </row>
    <row r="55" spans="1:21" x14ac:dyDescent="0.25">
      <c r="A55" s="2">
        <v>42430</v>
      </c>
      <c r="B55">
        <f t="shared" si="5"/>
        <v>3</v>
      </c>
      <c r="C55">
        <f t="shared" si="6"/>
        <v>2016</v>
      </c>
      <c r="D55" s="1">
        <v>3114616.6062589139</v>
      </c>
      <c r="E55">
        <v>494.7</v>
      </c>
      <c r="F55">
        <v>0</v>
      </c>
      <c r="G55">
        <v>31</v>
      </c>
      <c r="H55">
        <v>0</v>
      </c>
      <c r="I55">
        <v>1</v>
      </c>
      <c r="J55">
        <v>0</v>
      </c>
      <c r="L55" s="1">
        <f>$Y$24</f>
        <v>-1202765.1386973499</v>
      </c>
      <c r="M55" s="1">
        <f>E55*$Y$25</f>
        <v>999324.91181289114</v>
      </c>
      <c r="N55" s="1">
        <f>F55*$Y$26</f>
        <v>0</v>
      </c>
      <c r="O55" s="1">
        <f>G55*$Y$27</f>
        <v>3485336.5455355789</v>
      </c>
      <c r="P55" s="1">
        <f>H55*$Y$28</f>
        <v>0</v>
      </c>
      <c r="Q55" s="1">
        <f>I55*$Y$29</f>
        <v>-125563.58673689001</v>
      </c>
      <c r="R55" s="1">
        <f>J55*$Y$30</f>
        <v>0</v>
      </c>
      <c r="S55" s="1">
        <f t="shared" si="9"/>
        <v>3156332.7319142302</v>
      </c>
      <c r="T55" s="1">
        <f t="shared" si="7"/>
        <v>41716.125655316282</v>
      </c>
      <c r="U55" s="3">
        <f t="shared" si="8"/>
        <v>1.3393663146689225E-2</v>
      </c>
    </row>
    <row r="56" spans="1:21" x14ac:dyDescent="0.25">
      <c r="A56" s="2">
        <v>42461</v>
      </c>
      <c r="B56">
        <f t="shared" si="5"/>
        <v>4</v>
      </c>
      <c r="C56">
        <f t="shared" si="6"/>
        <v>2016</v>
      </c>
      <c r="D56" s="1">
        <v>2706752.026258904</v>
      </c>
      <c r="E56">
        <v>368.4</v>
      </c>
      <c r="F56">
        <v>0</v>
      </c>
      <c r="G56">
        <v>30</v>
      </c>
      <c r="H56">
        <v>0</v>
      </c>
      <c r="I56">
        <v>1</v>
      </c>
      <c r="J56">
        <v>0</v>
      </c>
      <c r="L56" s="1">
        <f>$Y$24</f>
        <v>-1202765.1386973499</v>
      </c>
      <c r="M56" s="1">
        <f>E56*$Y$25</f>
        <v>744191.01983397838</v>
      </c>
      <c r="N56" s="1">
        <f>F56*$Y$26</f>
        <v>0</v>
      </c>
      <c r="O56" s="1">
        <f>G56*$Y$27</f>
        <v>3372906.3343892698</v>
      </c>
      <c r="P56" s="1">
        <f>H56*$Y$28</f>
        <v>0</v>
      </c>
      <c r="Q56" s="1">
        <f>I56*$Y$29</f>
        <v>-125563.58673689001</v>
      </c>
      <c r="R56" s="1">
        <f>J56*$Y$30</f>
        <v>0</v>
      </c>
      <c r="S56" s="1">
        <f t="shared" si="9"/>
        <v>2788768.6287890081</v>
      </c>
      <c r="T56" s="1">
        <f t="shared" si="7"/>
        <v>82016.602530104108</v>
      </c>
      <c r="U56" s="3">
        <f t="shared" si="8"/>
        <v>3.0300744853772994E-2</v>
      </c>
    </row>
    <row r="57" spans="1:21" x14ac:dyDescent="0.25">
      <c r="A57" s="2">
        <v>42491</v>
      </c>
      <c r="B57">
        <f t="shared" si="5"/>
        <v>5</v>
      </c>
      <c r="C57">
        <f t="shared" si="6"/>
        <v>2016</v>
      </c>
      <c r="D57" s="1">
        <v>2457069.8562589004</v>
      </c>
      <c r="E57">
        <v>84.3</v>
      </c>
      <c r="F57">
        <v>21.4</v>
      </c>
      <c r="G57">
        <v>31</v>
      </c>
      <c r="H57">
        <v>0</v>
      </c>
      <c r="I57">
        <v>1</v>
      </c>
      <c r="J57">
        <v>0</v>
      </c>
      <c r="L57" s="1">
        <f>$Y$24</f>
        <v>-1202765.1386973499</v>
      </c>
      <c r="M57" s="1">
        <f>E57*$Y$25</f>
        <v>170291.26756787291</v>
      </c>
      <c r="N57" s="1">
        <f>F57*$Y$26</f>
        <v>111175.85568116128</v>
      </c>
      <c r="O57" s="1">
        <f>G57*$Y$27</f>
        <v>3485336.5455355789</v>
      </c>
      <c r="P57" s="1">
        <f>H57*$Y$28</f>
        <v>0</v>
      </c>
      <c r="Q57" s="1">
        <f>I57*$Y$29</f>
        <v>-125563.58673689001</v>
      </c>
      <c r="R57" s="1">
        <f>J57*$Y$30</f>
        <v>0</v>
      </c>
      <c r="S57" s="1">
        <f t="shared" si="9"/>
        <v>2438474.9433503733</v>
      </c>
      <c r="T57" s="1">
        <f t="shared" si="7"/>
        <v>-18594.912908527069</v>
      </c>
      <c r="U57" s="3">
        <f t="shared" si="8"/>
        <v>7.5679219543393116E-3</v>
      </c>
    </row>
    <row r="58" spans="1:21" x14ac:dyDescent="0.25">
      <c r="A58" s="2">
        <v>42522</v>
      </c>
      <c r="B58">
        <f t="shared" si="5"/>
        <v>6</v>
      </c>
      <c r="C58">
        <f t="shared" si="6"/>
        <v>2016</v>
      </c>
      <c r="D58" s="1">
        <v>2433898.0162588996</v>
      </c>
      <c r="E58">
        <v>10.5</v>
      </c>
      <c r="F58">
        <v>46</v>
      </c>
      <c r="G58">
        <v>30</v>
      </c>
      <c r="H58">
        <v>0</v>
      </c>
      <c r="I58">
        <v>0</v>
      </c>
      <c r="J58">
        <v>0</v>
      </c>
      <c r="L58" s="1">
        <f>$Y$24</f>
        <v>-1202765.1386973499</v>
      </c>
      <c r="M58" s="1">
        <f>E58*$Y$25</f>
        <v>21210.656102759971</v>
      </c>
      <c r="N58" s="1">
        <f>F58*$Y$26</f>
        <v>238976.13838006632</v>
      </c>
      <c r="O58" s="1">
        <f>G58*$Y$27</f>
        <v>3372906.3343892698</v>
      </c>
      <c r="P58" s="1">
        <f>H58*$Y$28</f>
        <v>0</v>
      </c>
      <c r="Q58" s="1">
        <f>I58*$Y$29</f>
        <v>0</v>
      </c>
      <c r="R58" s="1">
        <f>J58*$Y$30</f>
        <v>0</v>
      </c>
      <c r="S58" s="1">
        <f t="shared" si="9"/>
        <v>2430327.9901747461</v>
      </c>
      <c r="T58" s="1">
        <f t="shared" si="7"/>
        <v>-3570.0260841534473</v>
      </c>
      <c r="U58" s="3">
        <f t="shared" si="8"/>
        <v>1.4667936208933147E-3</v>
      </c>
    </row>
    <row r="59" spans="1:21" x14ac:dyDescent="0.25">
      <c r="A59" s="2">
        <v>42552</v>
      </c>
      <c r="B59">
        <f t="shared" si="5"/>
        <v>7</v>
      </c>
      <c r="C59">
        <f t="shared" si="6"/>
        <v>2016</v>
      </c>
      <c r="D59" s="1">
        <v>2834544.0462589143</v>
      </c>
      <c r="E59">
        <v>0</v>
      </c>
      <c r="F59">
        <v>108.8</v>
      </c>
      <c r="G59">
        <v>31</v>
      </c>
      <c r="H59">
        <v>0</v>
      </c>
      <c r="I59">
        <v>0</v>
      </c>
      <c r="J59">
        <v>0</v>
      </c>
      <c r="L59" s="1">
        <f>$Y$24</f>
        <v>-1202765.1386973499</v>
      </c>
      <c r="M59" s="1">
        <f>E59*$Y$25</f>
        <v>0</v>
      </c>
      <c r="N59" s="1">
        <f>F59*$Y$26</f>
        <v>565230.51860328729</v>
      </c>
      <c r="O59" s="1">
        <f>G59*$Y$27</f>
        <v>3485336.5455355789</v>
      </c>
      <c r="P59" s="1">
        <f>H59*$Y$28</f>
        <v>0</v>
      </c>
      <c r="Q59" s="1">
        <f>I59*$Y$29</f>
        <v>0</v>
      </c>
      <c r="R59" s="1">
        <f>J59*$Y$30</f>
        <v>0</v>
      </c>
      <c r="S59" s="1">
        <f t="shared" si="9"/>
        <v>2847801.9254415161</v>
      </c>
      <c r="T59" s="1">
        <f t="shared" si="7"/>
        <v>13257.879182601813</v>
      </c>
      <c r="U59" s="3">
        <f t="shared" si="8"/>
        <v>4.6772528372243209E-3</v>
      </c>
    </row>
    <row r="60" spans="1:21" x14ac:dyDescent="0.25">
      <c r="A60" s="2">
        <v>42583</v>
      </c>
      <c r="B60">
        <f t="shared" si="5"/>
        <v>8</v>
      </c>
      <c r="C60">
        <f t="shared" si="6"/>
        <v>2016</v>
      </c>
      <c r="D60" s="1">
        <v>2816805.176258923</v>
      </c>
      <c r="E60">
        <v>0</v>
      </c>
      <c r="F60">
        <v>100.8</v>
      </c>
      <c r="G60">
        <v>31</v>
      </c>
      <c r="H60">
        <v>0</v>
      </c>
      <c r="I60">
        <v>0</v>
      </c>
      <c r="J60">
        <v>0</v>
      </c>
      <c r="L60" s="1">
        <f>$Y$24</f>
        <v>-1202765.1386973499</v>
      </c>
      <c r="M60" s="1">
        <f>E60*$Y$25</f>
        <v>0</v>
      </c>
      <c r="N60" s="1">
        <f>F60*$Y$26</f>
        <v>523669.45105892787</v>
      </c>
      <c r="O60" s="1">
        <f>G60*$Y$27</f>
        <v>3485336.5455355789</v>
      </c>
      <c r="P60" s="1">
        <f>H60*$Y$28</f>
        <v>0</v>
      </c>
      <c r="Q60" s="1">
        <f>I60*$Y$29</f>
        <v>0</v>
      </c>
      <c r="R60" s="1">
        <f>J60*$Y$30</f>
        <v>0</v>
      </c>
      <c r="S60" s="1">
        <f t="shared" si="9"/>
        <v>2806240.8578971568</v>
      </c>
      <c r="T60" s="1">
        <f t="shared" si="7"/>
        <v>-10564.318361766171</v>
      </c>
      <c r="U60" s="3">
        <f t="shared" si="8"/>
        <v>3.7504611432860736E-3</v>
      </c>
    </row>
    <row r="61" spans="1:21" x14ac:dyDescent="0.25">
      <c r="A61" s="2">
        <v>42614</v>
      </c>
      <c r="B61">
        <f t="shared" si="5"/>
        <v>9</v>
      </c>
      <c r="C61">
        <f t="shared" si="6"/>
        <v>2016</v>
      </c>
      <c r="D61" s="1">
        <v>2404656.0762589085</v>
      </c>
      <c r="E61">
        <v>33</v>
      </c>
      <c r="F61">
        <v>13</v>
      </c>
      <c r="G61">
        <v>30</v>
      </c>
      <c r="H61">
        <v>0</v>
      </c>
      <c r="I61">
        <v>0</v>
      </c>
      <c r="J61">
        <v>0</v>
      </c>
      <c r="L61" s="1">
        <f>$Y$24</f>
        <v>-1202765.1386973499</v>
      </c>
      <c r="M61" s="1">
        <f>E61*$Y$25</f>
        <v>66662.062037245618</v>
      </c>
      <c r="N61" s="1">
        <f>F61*$Y$26</f>
        <v>67536.734759583953</v>
      </c>
      <c r="O61" s="1">
        <f>G61*$Y$27</f>
        <v>3372906.3343892698</v>
      </c>
      <c r="P61" s="1">
        <f>H61*$Y$28</f>
        <v>0</v>
      </c>
      <c r="Q61" s="1">
        <f>I61*$Y$29</f>
        <v>0</v>
      </c>
      <c r="R61" s="1">
        <f>J61*$Y$30</f>
        <v>0</v>
      </c>
      <c r="S61" s="1">
        <f t="shared" si="9"/>
        <v>2304339.9924887493</v>
      </c>
      <c r="T61" s="1">
        <f t="shared" si="7"/>
        <v>-100316.08377015917</v>
      </c>
      <c r="U61" s="3">
        <f t="shared" si="8"/>
        <v>4.1717435087943185E-2</v>
      </c>
    </row>
    <row r="62" spans="1:21" x14ac:dyDescent="0.25">
      <c r="A62" s="2">
        <v>42644</v>
      </c>
      <c r="B62">
        <f t="shared" si="5"/>
        <v>10</v>
      </c>
      <c r="C62">
        <f t="shared" si="6"/>
        <v>2016</v>
      </c>
      <c r="D62" s="1">
        <v>2624969.0062589077</v>
      </c>
      <c r="E62">
        <v>244.7</v>
      </c>
      <c r="F62">
        <v>1.6</v>
      </c>
      <c r="G62">
        <v>31</v>
      </c>
      <c r="H62">
        <v>0</v>
      </c>
      <c r="I62">
        <v>0</v>
      </c>
      <c r="J62">
        <v>0</v>
      </c>
      <c r="L62" s="1">
        <f>$Y$24</f>
        <v>-1202765.1386973499</v>
      </c>
      <c r="M62" s="1">
        <f>E62*$Y$25</f>
        <v>494309.29031860619</v>
      </c>
      <c r="N62" s="1">
        <f>F62*$Y$26</f>
        <v>8312.2135088718715</v>
      </c>
      <c r="O62" s="1">
        <f>G62*$Y$27</f>
        <v>3485336.5455355789</v>
      </c>
      <c r="P62" s="1">
        <f>H62*$Y$28</f>
        <v>0</v>
      </c>
      <c r="Q62" s="1">
        <f>I62*$Y$29</f>
        <v>0</v>
      </c>
      <c r="R62" s="1">
        <f>J62*$Y$30</f>
        <v>0</v>
      </c>
      <c r="S62" s="1">
        <f t="shared" si="9"/>
        <v>2785192.9106657067</v>
      </c>
      <c r="T62" s="1">
        <f t="shared" si="7"/>
        <v>160223.904406799</v>
      </c>
      <c r="U62" s="3">
        <f t="shared" si="8"/>
        <v>6.103839855814118E-2</v>
      </c>
    </row>
    <row r="63" spans="1:21" x14ac:dyDescent="0.25">
      <c r="A63" s="2">
        <v>42675</v>
      </c>
      <c r="B63">
        <f t="shared" si="5"/>
        <v>11</v>
      </c>
      <c r="C63">
        <f t="shared" si="6"/>
        <v>2016</v>
      </c>
      <c r="D63" s="1">
        <v>2850520.4662589105</v>
      </c>
      <c r="E63">
        <v>340.2</v>
      </c>
      <c r="F63">
        <v>0</v>
      </c>
      <c r="G63">
        <v>30</v>
      </c>
      <c r="H63">
        <v>0</v>
      </c>
      <c r="I63">
        <v>0</v>
      </c>
      <c r="J63">
        <v>0</v>
      </c>
      <c r="L63" s="1">
        <f>$Y$24</f>
        <v>-1202765.1386973499</v>
      </c>
      <c r="M63" s="1">
        <f>E63*$Y$25</f>
        <v>687225.257729423</v>
      </c>
      <c r="N63" s="1">
        <f>F63*$Y$26</f>
        <v>0</v>
      </c>
      <c r="O63" s="1">
        <f>G63*$Y$27</f>
        <v>3372906.3343892698</v>
      </c>
      <c r="P63" s="1">
        <f>H63*$Y$28</f>
        <v>0</v>
      </c>
      <c r="Q63" s="1">
        <f>I63*$Y$29</f>
        <v>0</v>
      </c>
      <c r="R63" s="1">
        <f>J63*$Y$30</f>
        <v>0</v>
      </c>
      <c r="S63" s="1">
        <f t="shared" si="9"/>
        <v>2857366.4534213431</v>
      </c>
      <c r="T63" s="1">
        <f t="shared" si="7"/>
        <v>6845.9871624326333</v>
      </c>
      <c r="U63" s="3">
        <f t="shared" si="8"/>
        <v>2.4016621678277111E-3</v>
      </c>
    </row>
    <row r="64" spans="1:21" x14ac:dyDescent="0.25">
      <c r="A64" s="2">
        <v>42705</v>
      </c>
      <c r="B64">
        <f t="shared" si="5"/>
        <v>12</v>
      </c>
      <c r="C64">
        <f t="shared" si="6"/>
        <v>2016</v>
      </c>
      <c r="D64" s="1">
        <v>3844258.5662589031</v>
      </c>
      <c r="E64">
        <v>844.3</v>
      </c>
      <c r="F64">
        <v>0</v>
      </c>
      <c r="G64">
        <v>31</v>
      </c>
      <c r="H64">
        <v>0</v>
      </c>
      <c r="I64">
        <v>0</v>
      </c>
      <c r="J64">
        <v>0</v>
      </c>
      <c r="L64" s="1">
        <f>$Y$24</f>
        <v>-1202765.1386973499</v>
      </c>
      <c r="M64" s="1">
        <f>E64*$Y$25</f>
        <v>1705538.7569104994</v>
      </c>
      <c r="N64" s="1">
        <f>F64*$Y$26</f>
        <v>0</v>
      </c>
      <c r="O64" s="1">
        <f>G64*$Y$27</f>
        <v>3485336.5455355789</v>
      </c>
      <c r="P64" s="1">
        <f>H64*$Y$28</f>
        <v>0</v>
      </c>
      <c r="Q64" s="1">
        <f>I64*$Y$29</f>
        <v>0</v>
      </c>
      <c r="R64" s="1">
        <f>J64*$Y$30</f>
        <v>0</v>
      </c>
      <c r="S64" s="1">
        <f t="shared" si="9"/>
        <v>3988110.1637487281</v>
      </c>
      <c r="T64" s="1">
        <f t="shared" si="7"/>
        <v>143851.59748982498</v>
      </c>
      <c r="U64" s="3">
        <f t="shared" si="8"/>
        <v>3.7419854832974019E-2</v>
      </c>
    </row>
    <row r="65" spans="1:21" x14ac:dyDescent="0.25">
      <c r="A65" s="2">
        <v>42736</v>
      </c>
      <c r="B65">
        <f t="shared" si="5"/>
        <v>1</v>
      </c>
      <c r="C65">
        <f t="shared" si="6"/>
        <v>2017</v>
      </c>
      <c r="D65" s="1">
        <v>3911552.0501713762</v>
      </c>
      <c r="E65">
        <v>820.7</v>
      </c>
      <c r="F65">
        <v>0</v>
      </c>
      <c r="G65">
        <v>31</v>
      </c>
      <c r="H65">
        <v>1</v>
      </c>
      <c r="I65">
        <v>0</v>
      </c>
      <c r="J65">
        <v>0</v>
      </c>
      <c r="L65" s="1">
        <f>$Y$24</f>
        <v>-1202765.1386973499</v>
      </c>
      <c r="M65" s="1">
        <f>E65*$Y$25</f>
        <v>1657865.282241439</v>
      </c>
      <c r="N65" s="1">
        <f>F65*$Y$26</f>
        <v>0</v>
      </c>
      <c r="O65" s="1">
        <f>G65*$Y$27</f>
        <v>3485336.5455355789</v>
      </c>
      <c r="P65" s="1">
        <f>H65*$Y$28</f>
        <v>2366.4359629588398</v>
      </c>
      <c r="Q65" s="1">
        <f>I65*$Y$29</f>
        <v>0</v>
      </c>
      <c r="R65" s="1">
        <f>J65*$Y$30</f>
        <v>0</v>
      </c>
      <c r="S65" s="1">
        <f t="shared" si="9"/>
        <v>3942803.1250426266</v>
      </c>
      <c r="T65" s="1">
        <f t="shared" si="7"/>
        <v>31251.074871250428</v>
      </c>
      <c r="U65" s="3">
        <f t="shared" si="8"/>
        <v>7.9894309139721745E-3</v>
      </c>
    </row>
    <row r="66" spans="1:21" x14ac:dyDescent="0.25">
      <c r="A66" s="2">
        <v>42767</v>
      </c>
      <c r="B66">
        <f t="shared" si="5"/>
        <v>2</v>
      </c>
      <c r="C66">
        <f t="shared" si="6"/>
        <v>2017</v>
      </c>
      <c r="D66" s="1">
        <v>3185836.2501713745</v>
      </c>
      <c r="E66">
        <v>656.6</v>
      </c>
      <c r="F66">
        <v>0</v>
      </c>
      <c r="G66">
        <v>28</v>
      </c>
      <c r="H66">
        <v>2</v>
      </c>
      <c r="I66">
        <v>0</v>
      </c>
      <c r="J66">
        <v>0</v>
      </c>
      <c r="L66" s="1">
        <f>$Y$24</f>
        <v>-1202765.1386973499</v>
      </c>
      <c r="M66" s="1">
        <f>E66*$Y$25</f>
        <v>1326373.0282925903</v>
      </c>
      <c r="N66" s="1">
        <f>F66*$Y$26</f>
        <v>0</v>
      </c>
      <c r="O66" s="1">
        <f>G66*$Y$27</f>
        <v>3148045.9120966517</v>
      </c>
      <c r="P66" s="1">
        <f>H66*$Y$28</f>
        <v>4732.8719259176796</v>
      </c>
      <c r="Q66" s="1">
        <f>I66*$Y$29</f>
        <v>0</v>
      </c>
      <c r="R66" s="1">
        <f>J66*$Y$30</f>
        <v>0</v>
      </c>
      <c r="S66" s="1">
        <f t="shared" si="9"/>
        <v>3276386.6736178095</v>
      </c>
      <c r="T66" s="1">
        <f t="shared" si="7"/>
        <v>90550.423446435016</v>
      </c>
      <c r="U66" s="3">
        <f t="shared" si="8"/>
        <v>2.8422811574689084E-2</v>
      </c>
    </row>
    <row r="67" spans="1:21" x14ac:dyDescent="0.25">
      <c r="A67" s="2">
        <v>42795</v>
      </c>
      <c r="B67">
        <f t="shared" si="5"/>
        <v>3</v>
      </c>
      <c r="C67">
        <f t="shared" si="6"/>
        <v>2017</v>
      </c>
      <c r="D67" s="1">
        <v>3193843.6901713731</v>
      </c>
      <c r="E67">
        <v>606.5</v>
      </c>
      <c r="F67">
        <v>0</v>
      </c>
      <c r="G67">
        <v>31</v>
      </c>
      <c r="H67">
        <v>3</v>
      </c>
      <c r="I67">
        <v>1</v>
      </c>
      <c r="J67">
        <v>0</v>
      </c>
      <c r="L67" s="1">
        <f>$Y$24</f>
        <v>-1202765.1386973499</v>
      </c>
      <c r="M67" s="1">
        <f>E67*$Y$25</f>
        <v>1225167.8977451355</v>
      </c>
      <c r="N67" s="1">
        <f>F67*$Y$26</f>
        <v>0</v>
      </c>
      <c r="O67" s="1">
        <f>G67*$Y$27</f>
        <v>3485336.5455355789</v>
      </c>
      <c r="P67" s="1">
        <f>H67*$Y$28</f>
        <v>7099.3078888765194</v>
      </c>
      <c r="Q67" s="1">
        <f>I67*$Y$29</f>
        <v>-125563.58673689001</v>
      </c>
      <c r="R67" s="1">
        <f>J67*$Y$30</f>
        <v>0</v>
      </c>
      <c r="S67" s="1">
        <f t="shared" si="9"/>
        <v>3389275.0257353508</v>
      </c>
      <c r="T67" s="1">
        <f t="shared" si="7"/>
        <v>195431.33556397771</v>
      </c>
      <c r="U67" s="3">
        <f t="shared" si="8"/>
        <v>6.119001257493957E-2</v>
      </c>
    </row>
    <row r="68" spans="1:21" x14ac:dyDescent="0.25">
      <c r="A68" s="2">
        <v>42826</v>
      </c>
      <c r="B68">
        <f t="shared" si="5"/>
        <v>4</v>
      </c>
      <c r="C68">
        <f t="shared" si="6"/>
        <v>2017</v>
      </c>
      <c r="D68" s="1">
        <v>2605657.1701713782</v>
      </c>
      <c r="E68">
        <v>298.8</v>
      </c>
      <c r="F68">
        <v>0</v>
      </c>
      <c r="G68">
        <v>30</v>
      </c>
      <c r="H68">
        <v>4</v>
      </c>
      <c r="I68">
        <v>1</v>
      </c>
      <c r="J68">
        <v>0</v>
      </c>
      <c r="L68" s="1">
        <f>$Y$24</f>
        <v>-1202765.1386973499</v>
      </c>
      <c r="M68" s="1">
        <f>E68*$Y$25</f>
        <v>603594.67080996954</v>
      </c>
      <c r="N68" s="1">
        <f>F68*$Y$26</f>
        <v>0</v>
      </c>
      <c r="O68" s="1">
        <f>G68*$Y$27</f>
        <v>3372906.3343892698</v>
      </c>
      <c r="P68" s="1">
        <f>H68*$Y$28</f>
        <v>9465.7438518353592</v>
      </c>
      <c r="Q68" s="1">
        <f>I68*$Y$29</f>
        <v>-125563.58673689001</v>
      </c>
      <c r="R68" s="1">
        <f>J68*$Y$30</f>
        <v>0</v>
      </c>
      <c r="S68" s="1">
        <f t="shared" si="9"/>
        <v>2657638.0236168345</v>
      </c>
      <c r="T68" s="1">
        <f t="shared" si="7"/>
        <v>51980.853445456363</v>
      </c>
      <c r="U68" s="3">
        <f t="shared" si="8"/>
        <v>1.9949229714681729E-2</v>
      </c>
    </row>
    <row r="69" spans="1:21" x14ac:dyDescent="0.25">
      <c r="A69" s="2">
        <v>42856</v>
      </c>
      <c r="B69">
        <f t="shared" si="5"/>
        <v>5</v>
      </c>
      <c r="C69">
        <f t="shared" si="6"/>
        <v>2017</v>
      </c>
      <c r="D69" s="1">
        <v>2485385.2501713675</v>
      </c>
      <c r="E69">
        <v>114.2</v>
      </c>
      <c r="F69">
        <v>1.1000000000000001</v>
      </c>
      <c r="G69">
        <v>31</v>
      </c>
      <c r="H69">
        <v>5</v>
      </c>
      <c r="I69">
        <v>1</v>
      </c>
      <c r="J69">
        <v>0</v>
      </c>
      <c r="L69" s="1">
        <f>$Y$24</f>
        <v>-1202765.1386973499</v>
      </c>
      <c r="M69" s="1">
        <f>E69*$Y$25</f>
        <v>230691.13589858942</v>
      </c>
      <c r="N69" s="1">
        <f>F69*$Y$26</f>
        <v>5714.6467873494121</v>
      </c>
      <c r="O69" s="1">
        <f>G69*$Y$27</f>
        <v>3485336.5455355789</v>
      </c>
      <c r="P69" s="1">
        <f>H69*$Y$28</f>
        <v>11832.179814794199</v>
      </c>
      <c r="Q69" s="1">
        <f>I69*$Y$29</f>
        <v>-125563.58673689001</v>
      </c>
      <c r="R69" s="1">
        <f>J69*$Y$30</f>
        <v>0</v>
      </c>
      <c r="S69" s="1">
        <f t="shared" si="9"/>
        <v>2405245.7826020718</v>
      </c>
      <c r="T69" s="1">
        <f t="shared" si="7"/>
        <v>-80139.467569295783</v>
      </c>
      <c r="U69" s="3">
        <f t="shared" si="8"/>
        <v>3.2244283884669454E-2</v>
      </c>
    </row>
    <row r="70" spans="1:21" x14ac:dyDescent="0.25">
      <c r="A70" s="2">
        <v>42887</v>
      </c>
      <c r="B70">
        <f t="shared" si="5"/>
        <v>6</v>
      </c>
      <c r="C70">
        <f t="shared" si="6"/>
        <v>2017</v>
      </c>
      <c r="D70" s="1">
        <v>2427147.3701713756</v>
      </c>
      <c r="E70">
        <v>5.3</v>
      </c>
      <c r="F70">
        <v>49.5</v>
      </c>
      <c r="G70">
        <v>30</v>
      </c>
      <c r="H70">
        <v>6</v>
      </c>
      <c r="I70">
        <v>0</v>
      </c>
      <c r="J70">
        <v>0</v>
      </c>
      <c r="L70" s="1">
        <f>$Y$24</f>
        <v>-1202765.1386973499</v>
      </c>
      <c r="M70" s="1">
        <f>E70*$Y$25</f>
        <v>10706.331175678843</v>
      </c>
      <c r="N70" s="1">
        <f>F70*$Y$26</f>
        <v>257159.10543072352</v>
      </c>
      <c r="O70" s="1">
        <f>G70*$Y$27</f>
        <v>3372906.3343892698</v>
      </c>
      <c r="P70" s="1">
        <f>H70*$Y$28</f>
        <v>14198.615777753039</v>
      </c>
      <c r="Q70" s="1">
        <f>I70*$Y$29</f>
        <v>0</v>
      </c>
      <c r="R70" s="1">
        <f>J70*$Y$30</f>
        <v>0</v>
      </c>
      <c r="S70" s="1">
        <f t="shared" si="9"/>
        <v>2452205.2480760752</v>
      </c>
      <c r="T70" s="1">
        <f t="shared" si="7"/>
        <v>25057.87790469965</v>
      </c>
      <c r="U70" s="3">
        <f t="shared" si="8"/>
        <v>1.0324003483533992E-2</v>
      </c>
    </row>
    <row r="71" spans="1:21" x14ac:dyDescent="0.25">
      <c r="A71" s="2">
        <v>42917</v>
      </c>
      <c r="B71">
        <f t="shared" si="5"/>
        <v>7</v>
      </c>
      <c r="C71">
        <f t="shared" si="6"/>
        <v>2017</v>
      </c>
      <c r="D71" s="1">
        <v>2761935.4601713601</v>
      </c>
      <c r="E71">
        <v>0</v>
      </c>
      <c r="F71">
        <v>120.3</v>
      </c>
      <c r="G71">
        <v>31</v>
      </c>
      <c r="H71">
        <v>7</v>
      </c>
      <c r="I71">
        <v>0</v>
      </c>
      <c r="J71">
        <v>0</v>
      </c>
      <c r="L71" s="1">
        <f>$Y$24</f>
        <v>-1202765.1386973499</v>
      </c>
      <c r="M71" s="1">
        <f>E71*$Y$25</f>
        <v>0</v>
      </c>
      <c r="N71" s="1">
        <f>F71*$Y$26</f>
        <v>624974.55319830379</v>
      </c>
      <c r="O71" s="1">
        <f>G71*$Y$27</f>
        <v>3485336.5455355789</v>
      </c>
      <c r="P71" s="1">
        <f>H71*$Y$28</f>
        <v>16565.051740711879</v>
      </c>
      <c r="Q71" s="1">
        <f>I71*$Y$29</f>
        <v>0</v>
      </c>
      <c r="R71" s="1">
        <f>J71*$Y$30</f>
        <v>0</v>
      </c>
      <c r="S71" s="1">
        <f t="shared" si="9"/>
        <v>2924111.011777245</v>
      </c>
      <c r="T71" s="1">
        <f t="shared" si="7"/>
        <v>162175.55160588492</v>
      </c>
      <c r="U71" s="3">
        <f t="shared" si="8"/>
        <v>5.8718081557134934E-2</v>
      </c>
    </row>
    <row r="72" spans="1:21" x14ac:dyDescent="0.25">
      <c r="A72" s="2">
        <v>42948</v>
      </c>
      <c r="B72">
        <f t="shared" si="5"/>
        <v>8</v>
      </c>
      <c r="C72">
        <f t="shared" si="6"/>
        <v>2017</v>
      </c>
      <c r="D72" s="1">
        <v>2746239.7601713664</v>
      </c>
      <c r="E72">
        <v>2.4</v>
      </c>
      <c r="F72">
        <v>81.599999999999994</v>
      </c>
      <c r="G72">
        <v>31</v>
      </c>
      <c r="H72">
        <v>8</v>
      </c>
      <c r="I72">
        <v>0</v>
      </c>
      <c r="J72">
        <v>0</v>
      </c>
      <c r="L72" s="1">
        <f>$Y$24</f>
        <v>-1202765.1386973499</v>
      </c>
      <c r="M72" s="1">
        <f>E72*$Y$25</f>
        <v>4848.1499663451359</v>
      </c>
      <c r="N72" s="1">
        <f>F72*$Y$26</f>
        <v>423922.88895246544</v>
      </c>
      <c r="O72" s="1">
        <f>G72*$Y$27</f>
        <v>3485336.5455355789</v>
      </c>
      <c r="P72" s="1">
        <f>H72*$Y$28</f>
        <v>18931.487703670718</v>
      </c>
      <c r="Q72" s="1">
        <f>I72*$Y$29</f>
        <v>0</v>
      </c>
      <c r="R72" s="1">
        <f>J72*$Y$30</f>
        <v>0</v>
      </c>
      <c r="S72" s="1">
        <f t="shared" si="9"/>
        <v>2730273.9334607106</v>
      </c>
      <c r="T72" s="1">
        <f t="shared" si="7"/>
        <v>-15965.82671065582</v>
      </c>
      <c r="U72" s="3">
        <f t="shared" si="8"/>
        <v>5.8137045942629369E-3</v>
      </c>
    </row>
    <row r="73" spans="1:21" x14ac:dyDescent="0.25">
      <c r="A73" s="2">
        <v>42979</v>
      </c>
      <c r="B73">
        <f t="shared" si="5"/>
        <v>9</v>
      </c>
      <c r="C73">
        <f t="shared" si="6"/>
        <v>2017</v>
      </c>
      <c r="D73" s="1">
        <v>2428924.4901713692</v>
      </c>
      <c r="E73">
        <v>55.1</v>
      </c>
      <c r="F73">
        <v>21.5</v>
      </c>
      <c r="G73">
        <v>30</v>
      </c>
      <c r="H73">
        <v>9</v>
      </c>
      <c r="I73">
        <v>0</v>
      </c>
      <c r="J73">
        <v>0</v>
      </c>
      <c r="L73" s="1">
        <f>$Y$24</f>
        <v>-1202765.1386973499</v>
      </c>
      <c r="M73" s="1">
        <f>E73*$Y$25</f>
        <v>111305.44297734043</v>
      </c>
      <c r="N73" s="1">
        <f>F73*$Y$26</f>
        <v>111695.36902546577</v>
      </c>
      <c r="O73" s="1">
        <f>G73*$Y$27</f>
        <v>3372906.3343892698</v>
      </c>
      <c r="P73" s="1">
        <f>H73*$Y$28</f>
        <v>21297.923666629558</v>
      </c>
      <c r="Q73" s="1">
        <f>I73*$Y$29</f>
        <v>0</v>
      </c>
      <c r="R73" s="1">
        <f>J73*$Y$30</f>
        <v>0</v>
      </c>
      <c r="S73" s="1">
        <f t="shared" si="9"/>
        <v>2414439.9313613554</v>
      </c>
      <c r="T73" s="1">
        <f t="shared" si="7"/>
        <v>-14484.558810013812</v>
      </c>
      <c r="U73" s="3">
        <f t="shared" si="8"/>
        <v>5.9633631546083489E-3</v>
      </c>
    </row>
    <row r="74" spans="1:21" x14ac:dyDescent="0.25">
      <c r="A74" s="2">
        <v>43009</v>
      </c>
      <c r="B74">
        <f t="shared" si="5"/>
        <v>10</v>
      </c>
      <c r="C74">
        <f t="shared" si="6"/>
        <v>2017</v>
      </c>
      <c r="D74" s="1">
        <v>2724484.9201713772</v>
      </c>
      <c r="E74">
        <v>240.4</v>
      </c>
      <c r="F74">
        <v>0</v>
      </c>
      <c r="G74">
        <v>31</v>
      </c>
      <c r="H74">
        <v>10</v>
      </c>
      <c r="I74">
        <v>0</v>
      </c>
      <c r="J74">
        <v>0</v>
      </c>
      <c r="L74" s="1">
        <f>$Y$24</f>
        <v>-1202765.1386973499</v>
      </c>
      <c r="M74" s="1">
        <f>E74*$Y$25</f>
        <v>485623.02162890451</v>
      </c>
      <c r="N74" s="1">
        <f>F74*$Y$26</f>
        <v>0</v>
      </c>
      <c r="O74" s="1">
        <f>G74*$Y$27</f>
        <v>3485336.5455355789</v>
      </c>
      <c r="P74" s="1">
        <f>H74*$Y$28</f>
        <v>23664.359629588398</v>
      </c>
      <c r="Q74" s="1">
        <f>I74*$Y$29</f>
        <v>0</v>
      </c>
      <c r="R74" s="1">
        <f>J74*$Y$30</f>
        <v>0</v>
      </c>
      <c r="S74" s="1">
        <f t="shared" si="9"/>
        <v>2791858.7880967217</v>
      </c>
      <c r="T74" s="1">
        <f t="shared" si="7"/>
        <v>67373.867925344501</v>
      </c>
      <c r="U74" s="3">
        <f t="shared" si="8"/>
        <v>2.4729029486096957E-2</v>
      </c>
    </row>
    <row r="75" spans="1:21" x14ac:dyDescent="0.25">
      <c r="A75" s="2">
        <v>43040</v>
      </c>
      <c r="B75">
        <f t="shared" si="5"/>
        <v>11</v>
      </c>
      <c r="C75">
        <f t="shared" si="6"/>
        <v>2017</v>
      </c>
      <c r="D75" s="1">
        <v>3253673.7501713838</v>
      </c>
      <c r="E75">
        <v>617.29999999999995</v>
      </c>
      <c r="F75">
        <v>0</v>
      </c>
      <c r="G75">
        <v>30</v>
      </c>
      <c r="H75">
        <v>11</v>
      </c>
      <c r="I75">
        <v>0</v>
      </c>
      <c r="J75">
        <v>0</v>
      </c>
      <c r="L75" s="1">
        <f>$Y$24</f>
        <v>-1202765.1386973499</v>
      </c>
      <c r="M75" s="1">
        <f>E75*$Y$25</f>
        <v>1246984.5725936885</v>
      </c>
      <c r="N75" s="1">
        <f>F75*$Y$26</f>
        <v>0</v>
      </c>
      <c r="O75" s="1">
        <f>G75*$Y$27</f>
        <v>3372906.3343892698</v>
      </c>
      <c r="P75" s="1">
        <f>H75*$Y$28</f>
        <v>26030.795592547238</v>
      </c>
      <c r="Q75" s="1">
        <f>I75*$Y$29</f>
        <v>0</v>
      </c>
      <c r="R75" s="1">
        <f>J75*$Y$30</f>
        <v>0</v>
      </c>
      <c r="S75" s="1">
        <f t="shared" si="9"/>
        <v>3443156.5638781558</v>
      </c>
      <c r="T75" s="1">
        <f t="shared" si="7"/>
        <v>189482.81370677194</v>
      </c>
      <c r="U75" s="3">
        <f t="shared" si="8"/>
        <v>5.8236574486544977E-2</v>
      </c>
    </row>
    <row r="76" spans="1:21" x14ac:dyDescent="0.25">
      <c r="A76" s="2">
        <v>43070</v>
      </c>
      <c r="B76">
        <f t="shared" si="5"/>
        <v>12</v>
      </c>
      <c r="C76">
        <f t="shared" si="6"/>
        <v>2017</v>
      </c>
      <c r="D76" s="1">
        <v>4030424.2801713818</v>
      </c>
      <c r="E76">
        <v>932.4</v>
      </c>
      <c r="F76">
        <v>0</v>
      </c>
      <c r="G76">
        <v>31</v>
      </c>
      <c r="H76">
        <v>12</v>
      </c>
      <c r="I76">
        <v>0</v>
      </c>
      <c r="J76">
        <v>0</v>
      </c>
      <c r="L76" s="1">
        <f>$Y$24</f>
        <v>-1202765.1386973499</v>
      </c>
      <c r="M76" s="1">
        <f>E76*$Y$25</f>
        <v>1883506.2619250854</v>
      </c>
      <c r="N76" s="1">
        <f>F76*$Y$26</f>
        <v>0</v>
      </c>
      <c r="O76" s="1">
        <f>G76*$Y$27</f>
        <v>3485336.5455355789</v>
      </c>
      <c r="P76" s="1">
        <f>H76*$Y$28</f>
        <v>28397.231555506078</v>
      </c>
      <c r="Q76" s="1">
        <f>I76*$Y$29</f>
        <v>0</v>
      </c>
      <c r="R76" s="1">
        <f>J76*$Y$30</f>
        <v>0</v>
      </c>
      <c r="S76" s="1">
        <f t="shared" si="9"/>
        <v>4194474.90031882</v>
      </c>
      <c r="T76" s="1">
        <f t="shared" si="7"/>
        <v>164050.62014743825</v>
      </c>
      <c r="U76" s="3">
        <f t="shared" si="8"/>
        <v>4.0703064675975627E-2</v>
      </c>
    </row>
    <row r="77" spans="1:21" x14ac:dyDescent="0.25">
      <c r="A77" s="2">
        <v>43101</v>
      </c>
      <c r="B77">
        <f t="shared" si="5"/>
        <v>1</v>
      </c>
      <c r="C77">
        <f t="shared" si="6"/>
        <v>2018</v>
      </c>
      <c r="D77" s="1">
        <v>4288565.5628881892</v>
      </c>
      <c r="E77">
        <v>907.5</v>
      </c>
      <c r="F77">
        <v>0</v>
      </c>
      <c r="G77">
        <v>31</v>
      </c>
      <c r="H77">
        <v>13</v>
      </c>
      <c r="I77">
        <v>0</v>
      </c>
      <c r="J77">
        <v>0</v>
      </c>
      <c r="L77" s="1">
        <f>$Y$24</f>
        <v>-1202765.1386973499</v>
      </c>
      <c r="M77" s="1">
        <f>E77*$Y$25</f>
        <v>1833206.7060242547</v>
      </c>
      <c r="N77" s="1">
        <f>F77*$Y$26</f>
        <v>0</v>
      </c>
      <c r="O77" s="1">
        <f>G77*$Y$27</f>
        <v>3485336.5455355789</v>
      </c>
      <c r="P77" s="1">
        <f>H77*$Y$28</f>
        <v>30763.667518464918</v>
      </c>
      <c r="Q77" s="1">
        <f>I77*$Y$29</f>
        <v>0</v>
      </c>
      <c r="R77" s="1">
        <f>J77*$Y$30</f>
        <v>0</v>
      </c>
      <c r="S77" s="1">
        <f t="shared" si="9"/>
        <v>4146541.7803809484</v>
      </c>
      <c r="T77" s="1">
        <f t="shared" si="7"/>
        <v>-142023.78250724077</v>
      </c>
      <c r="U77" s="3">
        <f t="shared" si="8"/>
        <v>3.3116850010704524E-2</v>
      </c>
    </row>
    <row r="78" spans="1:21" x14ac:dyDescent="0.25">
      <c r="A78" s="2">
        <v>43132</v>
      </c>
      <c r="B78">
        <f t="shared" si="5"/>
        <v>2</v>
      </c>
      <c r="C78">
        <f t="shared" si="6"/>
        <v>2018</v>
      </c>
      <c r="D78" s="1">
        <v>3566235.5228881883</v>
      </c>
      <c r="E78">
        <v>864.6</v>
      </c>
      <c r="F78">
        <v>0</v>
      </c>
      <c r="G78">
        <v>28</v>
      </c>
      <c r="H78">
        <v>14</v>
      </c>
      <c r="I78">
        <v>0</v>
      </c>
      <c r="J78">
        <v>0</v>
      </c>
      <c r="L78" s="1">
        <f>$Y$24</f>
        <v>-1202765.1386973499</v>
      </c>
      <c r="M78" s="1">
        <f>E78*$Y$25</f>
        <v>1746546.0253758354</v>
      </c>
      <c r="N78" s="1">
        <f>F78*$Y$26</f>
        <v>0</v>
      </c>
      <c r="O78" s="1">
        <f>G78*$Y$27</f>
        <v>3148045.9120966517</v>
      </c>
      <c r="P78" s="1">
        <f>H78*$Y$28</f>
        <v>33130.103481423757</v>
      </c>
      <c r="Q78" s="1">
        <f>I78*$Y$29</f>
        <v>0</v>
      </c>
      <c r="R78" s="1">
        <f>J78*$Y$30</f>
        <v>0</v>
      </c>
      <c r="S78" s="1">
        <f t="shared" si="9"/>
        <v>3724956.902256561</v>
      </c>
      <c r="T78" s="1">
        <f t="shared" si="7"/>
        <v>158721.37936837273</v>
      </c>
      <c r="U78" s="3">
        <f t="shared" si="8"/>
        <v>4.4506701352082602E-2</v>
      </c>
    </row>
    <row r="79" spans="1:21" x14ac:dyDescent="0.25">
      <c r="A79" s="2">
        <v>43160</v>
      </c>
      <c r="B79">
        <f t="shared" si="5"/>
        <v>3</v>
      </c>
      <c r="C79">
        <f t="shared" si="6"/>
        <v>2018</v>
      </c>
      <c r="D79" s="1">
        <v>3237215.6528881835</v>
      </c>
      <c r="E79">
        <v>566.4</v>
      </c>
      <c r="F79">
        <v>0</v>
      </c>
      <c r="G79">
        <v>31</v>
      </c>
      <c r="H79">
        <v>15</v>
      </c>
      <c r="I79">
        <v>1</v>
      </c>
      <c r="J79">
        <v>0</v>
      </c>
      <c r="L79" s="1">
        <f>$Y$24</f>
        <v>-1202765.1386973499</v>
      </c>
      <c r="M79" s="1">
        <f>E79*$Y$25</f>
        <v>1144163.3920574521</v>
      </c>
      <c r="N79" s="1">
        <f>F79*$Y$26</f>
        <v>0</v>
      </c>
      <c r="O79" s="1">
        <f>G79*$Y$27</f>
        <v>3485336.5455355789</v>
      </c>
      <c r="P79" s="1">
        <f>H79*$Y$28</f>
        <v>35496.539444382594</v>
      </c>
      <c r="Q79" s="1">
        <f>I79*$Y$29</f>
        <v>-125563.58673689001</v>
      </c>
      <c r="R79" s="1">
        <f>J79*$Y$30</f>
        <v>0</v>
      </c>
      <c r="S79" s="1">
        <f t="shared" si="9"/>
        <v>3336667.751603174</v>
      </c>
      <c r="T79" s="1">
        <f t="shared" si="7"/>
        <v>99452.098714990541</v>
      </c>
      <c r="U79" s="3">
        <f t="shared" si="8"/>
        <v>3.0721493214782042E-2</v>
      </c>
    </row>
    <row r="80" spans="1:21" x14ac:dyDescent="0.25">
      <c r="A80" s="2">
        <v>43191</v>
      </c>
      <c r="B80">
        <f t="shared" si="5"/>
        <v>4</v>
      </c>
      <c r="C80">
        <f t="shared" si="6"/>
        <v>2018</v>
      </c>
      <c r="D80" s="1">
        <v>2815933.172888177</v>
      </c>
      <c r="E80">
        <v>444.1</v>
      </c>
      <c r="F80">
        <v>0</v>
      </c>
      <c r="G80">
        <v>30</v>
      </c>
      <c r="H80">
        <v>16</v>
      </c>
      <c r="I80">
        <v>1</v>
      </c>
      <c r="J80">
        <v>0</v>
      </c>
      <c r="L80" s="1">
        <f>$Y$24</f>
        <v>-1202765.1386973499</v>
      </c>
      <c r="M80" s="1">
        <f>E80*$Y$25</f>
        <v>897109.75002244802</v>
      </c>
      <c r="N80" s="1">
        <f>F80*$Y$26</f>
        <v>0</v>
      </c>
      <c r="O80" s="1">
        <f>G80*$Y$27</f>
        <v>3372906.3343892698</v>
      </c>
      <c r="P80" s="1">
        <f>H80*$Y$28</f>
        <v>37862.975407341437</v>
      </c>
      <c r="Q80" s="1">
        <f>I80*$Y$29</f>
        <v>-125563.58673689001</v>
      </c>
      <c r="R80" s="1">
        <f>J80*$Y$30</f>
        <v>0</v>
      </c>
      <c r="S80" s="1">
        <f t="shared" si="9"/>
        <v>2979550.3343848195</v>
      </c>
      <c r="T80" s="1">
        <f t="shared" si="7"/>
        <v>163617.16149664251</v>
      </c>
      <c r="U80" s="3">
        <f t="shared" si="8"/>
        <v>5.8104064070820152E-2</v>
      </c>
    </row>
    <row r="81" spans="1:21" x14ac:dyDescent="0.25">
      <c r="A81" s="2">
        <v>43221</v>
      </c>
      <c r="B81">
        <f t="shared" ref="B81:B144" si="10">MONTH(A81)</f>
        <v>5</v>
      </c>
      <c r="C81">
        <f t="shared" ref="C81:C144" si="11">YEAR(A81)</f>
        <v>2018</v>
      </c>
      <c r="D81" s="1">
        <v>2538073.1328881788</v>
      </c>
      <c r="E81">
        <v>75.3</v>
      </c>
      <c r="F81">
        <v>43.3</v>
      </c>
      <c r="G81">
        <v>31</v>
      </c>
      <c r="H81">
        <v>17</v>
      </c>
      <c r="I81">
        <v>1</v>
      </c>
      <c r="J81">
        <v>0</v>
      </c>
      <c r="L81" s="1">
        <f>$Y$24</f>
        <v>-1202765.1386973499</v>
      </c>
      <c r="M81" s="1">
        <f>E81*$Y$25</f>
        <v>152110.70519407865</v>
      </c>
      <c r="N81" s="1">
        <f>F81*$Y$26</f>
        <v>224949.27808384501</v>
      </c>
      <c r="O81" s="1">
        <f>G81*$Y$27</f>
        <v>3485336.5455355789</v>
      </c>
      <c r="P81" s="1">
        <f>H81*$Y$28</f>
        <v>40229.41137030028</v>
      </c>
      <c r="Q81" s="1">
        <f>I81*$Y$29</f>
        <v>-125563.58673689001</v>
      </c>
      <c r="R81" s="1">
        <f>J81*$Y$30</f>
        <v>0</v>
      </c>
      <c r="S81" s="1">
        <f t="shared" si="9"/>
        <v>2574297.2147495626</v>
      </c>
      <c r="T81" s="1">
        <f t="shared" ref="T81:T144" si="12">S81-D81</f>
        <v>36224.081861383747</v>
      </c>
      <c r="U81" s="3">
        <f t="shared" ref="U81:U144" si="13">ABS(S81-D81)/D81</f>
        <v>1.4272276630643366E-2</v>
      </c>
    </row>
    <row r="82" spans="1:21" x14ac:dyDescent="0.25">
      <c r="A82" s="2">
        <v>43252</v>
      </c>
      <c r="B82">
        <f t="shared" si="10"/>
        <v>6</v>
      </c>
      <c r="C82">
        <f t="shared" si="11"/>
        <v>2018</v>
      </c>
      <c r="D82" s="1">
        <v>2751481.0828881785</v>
      </c>
      <c r="E82">
        <v>9.9</v>
      </c>
      <c r="F82">
        <v>102.9</v>
      </c>
      <c r="G82">
        <v>30</v>
      </c>
      <c r="H82">
        <v>18</v>
      </c>
      <c r="I82">
        <v>0</v>
      </c>
      <c r="J82">
        <v>0</v>
      </c>
      <c r="L82" s="1">
        <f>$Y$24</f>
        <v>-1202765.1386973499</v>
      </c>
      <c r="M82" s="1">
        <f>E82*$Y$25</f>
        <v>19998.618611173686</v>
      </c>
      <c r="N82" s="1">
        <f>F82*$Y$26</f>
        <v>534579.23128932226</v>
      </c>
      <c r="O82" s="1">
        <f>G82*$Y$27</f>
        <v>3372906.3343892698</v>
      </c>
      <c r="P82" s="1">
        <f>H82*$Y$28</f>
        <v>42595.847333259117</v>
      </c>
      <c r="Q82" s="1">
        <f>I82*$Y$29</f>
        <v>0</v>
      </c>
      <c r="R82" s="1">
        <f>J82*$Y$30</f>
        <v>0</v>
      </c>
      <c r="S82" s="1">
        <f t="shared" ref="S82:S144" si="14">SUM(L82:R82)</f>
        <v>2767314.892925675</v>
      </c>
      <c r="T82" s="1">
        <f t="shared" si="12"/>
        <v>15833.8100374965</v>
      </c>
      <c r="U82" s="3">
        <f t="shared" si="13"/>
        <v>5.754649790605154E-3</v>
      </c>
    </row>
    <row r="83" spans="1:21" x14ac:dyDescent="0.25">
      <c r="A83" s="2">
        <v>43282</v>
      </c>
      <c r="B83">
        <f t="shared" si="10"/>
        <v>7</v>
      </c>
      <c r="C83">
        <f t="shared" si="11"/>
        <v>2018</v>
      </c>
      <c r="D83" s="1">
        <v>3112005.4728881856</v>
      </c>
      <c r="E83">
        <v>0</v>
      </c>
      <c r="F83">
        <v>143.9</v>
      </c>
      <c r="G83">
        <v>31</v>
      </c>
      <c r="H83">
        <v>19</v>
      </c>
      <c r="I83">
        <v>0</v>
      </c>
      <c r="J83">
        <v>0</v>
      </c>
      <c r="L83" s="1">
        <f>$Y$24</f>
        <v>-1202765.1386973499</v>
      </c>
      <c r="M83" s="1">
        <f>E83*$Y$25</f>
        <v>0</v>
      </c>
      <c r="N83" s="1">
        <f>F83*$Y$26</f>
        <v>747579.70245416393</v>
      </c>
      <c r="O83" s="1">
        <f>G83*$Y$27</f>
        <v>3485336.5455355789</v>
      </c>
      <c r="P83" s="1">
        <f>H83*$Y$28</f>
        <v>44962.283296217953</v>
      </c>
      <c r="Q83" s="1">
        <f>I83*$Y$29</f>
        <v>0</v>
      </c>
      <c r="R83" s="1">
        <f>J83*$Y$30</f>
        <v>0</v>
      </c>
      <c r="S83" s="1">
        <f t="shared" si="14"/>
        <v>3075113.3925886108</v>
      </c>
      <c r="T83" s="1">
        <f t="shared" si="12"/>
        <v>-36892.080299574882</v>
      </c>
      <c r="U83" s="3">
        <f t="shared" si="13"/>
        <v>1.1854760739008641E-2</v>
      </c>
    </row>
    <row r="84" spans="1:21" x14ac:dyDescent="0.25">
      <c r="A84" s="2">
        <v>43313</v>
      </c>
      <c r="B84">
        <f t="shared" si="10"/>
        <v>8</v>
      </c>
      <c r="C84">
        <f t="shared" si="11"/>
        <v>2018</v>
      </c>
      <c r="D84" s="1">
        <v>2860918.0628881883</v>
      </c>
      <c r="E84">
        <v>3.9</v>
      </c>
      <c r="F84">
        <v>113</v>
      </c>
      <c r="G84">
        <v>31</v>
      </c>
      <c r="H84">
        <v>20</v>
      </c>
      <c r="I84">
        <v>0</v>
      </c>
      <c r="J84">
        <v>0</v>
      </c>
      <c r="L84" s="1">
        <f>$Y$24</f>
        <v>-1202765.1386973499</v>
      </c>
      <c r="M84" s="1">
        <f>E84*$Y$25</f>
        <v>7878.2436953108463</v>
      </c>
      <c r="N84" s="1">
        <f>F84*$Y$26</f>
        <v>587050.07906407595</v>
      </c>
      <c r="O84" s="1">
        <f>G84*$Y$27</f>
        <v>3485336.5455355789</v>
      </c>
      <c r="P84" s="1">
        <f>H84*$Y$28</f>
        <v>47328.719259176796</v>
      </c>
      <c r="Q84" s="1">
        <f>I84*$Y$29</f>
        <v>0</v>
      </c>
      <c r="R84" s="1">
        <f>J84*$Y$30</f>
        <v>0</v>
      </c>
      <c r="S84" s="1">
        <f t="shared" si="14"/>
        <v>2924828.4488567924</v>
      </c>
      <c r="T84" s="1">
        <f t="shared" si="12"/>
        <v>63910.385968604125</v>
      </c>
      <c r="U84" s="3">
        <f t="shared" si="13"/>
        <v>2.2339117920799362E-2</v>
      </c>
    </row>
    <row r="85" spans="1:21" x14ac:dyDescent="0.25">
      <c r="A85" s="2">
        <v>43344</v>
      </c>
      <c r="B85">
        <f t="shared" si="10"/>
        <v>9</v>
      </c>
      <c r="C85">
        <f t="shared" si="11"/>
        <v>2018</v>
      </c>
      <c r="D85" s="1">
        <v>2537095.3628881732</v>
      </c>
      <c r="E85">
        <v>115.8</v>
      </c>
      <c r="F85">
        <v>18</v>
      </c>
      <c r="G85">
        <v>30</v>
      </c>
      <c r="H85">
        <v>21</v>
      </c>
      <c r="I85">
        <v>0</v>
      </c>
      <c r="J85">
        <v>0</v>
      </c>
      <c r="L85" s="1">
        <f>$Y$24</f>
        <v>-1202765.1386973499</v>
      </c>
      <c r="M85" s="1">
        <f>E85*$Y$25</f>
        <v>233923.23587615282</v>
      </c>
      <c r="N85" s="1">
        <f>F85*$Y$26</f>
        <v>93512.401974808556</v>
      </c>
      <c r="O85" s="1">
        <f>G85*$Y$27</f>
        <v>3372906.3343892698</v>
      </c>
      <c r="P85" s="1">
        <f>H85*$Y$28</f>
        <v>49695.15522213564</v>
      </c>
      <c r="Q85" s="1">
        <f>I85*$Y$29</f>
        <v>0</v>
      </c>
      <c r="R85" s="1">
        <f>J85*$Y$30</f>
        <v>0</v>
      </c>
      <c r="S85" s="1">
        <f t="shared" si="14"/>
        <v>2547271.9887650167</v>
      </c>
      <c r="T85" s="1">
        <f t="shared" si="12"/>
        <v>10176.625876843464</v>
      </c>
      <c r="U85" s="3">
        <f t="shared" si="13"/>
        <v>4.011132583230383E-3</v>
      </c>
    </row>
    <row r="86" spans="1:21" x14ac:dyDescent="0.25">
      <c r="A86" s="2">
        <v>43374</v>
      </c>
      <c r="B86">
        <f t="shared" si="10"/>
        <v>10</v>
      </c>
      <c r="C86">
        <f t="shared" si="11"/>
        <v>2018</v>
      </c>
      <c r="D86" s="1">
        <v>2935509.5128881787</v>
      </c>
      <c r="E86">
        <v>368.7</v>
      </c>
      <c r="F86">
        <v>0</v>
      </c>
      <c r="G86">
        <v>31</v>
      </c>
      <c r="H86">
        <v>22</v>
      </c>
      <c r="I86">
        <v>0</v>
      </c>
      <c r="J86">
        <v>0</v>
      </c>
      <c r="L86" s="1">
        <f>$Y$24</f>
        <v>-1202765.1386973499</v>
      </c>
      <c r="M86" s="1">
        <f>E86*$Y$25</f>
        <v>744797.03857977153</v>
      </c>
      <c r="N86" s="1">
        <f>F86*$Y$26</f>
        <v>0</v>
      </c>
      <c r="O86" s="1">
        <f>G86*$Y$27</f>
        <v>3485336.5455355789</v>
      </c>
      <c r="P86" s="1">
        <f>H86*$Y$28</f>
        <v>52061.591185094476</v>
      </c>
      <c r="Q86" s="1">
        <f>I86*$Y$29</f>
        <v>0</v>
      </c>
      <c r="R86" s="1">
        <f>J86*$Y$30</f>
        <v>0</v>
      </c>
      <c r="S86" s="1">
        <f t="shared" si="14"/>
        <v>3079430.0366030945</v>
      </c>
      <c r="T86" s="1">
        <f t="shared" si="12"/>
        <v>143920.52371491585</v>
      </c>
      <c r="U86" s="3">
        <f t="shared" si="13"/>
        <v>4.9027442453530266E-2</v>
      </c>
    </row>
    <row r="87" spans="1:21" x14ac:dyDescent="0.25">
      <c r="A87" s="2">
        <v>43405</v>
      </c>
      <c r="B87">
        <f t="shared" si="10"/>
        <v>11</v>
      </c>
      <c r="C87">
        <f t="shared" si="11"/>
        <v>2018</v>
      </c>
      <c r="D87" s="1">
        <v>3314619.2328881845</v>
      </c>
      <c r="E87">
        <v>663.5</v>
      </c>
      <c r="F87">
        <v>0</v>
      </c>
      <c r="G87">
        <v>30</v>
      </c>
      <c r="H87">
        <v>23</v>
      </c>
      <c r="I87">
        <v>0</v>
      </c>
      <c r="J87">
        <v>0</v>
      </c>
      <c r="L87" s="1">
        <f>$Y$24</f>
        <v>-1202765.1386973499</v>
      </c>
      <c r="M87" s="1">
        <f>E87*$Y$25</f>
        <v>1340311.4594458325</v>
      </c>
      <c r="N87" s="1">
        <f>F87*$Y$26</f>
        <v>0</v>
      </c>
      <c r="O87" s="1">
        <f>G87*$Y$27</f>
        <v>3372906.3343892698</v>
      </c>
      <c r="P87" s="1">
        <f>H87*$Y$28</f>
        <v>54428.027148053312</v>
      </c>
      <c r="Q87" s="1">
        <f>I87*$Y$29</f>
        <v>0</v>
      </c>
      <c r="R87" s="1">
        <f>J87*$Y$30</f>
        <v>0</v>
      </c>
      <c r="S87" s="1">
        <f t="shared" si="14"/>
        <v>3564880.6822858057</v>
      </c>
      <c r="T87" s="1">
        <f t="shared" si="12"/>
        <v>250261.44939762121</v>
      </c>
      <c r="U87" s="3">
        <f t="shared" si="13"/>
        <v>7.5502322231913374E-2</v>
      </c>
    </row>
    <row r="88" spans="1:21" x14ac:dyDescent="0.25">
      <c r="A88" s="2">
        <v>43435</v>
      </c>
      <c r="B88">
        <f t="shared" si="10"/>
        <v>12</v>
      </c>
      <c r="C88">
        <f t="shared" si="11"/>
        <v>2018</v>
      </c>
      <c r="D88" s="1">
        <v>3786599.5728881801</v>
      </c>
      <c r="E88">
        <v>747.4</v>
      </c>
      <c r="F88">
        <v>0</v>
      </c>
      <c r="G88">
        <v>31</v>
      </c>
      <c r="H88">
        <v>24</v>
      </c>
      <c r="I88">
        <v>0</v>
      </c>
      <c r="J88">
        <v>0</v>
      </c>
      <c r="L88" s="1">
        <f>$Y$24</f>
        <v>-1202765.1386973499</v>
      </c>
      <c r="M88" s="1">
        <f>E88*$Y$25</f>
        <v>1509794.7020193145</v>
      </c>
      <c r="N88" s="1">
        <f>F88*$Y$26</f>
        <v>0</v>
      </c>
      <c r="O88" s="1">
        <f>G88*$Y$27</f>
        <v>3485336.5455355789</v>
      </c>
      <c r="P88" s="1">
        <f>H88*$Y$28</f>
        <v>56794.463111012155</v>
      </c>
      <c r="Q88" s="1">
        <f>I88*$Y$29</f>
        <v>0</v>
      </c>
      <c r="R88" s="1">
        <f>J88*$Y$30</f>
        <v>0</v>
      </c>
      <c r="S88" s="1">
        <f t="shared" si="14"/>
        <v>3849160.5719685555</v>
      </c>
      <c r="T88" s="1">
        <f t="shared" si="12"/>
        <v>62560.999080375303</v>
      </c>
      <c r="U88" s="3">
        <f t="shared" si="13"/>
        <v>1.6521683340458865E-2</v>
      </c>
    </row>
    <row r="89" spans="1:21" x14ac:dyDescent="0.25">
      <c r="A89" s="2">
        <v>43466</v>
      </c>
      <c r="B89">
        <f t="shared" si="10"/>
        <v>1</v>
      </c>
      <c r="C89">
        <f t="shared" si="11"/>
        <v>2019</v>
      </c>
      <c r="D89" s="1">
        <v>4285205.7962031886</v>
      </c>
      <c r="E89">
        <v>1000.8</v>
      </c>
      <c r="F89">
        <v>0</v>
      </c>
      <c r="G89">
        <v>31</v>
      </c>
      <c r="H89">
        <v>25</v>
      </c>
      <c r="I89">
        <v>0</v>
      </c>
      <c r="J89">
        <v>0</v>
      </c>
      <c r="L89" s="1">
        <f>$Y$24</f>
        <v>-1202765.1386973499</v>
      </c>
      <c r="M89" s="1">
        <f>E89*$Y$25</f>
        <v>2021678.5359659218</v>
      </c>
      <c r="N89" s="1">
        <f>F89*$Y$26</f>
        <v>0</v>
      </c>
      <c r="O89" s="1">
        <f>G89*$Y$27</f>
        <v>3485336.5455355789</v>
      </c>
      <c r="P89" s="1">
        <f>H89*$Y$28</f>
        <v>59160.899073970999</v>
      </c>
      <c r="Q89" s="1">
        <f>I89*$Y$29</f>
        <v>0</v>
      </c>
      <c r="R89" s="1">
        <f>J89*$Y$30</f>
        <v>0</v>
      </c>
      <c r="S89" s="1">
        <f t="shared" si="14"/>
        <v>4363410.8418781217</v>
      </c>
      <c r="T89" s="1">
        <f t="shared" si="12"/>
        <v>78205.045674933121</v>
      </c>
      <c r="U89" s="3">
        <f t="shared" si="13"/>
        <v>1.8250009309757065E-2</v>
      </c>
    </row>
    <row r="90" spans="1:21" x14ac:dyDescent="0.25">
      <c r="A90" s="2">
        <v>43497</v>
      </c>
      <c r="B90">
        <f t="shared" si="10"/>
        <v>2</v>
      </c>
      <c r="C90">
        <f t="shared" si="11"/>
        <v>2019</v>
      </c>
      <c r="D90" s="1">
        <v>3895326.6662031952</v>
      </c>
      <c r="E90">
        <v>873.9</v>
      </c>
      <c r="F90">
        <v>0</v>
      </c>
      <c r="G90">
        <v>28</v>
      </c>
      <c r="H90">
        <v>26</v>
      </c>
      <c r="I90">
        <v>0</v>
      </c>
      <c r="J90">
        <v>0</v>
      </c>
      <c r="L90" s="1">
        <f>$Y$24</f>
        <v>-1202765.1386973499</v>
      </c>
      <c r="M90" s="1">
        <f>E90*$Y$25</f>
        <v>1765332.6064954228</v>
      </c>
      <c r="N90" s="1">
        <f>F90*$Y$26</f>
        <v>0</v>
      </c>
      <c r="O90" s="1">
        <f>G90*$Y$27</f>
        <v>3148045.9120966517</v>
      </c>
      <c r="P90" s="1">
        <f>H90*$Y$28</f>
        <v>61527.335036929835</v>
      </c>
      <c r="Q90" s="1">
        <f>I90*$Y$29</f>
        <v>0</v>
      </c>
      <c r="R90" s="1">
        <f>J90*$Y$30</f>
        <v>0</v>
      </c>
      <c r="S90" s="1">
        <f t="shared" si="14"/>
        <v>3772140.7149316543</v>
      </c>
      <c r="T90" s="1">
        <f t="shared" si="12"/>
        <v>-123185.95127154095</v>
      </c>
      <c r="U90" s="3">
        <f t="shared" si="13"/>
        <v>3.162403614062264E-2</v>
      </c>
    </row>
    <row r="91" spans="1:21" x14ac:dyDescent="0.25">
      <c r="A91" s="2">
        <v>43525</v>
      </c>
      <c r="B91">
        <f t="shared" si="10"/>
        <v>3</v>
      </c>
      <c r="C91">
        <f t="shared" si="11"/>
        <v>2019</v>
      </c>
      <c r="D91" s="1">
        <v>3468572.0462031956</v>
      </c>
      <c r="E91">
        <v>653.29999999999995</v>
      </c>
      <c r="F91">
        <v>0</v>
      </c>
      <c r="G91">
        <v>31</v>
      </c>
      <c r="H91">
        <v>27</v>
      </c>
      <c r="I91">
        <v>1</v>
      </c>
      <c r="J91">
        <v>0</v>
      </c>
      <c r="L91" s="1">
        <f>$Y$24</f>
        <v>-1202765.1386973499</v>
      </c>
      <c r="M91" s="1">
        <f>E91*$Y$25</f>
        <v>1319706.8220888656</v>
      </c>
      <c r="N91" s="1">
        <f>F91*$Y$26</f>
        <v>0</v>
      </c>
      <c r="O91" s="1">
        <f>G91*$Y$27</f>
        <v>3485336.5455355789</v>
      </c>
      <c r="P91" s="1">
        <f>H91*$Y$28</f>
        <v>63893.770999888671</v>
      </c>
      <c r="Q91" s="1">
        <f>I91*$Y$29</f>
        <v>-125563.58673689001</v>
      </c>
      <c r="R91" s="1">
        <f>J91*$Y$30</f>
        <v>0</v>
      </c>
      <c r="S91" s="1">
        <f t="shared" si="14"/>
        <v>3540608.4131900934</v>
      </c>
      <c r="T91" s="1">
        <f t="shared" si="12"/>
        <v>72036.366986897774</v>
      </c>
      <c r="U91" s="3">
        <f t="shared" si="13"/>
        <v>2.0768306388720098E-2</v>
      </c>
    </row>
    <row r="92" spans="1:21" x14ac:dyDescent="0.25">
      <c r="A92" s="2">
        <v>43556</v>
      </c>
      <c r="B92">
        <f t="shared" si="10"/>
        <v>4</v>
      </c>
      <c r="C92">
        <f t="shared" si="11"/>
        <v>2019</v>
      </c>
      <c r="D92" s="1">
        <v>2797522.226203199</v>
      </c>
      <c r="E92">
        <v>337.5</v>
      </c>
      <c r="F92">
        <v>0</v>
      </c>
      <c r="G92">
        <v>30</v>
      </c>
      <c r="H92">
        <v>28</v>
      </c>
      <c r="I92">
        <v>1</v>
      </c>
      <c r="J92">
        <v>0</v>
      </c>
      <c r="L92" s="1">
        <f>$Y$24</f>
        <v>-1202765.1386973499</v>
      </c>
      <c r="M92" s="1">
        <f>E92*$Y$25</f>
        <v>681771.0890172848</v>
      </c>
      <c r="N92" s="1">
        <f>F92*$Y$26</f>
        <v>0</v>
      </c>
      <c r="O92" s="1">
        <f>G92*$Y$27</f>
        <v>3372906.3343892698</v>
      </c>
      <c r="P92" s="1">
        <f>H92*$Y$28</f>
        <v>66260.206962847515</v>
      </c>
      <c r="Q92" s="1">
        <f>I92*$Y$29</f>
        <v>-125563.58673689001</v>
      </c>
      <c r="R92" s="1">
        <f>J92*$Y$30</f>
        <v>0</v>
      </c>
      <c r="S92" s="1">
        <f t="shared" si="14"/>
        <v>2792608.9049351625</v>
      </c>
      <c r="T92" s="1">
        <f t="shared" si="12"/>
        <v>-4913.3212680364959</v>
      </c>
      <c r="U92" s="3">
        <f t="shared" si="13"/>
        <v>1.7563117897743611E-3</v>
      </c>
    </row>
    <row r="93" spans="1:21" x14ac:dyDescent="0.25">
      <c r="A93" s="2">
        <v>43586</v>
      </c>
      <c r="B93">
        <f t="shared" si="10"/>
        <v>5</v>
      </c>
      <c r="C93">
        <f t="shared" si="11"/>
        <v>2019</v>
      </c>
      <c r="D93" s="1">
        <v>2592204.7662031972</v>
      </c>
      <c r="E93">
        <v>155.24</v>
      </c>
      <c r="F93">
        <v>0.7</v>
      </c>
      <c r="G93">
        <v>31</v>
      </c>
      <c r="H93">
        <v>29</v>
      </c>
      <c r="I93">
        <v>1</v>
      </c>
      <c r="J93">
        <v>0</v>
      </c>
      <c r="L93" s="1">
        <f>$Y$24</f>
        <v>-1202765.1386973499</v>
      </c>
      <c r="M93" s="1">
        <f>E93*$Y$25</f>
        <v>313594.50032309123</v>
      </c>
      <c r="N93" s="1">
        <f>F93*$Y$26</f>
        <v>3636.5934101314433</v>
      </c>
      <c r="O93" s="1">
        <f>G93*$Y$27</f>
        <v>3485336.5455355789</v>
      </c>
      <c r="P93" s="1">
        <f>H93*$Y$28</f>
        <v>68626.642925806358</v>
      </c>
      <c r="Q93" s="1">
        <f>I93*$Y$29</f>
        <v>-125563.58673689001</v>
      </c>
      <c r="R93" s="1">
        <f>J93*$Y$30</f>
        <v>0</v>
      </c>
      <c r="S93" s="1">
        <f t="shared" si="14"/>
        <v>2542865.5567603679</v>
      </c>
      <c r="T93" s="1">
        <f t="shared" si="12"/>
        <v>-49339.209442829248</v>
      </c>
      <c r="U93" s="3">
        <f t="shared" si="13"/>
        <v>1.9033685180317138E-2</v>
      </c>
    </row>
    <row r="94" spans="1:21" x14ac:dyDescent="0.25">
      <c r="A94" s="2">
        <v>43617</v>
      </c>
      <c r="B94">
        <f t="shared" si="10"/>
        <v>6</v>
      </c>
      <c r="C94">
        <f t="shared" si="11"/>
        <v>2019</v>
      </c>
      <c r="D94" s="1">
        <v>2584379.146203198</v>
      </c>
      <c r="E94">
        <v>17.2</v>
      </c>
      <c r="F94">
        <v>72.2</v>
      </c>
      <c r="G94">
        <v>30</v>
      </c>
      <c r="H94">
        <v>30</v>
      </c>
      <c r="I94">
        <v>0</v>
      </c>
      <c r="J94">
        <v>0</v>
      </c>
      <c r="L94" s="1">
        <f>$Y$24</f>
        <v>-1202765.1386973499</v>
      </c>
      <c r="M94" s="1">
        <f>E94*$Y$25</f>
        <v>34745.074758806812</v>
      </c>
      <c r="N94" s="1">
        <f>F94*$Y$26</f>
        <v>375088.6345878432</v>
      </c>
      <c r="O94" s="1">
        <f>G94*$Y$27</f>
        <v>3372906.3343892698</v>
      </c>
      <c r="P94" s="1">
        <f>H94*$Y$28</f>
        <v>70993.078888765187</v>
      </c>
      <c r="Q94" s="1">
        <f>I94*$Y$29</f>
        <v>0</v>
      </c>
      <c r="R94" s="1">
        <f>J94*$Y$30</f>
        <v>0</v>
      </c>
      <c r="S94" s="1">
        <f t="shared" si="14"/>
        <v>2650967.9839273351</v>
      </c>
      <c r="T94" s="1">
        <f t="shared" si="12"/>
        <v>66588.83772413712</v>
      </c>
      <c r="U94" s="3">
        <f t="shared" si="13"/>
        <v>2.5765893453352274E-2</v>
      </c>
    </row>
    <row r="95" spans="1:21" x14ac:dyDescent="0.25">
      <c r="A95" s="2">
        <v>43647</v>
      </c>
      <c r="B95">
        <f t="shared" si="10"/>
        <v>7</v>
      </c>
      <c r="C95">
        <f t="shared" si="11"/>
        <v>2019</v>
      </c>
      <c r="D95" s="1">
        <v>3074702.6162031852</v>
      </c>
      <c r="E95">
        <v>0</v>
      </c>
      <c r="F95">
        <v>129.9</v>
      </c>
      <c r="G95">
        <v>31</v>
      </c>
      <c r="H95">
        <v>31</v>
      </c>
      <c r="I95">
        <v>0</v>
      </c>
      <c r="J95">
        <v>0</v>
      </c>
      <c r="L95" s="1">
        <f>$Y$24</f>
        <v>-1202765.1386973499</v>
      </c>
      <c r="M95" s="1">
        <f>E95*$Y$25</f>
        <v>0</v>
      </c>
      <c r="N95" s="1">
        <f>F95*$Y$26</f>
        <v>674847.83425153513</v>
      </c>
      <c r="O95" s="1">
        <f>G95*$Y$27</f>
        <v>3485336.5455355789</v>
      </c>
      <c r="P95" s="1">
        <f>H95*$Y$28</f>
        <v>73359.51485172403</v>
      </c>
      <c r="Q95" s="1">
        <f>I95*$Y$29</f>
        <v>0</v>
      </c>
      <c r="R95" s="1">
        <f>J95*$Y$30</f>
        <v>0</v>
      </c>
      <c r="S95" s="1">
        <f t="shared" si="14"/>
        <v>3030778.7559414878</v>
      </c>
      <c r="T95" s="1">
        <f t="shared" si="12"/>
        <v>-43923.860261697322</v>
      </c>
      <c r="U95" s="3">
        <f t="shared" si="13"/>
        <v>1.4285563758337371E-2</v>
      </c>
    </row>
    <row r="96" spans="1:21" x14ac:dyDescent="0.25">
      <c r="A96" s="2">
        <v>43678</v>
      </c>
      <c r="B96">
        <f t="shared" si="10"/>
        <v>8</v>
      </c>
      <c r="C96">
        <f t="shared" si="11"/>
        <v>2019</v>
      </c>
      <c r="D96" s="1">
        <v>2844241.2762032002</v>
      </c>
      <c r="E96">
        <v>4.5999999999999996</v>
      </c>
      <c r="F96">
        <v>86</v>
      </c>
      <c r="G96">
        <v>31</v>
      </c>
      <c r="H96">
        <v>32</v>
      </c>
      <c r="I96">
        <v>0</v>
      </c>
      <c r="J96">
        <v>0</v>
      </c>
      <c r="L96" s="1">
        <f>$Y$24</f>
        <v>-1202765.1386973499</v>
      </c>
      <c r="M96" s="1">
        <f>E96*$Y$25</f>
        <v>9292.2874354948435</v>
      </c>
      <c r="N96" s="1">
        <f>F96*$Y$26</f>
        <v>446781.47610186308</v>
      </c>
      <c r="O96" s="1">
        <f>G96*$Y$27</f>
        <v>3485336.5455355789</v>
      </c>
      <c r="P96" s="1">
        <f>H96*$Y$28</f>
        <v>75725.950814682874</v>
      </c>
      <c r="Q96" s="1">
        <f>I96*$Y$29</f>
        <v>0</v>
      </c>
      <c r="R96" s="1">
        <f>J96*$Y$30</f>
        <v>0</v>
      </c>
      <c r="S96" s="1">
        <f t="shared" si="14"/>
        <v>2814371.1211902699</v>
      </c>
      <c r="T96" s="1">
        <f t="shared" si="12"/>
        <v>-29870.155012930278</v>
      </c>
      <c r="U96" s="3">
        <f t="shared" si="13"/>
        <v>1.0501976489422226E-2</v>
      </c>
    </row>
    <row r="97" spans="1:21" x14ac:dyDescent="0.25">
      <c r="A97" s="2">
        <v>43709</v>
      </c>
      <c r="B97">
        <f t="shared" si="10"/>
        <v>9</v>
      </c>
      <c r="C97">
        <f t="shared" si="11"/>
        <v>2019</v>
      </c>
      <c r="D97" s="1">
        <v>2545163.4762031892</v>
      </c>
      <c r="E97">
        <v>79.400000000000006</v>
      </c>
      <c r="F97">
        <v>19.8</v>
      </c>
      <c r="G97">
        <v>30</v>
      </c>
      <c r="H97">
        <v>33</v>
      </c>
      <c r="I97">
        <v>0</v>
      </c>
      <c r="J97">
        <v>0</v>
      </c>
      <c r="L97" s="1">
        <f>$Y$24</f>
        <v>-1202765.1386973499</v>
      </c>
      <c r="M97" s="1">
        <f>E97*$Y$25</f>
        <v>160392.96138658494</v>
      </c>
      <c r="N97" s="1">
        <f>F97*$Y$26</f>
        <v>102863.64217228942</v>
      </c>
      <c r="O97" s="1">
        <f>G97*$Y$27</f>
        <v>3372906.3343892698</v>
      </c>
      <c r="P97" s="1">
        <f>H97*$Y$28</f>
        <v>78092.386777641717</v>
      </c>
      <c r="Q97" s="1">
        <f>I97*$Y$29</f>
        <v>0</v>
      </c>
      <c r="R97" s="1">
        <f>J97*$Y$30</f>
        <v>0</v>
      </c>
      <c r="S97" s="1">
        <f t="shared" si="14"/>
        <v>2511490.1860284358</v>
      </c>
      <c r="T97" s="1">
        <f t="shared" si="12"/>
        <v>-33673.290174753405</v>
      </c>
      <c r="U97" s="3">
        <f t="shared" si="13"/>
        <v>1.3230305436013239E-2</v>
      </c>
    </row>
    <row r="98" spans="1:21" x14ac:dyDescent="0.25">
      <c r="A98" s="2">
        <v>43739</v>
      </c>
      <c r="B98">
        <f t="shared" si="10"/>
        <v>10</v>
      </c>
      <c r="C98">
        <f t="shared" si="11"/>
        <v>2019</v>
      </c>
      <c r="D98" s="1">
        <v>3003280.7462031962</v>
      </c>
      <c r="E98">
        <v>322.8</v>
      </c>
      <c r="F98">
        <v>0</v>
      </c>
      <c r="G98">
        <v>31</v>
      </c>
      <c r="H98">
        <v>34</v>
      </c>
      <c r="I98">
        <v>0</v>
      </c>
      <c r="J98">
        <v>0</v>
      </c>
      <c r="L98" s="1">
        <f>$Y$24</f>
        <v>-1202765.1386973499</v>
      </c>
      <c r="M98" s="1">
        <f>E98*$Y$25</f>
        <v>652076.17047342088</v>
      </c>
      <c r="N98" s="1">
        <f>F98*$Y$26</f>
        <v>0</v>
      </c>
      <c r="O98" s="1">
        <f>G98*$Y$27</f>
        <v>3485336.5455355789</v>
      </c>
      <c r="P98" s="1">
        <f>H98*$Y$28</f>
        <v>80458.822740600561</v>
      </c>
      <c r="Q98" s="1">
        <f>I98*$Y$29</f>
        <v>0</v>
      </c>
      <c r="R98" s="1">
        <f>J98*$Y$30</f>
        <v>0</v>
      </c>
      <c r="S98" s="1">
        <f t="shared" si="14"/>
        <v>3015106.4000522504</v>
      </c>
      <c r="T98" s="1">
        <f t="shared" si="12"/>
        <v>11825.653849054128</v>
      </c>
      <c r="U98" s="3">
        <f t="shared" si="13"/>
        <v>3.9375785510576532E-3</v>
      </c>
    </row>
    <row r="99" spans="1:21" x14ac:dyDescent="0.25">
      <c r="A99" s="2">
        <v>43770</v>
      </c>
      <c r="B99">
        <f t="shared" si="10"/>
        <v>11</v>
      </c>
      <c r="C99">
        <f t="shared" si="11"/>
        <v>2019</v>
      </c>
      <c r="D99" s="1">
        <v>3409057.6362031819</v>
      </c>
      <c r="E99">
        <v>608.70000000000005</v>
      </c>
      <c r="F99">
        <v>0</v>
      </c>
      <c r="G99">
        <v>30</v>
      </c>
      <c r="H99">
        <v>35</v>
      </c>
      <c r="I99">
        <v>0</v>
      </c>
      <c r="J99">
        <v>0</v>
      </c>
      <c r="L99" s="1">
        <f>$Y$24</f>
        <v>-1202765.1386973499</v>
      </c>
      <c r="M99" s="1">
        <f>E99*$Y$25</f>
        <v>1229612.0352142854</v>
      </c>
      <c r="N99" s="1">
        <f>F99*$Y$26</f>
        <v>0</v>
      </c>
      <c r="O99" s="1">
        <f>G99*$Y$27</f>
        <v>3372906.3343892698</v>
      </c>
      <c r="P99" s="1">
        <f>H99*$Y$28</f>
        <v>82825.25870355939</v>
      </c>
      <c r="Q99" s="1">
        <f>I99*$Y$29</f>
        <v>0</v>
      </c>
      <c r="R99" s="1">
        <f>J99*$Y$30</f>
        <v>0</v>
      </c>
      <c r="S99" s="1">
        <f t="shared" si="14"/>
        <v>3482578.4896097644</v>
      </c>
      <c r="T99" s="1">
        <f t="shared" si="12"/>
        <v>73520.853406582493</v>
      </c>
      <c r="U99" s="3">
        <f t="shared" si="13"/>
        <v>2.1566327487635532E-2</v>
      </c>
    </row>
    <row r="100" spans="1:21" x14ac:dyDescent="0.25">
      <c r="A100" s="2">
        <v>43800</v>
      </c>
      <c r="B100">
        <f t="shared" si="10"/>
        <v>12</v>
      </c>
      <c r="C100">
        <f t="shared" si="11"/>
        <v>2019</v>
      </c>
      <c r="D100" s="1">
        <v>3963285.6762032011</v>
      </c>
      <c r="E100">
        <v>807.5</v>
      </c>
      <c r="F100">
        <v>0</v>
      </c>
      <c r="G100">
        <v>31</v>
      </c>
      <c r="H100">
        <v>36</v>
      </c>
      <c r="I100">
        <v>0</v>
      </c>
      <c r="J100">
        <v>0</v>
      </c>
      <c r="L100" s="1">
        <f>$Y$24</f>
        <v>-1202765.1386973499</v>
      </c>
      <c r="M100" s="1">
        <f>E100*$Y$25</f>
        <v>1631200.4574265406</v>
      </c>
      <c r="N100" s="1">
        <f>F100*$Y$26</f>
        <v>0</v>
      </c>
      <c r="O100" s="1">
        <f>G100*$Y$27</f>
        <v>3485336.5455355789</v>
      </c>
      <c r="P100" s="1">
        <f>H100*$Y$28</f>
        <v>85191.694666518233</v>
      </c>
      <c r="Q100" s="1">
        <f>I100*$Y$29</f>
        <v>0</v>
      </c>
      <c r="R100" s="1">
        <f>J100*$Y$30</f>
        <v>0</v>
      </c>
      <c r="S100" s="1">
        <f t="shared" si="14"/>
        <v>3998963.5589312878</v>
      </c>
      <c r="T100" s="1">
        <f t="shared" si="12"/>
        <v>35677.882728086784</v>
      </c>
      <c r="U100" s="3">
        <f t="shared" si="13"/>
        <v>9.0020971595128462E-3</v>
      </c>
    </row>
    <row r="101" spans="1:21" x14ac:dyDescent="0.25">
      <c r="A101" s="2">
        <v>43831</v>
      </c>
      <c r="B101">
        <f t="shared" si="10"/>
        <v>1</v>
      </c>
      <c r="C101">
        <f t="shared" si="11"/>
        <v>2020</v>
      </c>
      <c r="D101" s="1">
        <v>4030396.5683218595</v>
      </c>
      <c r="E101">
        <v>821.1</v>
      </c>
      <c r="F101">
        <v>0</v>
      </c>
      <c r="G101">
        <v>31</v>
      </c>
      <c r="H101">
        <v>37</v>
      </c>
      <c r="I101">
        <v>0</v>
      </c>
      <c r="J101">
        <v>0</v>
      </c>
      <c r="L101" s="1">
        <f>$Y$24</f>
        <v>-1202765.1386973499</v>
      </c>
      <c r="M101" s="1">
        <f>E101*$Y$25</f>
        <v>1658673.3072358298</v>
      </c>
      <c r="N101" s="1">
        <f>F101*$Y$26</f>
        <v>0</v>
      </c>
      <c r="O101" s="1">
        <f>G101*$Y$27</f>
        <v>3485336.5455355789</v>
      </c>
      <c r="P101" s="1">
        <f>H101*$Y$28</f>
        <v>87558.130629477077</v>
      </c>
      <c r="Q101" s="1">
        <f>I101*$Y$29</f>
        <v>0</v>
      </c>
      <c r="R101" s="1">
        <f>J101*$Y$30</f>
        <v>0</v>
      </c>
      <c r="S101" s="1">
        <f t="shared" si="14"/>
        <v>4028802.8447035355</v>
      </c>
      <c r="T101" s="1">
        <f t="shared" si="12"/>
        <v>-1593.7236183239147</v>
      </c>
      <c r="U101" s="3">
        <f t="shared" si="13"/>
        <v>3.9542600617772336E-4</v>
      </c>
    </row>
    <row r="102" spans="1:21" x14ac:dyDescent="0.25">
      <c r="A102" s="2">
        <v>43862</v>
      </c>
      <c r="B102">
        <f t="shared" si="10"/>
        <v>2</v>
      </c>
      <c r="C102">
        <f t="shared" si="11"/>
        <v>2020</v>
      </c>
      <c r="D102" s="1">
        <v>3631748.8283218495</v>
      </c>
      <c r="E102">
        <v>775.6</v>
      </c>
      <c r="F102">
        <v>0</v>
      </c>
      <c r="G102">
        <v>29</v>
      </c>
      <c r="H102">
        <v>38</v>
      </c>
      <c r="I102">
        <v>0</v>
      </c>
      <c r="J102">
        <v>0</v>
      </c>
      <c r="L102" s="1">
        <f>$Y$24</f>
        <v>-1202765.1386973499</v>
      </c>
      <c r="M102" s="1">
        <f>E102*$Y$25</f>
        <v>1566760.46412387</v>
      </c>
      <c r="N102" s="1">
        <f>F102*$Y$26</f>
        <v>0</v>
      </c>
      <c r="O102" s="1">
        <f>G102*$Y$27</f>
        <v>3260476.1232429608</v>
      </c>
      <c r="P102" s="1">
        <f>H102*$Y$28</f>
        <v>89924.566592435905</v>
      </c>
      <c r="Q102" s="1">
        <f>I102*$Y$29</f>
        <v>0</v>
      </c>
      <c r="R102" s="1">
        <f>J102*$Y$30</f>
        <v>0</v>
      </c>
      <c r="S102" s="1">
        <f t="shared" si="14"/>
        <v>3714396.0152619169</v>
      </c>
      <c r="T102" s="1">
        <f t="shared" si="12"/>
        <v>82647.186940067448</v>
      </c>
      <c r="U102" s="3">
        <f t="shared" si="13"/>
        <v>2.2756856502727057E-2</v>
      </c>
    </row>
    <row r="103" spans="1:21" x14ac:dyDescent="0.25">
      <c r="A103" s="2">
        <v>43891</v>
      </c>
      <c r="B103">
        <f t="shared" si="10"/>
        <v>3</v>
      </c>
      <c r="C103">
        <f t="shared" si="11"/>
        <v>2020</v>
      </c>
      <c r="D103" s="1">
        <v>3459845.6483218516</v>
      </c>
      <c r="E103">
        <v>565</v>
      </c>
      <c r="F103">
        <v>0</v>
      </c>
      <c r="G103">
        <v>31</v>
      </c>
      <c r="H103">
        <v>39</v>
      </c>
      <c r="I103">
        <v>1</v>
      </c>
      <c r="J103">
        <v>0.5</v>
      </c>
      <c r="L103" s="1">
        <f>$Y$24</f>
        <v>-1202765.1386973499</v>
      </c>
      <c r="M103" s="1">
        <f>E103*$Y$25</f>
        <v>1141335.3045770843</v>
      </c>
      <c r="N103" s="1">
        <f>F103*$Y$26</f>
        <v>0</v>
      </c>
      <c r="O103" s="1">
        <f>G103*$Y$27</f>
        <v>3485336.5455355789</v>
      </c>
      <c r="P103" s="1">
        <f>H103*$Y$28</f>
        <v>92291.002555394749</v>
      </c>
      <c r="Q103" s="1">
        <f>I103*$Y$29</f>
        <v>-125563.58673689001</v>
      </c>
      <c r="R103" s="1">
        <f>J103*$Y$30</f>
        <v>87134.685261385501</v>
      </c>
      <c r="S103" s="1">
        <f t="shared" si="14"/>
        <v>3477768.8124952032</v>
      </c>
      <c r="T103" s="1">
        <f t="shared" si="12"/>
        <v>17923.164173351601</v>
      </c>
      <c r="U103" s="3">
        <f t="shared" si="13"/>
        <v>5.1803363488324905E-3</v>
      </c>
    </row>
    <row r="104" spans="1:21" x14ac:dyDescent="0.25">
      <c r="A104" s="2">
        <v>43922</v>
      </c>
      <c r="B104">
        <f t="shared" si="10"/>
        <v>4</v>
      </c>
      <c r="C104">
        <f t="shared" si="11"/>
        <v>2020</v>
      </c>
      <c r="D104" s="1">
        <v>3078909.078321863</v>
      </c>
      <c r="E104">
        <v>393.8</v>
      </c>
      <c r="F104">
        <v>0</v>
      </c>
      <c r="G104">
        <v>30</v>
      </c>
      <c r="H104">
        <v>40</v>
      </c>
      <c r="I104">
        <v>1</v>
      </c>
      <c r="J104">
        <v>1</v>
      </c>
      <c r="L104" s="1">
        <f>$Y$24</f>
        <v>-1202765.1386973499</v>
      </c>
      <c r="M104" s="1">
        <f>E104*$Y$25</f>
        <v>795500.60697779781</v>
      </c>
      <c r="N104" s="1">
        <f>F104*$Y$26</f>
        <v>0</v>
      </c>
      <c r="O104" s="1">
        <f>G104*$Y$27</f>
        <v>3372906.3343892698</v>
      </c>
      <c r="P104" s="1">
        <f>H104*$Y$28</f>
        <v>94657.438518353592</v>
      </c>
      <c r="Q104" s="1">
        <f>I104*$Y$29</f>
        <v>-125563.58673689001</v>
      </c>
      <c r="R104" s="1">
        <f>J104*$Y$30</f>
        <v>174269.370522771</v>
      </c>
      <c r="S104" s="1">
        <f t="shared" si="14"/>
        <v>3109005.0249739527</v>
      </c>
      <c r="T104" s="1">
        <f t="shared" si="12"/>
        <v>30095.946652089711</v>
      </c>
      <c r="U104" s="3">
        <f t="shared" si="13"/>
        <v>9.7748734654071988E-3</v>
      </c>
    </row>
    <row r="105" spans="1:21" x14ac:dyDescent="0.25">
      <c r="A105" s="2">
        <v>43952</v>
      </c>
      <c r="B105">
        <f t="shared" si="10"/>
        <v>5</v>
      </c>
      <c r="C105">
        <f t="shared" si="11"/>
        <v>2020</v>
      </c>
      <c r="D105" s="1">
        <v>2818922.1083218721</v>
      </c>
      <c r="E105">
        <v>148.80000000000001</v>
      </c>
      <c r="F105">
        <v>22</v>
      </c>
      <c r="G105">
        <v>31</v>
      </c>
      <c r="H105">
        <v>41</v>
      </c>
      <c r="I105">
        <v>1</v>
      </c>
      <c r="J105">
        <v>1</v>
      </c>
      <c r="L105" s="1">
        <f>$Y$24</f>
        <v>-1202765.1386973499</v>
      </c>
      <c r="M105" s="1">
        <f>E105*$Y$25</f>
        <v>300585.29791339848</v>
      </c>
      <c r="N105" s="1">
        <f>F105*$Y$26</f>
        <v>114292.93574698824</v>
      </c>
      <c r="O105" s="1">
        <f>G105*$Y$27</f>
        <v>3485336.5455355789</v>
      </c>
      <c r="P105" s="1">
        <f>H105*$Y$28</f>
        <v>97023.874481312436</v>
      </c>
      <c r="Q105" s="1">
        <f>I105*$Y$29</f>
        <v>-125563.58673689001</v>
      </c>
      <c r="R105" s="1">
        <f>J105*$Y$30</f>
        <v>174269.370522771</v>
      </c>
      <c r="S105" s="1">
        <f t="shared" si="14"/>
        <v>2843179.2987658093</v>
      </c>
      <c r="T105" s="1">
        <f t="shared" si="12"/>
        <v>24257.190443937201</v>
      </c>
      <c r="U105" s="3">
        <f t="shared" si="13"/>
        <v>8.6051297310863646E-3</v>
      </c>
    </row>
    <row r="106" spans="1:21" x14ac:dyDescent="0.25">
      <c r="A106" s="2">
        <v>43983</v>
      </c>
      <c r="B106">
        <f t="shared" si="10"/>
        <v>6</v>
      </c>
      <c r="C106">
        <f t="shared" si="11"/>
        <v>2020</v>
      </c>
      <c r="D106" s="1">
        <v>2976371.9783218578</v>
      </c>
      <c r="E106">
        <v>16.600000000000001</v>
      </c>
      <c r="F106">
        <v>85.4</v>
      </c>
      <c r="G106">
        <v>30</v>
      </c>
      <c r="H106">
        <v>42</v>
      </c>
      <c r="I106">
        <v>0</v>
      </c>
      <c r="J106">
        <v>1</v>
      </c>
      <c r="L106" s="1">
        <f>$Y$24</f>
        <v>-1202765.1386973499</v>
      </c>
      <c r="M106" s="1">
        <f>E106*$Y$25</f>
        <v>33533.037267220527</v>
      </c>
      <c r="N106" s="1">
        <f>F106*$Y$26</f>
        <v>443664.3960360362</v>
      </c>
      <c r="O106" s="1">
        <f>G106*$Y$27</f>
        <v>3372906.3343892698</v>
      </c>
      <c r="P106" s="1">
        <f>H106*$Y$28</f>
        <v>99390.310444271279</v>
      </c>
      <c r="Q106" s="1">
        <f>I106*$Y$29</f>
        <v>0</v>
      </c>
      <c r="R106" s="1">
        <f>J106*$Y$30</f>
        <v>174269.370522771</v>
      </c>
      <c r="S106" s="1">
        <f t="shared" si="14"/>
        <v>2920998.3099622186</v>
      </c>
      <c r="T106" s="1">
        <f t="shared" si="12"/>
        <v>-55373.668359639123</v>
      </c>
      <c r="U106" s="3">
        <f t="shared" si="13"/>
        <v>1.8604417983688983E-2</v>
      </c>
    </row>
    <row r="107" spans="1:21" x14ac:dyDescent="0.25">
      <c r="A107" s="2">
        <v>44013</v>
      </c>
      <c r="B107">
        <f t="shared" si="10"/>
        <v>7</v>
      </c>
      <c r="C107">
        <f t="shared" si="11"/>
        <v>2020</v>
      </c>
      <c r="D107" s="1">
        <v>3484374.4583218512</v>
      </c>
      <c r="E107">
        <v>0</v>
      </c>
      <c r="F107">
        <v>166.9</v>
      </c>
      <c r="G107">
        <v>31</v>
      </c>
      <c r="H107">
        <v>43</v>
      </c>
      <c r="I107">
        <v>0</v>
      </c>
      <c r="J107">
        <v>1</v>
      </c>
      <c r="L107" s="1">
        <f>$Y$24</f>
        <v>-1202765.1386973499</v>
      </c>
      <c r="M107" s="1">
        <f>E107*$Y$25</f>
        <v>0</v>
      </c>
      <c r="N107" s="1">
        <f>F107*$Y$26</f>
        <v>867067.77164419717</v>
      </c>
      <c r="O107" s="1">
        <f>G107*$Y$27</f>
        <v>3485336.5455355789</v>
      </c>
      <c r="P107" s="1">
        <f>H107*$Y$28</f>
        <v>101756.74640723011</v>
      </c>
      <c r="Q107" s="1">
        <f>I107*$Y$29</f>
        <v>0</v>
      </c>
      <c r="R107" s="1">
        <f>J107*$Y$30</f>
        <v>174269.370522771</v>
      </c>
      <c r="S107" s="1">
        <f t="shared" si="14"/>
        <v>3425665.2954124273</v>
      </c>
      <c r="T107" s="1">
        <f t="shared" si="12"/>
        <v>-58709.162909423932</v>
      </c>
      <c r="U107" s="3">
        <f t="shared" si="13"/>
        <v>1.6849269104589726E-2</v>
      </c>
    </row>
    <row r="108" spans="1:21" x14ac:dyDescent="0.25">
      <c r="A108" s="2">
        <v>44044</v>
      </c>
      <c r="B108">
        <f t="shared" si="10"/>
        <v>8</v>
      </c>
      <c r="C108">
        <f t="shared" si="11"/>
        <v>2020</v>
      </c>
      <c r="D108" s="1">
        <v>3214421.3483218644</v>
      </c>
      <c r="E108">
        <v>0.7</v>
      </c>
      <c r="F108">
        <v>115.2</v>
      </c>
      <c r="G108">
        <v>31</v>
      </c>
      <c r="H108">
        <v>44</v>
      </c>
      <c r="I108">
        <v>0</v>
      </c>
      <c r="J108">
        <v>1</v>
      </c>
      <c r="L108" s="1">
        <f>$Y$24</f>
        <v>-1202765.1386973499</v>
      </c>
      <c r="M108" s="1">
        <f>E108*$Y$25</f>
        <v>1414.0437401839979</v>
      </c>
      <c r="N108" s="1">
        <f>F108*$Y$26</f>
        <v>598479.3726387748</v>
      </c>
      <c r="O108" s="1">
        <f>G108*$Y$27</f>
        <v>3485336.5455355789</v>
      </c>
      <c r="P108" s="1">
        <f>H108*$Y$28</f>
        <v>104123.18237018895</v>
      </c>
      <c r="Q108" s="1">
        <f>I108*$Y$29</f>
        <v>0</v>
      </c>
      <c r="R108" s="1">
        <f>J108*$Y$30</f>
        <v>174269.370522771</v>
      </c>
      <c r="S108" s="1">
        <f t="shared" si="14"/>
        <v>3160857.3761101482</v>
      </c>
      <c r="T108" s="1">
        <f t="shared" si="12"/>
        <v>-53563.972211716231</v>
      </c>
      <c r="U108" s="3">
        <f t="shared" si="13"/>
        <v>1.6663643750275639E-2</v>
      </c>
    </row>
    <row r="109" spans="1:21" x14ac:dyDescent="0.25">
      <c r="A109" s="2">
        <v>44075</v>
      </c>
      <c r="B109">
        <f t="shared" si="10"/>
        <v>9</v>
      </c>
      <c r="C109">
        <f t="shared" si="11"/>
        <v>2020</v>
      </c>
      <c r="D109" s="1">
        <v>2636023.2283218615</v>
      </c>
      <c r="E109">
        <v>73.599999999999994</v>
      </c>
      <c r="F109">
        <v>2</v>
      </c>
      <c r="G109">
        <v>30</v>
      </c>
      <c r="H109">
        <v>45</v>
      </c>
      <c r="I109">
        <v>0</v>
      </c>
      <c r="J109">
        <v>1</v>
      </c>
      <c r="L109" s="1">
        <f>$Y$24</f>
        <v>-1202765.1386973499</v>
      </c>
      <c r="M109" s="1">
        <f>E109*$Y$25</f>
        <v>148676.5989679175</v>
      </c>
      <c r="N109" s="1">
        <f>F109*$Y$26</f>
        <v>10390.266886089839</v>
      </c>
      <c r="O109" s="1">
        <f>G109*$Y$27</f>
        <v>3372906.3343892698</v>
      </c>
      <c r="P109" s="1">
        <f>H109*$Y$28</f>
        <v>106489.6183331478</v>
      </c>
      <c r="Q109" s="1">
        <f>I109*$Y$29</f>
        <v>0</v>
      </c>
      <c r="R109" s="1">
        <f>J109*$Y$30</f>
        <v>174269.370522771</v>
      </c>
      <c r="S109" s="1">
        <f t="shared" si="14"/>
        <v>2609967.0504018459</v>
      </c>
      <c r="T109" s="1">
        <f t="shared" si="12"/>
        <v>-26056.177920015529</v>
      </c>
      <c r="U109" s="3">
        <f t="shared" si="13"/>
        <v>9.8846541411561645E-3</v>
      </c>
    </row>
    <row r="110" spans="1:21" x14ac:dyDescent="0.25">
      <c r="A110" s="2">
        <v>44105</v>
      </c>
      <c r="B110">
        <f t="shared" si="10"/>
        <v>10</v>
      </c>
      <c r="C110">
        <f t="shared" si="11"/>
        <v>2020</v>
      </c>
      <c r="D110" s="1">
        <v>3046148.4283218691</v>
      </c>
      <c r="E110">
        <v>387.3</v>
      </c>
      <c r="F110">
        <v>0</v>
      </c>
      <c r="G110">
        <v>31</v>
      </c>
      <c r="H110">
        <v>46</v>
      </c>
      <c r="I110">
        <v>0</v>
      </c>
      <c r="J110">
        <v>1</v>
      </c>
      <c r="L110" s="1">
        <f>$Y$24</f>
        <v>-1202765.1386973499</v>
      </c>
      <c r="M110" s="1">
        <f>E110*$Y$25</f>
        <v>782370.20081894635</v>
      </c>
      <c r="N110" s="1">
        <f>F110*$Y$26</f>
        <v>0</v>
      </c>
      <c r="O110" s="1">
        <f>G110*$Y$27</f>
        <v>3485336.5455355789</v>
      </c>
      <c r="P110" s="1">
        <f>H110*$Y$28</f>
        <v>108856.05429610662</v>
      </c>
      <c r="Q110" s="1">
        <f>I110*$Y$29</f>
        <v>0</v>
      </c>
      <c r="R110" s="1">
        <f>J110*$Y$30</f>
        <v>174269.370522771</v>
      </c>
      <c r="S110" s="1">
        <f t="shared" si="14"/>
        <v>3348067.0324760531</v>
      </c>
      <c r="T110" s="1">
        <f t="shared" si="12"/>
        <v>301918.60415418399</v>
      </c>
      <c r="U110" s="3">
        <f t="shared" si="13"/>
        <v>9.9114869566783295E-2</v>
      </c>
    </row>
    <row r="111" spans="1:21" x14ac:dyDescent="0.25">
      <c r="A111" s="2">
        <v>44136</v>
      </c>
      <c r="B111">
        <f t="shared" si="10"/>
        <v>11</v>
      </c>
      <c r="C111">
        <f t="shared" si="11"/>
        <v>2020</v>
      </c>
      <c r="D111" s="1">
        <v>3365137.538321849</v>
      </c>
      <c r="E111">
        <v>501.4</v>
      </c>
      <c r="F111">
        <v>0</v>
      </c>
      <c r="G111">
        <v>30</v>
      </c>
      <c r="H111">
        <v>47</v>
      </c>
      <c r="I111">
        <v>0</v>
      </c>
      <c r="J111">
        <v>1</v>
      </c>
      <c r="L111" s="1">
        <f>$Y$24</f>
        <v>-1202765.1386973499</v>
      </c>
      <c r="M111" s="1">
        <f>E111*$Y$25</f>
        <v>1012859.330468938</v>
      </c>
      <c r="N111" s="1">
        <f>F111*$Y$26</f>
        <v>0</v>
      </c>
      <c r="O111" s="1">
        <f>G111*$Y$27</f>
        <v>3372906.3343892698</v>
      </c>
      <c r="P111" s="1">
        <f>H111*$Y$28</f>
        <v>111222.49025906547</v>
      </c>
      <c r="Q111" s="1">
        <f>I111*$Y$29</f>
        <v>0</v>
      </c>
      <c r="R111" s="1">
        <f>J111*$Y$30</f>
        <v>174269.370522771</v>
      </c>
      <c r="S111" s="1">
        <f t="shared" si="14"/>
        <v>3468492.386942694</v>
      </c>
      <c r="T111" s="1">
        <f t="shared" si="12"/>
        <v>103354.848620845</v>
      </c>
      <c r="U111" s="3">
        <f t="shared" si="13"/>
        <v>3.0713409910843273E-2</v>
      </c>
    </row>
    <row r="112" spans="1:21" x14ac:dyDescent="0.25">
      <c r="A112" s="2">
        <v>44166</v>
      </c>
      <c r="B112">
        <f t="shared" si="10"/>
        <v>12</v>
      </c>
      <c r="C112">
        <f t="shared" si="11"/>
        <v>2020</v>
      </c>
      <c r="D112" s="1">
        <v>3910104.8183218585</v>
      </c>
      <c r="E112">
        <v>731.8</v>
      </c>
      <c r="F112">
        <v>0</v>
      </c>
      <c r="G112">
        <v>31</v>
      </c>
      <c r="H112">
        <v>48</v>
      </c>
      <c r="I112">
        <v>0</v>
      </c>
      <c r="J112">
        <v>1</v>
      </c>
      <c r="L112" s="1">
        <f>$Y$24</f>
        <v>-1202765.1386973499</v>
      </c>
      <c r="M112" s="1">
        <f>E112*$Y$25</f>
        <v>1478281.7272380712</v>
      </c>
      <c r="N112" s="1">
        <f>F112*$Y$26</f>
        <v>0</v>
      </c>
      <c r="O112" s="1">
        <f>G112*$Y$27</f>
        <v>3485336.5455355789</v>
      </c>
      <c r="P112" s="1">
        <f>H112*$Y$28</f>
        <v>113588.92622202431</v>
      </c>
      <c r="Q112" s="1">
        <f>I112*$Y$29</f>
        <v>0</v>
      </c>
      <c r="R112" s="1">
        <f>J112*$Y$30</f>
        <v>174269.370522771</v>
      </c>
      <c r="S112" s="1">
        <f t="shared" si="14"/>
        <v>4048711.4308210956</v>
      </c>
      <c r="T112" s="1">
        <f t="shared" si="12"/>
        <v>138606.61249923706</v>
      </c>
      <c r="U112" s="3">
        <f t="shared" si="13"/>
        <v>3.5448311219115694E-2</v>
      </c>
    </row>
    <row r="113" spans="1:21" x14ac:dyDescent="0.25">
      <c r="A113" s="2">
        <v>44197</v>
      </c>
      <c r="B113">
        <f t="shared" si="10"/>
        <v>1</v>
      </c>
      <c r="C113">
        <f t="shared" si="11"/>
        <v>2021</v>
      </c>
      <c r="D113" s="1">
        <v>4229260.4645092282</v>
      </c>
      <c r="E113">
        <v>753.3</v>
      </c>
      <c r="F113">
        <v>0</v>
      </c>
      <c r="G113">
        <v>31</v>
      </c>
      <c r="H113">
        <v>49</v>
      </c>
      <c r="I113">
        <v>0</v>
      </c>
      <c r="J113">
        <v>0.75</v>
      </c>
      <c r="L113" s="1">
        <f>$Y$24</f>
        <v>-1202765.1386973499</v>
      </c>
      <c r="M113" s="1">
        <f>E113*$Y$25</f>
        <v>1521713.0706865794</v>
      </c>
      <c r="N113" s="1">
        <f>F113*$Y$26</f>
        <v>0</v>
      </c>
      <c r="O113" s="1">
        <f>G113*$Y$27</f>
        <v>3485336.5455355789</v>
      </c>
      <c r="P113" s="1">
        <f>H113*$Y$28</f>
        <v>115955.36218498315</v>
      </c>
      <c r="Q113" s="1">
        <f>I113*$Y$29</f>
        <v>0</v>
      </c>
      <c r="R113" s="1">
        <f>J113*$Y$30</f>
        <v>130702.02789207824</v>
      </c>
      <c r="S113" s="1">
        <f t="shared" si="14"/>
        <v>4050941.8676018701</v>
      </c>
      <c r="T113" s="1">
        <f t="shared" si="12"/>
        <v>-178318.59690735815</v>
      </c>
      <c r="U113" s="3">
        <f t="shared" si="13"/>
        <v>4.2163068083358304E-2</v>
      </c>
    </row>
    <row r="114" spans="1:21" x14ac:dyDescent="0.25">
      <c r="A114" s="2">
        <v>44228</v>
      </c>
      <c r="B114">
        <f t="shared" si="10"/>
        <v>2</v>
      </c>
      <c r="C114">
        <f t="shared" si="11"/>
        <v>2021</v>
      </c>
      <c r="D114" s="1">
        <v>4102103.4845092273</v>
      </c>
      <c r="E114">
        <v>883.4</v>
      </c>
      <c r="F114">
        <v>0</v>
      </c>
      <c r="G114">
        <v>28</v>
      </c>
      <c r="H114">
        <v>50</v>
      </c>
      <c r="I114">
        <v>0</v>
      </c>
      <c r="J114">
        <v>0.75</v>
      </c>
      <c r="L114" s="1">
        <f>$Y$24</f>
        <v>-1202765.1386973499</v>
      </c>
      <c r="M114" s="1">
        <f>E114*$Y$25</f>
        <v>1784523.2001122055</v>
      </c>
      <c r="N114" s="1">
        <f>F114*$Y$26</f>
        <v>0</v>
      </c>
      <c r="O114" s="1">
        <f>G114*$Y$27</f>
        <v>3148045.9120966517</v>
      </c>
      <c r="P114" s="1">
        <f>H114*$Y$28</f>
        <v>118321.798147942</v>
      </c>
      <c r="Q114" s="1">
        <f>I114*$Y$29</f>
        <v>0</v>
      </c>
      <c r="R114" s="1">
        <f>J114*$Y$30</f>
        <v>130702.02789207824</v>
      </c>
      <c r="S114" s="1">
        <f t="shared" si="14"/>
        <v>3978827.7995515275</v>
      </c>
      <c r="T114" s="1">
        <f t="shared" si="12"/>
        <v>-123275.68495769985</v>
      </c>
      <c r="U114" s="3">
        <f t="shared" si="13"/>
        <v>3.0051822296347667E-2</v>
      </c>
    </row>
    <row r="115" spans="1:21" x14ac:dyDescent="0.25">
      <c r="A115" s="2">
        <v>44256</v>
      </c>
      <c r="B115">
        <f t="shared" si="10"/>
        <v>3</v>
      </c>
      <c r="C115">
        <f t="shared" si="11"/>
        <v>2021</v>
      </c>
      <c r="D115" s="1">
        <v>3397547.2445092313</v>
      </c>
      <c r="E115">
        <v>453.4</v>
      </c>
      <c r="F115">
        <v>0</v>
      </c>
      <c r="G115">
        <v>31</v>
      </c>
      <c r="H115">
        <v>51</v>
      </c>
      <c r="I115">
        <v>1</v>
      </c>
      <c r="J115">
        <v>0.75</v>
      </c>
      <c r="L115" s="1">
        <f>$Y$24</f>
        <v>-1202765.1386973499</v>
      </c>
      <c r="M115" s="1">
        <f>E115*$Y$25</f>
        <v>915896.33114203531</v>
      </c>
      <c r="N115" s="1">
        <f>F115*$Y$26</f>
        <v>0</v>
      </c>
      <c r="O115" s="1">
        <f>G115*$Y$27</f>
        <v>3485336.5455355789</v>
      </c>
      <c r="P115" s="1">
        <f>H115*$Y$28</f>
        <v>120688.23411090083</v>
      </c>
      <c r="Q115" s="1">
        <f>I115*$Y$29</f>
        <v>-125563.58673689001</v>
      </c>
      <c r="R115" s="1">
        <f>J115*$Y$30</f>
        <v>130702.02789207824</v>
      </c>
      <c r="S115" s="1">
        <f t="shared" si="14"/>
        <v>3324294.4132463532</v>
      </c>
      <c r="T115" s="1">
        <f t="shared" si="12"/>
        <v>-73252.831262878142</v>
      </c>
      <c r="U115" s="3">
        <f t="shared" si="13"/>
        <v>2.156050409049113E-2</v>
      </c>
    </row>
    <row r="116" spans="1:21" x14ac:dyDescent="0.25">
      <c r="A116" s="2">
        <v>44287</v>
      </c>
      <c r="B116">
        <f t="shared" si="10"/>
        <v>4</v>
      </c>
      <c r="C116">
        <f t="shared" si="11"/>
        <v>2021</v>
      </c>
      <c r="D116" s="1">
        <v>2925565.3045092286</v>
      </c>
      <c r="E116">
        <v>306.60000000000002</v>
      </c>
      <c r="F116">
        <v>0</v>
      </c>
      <c r="G116">
        <v>30</v>
      </c>
      <c r="H116">
        <v>52</v>
      </c>
      <c r="I116">
        <v>1</v>
      </c>
      <c r="J116">
        <v>0.75</v>
      </c>
      <c r="L116" s="1">
        <f>$Y$24</f>
        <v>-1202765.1386973499</v>
      </c>
      <c r="M116" s="1">
        <f>E116*$Y$25</f>
        <v>619351.15820059122</v>
      </c>
      <c r="N116" s="1">
        <f>F116*$Y$26</f>
        <v>0</v>
      </c>
      <c r="O116" s="1">
        <f>G116*$Y$27</f>
        <v>3372906.3343892698</v>
      </c>
      <c r="P116" s="1">
        <f>H116*$Y$28</f>
        <v>123054.67007385967</v>
      </c>
      <c r="Q116" s="1">
        <f>I116*$Y$29</f>
        <v>-125563.58673689001</v>
      </c>
      <c r="R116" s="1">
        <f>J116*$Y$30</f>
        <v>130702.02789207824</v>
      </c>
      <c r="S116" s="1">
        <f t="shared" si="14"/>
        <v>2917685.4651215593</v>
      </c>
      <c r="T116" s="1">
        <f t="shared" si="12"/>
        <v>-7879.839387669228</v>
      </c>
      <c r="U116" s="3">
        <f t="shared" si="13"/>
        <v>2.6934416317844225E-3</v>
      </c>
    </row>
    <row r="117" spans="1:21" x14ac:dyDescent="0.25">
      <c r="A117" s="2">
        <v>44317</v>
      </c>
      <c r="B117">
        <f t="shared" si="10"/>
        <v>5</v>
      </c>
      <c r="C117">
        <f t="shared" si="11"/>
        <v>2021</v>
      </c>
      <c r="D117" s="1">
        <v>2801679.1845092289</v>
      </c>
      <c r="E117">
        <v>121.8</v>
      </c>
      <c r="F117">
        <v>16.8</v>
      </c>
      <c r="G117">
        <v>31</v>
      </c>
      <c r="H117">
        <v>53</v>
      </c>
      <c r="I117">
        <v>1</v>
      </c>
      <c r="J117">
        <v>0.75</v>
      </c>
      <c r="L117" s="1">
        <f>$Y$24</f>
        <v>-1202765.1386973499</v>
      </c>
      <c r="M117" s="1">
        <f>E117*$Y$25</f>
        <v>246043.61079201565</v>
      </c>
      <c r="N117" s="1">
        <f>F117*$Y$26</f>
        <v>87278.241843154654</v>
      </c>
      <c r="O117" s="1">
        <f>G117*$Y$27</f>
        <v>3485336.5455355789</v>
      </c>
      <c r="P117" s="1">
        <f>H117*$Y$28</f>
        <v>125421.10603681851</v>
      </c>
      <c r="Q117" s="1">
        <f>I117*$Y$29</f>
        <v>-125563.58673689001</v>
      </c>
      <c r="R117" s="1">
        <f>J117*$Y$30</f>
        <v>130702.02789207824</v>
      </c>
      <c r="S117" s="1">
        <f t="shared" si="14"/>
        <v>2746452.8066654061</v>
      </c>
      <c r="T117" s="1">
        <f t="shared" si="12"/>
        <v>-55226.377843822818</v>
      </c>
      <c r="U117" s="3">
        <f t="shared" si="13"/>
        <v>1.9711884982825698E-2</v>
      </c>
    </row>
    <row r="118" spans="1:21" x14ac:dyDescent="0.25">
      <c r="A118" s="2">
        <v>44348</v>
      </c>
      <c r="B118">
        <f t="shared" si="10"/>
        <v>6</v>
      </c>
      <c r="C118">
        <f t="shared" si="11"/>
        <v>2021</v>
      </c>
      <c r="D118" s="1">
        <v>3044908.9945092197</v>
      </c>
      <c r="E118">
        <v>4.4000000000000004</v>
      </c>
      <c r="F118">
        <v>127</v>
      </c>
      <c r="G118">
        <v>30</v>
      </c>
      <c r="H118">
        <v>54</v>
      </c>
      <c r="I118">
        <v>0</v>
      </c>
      <c r="J118">
        <v>0.75</v>
      </c>
      <c r="L118" s="1">
        <f>$Y$24</f>
        <v>-1202765.1386973499</v>
      </c>
      <c r="M118" s="1">
        <f>E118*$Y$25</f>
        <v>8888.274938299417</v>
      </c>
      <c r="N118" s="1">
        <f>F118*$Y$26</f>
        <v>659781.94726670475</v>
      </c>
      <c r="O118" s="1">
        <f>G118*$Y$27</f>
        <v>3372906.3343892698</v>
      </c>
      <c r="P118" s="1">
        <f>H118*$Y$28</f>
        <v>127787.54199977734</v>
      </c>
      <c r="Q118" s="1">
        <f>I118*$Y$29</f>
        <v>0</v>
      </c>
      <c r="R118" s="1">
        <f>J118*$Y$30</f>
        <v>130702.02789207824</v>
      </c>
      <c r="S118" s="1">
        <f t="shared" si="14"/>
        <v>3097300.9877887797</v>
      </c>
      <c r="T118" s="1">
        <f t="shared" si="12"/>
        <v>52391.993279560003</v>
      </c>
      <c r="U118" s="3">
        <f t="shared" si="13"/>
        <v>1.7206423368986295E-2</v>
      </c>
    </row>
    <row r="119" spans="1:21" x14ac:dyDescent="0.25">
      <c r="A119" s="2">
        <v>44378</v>
      </c>
      <c r="B119">
        <f t="shared" si="10"/>
        <v>7</v>
      </c>
      <c r="C119">
        <f t="shared" si="11"/>
        <v>2021</v>
      </c>
      <c r="D119" s="1">
        <v>3569609.3145092279</v>
      </c>
      <c r="E119">
        <v>0</v>
      </c>
      <c r="F119">
        <v>173.6</v>
      </c>
      <c r="G119">
        <v>31</v>
      </c>
      <c r="H119">
        <v>55</v>
      </c>
      <c r="I119">
        <v>0</v>
      </c>
      <c r="J119">
        <v>0.75</v>
      </c>
      <c r="L119" s="1">
        <f>$Y$24</f>
        <v>-1202765.1386973499</v>
      </c>
      <c r="M119" s="1">
        <f>E119*$Y$25</f>
        <v>0</v>
      </c>
      <c r="N119" s="1">
        <f>F119*$Y$26</f>
        <v>901875.16571259801</v>
      </c>
      <c r="O119" s="1">
        <f>G119*$Y$27</f>
        <v>3485336.5455355789</v>
      </c>
      <c r="P119" s="1">
        <f>H119*$Y$28</f>
        <v>130153.97796273619</v>
      </c>
      <c r="Q119" s="1">
        <f>I119*$Y$29</f>
        <v>0</v>
      </c>
      <c r="R119" s="1">
        <f>J119*$Y$30</f>
        <v>130702.02789207824</v>
      </c>
      <c r="S119" s="1">
        <f t="shared" si="14"/>
        <v>3445302.578405641</v>
      </c>
      <c r="T119" s="1">
        <f t="shared" si="12"/>
        <v>-124306.73610358685</v>
      </c>
      <c r="U119" s="3">
        <f t="shared" si="13"/>
        <v>3.4823624982802164E-2</v>
      </c>
    </row>
    <row r="120" spans="1:21" x14ac:dyDescent="0.25">
      <c r="A120" s="2">
        <v>44409</v>
      </c>
      <c r="B120">
        <f t="shared" si="10"/>
        <v>8</v>
      </c>
      <c r="C120">
        <f t="shared" si="11"/>
        <v>2021</v>
      </c>
      <c r="D120" s="1">
        <v>3210417.8745092261</v>
      </c>
      <c r="E120">
        <v>1</v>
      </c>
      <c r="F120">
        <v>121.4</v>
      </c>
      <c r="G120">
        <v>31</v>
      </c>
      <c r="H120">
        <v>56</v>
      </c>
      <c r="I120">
        <v>0</v>
      </c>
      <c r="J120">
        <v>0.75</v>
      </c>
      <c r="L120" s="1">
        <f>$Y$24</f>
        <v>-1202765.1386973499</v>
      </c>
      <c r="M120" s="1">
        <f>E120*$Y$25</f>
        <v>2020.0624859771401</v>
      </c>
      <c r="N120" s="1">
        <f>F120*$Y$26</f>
        <v>630689.19998565328</v>
      </c>
      <c r="O120" s="1">
        <f>G120*$Y$27</f>
        <v>3485336.5455355789</v>
      </c>
      <c r="P120" s="1">
        <f>H120*$Y$28</f>
        <v>132520.41392569503</v>
      </c>
      <c r="Q120" s="1">
        <f>I120*$Y$29</f>
        <v>0</v>
      </c>
      <c r="R120" s="1">
        <f>J120*$Y$30</f>
        <v>130702.02789207824</v>
      </c>
      <c r="S120" s="1">
        <f t="shared" si="14"/>
        <v>3178503.1111276327</v>
      </c>
      <c r="T120" s="1">
        <f t="shared" si="12"/>
        <v>-31914.763381593395</v>
      </c>
      <c r="U120" s="3">
        <f t="shared" si="13"/>
        <v>9.9409997791867453E-3</v>
      </c>
    </row>
    <row r="121" spans="1:21" x14ac:dyDescent="0.25">
      <c r="A121" s="2">
        <v>44440</v>
      </c>
      <c r="B121">
        <f t="shared" si="10"/>
        <v>9</v>
      </c>
      <c r="C121">
        <f t="shared" si="11"/>
        <v>2021</v>
      </c>
      <c r="D121" s="1">
        <v>2585062.2845092253</v>
      </c>
      <c r="E121">
        <v>15.9</v>
      </c>
      <c r="F121">
        <v>23.3</v>
      </c>
      <c r="G121">
        <v>30</v>
      </c>
      <c r="H121">
        <v>57</v>
      </c>
      <c r="I121">
        <v>0</v>
      </c>
      <c r="J121">
        <v>0.75</v>
      </c>
      <c r="L121" s="1">
        <f>$Y$24</f>
        <v>-1202765.1386973499</v>
      </c>
      <c r="M121" s="1">
        <f>E121*$Y$25</f>
        <v>32118.993527036528</v>
      </c>
      <c r="N121" s="1">
        <f>F121*$Y$26</f>
        <v>121046.60922294663</v>
      </c>
      <c r="O121" s="1">
        <f>G121*$Y$27</f>
        <v>3372906.3343892698</v>
      </c>
      <c r="P121" s="1">
        <f>H121*$Y$28</f>
        <v>134886.84988865387</v>
      </c>
      <c r="Q121" s="1">
        <f>I121*$Y$29</f>
        <v>0</v>
      </c>
      <c r="R121" s="1">
        <f>J121*$Y$30</f>
        <v>130702.02789207824</v>
      </c>
      <c r="S121" s="1">
        <f t="shared" si="14"/>
        <v>2588895.6762226354</v>
      </c>
      <c r="T121" s="1">
        <f t="shared" si="12"/>
        <v>3833.3917134101503</v>
      </c>
      <c r="U121" s="3">
        <f t="shared" si="13"/>
        <v>1.4829011031499849E-3</v>
      </c>
    </row>
    <row r="122" spans="1:21" x14ac:dyDescent="0.25">
      <c r="A122" s="2">
        <v>44470</v>
      </c>
      <c r="B122">
        <f t="shared" si="10"/>
        <v>10</v>
      </c>
      <c r="C122">
        <f t="shared" si="11"/>
        <v>2021</v>
      </c>
      <c r="D122" s="1">
        <v>2821908.5645092358</v>
      </c>
      <c r="E122">
        <v>167.9</v>
      </c>
      <c r="F122">
        <v>9.8000000000000007</v>
      </c>
      <c r="G122">
        <v>31</v>
      </c>
      <c r="H122">
        <v>58</v>
      </c>
      <c r="I122">
        <v>0</v>
      </c>
      <c r="J122">
        <v>0.75</v>
      </c>
      <c r="L122" s="1">
        <f>$Y$24</f>
        <v>-1202765.1386973499</v>
      </c>
      <c r="M122" s="1">
        <f>E122*$Y$25</f>
        <v>339168.49139556184</v>
      </c>
      <c r="N122" s="1">
        <f>F122*$Y$26</f>
        <v>50912.307741840217</v>
      </c>
      <c r="O122" s="1">
        <f>G122*$Y$27</f>
        <v>3485336.5455355789</v>
      </c>
      <c r="P122" s="1">
        <f>H122*$Y$28</f>
        <v>137253.28585161272</v>
      </c>
      <c r="Q122" s="1">
        <f>I122*$Y$29</f>
        <v>0</v>
      </c>
      <c r="R122" s="1">
        <f>J122*$Y$30</f>
        <v>130702.02789207824</v>
      </c>
      <c r="S122" s="1">
        <f t="shared" si="14"/>
        <v>2940607.5197193222</v>
      </c>
      <c r="T122" s="1">
        <f t="shared" si="12"/>
        <v>118698.95521008642</v>
      </c>
      <c r="U122" s="3">
        <f t="shared" si="13"/>
        <v>4.2063359778182471E-2</v>
      </c>
    </row>
    <row r="123" spans="1:21" x14ac:dyDescent="0.25">
      <c r="A123" s="2">
        <v>44501</v>
      </c>
      <c r="B123">
        <f t="shared" si="10"/>
        <v>11</v>
      </c>
      <c r="C123">
        <f t="shared" si="11"/>
        <v>2021</v>
      </c>
      <c r="D123" s="1">
        <v>3289645.8445092291</v>
      </c>
      <c r="E123">
        <v>486.6</v>
      </c>
      <c r="F123">
        <v>0</v>
      </c>
      <c r="G123">
        <v>30</v>
      </c>
      <c r="H123">
        <v>59</v>
      </c>
      <c r="I123">
        <v>0</v>
      </c>
      <c r="J123">
        <v>0.75</v>
      </c>
      <c r="L123" s="1">
        <f>$Y$24</f>
        <v>-1202765.1386973499</v>
      </c>
      <c r="M123" s="1">
        <f>E123*$Y$25</f>
        <v>982962.40567647642</v>
      </c>
      <c r="N123" s="1">
        <f>F123*$Y$26</f>
        <v>0</v>
      </c>
      <c r="O123" s="1">
        <f>G123*$Y$27</f>
        <v>3372906.3343892698</v>
      </c>
      <c r="P123" s="1">
        <f>H123*$Y$28</f>
        <v>139619.72181457156</v>
      </c>
      <c r="Q123" s="1">
        <f>I123*$Y$29</f>
        <v>0</v>
      </c>
      <c r="R123" s="1">
        <f>J123*$Y$30</f>
        <v>130702.02789207824</v>
      </c>
      <c r="S123" s="1">
        <f t="shared" si="14"/>
        <v>3423425.3510750462</v>
      </c>
      <c r="T123" s="1">
        <f t="shared" si="12"/>
        <v>133779.50656581717</v>
      </c>
      <c r="U123" s="3">
        <f t="shared" si="13"/>
        <v>4.06668416264655E-2</v>
      </c>
    </row>
    <row r="124" spans="1:21" x14ac:dyDescent="0.25">
      <c r="A124" s="2">
        <v>44531</v>
      </c>
      <c r="B124">
        <f t="shared" si="10"/>
        <v>12</v>
      </c>
      <c r="C124">
        <f t="shared" si="11"/>
        <v>2021</v>
      </c>
      <c r="D124" s="1">
        <v>4224541.4845092343</v>
      </c>
      <c r="E124">
        <v>819.8</v>
      </c>
      <c r="F124">
        <v>0</v>
      </c>
      <c r="G124">
        <v>31</v>
      </c>
      <c r="H124">
        <v>60</v>
      </c>
      <c r="I124">
        <v>0</v>
      </c>
      <c r="J124">
        <v>0.75</v>
      </c>
      <c r="L124" s="1">
        <f>$Y$24</f>
        <v>-1202765.1386973499</v>
      </c>
      <c r="M124" s="1">
        <f>E124*$Y$25</f>
        <v>1656047.2260040594</v>
      </c>
      <c r="N124" s="1">
        <f>F124*$Y$26</f>
        <v>0</v>
      </c>
      <c r="O124" s="1">
        <f>G124*$Y$27</f>
        <v>3485336.5455355789</v>
      </c>
      <c r="P124" s="1">
        <f>H124*$Y$28</f>
        <v>141986.15777753037</v>
      </c>
      <c r="Q124" s="1">
        <f>I124*$Y$29</f>
        <v>0</v>
      </c>
      <c r="R124" s="1">
        <f>J124*$Y$30</f>
        <v>130702.02789207824</v>
      </c>
      <c r="S124" s="1">
        <f t="shared" si="14"/>
        <v>4211306.8185118968</v>
      </c>
      <c r="T124" s="1">
        <f t="shared" si="12"/>
        <v>-13234.66599733755</v>
      </c>
      <c r="U124" s="3">
        <f t="shared" si="13"/>
        <v>3.1328053105566848E-3</v>
      </c>
    </row>
    <row r="125" spans="1:21" x14ac:dyDescent="0.25">
      <c r="A125" s="2">
        <v>44562</v>
      </c>
      <c r="B125">
        <f t="shared" si="10"/>
        <v>1</v>
      </c>
      <c r="C125">
        <f t="shared" si="11"/>
        <v>2022</v>
      </c>
      <c r="D125" s="1">
        <v>4907797.5022235429</v>
      </c>
      <c r="E125">
        <v>1050.7</v>
      </c>
      <c r="F125">
        <v>0</v>
      </c>
      <c r="G125">
        <v>31</v>
      </c>
      <c r="H125">
        <v>61</v>
      </c>
      <c r="I125">
        <v>0</v>
      </c>
      <c r="J125">
        <v>0.5</v>
      </c>
      <c r="L125" s="1">
        <f>$Y$24</f>
        <v>-1202765.1386973499</v>
      </c>
      <c r="M125" s="1">
        <f>E125*$Y$25</f>
        <v>2122479.6540161814</v>
      </c>
      <c r="N125" s="1">
        <f>F125*$Y$26</f>
        <v>0</v>
      </c>
      <c r="O125" s="1">
        <f>G125*$Y$27</f>
        <v>3485336.5455355789</v>
      </c>
      <c r="P125" s="1">
        <f>H125*$Y$28</f>
        <v>144352.59374048922</v>
      </c>
      <c r="Q125" s="1">
        <f>I125*$Y$29</f>
        <v>0</v>
      </c>
      <c r="R125" s="1">
        <f>J125*$Y$30</f>
        <v>87134.685261385501</v>
      </c>
      <c r="S125" s="1">
        <f t="shared" si="14"/>
        <v>4636538.3398562856</v>
      </c>
      <c r="T125" s="1">
        <f t="shared" si="12"/>
        <v>-271259.16236725729</v>
      </c>
      <c r="U125" s="3">
        <f t="shared" si="13"/>
        <v>5.5271058401321516E-2</v>
      </c>
    </row>
    <row r="126" spans="1:21" x14ac:dyDescent="0.25">
      <c r="A126" s="2">
        <v>44593</v>
      </c>
      <c r="B126">
        <f t="shared" si="10"/>
        <v>2</v>
      </c>
      <c r="C126">
        <f t="shared" si="11"/>
        <v>2022</v>
      </c>
      <c r="D126" s="1">
        <v>4249532.6222235486</v>
      </c>
      <c r="E126">
        <v>929.8</v>
      </c>
      <c r="F126">
        <v>0</v>
      </c>
      <c r="G126">
        <v>28</v>
      </c>
      <c r="H126">
        <v>62</v>
      </c>
      <c r="I126">
        <v>0</v>
      </c>
      <c r="J126">
        <v>0.5</v>
      </c>
      <c r="L126" s="1">
        <f>$Y$24</f>
        <v>-1202765.1386973499</v>
      </c>
      <c r="M126" s="1">
        <f>E126*$Y$25</f>
        <v>1878254.0994615448</v>
      </c>
      <c r="N126" s="1">
        <f>F126*$Y$26</f>
        <v>0</v>
      </c>
      <c r="O126" s="1">
        <f>G126*$Y$27</f>
        <v>3148045.9120966517</v>
      </c>
      <c r="P126" s="1">
        <f>H126*$Y$28</f>
        <v>146719.02970344806</v>
      </c>
      <c r="Q126" s="1">
        <f>I126*$Y$29</f>
        <v>0</v>
      </c>
      <c r="R126" s="1">
        <f>J126*$Y$30</f>
        <v>87134.685261385501</v>
      </c>
      <c r="S126" s="1">
        <f t="shared" si="14"/>
        <v>4057388.5878256802</v>
      </c>
      <c r="T126" s="1">
        <f t="shared" si="12"/>
        <v>-192144.03439786844</v>
      </c>
      <c r="U126" s="3">
        <f t="shared" si="13"/>
        <v>4.5215333421144546E-2</v>
      </c>
    </row>
    <row r="127" spans="1:21" x14ac:dyDescent="0.25">
      <c r="A127" s="2">
        <v>44621</v>
      </c>
      <c r="B127">
        <f t="shared" si="10"/>
        <v>3</v>
      </c>
      <c r="C127">
        <f t="shared" si="11"/>
        <v>2022</v>
      </c>
      <c r="D127" s="1">
        <v>3787876.842223546</v>
      </c>
      <c r="E127">
        <v>647.1</v>
      </c>
      <c r="F127">
        <v>0</v>
      </c>
      <c r="G127">
        <v>31</v>
      </c>
      <c r="H127">
        <v>63</v>
      </c>
      <c r="I127">
        <v>1</v>
      </c>
      <c r="J127">
        <v>0.5</v>
      </c>
      <c r="L127" s="1">
        <f>$Y$24</f>
        <v>-1202765.1386973499</v>
      </c>
      <c r="M127" s="1">
        <f>E127*$Y$25</f>
        <v>1307182.4346758074</v>
      </c>
      <c r="N127" s="1">
        <f>F127*$Y$26</f>
        <v>0</v>
      </c>
      <c r="O127" s="1">
        <f>G127*$Y$27</f>
        <v>3485336.5455355789</v>
      </c>
      <c r="P127" s="1">
        <f>H127*$Y$28</f>
        <v>149085.4656664069</v>
      </c>
      <c r="Q127" s="1">
        <f>I127*$Y$29</f>
        <v>-125563.58673689001</v>
      </c>
      <c r="R127" s="1">
        <f>J127*$Y$30</f>
        <v>87134.685261385501</v>
      </c>
      <c r="S127" s="1">
        <f t="shared" si="14"/>
        <v>3700410.4057049383</v>
      </c>
      <c r="T127" s="1">
        <f t="shared" si="12"/>
        <v>-87466.436518607661</v>
      </c>
      <c r="U127" s="3">
        <f t="shared" si="13"/>
        <v>2.3091151101751087E-2</v>
      </c>
    </row>
    <row r="128" spans="1:21" x14ac:dyDescent="0.25">
      <c r="A128" s="2">
        <v>44652</v>
      </c>
      <c r="B128">
        <f t="shared" si="10"/>
        <v>4</v>
      </c>
      <c r="C128">
        <f t="shared" si="11"/>
        <v>2022</v>
      </c>
      <c r="D128" s="1">
        <v>3190954.5722235506</v>
      </c>
      <c r="E128">
        <v>438.2</v>
      </c>
      <c r="F128">
        <v>0</v>
      </c>
      <c r="G128">
        <v>30</v>
      </c>
      <c r="H128">
        <v>64</v>
      </c>
      <c r="I128">
        <v>1</v>
      </c>
      <c r="J128">
        <v>0.5</v>
      </c>
      <c r="L128" s="1">
        <f>$Y$24</f>
        <v>-1202765.1386973499</v>
      </c>
      <c r="M128" s="1">
        <f>E128*$Y$25</f>
        <v>885191.38135518273</v>
      </c>
      <c r="N128" s="1">
        <f>F128*$Y$26</f>
        <v>0</v>
      </c>
      <c r="O128" s="1">
        <f>G128*$Y$27</f>
        <v>3372906.3343892698</v>
      </c>
      <c r="P128" s="1">
        <f>H128*$Y$28</f>
        <v>151451.90162936575</v>
      </c>
      <c r="Q128" s="1">
        <f>I128*$Y$29</f>
        <v>-125563.58673689001</v>
      </c>
      <c r="R128" s="1">
        <f>J128*$Y$30</f>
        <v>87134.685261385501</v>
      </c>
      <c r="S128" s="1">
        <f t="shared" si="14"/>
        <v>3168355.5772009636</v>
      </c>
      <c r="T128" s="1">
        <f t="shared" si="12"/>
        <v>-22598.995022587012</v>
      </c>
      <c r="U128" s="3">
        <f t="shared" si="13"/>
        <v>7.0822051869072426E-3</v>
      </c>
    </row>
    <row r="129" spans="1:25" x14ac:dyDescent="0.25">
      <c r="A129" s="2">
        <v>44682</v>
      </c>
      <c r="B129">
        <f t="shared" si="10"/>
        <v>5</v>
      </c>
      <c r="C129">
        <f t="shared" si="11"/>
        <v>2022</v>
      </c>
      <c r="D129" s="1">
        <v>2860249.7422235506</v>
      </c>
      <c r="E129">
        <v>115.6</v>
      </c>
      <c r="F129">
        <v>6.5</v>
      </c>
      <c r="G129">
        <v>31</v>
      </c>
      <c r="H129">
        <v>65</v>
      </c>
      <c r="I129">
        <v>1</v>
      </c>
      <c r="J129">
        <v>0.5</v>
      </c>
      <c r="L129" s="1">
        <f>$Y$24</f>
        <v>-1202765.1386973499</v>
      </c>
      <c r="M129" s="1">
        <f>E129*$Y$25</f>
        <v>233519.22337895739</v>
      </c>
      <c r="N129" s="1">
        <f>F129*$Y$26</f>
        <v>33768.367379791976</v>
      </c>
      <c r="O129" s="1">
        <f>G129*$Y$27</f>
        <v>3485336.5455355789</v>
      </c>
      <c r="P129" s="1">
        <f>H129*$Y$28</f>
        <v>153818.33759232459</v>
      </c>
      <c r="Q129" s="1">
        <f>I129*$Y$29</f>
        <v>-125563.58673689001</v>
      </c>
      <c r="R129" s="1">
        <f>J129*$Y$30</f>
        <v>87134.685261385501</v>
      </c>
      <c r="S129" s="1">
        <f t="shared" si="14"/>
        <v>2665248.4337137984</v>
      </c>
      <c r="T129" s="1">
        <f t="shared" si="12"/>
        <v>-195001.30850975215</v>
      </c>
      <c r="U129" s="3">
        <f t="shared" si="13"/>
        <v>6.8176322378813908E-2</v>
      </c>
    </row>
    <row r="130" spans="1:25" x14ac:dyDescent="0.25">
      <c r="A130" s="2">
        <v>44713</v>
      </c>
      <c r="B130">
        <f t="shared" si="10"/>
        <v>6</v>
      </c>
      <c r="C130">
        <f t="shared" si="11"/>
        <v>2022</v>
      </c>
      <c r="D130" s="1">
        <v>2810289.8822235418</v>
      </c>
      <c r="E130">
        <v>21.8</v>
      </c>
      <c r="F130">
        <v>51.38</v>
      </c>
      <c r="G130">
        <v>30</v>
      </c>
      <c r="H130">
        <v>66</v>
      </c>
      <c r="I130">
        <v>0</v>
      </c>
      <c r="J130">
        <v>0.5</v>
      </c>
      <c r="L130" s="1">
        <f>$Y$24</f>
        <v>-1202765.1386973499</v>
      </c>
      <c r="M130" s="1">
        <f>E130*$Y$25</f>
        <v>44037.362194301655</v>
      </c>
      <c r="N130" s="1">
        <f>F130*$Y$26</f>
        <v>266925.95630364801</v>
      </c>
      <c r="O130" s="1">
        <f>G130*$Y$27</f>
        <v>3372906.3343892698</v>
      </c>
      <c r="P130" s="1">
        <f>H130*$Y$28</f>
        <v>156184.77355528343</v>
      </c>
      <c r="Q130" s="1">
        <f>I130*$Y$29</f>
        <v>0</v>
      </c>
      <c r="R130" s="1">
        <f>J130*$Y$30</f>
        <v>87134.685261385501</v>
      </c>
      <c r="S130" s="1">
        <f t="shared" si="14"/>
        <v>2724423.9730065381</v>
      </c>
      <c r="T130" s="1">
        <f t="shared" si="12"/>
        <v>-85865.909217003733</v>
      </c>
      <c r="U130" s="3">
        <f t="shared" si="13"/>
        <v>3.0554111075924092E-2</v>
      </c>
    </row>
    <row r="131" spans="1:25" x14ac:dyDescent="0.25">
      <c r="A131" s="2">
        <v>44743</v>
      </c>
      <c r="B131">
        <f t="shared" si="10"/>
        <v>7</v>
      </c>
      <c r="C131">
        <f t="shared" si="11"/>
        <v>2022</v>
      </c>
      <c r="D131" s="1">
        <v>3245760.4022235544</v>
      </c>
      <c r="E131">
        <v>0</v>
      </c>
      <c r="F131">
        <v>112.5</v>
      </c>
      <c r="G131">
        <v>31</v>
      </c>
      <c r="H131">
        <v>67</v>
      </c>
      <c r="I131">
        <v>0</v>
      </c>
      <c r="J131">
        <v>0.5</v>
      </c>
      <c r="L131" s="1">
        <f>$Y$24</f>
        <v>-1202765.1386973499</v>
      </c>
      <c r="M131" s="1">
        <f>E131*$Y$25</f>
        <v>0</v>
      </c>
      <c r="N131" s="1">
        <f>F131*$Y$26</f>
        <v>584452.51234255347</v>
      </c>
      <c r="O131" s="1">
        <f>G131*$Y$27</f>
        <v>3485336.5455355789</v>
      </c>
      <c r="P131" s="1">
        <f>H131*$Y$28</f>
        <v>158551.20951824228</v>
      </c>
      <c r="Q131" s="1">
        <f>I131*$Y$29</f>
        <v>0</v>
      </c>
      <c r="R131" s="1">
        <f>J131*$Y$30</f>
        <v>87134.685261385501</v>
      </c>
      <c r="S131" s="1">
        <f t="shared" si="14"/>
        <v>3112709.8139604102</v>
      </c>
      <c r="T131" s="1">
        <f t="shared" si="12"/>
        <v>-133050.58826314425</v>
      </c>
      <c r="U131" s="3">
        <f t="shared" si="13"/>
        <v>4.0992116414999717E-2</v>
      </c>
    </row>
    <row r="132" spans="1:25" x14ac:dyDescent="0.25">
      <c r="A132" s="2">
        <v>44774</v>
      </c>
      <c r="B132">
        <f t="shared" si="10"/>
        <v>8</v>
      </c>
      <c r="C132">
        <f t="shared" si="11"/>
        <v>2022</v>
      </c>
      <c r="D132" s="1">
        <v>3206660.6122235437</v>
      </c>
      <c r="E132">
        <v>0</v>
      </c>
      <c r="F132">
        <v>107.35</v>
      </c>
      <c r="G132">
        <v>31</v>
      </c>
      <c r="H132">
        <v>68</v>
      </c>
      <c r="I132">
        <v>0</v>
      </c>
      <c r="J132">
        <v>0.5</v>
      </c>
      <c r="L132" s="1">
        <f>$Y$24</f>
        <v>-1202765.1386973499</v>
      </c>
      <c r="M132" s="1">
        <f>E132*$Y$25</f>
        <v>0</v>
      </c>
      <c r="N132" s="1">
        <f>F132*$Y$26</f>
        <v>557697.57511087204</v>
      </c>
      <c r="O132" s="1">
        <f>G132*$Y$27</f>
        <v>3485336.5455355789</v>
      </c>
      <c r="P132" s="1">
        <f>H132*$Y$28</f>
        <v>160917.64548120112</v>
      </c>
      <c r="Q132" s="1">
        <f>I132*$Y$29</f>
        <v>0</v>
      </c>
      <c r="R132" s="1">
        <f>J132*$Y$30</f>
        <v>87134.685261385501</v>
      </c>
      <c r="S132" s="1">
        <f t="shared" si="14"/>
        <v>3088321.3126916876</v>
      </c>
      <c r="T132" s="1">
        <f t="shared" si="12"/>
        <v>-118339.29953185609</v>
      </c>
      <c r="U132" s="3">
        <f t="shared" si="13"/>
        <v>3.69042171412702E-2</v>
      </c>
    </row>
    <row r="133" spans="1:25" x14ac:dyDescent="0.25">
      <c r="A133" s="2">
        <v>44805</v>
      </c>
      <c r="B133">
        <f t="shared" si="10"/>
        <v>9</v>
      </c>
      <c r="C133">
        <f t="shared" si="11"/>
        <v>2022</v>
      </c>
      <c r="D133" s="1">
        <v>2708906.0722235478</v>
      </c>
      <c r="E133">
        <v>52.4</v>
      </c>
      <c r="F133">
        <v>23.7</v>
      </c>
      <c r="G133">
        <v>30</v>
      </c>
      <c r="H133">
        <v>69</v>
      </c>
      <c r="I133">
        <v>0</v>
      </c>
      <c r="J133">
        <v>0.5</v>
      </c>
      <c r="L133" s="1">
        <f>$Y$24</f>
        <v>-1202765.1386973499</v>
      </c>
      <c r="M133" s="1">
        <f>E133*$Y$25</f>
        <v>105851.27426520214</v>
      </c>
      <c r="N133" s="1">
        <f>F133*$Y$26</f>
        <v>123124.66260016459</v>
      </c>
      <c r="O133" s="1">
        <f>G133*$Y$27</f>
        <v>3372906.3343892698</v>
      </c>
      <c r="P133" s="1">
        <f>H133*$Y$28</f>
        <v>163284.08144415994</v>
      </c>
      <c r="Q133" s="1">
        <f>I133*$Y$29</f>
        <v>0</v>
      </c>
      <c r="R133" s="1">
        <f>J133*$Y$30</f>
        <v>87134.685261385501</v>
      </c>
      <c r="S133" s="1">
        <f t="shared" si="14"/>
        <v>2649535.8992628325</v>
      </c>
      <c r="T133" s="1">
        <f t="shared" si="12"/>
        <v>-59370.172960715368</v>
      </c>
      <c r="U133" s="3">
        <f t="shared" si="13"/>
        <v>2.1916659853762527E-2</v>
      </c>
    </row>
    <row r="134" spans="1:25" x14ac:dyDescent="0.25">
      <c r="A134" s="2">
        <v>44835</v>
      </c>
      <c r="B134">
        <f t="shared" si="10"/>
        <v>10</v>
      </c>
      <c r="C134">
        <f t="shared" si="11"/>
        <v>2022</v>
      </c>
      <c r="D134" s="1">
        <v>2838014.0922235609</v>
      </c>
      <c r="E134">
        <v>240.12</v>
      </c>
      <c r="F134">
        <v>1.2</v>
      </c>
      <c r="G134">
        <v>31</v>
      </c>
      <c r="H134">
        <v>70</v>
      </c>
      <c r="I134">
        <v>0</v>
      </c>
      <c r="J134">
        <v>0.5</v>
      </c>
      <c r="L134" s="1">
        <f>$Y$24</f>
        <v>-1202765.1386973499</v>
      </c>
      <c r="M134" s="1">
        <f>E134*$Y$25</f>
        <v>485057.40413283091</v>
      </c>
      <c r="N134" s="1">
        <f>F134*$Y$26</f>
        <v>6234.1601316539036</v>
      </c>
      <c r="O134" s="1">
        <f>G134*$Y$27</f>
        <v>3485336.5455355789</v>
      </c>
      <c r="P134" s="1">
        <f>H134*$Y$28</f>
        <v>165650.51740711878</v>
      </c>
      <c r="Q134" s="1">
        <f>I134*$Y$29</f>
        <v>0</v>
      </c>
      <c r="R134" s="1">
        <f>J134*$Y$30</f>
        <v>87134.685261385501</v>
      </c>
      <c r="S134" s="1">
        <f t="shared" si="14"/>
        <v>3026648.1737712179</v>
      </c>
      <c r="T134" s="1">
        <f t="shared" si="12"/>
        <v>188634.08154765703</v>
      </c>
      <c r="U134" s="3">
        <f t="shared" si="13"/>
        <v>6.6466929133485647E-2</v>
      </c>
    </row>
    <row r="135" spans="1:25" x14ac:dyDescent="0.25">
      <c r="A135" s="2">
        <v>44866</v>
      </c>
      <c r="B135">
        <f t="shared" si="10"/>
        <v>11</v>
      </c>
      <c r="C135">
        <f t="shared" si="11"/>
        <v>2022</v>
      </c>
      <c r="D135" s="1">
        <v>3315201.4722235468</v>
      </c>
      <c r="E135">
        <v>518.79999999999995</v>
      </c>
      <c r="F135">
        <v>0</v>
      </c>
      <c r="G135">
        <v>30</v>
      </c>
      <c r="H135">
        <v>71</v>
      </c>
      <c r="I135">
        <v>0</v>
      </c>
      <c r="J135">
        <v>0.5</v>
      </c>
      <c r="L135" s="1">
        <f>$Y$24</f>
        <v>-1202765.1386973499</v>
      </c>
      <c r="M135" s="1">
        <f>E135*$Y$25</f>
        <v>1048008.4177249402</v>
      </c>
      <c r="N135" s="1">
        <f>F135*$Y$26</f>
        <v>0</v>
      </c>
      <c r="O135" s="1">
        <f>G135*$Y$27</f>
        <v>3372906.3343892698</v>
      </c>
      <c r="P135" s="1">
        <f>H135*$Y$28</f>
        <v>168016.95337007762</v>
      </c>
      <c r="Q135" s="1">
        <f>I135*$Y$29</f>
        <v>0</v>
      </c>
      <c r="R135" s="1">
        <f>J135*$Y$30</f>
        <v>87134.685261385501</v>
      </c>
      <c r="S135" s="1">
        <f t="shared" si="14"/>
        <v>3473301.2520483229</v>
      </c>
      <c r="T135" s="1">
        <f t="shared" si="12"/>
        <v>158099.77982477611</v>
      </c>
      <c r="U135" s="3">
        <f t="shared" si="13"/>
        <v>4.7689342910051447E-2</v>
      </c>
    </row>
    <row r="136" spans="1:25" x14ac:dyDescent="0.25">
      <c r="A136" s="2">
        <v>44896</v>
      </c>
      <c r="B136">
        <f t="shared" si="10"/>
        <v>12</v>
      </c>
      <c r="C136">
        <f t="shared" si="11"/>
        <v>2022</v>
      </c>
      <c r="D136" s="1">
        <v>4121434.6422235542</v>
      </c>
      <c r="E136">
        <v>852.5</v>
      </c>
      <c r="F136">
        <v>0</v>
      </c>
      <c r="G136">
        <v>31</v>
      </c>
      <c r="H136">
        <v>72</v>
      </c>
      <c r="I136">
        <v>0</v>
      </c>
      <c r="J136">
        <v>0.5</v>
      </c>
      <c r="L136" s="1">
        <f>$Y$24</f>
        <v>-1202765.1386973499</v>
      </c>
      <c r="M136" s="1">
        <f>E136*$Y$25</f>
        <v>1722103.269295512</v>
      </c>
      <c r="N136" s="1">
        <f>F136*$Y$26</f>
        <v>0</v>
      </c>
      <c r="O136" s="1">
        <f>G136*$Y$27</f>
        <v>3485336.5455355789</v>
      </c>
      <c r="P136" s="1">
        <f>H136*$Y$28</f>
        <v>170383.38933303647</v>
      </c>
      <c r="Q136" s="1">
        <f>I136*$Y$29</f>
        <v>0</v>
      </c>
      <c r="R136" s="1">
        <f>J136*$Y$30</f>
        <v>87134.685261385501</v>
      </c>
      <c r="S136" s="1">
        <f t="shared" si="14"/>
        <v>4262192.750728162</v>
      </c>
      <c r="T136" s="1">
        <f t="shared" si="12"/>
        <v>140758.10850460781</v>
      </c>
      <c r="U136" s="3">
        <f t="shared" si="13"/>
        <v>3.4152696991130119E-2</v>
      </c>
    </row>
    <row r="137" spans="1:25" x14ac:dyDescent="0.25">
      <c r="A137" s="2">
        <v>44927</v>
      </c>
      <c r="B137">
        <f t="shared" si="10"/>
        <v>1</v>
      </c>
      <c r="C137">
        <f t="shared" si="11"/>
        <v>2023</v>
      </c>
      <c r="D137" s="1">
        <v>4124282.9885215736</v>
      </c>
      <c r="E137">
        <v>798.4</v>
      </c>
      <c r="F137">
        <v>0</v>
      </c>
      <c r="G137">
        <v>31</v>
      </c>
      <c r="H137">
        <v>73</v>
      </c>
      <c r="I137">
        <v>0</v>
      </c>
      <c r="J137">
        <v>0.25</v>
      </c>
      <c r="L137" s="1">
        <f>$Y$24</f>
        <v>-1202765.1386973499</v>
      </c>
      <c r="M137" s="1">
        <f>E137*$Y$25</f>
        <v>1612817.8888041486</v>
      </c>
      <c r="N137" s="1">
        <f>F137*$Y$26</f>
        <v>0</v>
      </c>
      <c r="O137" s="1">
        <f>G137*$Y$27</f>
        <v>3485336.5455355789</v>
      </c>
      <c r="P137" s="1">
        <f>H137*$Y$28</f>
        <v>172749.82529599531</v>
      </c>
      <c r="Q137" s="1">
        <f>I137*$Y$29</f>
        <v>0</v>
      </c>
      <c r="R137" s="1">
        <f>J137*$Y$30</f>
        <v>43567.34263069275</v>
      </c>
      <c r="S137" s="1">
        <f t="shared" si="14"/>
        <v>4111706.463569066</v>
      </c>
      <c r="T137" s="1">
        <f t="shared" si="12"/>
        <v>-12576.524952507578</v>
      </c>
      <c r="U137" s="3">
        <f t="shared" si="13"/>
        <v>3.0493845809101156E-3</v>
      </c>
    </row>
    <row r="138" spans="1:25" x14ac:dyDescent="0.25">
      <c r="A138" s="2">
        <v>44958</v>
      </c>
      <c r="B138">
        <f t="shared" si="10"/>
        <v>2</v>
      </c>
      <c r="C138">
        <f t="shared" si="11"/>
        <v>2023</v>
      </c>
      <c r="D138" s="1">
        <v>3782665.4685215638</v>
      </c>
      <c r="E138">
        <v>756.72</v>
      </c>
      <c r="F138">
        <v>0</v>
      </c>
      <c r="G138">
        <v>28</v>
      </c>
      <c r="H138">
        <v>74</v>
      </c>
      <c r="I138">
        <v>0</v>
      </c>
      <c r="J138">
        <v>0.25</v>
      </c>
      <c r="L138" s="1">
        <f>$Y$24</f>
        <v>-1202765.1386973499</v>
      </c>
      <c r="M138" s="1">
        <f>E138*$Y$25</f>
        <v>1528621.6843886215</v>
      </c>
      <c r="N138" s="1">
        <f>F138*$Y$26</f>
        <v>0</v>
      </c>
      <c r="O138" s="1">
        <f>G138*$Y$27</f>
        <v>3148045.9120966517</v>
      </c>
      <c r="P138" s="1">
        <f>H138*$Y$28</f>
        <v>175116.26125895415</v>
      </c>
      <c r="Q138" s="1">
        <f>I138*$Y$29</f>
        <v>0</v>
      </c>
      <c r="R138" s="1">
        <f>J138*$Y$30</f>
        <v>43567.34263069275</v>
      </c>
      <c r="S138" s="1">
        <f t="shared" si="14"/>
        <v>3692586.0616775705</v>
      </c>
      <c r="T138" s="1">
        <f t="shared" si="12"/>
        <v>-90079.406843993347</v>
      </c>
      <c r="U138" s="3">
        <f t="shared" si="13"/>
        <v>2.3813738643718985E-2</v>
      </c>
    </row>
    <row r="139" spans="1:25" x14ac:dyDescent="0.25">
      <c r="A139" s="2">
        <v>44986</v>
      </c>
      <c r="B139">
        <f t="shared" si="10"/>
        <v>3</v>
      </c>
      <c r="C139">
        <f t="shared" si="11"/>
        <v>2023</v>
      </c>
      <c r="D139" s="1">
        <v>3650530.4085215721</v>
      </c>
      <c r="E139">
        <v>681.8</v>
      </c>
      <c r="F139">
        <v>0</v>
      </c>
      <c r="G139">
        <v>31</v>
      </c>
      <c r="H139">
        <v>75</v>
      </c>
      <c r="I139">
        <v>1</v>
      </c>
      <c r="J139">
        <v>0.25</v>
      </c>
      <c r="L139" s="1">
        <f>$Y$24</f>
        <v>-1202765.1386973499</v>
      </c>
      <c r="M139" s="1">
        <f>E139*$Y$25</f>
        <v>1377278.6029392141</v>
      </c>
      <c r="N139" s="1">
        <f>F139*$Y$26</f>
        <v>0</v>
      </c>
      <c r="O139" s="1">
        <f>G139*$Y$27</f>
        <v>3485336.5455355789</v>
      </c>
      <c r="P139" s="1">
        <f>H139*$Y$28</f>
        <v>177482.697221913</v>
      </c>
      <c r="Q139" s="1">
        <f>I139*$Y$29</f>
        <v>-125563.58673689001</v>
      </c>
      <c r="R139" s="1">
        <f>J139*$Y$30</f>
        <v>43567.34263069275</v>
      </c>
      <c r="S139" s="1">
        <f t="shared" si="14"/>
        <v>3755336.4628931587</v>
      </c>
      <c r="T139" s="1">
        <f t="shared" si="12"/>
        <v>104806.05437158654</v>
      </c>
      <c r="U139" s="3">
        <f t="shared" si="13"/>
        <v>2.8709815463236185E-2</v>
      </c>
    </row>
    <row r="140" spans="1:25" x14ac:dyDescent="0.25">
      <c r="A140" s="2">
        <v>45017</v>
      </c>
      <c r="B140">
        <f t="shared" si="10"/>
        <v>4</v>
      </c>
      <c r="C140">
        <f t="shared" si="11"/>
        <v>2023</v>
      </c>
      <c r="D140" s="1">
        <v>3063039.1185215861</v>
      </c>
      <c r="E140">
        <v>395.8</v>
      </c>
      <c r="F140">
        <v>0</v>
      </c>
      <c r="G140">
        <v>30</v>
      </c>
      <c r="H140">
        <v>76</v>
      </c>
      <c r="I140">
        <v>1</v>
      </c>
      <c r="J140">
        <v>0.25</v>
      </c>
      <c r="L140" s="1">
        <f>$Y$24</f>
        <v>-1202765.1386973499</v>
      </c>
      <c r="M140" s="1">
        <f>E140*$Y$25</f>
        <v>799540.73194975208</v>
      </c>
      <c r="N140" s="1">
        <f>F140*$Y$26</f>
        <v>0</v>
      </c>
      <c r="O140" s="1">
        <f>G140*$Y$27</f>
        <v>3372906.3343892698</v>
      </c>
      <c r="P140" s="1">
        <f>H140*$Y$28</f>
        <v>179849.13318487181</v>
      </c>
      <c r="Q140" s="1">
        <f>I140*$Y$29</f>
        <v>-125563.58673689001</v>
      </c>
      <c r="R140" s="1">
        <f>J140*$Y$30</f>
        <v>43567.34263069275</v>
      </c>
      <c r="S140" s="1">
        <f t="shared" si="14"/>
        <v>3067534.8167203465</v>
      </c>
      <c r="T140" s="1">
        <f t="shared" si="12"/>
        <v>4495.698198760394</v>
      </c>
      <c r="U140" s="3">
        <f t="shared" si="13"/>
        <v>1.4677247089584344E-3</v>
      </c>
      <c r="X140" s="1"/>
      <c r="Y140" s="3"/>
    </row>
    <row r="141" spans="1:25" x14ac:dyDescent="0.25">
      <c r="A141" s="2">
        <v>45047</v>
      </c>
      <c r="B141">
        <f t="shared" si="10"/>
        <v>5</v>
      </c>
      <c r="C141">
        <f t="shared" si="11"/>
        <v>2023</v>
      </c>
      <c r="D141" s="1">
        <v>2800426.6785215922</v>
      </c>
      <c r="E141">
        <v>49.27</v>
      </c>
      <c r="F141">
        <v>40.1</v>
      </c>
      <c r="G141">
        <v>31</v>
      </c>
      <c r="H141">
        <v>77</v>
      </c>
      <c r="I141">
        <v>1</v>
      </c>
      <c r="J141">
        <v>0.25</v>
      </c>
      <c r="L141" s="1">
        <f>$Y$24</f>
        <v>-1202765.1386973499</v>
      </c>
      <c r="M141" s="1">
        <f>E141*$Y$25</f>
        <v>99528.478684093701</v>
      </c>
      <c r="N141" s="1">
        <f>F141*$Y$26</f>
        <v>208324.85106610128</v>
      </c>
      <c r="O141" s="1">
        <f>G141*$Y$27</f>
        <v>3485336.5455355789</v>
      </c>
      <c r="P141" s="1">
        <f>H141*$Y$28</f>
        <v>182215.56914783065</v>
      </c>
      <c r="Q141" s="1">
        <f>I141*$Y$29</f>
        <v>-125563.58673689001</v>
      </c>
      <c r="R141" s="1">
        <f>J141*$Y$30</f>
        <v>43567.34263069275</v>
      </c>
      <c r="S141" s="1">
        <f t="shared" si="14"/>
        <v>2690644.0616300576</v>
      </c>
      <c r="T141" s="1">
        <f t="shared" si="12"/>
        <v>-109782.61689153453</v>
      </c>
      <c r="U141" s="3">
        <f t="shared" si="13"/>
        <v>3.9202103641396258E-2</v>
      </c>
      <c r="X141" s="1"/>
      <c r="Y141" s="3"/>
    </row>
    <row r="142" spans="1:25" x14ac:dyDescent="0.25">
      <c r="A142" s="2">
        <v>45078</v>
      </c>
      <c r="B142">
        <f t="shared" si="10"/>
        <v>6</v>
      </c>
      <c r="C142">
        <f t="shared" si="11"/>
        <v>2023</v>
      </c>
      <c r="D142" s="1">
        <v>3049403.1885215822</v>
      </c>
      <c r="E142">
        <v>2.5</v>
      </c>
      <c r="F142">
        <v>122.79</v>
      </c>
      <c r="G142">
        <v>30</v>
      </c>
      <c r="H142">
        <v>78</v>
      </c>
      <c r="I142">
        <v>0</v>
      </c>
      <c r="J142">
        <v>0.25</v>
      </c>
      <c r="L142" s="1">
        <f>$Y$24</f>
        <v>-1202765.1386973499</v>
      </c>
      <c r="M142" s="1">
        <f>E142*$Y$25</f>
        <v>5050.1562149428501</v>
      </c>
      <c r="N142" s="1">
        <f>F142*$Y$26</f>
        <v>637910.43547148572</v>
      </c>
      <c r="O142" s="1">
        <f>G142*$Y$27</f>
        <v>3372906.3343892698</v>
      </c>
      <c r="P142" s="1">
        <f>H142*$Y$28</f>
        <v>184582.0051107895</v>
      </c>
      <c r="Q142" s="1">
        <f>I142*$Y$29</f>
        <v>0</v>
      </c>
      <c r="R142" s="1">
        <f>J142*$Y$30</f>
        <v>43567.34263069275</v>
      </c>
      <c r="S142" s="1">
        <f t="shared" si="14"/>
        <v>3041251.1351198307</v>
      </c>
      <c r="T142" s="1">
        <f t="shared" si="12"/>
        <v>-8152.0534017514437</v>
      </c>
      <c r="U142" s="3">
        <f t="shared" si="13"/>
        <v>2.6733274997668443E-3</v>
      </c>
      <c r="X142" s="1"/>
      <c r="Y142" s="3"/>
    </row>
    <row r="143" spans="1:25" x14ac:dyDescent="0.25">
      <c r="A143" s="2">
        <v>45108</v>
      </c>
      <c r="B143">
        <f t="shared" si="10"/>
        <v>7</v>
      </c>
      <c r="C143">
        <f t="shared" si="11"/>
        <v>2023</v>
      </c>
      <c r="D143" s="1">
        <v>3099568.4085215945</v>
      </c>
      <c r="E143">
        <v>0.6</v>
      </c>
      <c r="F143">
        <v>80.2</v>
      </c>
      <c r="G143">
        <v>31</v>
      </c>
      <c r="H143">
        <v>79</v>
      </c>
      <c r="I143">
        <v>0</v>
      </c>
      <c r="J143">
        <v>0.25</v>
      </c>
      <c r="L143" s="1">
        <f>$Y$24</f>
        <v>-1202765.1386973499</v>
      </c>
      <c r="M143" s="1">
        <f>E143*$Y$25</f>
        <v>1212.037491586284</v>
      </c>
      <c r="N143" s="1">
        <f>F143*$Y$26</f>
        <v>416649.70213220257</v>
      </c>
      <c r="O143" s="1">
        <f>G143*$Y$27</f>
        <v>3485336.5455355789</v>
      </c>
      <c r="P143" s="1">
        <f>H143*$Y$28</f>
        <v>186948.44107374834</v>
      </c>
      <c r="Q143" s="1">
        <f>I143*$Y$29</f>
        <v>0</v>
      </c>
      <c r="R143" s="1">
        <f>J143*$Y$30</f>
        <v>43567.34263069275</v>
      </c>
      <c r="S143" s="1">
        <f t="shared" si="14"/>
        <v>2930948.9301664587</v>
      </c>
      <c r="T143" s="1">
        <f t="shared" si="12"/>
        <v>-168619.47835513577</v>
      </c>
      <c r="U143" s="3">
        <f t="shared" si="13"/>
        <v>5.4400953981706905E-2</v>
      </c>
      <c r="X143" s="1"/>
      <c r="Y143" s="3"/>
    </row>
    <row r="144" spans="1:25" x14ac:dyDescent="0.25">
      <c r="A144" s="2">
        <v>45139</v>
      </c>
      <c r="B144">
        <f t="shared" si="10"/>
        <v>8</v>
      </c>
      <c r="C144">
        <f t="shared" si="11"/>
        <v>2023</v>
      </c>
      <c r="D144" s="1">
        <v>3035224.6585215861</v>
      </c>
      <c r="E144">
        <v>0.4</v>
      </c>
      <c r="F144">
        <v>88.2</v>
      </c>
      <c r="G144">
        <v>31</v>
      </c>
      <c r="H144">
        <v>80</v>
      </c>
      <c r="I144">
        <v>0</v>
      </c>
      <c r="J144">
        <v>0.25</v>
      </c>
      <c r="L144" s="1">
        <f>$Y$24</f>
        <v>-1202765.1386973499</v>
      </c>
      <c r="M144" s="1">
        <f>E144*$Y$25</f>
        <v>808.02499439085614</v>
      </c>
      <c r="N144" s="1">
        <f>F144*$Y$26</f>
        <v>458210.76967656193</v>
      </c>
      <c r="O144" s="1">
        <f>G144*$Y$27</f>
        <v>3485336.5455355789</v>
      </c>
      <c r="P144" s="1">
        <f>H144*$Y$28</f>
        <v>189314.87703670718</v>
      </c>
      <c r="Q144" s="1">
        <f>I144*$Y$29</f>
        <v>0</v>
      </c>
      <c r="R144" s="1">
        <f>J144*$Y$30</f>
        <v>43567.34263069275</v>
      </c>
      <c r="S144" s="1">
        <f t="shared" si="14"/>
        <v>2974472.4211765812</v>
      </c>
      <c r="T144" s="1">
        <f t="shared" si="12"/>
        <v>-60752.23734500492</v>
      </c>
      <c r="U144" s="3">
        <f t="shared" si="13"/>
        <v>2.0015730029880704E-2</v>
      </c>
      <c r="X144" s="1"/>
      <c r="Y144" s="3"/>
    </row>
    <row r="145" spans="1:25" x14ac:dyDescent="0.25">
      <c r="A145" s="2"/>
      <c r="D145" s="1"/>
      <c r="S145" s="1"/>
      <c r="T145" s="12"/>
      <c r="U145" s="13">
        <f>AVERAGE(U17:U144)</f>
        <v>2.6417347775646319E-2</v>
      </c>
      <c r="X145" s="1"/>
      <c r="Y145" s="3"/>
    </row>
    <row r="146" spans="1:25" x14ac:dyDescent="0.25">
      <c r="A146" s="2"/>
      <c r="D146" s="1"/>
      <c r="S146" s="1"/>
      <c r="T146" s="12"/>
      <c r="U146" s="1"/>
      <c r="X146" s="1"/>
      <c r="Y146" s="3"/>
    </row>
    <row r="147" spans="1:25" x14ac:dyDescent="0.25">
      <c r="S147" s="1"/>
      <c r="T147" s="12"/>
      <c r="U147" s="1"/>
      <c r="X147" s="1"/>
      <c r="Y147" s="3"/>
    </row>
    <row r="148" spans="1:25" x14ac:dyDescent="0.25">
      <c r="S148" s="1"/>
      <c r="T148" s="12"/>
      <c r="U148" s="1"/>
      <c r="X148" s="1"/>
      <c r="Y148" s="3"/>
    </row>
    <row r="149" spans="1:25" x14ac:dyDescent="0.25">
      <c r="S149" s="1"/>
      <c r="T149" s="12"/>
      <c r="U149" s="1"/>
      <c r="X149" s="1"/>
      <c r="Y149" s="3"/>
    </row>
    <row r="150" spans="1:25" x14ac:dyDescent="0.25">
      <c r="S150" s="1"/>
      <c r="T150" s="12"/>
      <c r="U150" s="1"/>
      <c r="X150" s="1"/>
      <c r="Y150" s="3"/>
    </row>
    <row r="151" spans="1:25" x14ac:dyDescent="0.25">
      <c r="S151" s="1"/>
      <c r="T151" s="12"/>
      <c r="U151" s="1"/>
      <c r="X151" s="1"/>
      <c r="Y151" s="3"/>
    </row>
    <row r="152" spans="1:25" x14ac:dyDescent="0.25">
      <c r="X152" s="1"/>
      <c r="Y152" s="3"/>
    </row>
    <row r="153" spans="1:25" x14ac:dyDescent="0.25">
      <c r="S153" s="1"/>
      <c r="T153" s="12"/>
      <c r="X153" s="1"/>
      <c r="Y153" s="3"/>
    </row>
    <row r="154" spans="1:25" x14ac:dyDescent="0.25">
      <c r="S154" s="1"/>
      <c r="T154" s="12"/>
      <c r="X154" s="1"/>
      <c r="Y154" s="3"/>
    </row>
    <row r="155" spans="1:25" x14ac:dyDescent="0.25">
      <c r="S155" s="1"/>
      <c r="T155" s="12"/>
      <c r="X155" s="1"/>
      <c r="Y155" s="3"/>
    </row>
    <row r="156" spans="1:25" x14ac:dyDescent="0.25">
      <c r="S156" s="1"/>
      <c r="T156" s="12"/>
      <c r="X156" s="1"/>
      <c r="Y156" s="3"/>
    </row>
    <row r="157" spans="1:25" x14ac:dyDescent="0.25">
      <c r="S157" s="1"/>
      <c r="T157" s="12"/>
      <c r="X157" s="1"/>
      <c r="Y157" s="3"/>
    </row>
    <row r="158" spans="1:25" x14ac:dyDescent="0.25">
      <c r="S158" s="1"/>
      <c r="T158" s="12"/>
      <c r="X158" s="1"/>
      <c r="Y158" s="3"/>
    </row>
    <row r="159" spans="1:25" x14ac:dyDescent="0.25">
      <c r="S159" s="1"/>
      <c r="T159" s="12"/>
      <c r="X159" s="1"/>
      <c r="Y159" s="3"/>
    </row>
    <row r="160" spans="1:25" x14ac:dyDescent="0.25">
      <c r="S160" s="1"/>
      <c r="T160" s="12"/>
      <c r="X160" s="1"/>
      <c r="Y160" s="3"/>
    </row>
    <row r="161" spans="19:25" x14ac:dyDescent="0.25">
      <c r="S161" s="1"/>
      <c r="T161" s="12"/>
      <c r="X161" s="1"/>
      <c r="Y161" s="3"/>
    </row>
    <row r="162" spans="19:25" x14ac:dyDescent="0.25">
      <c r="S162" s="1"/>
      <c r="T162" s="12"/>
      <c r="X162" s="1"/>
      <c r="Y162" s="3"/>
    </row>
    <row r="163" spans="19:25" x14ac:dyDescent="0.25">
      <c r="X163" s="1"/>
      <c r="Y163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a) 2023 KN Res Consumption</vt:lpstr>
      <vt:lpstr>b) Predicted 2023 KN 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Blair</dc:creator>
  <cp:lastModifiedBy>Andrew Blair</cp:lastModifiedBy>
  <dcterms:created xsi:type="dcterms:W3CDTF">2023-10-25T21:02:33Z</dcterms:created>
  <dcterms:modified xsi:type="dcterms:W3CDTF">2023-10-25T21:13:06Z</dcterms:modified>
</cp:coreProperties>
</file>