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lair\Documents\Synergy North\IRs\"/>
    </mc:Choice>
  </mc:AlternateContent>
  <xr:revisionPtr revIDLastSave="0" documentId="13_ncr:1_{8AEC895D-79C0-42B5-B7EB-BCDEF30C25D9}" xr6:coauthVersionLast="47" xr6:coauthVersionMax="47" xr10:uidLastSave="{00000000-0000-0000-0000-000000000000}"/>
  <bookViews>
    <workbookView xWindow="-120" yWindow="-120" windowWidth="29040" windowHeight="15840" activeTab="1" xr2:uid="{D7257A67-36E1-49B5-BE0A-0D2EDF4480ED}"/>
  </bookViews>
  <sheets>
    <sheet name="b) 2023 TB GS&lt;50 Consumption" sheetId="2" r:id="rId1"/>
    <sheet name="c) Predicted 2023 TB GS&lt;50" sheetId="1" r:id="rId2"/>
  </sheet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>#REF!</definedName>
    <definedName name="ApprovedYr">#REF!</definedName>
    <definedName name="CAfile">#REF!</definedName>
    <definedName name="CAPCOSTS">#REF!</definedName>
    <definedName name="CAPITAL">#REF!</definedName>
    <definedName name="CapitalExpListing">#REF!</definedName>
    <definedName name="CArevReq">#REF!</definedName>
    <definedName name="CASHFLOW">#REF!</definedName>
    <definedName name="cc">#REF!</definedName>
    <definedName name="ClassRange1">#REF!</definedName>
    <definedName name="ClassRange2">#REF!</definedName>
    <definedName name="contactf">#REF!</definedName>
    <definedName name="_xlnm.Criteria">#REF!</definedName>
    <definedName name="CRLF">#REF!</definedName>
    <definedName name="_xlnm.Database">#REF!</definedName>
    <definedName name="DaysInPreviousYear">#REF!</definedName>
    <definedName name="DaysInYear">#REF!</definedName>
    <definedName name="DEBTREPAY">#REF!</definedName>
    <definedName name="DeptDiv">#REF!</definedName>
    <definedName name="ExpenseAccountListing">#REF!</definedName>
    <definedName name="_xlnm.Extract">#REF!</definedName>
    <definedName name="FakeBlank">#REF!</definedName>
    <definedName name="FolderPath">#REF!</definedName>
    <definedName name="histdate">#REF!</definedName>
    <definedName name="Incr2000">#REF!</definedName>
    <definedName name="INTERIM">#REF!</definedName>
    <definedName name="LDC_Name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#REF!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Print_Area_MI">#REF!</definedName>
    <definedName name="print_end">#REF!</definedName>
    <definedName name="PRIOR">#REF!</definedName>
    <definedName name="Ratebase">#REF!</definedName>
    <definedName name="RevReqLookupKey">#REF!</definedName>
    <definedName name="RevReqRange">#REF!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#REF!</definedName>
    <definedName name="TestYrPL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#REF!</definedName>
    <definedName name="utitliy1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F4" i="1"/>
  <c r="F5" i="1"/>
  <c r="F6" i="1"/>
  <c r="F7" i="1"/>
  <c r="F8" i="1"/>
  <c r="F9" i="1"/>
  <c r="F10" i="1"/>
  <c r="F3" i="1"/>
  <c r="E4" i="1"/>
  <c r="E5" i="1"/>
  <c r="E6" i="1"/>
  <c r="E7" i="1"/>
  <c r="E8" i="1"/>
  <c r="E9" i="1"/>
  <c r="E10" i="1"/>
  <c r="E3" i="1"/>
  <c r="D3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C3" i="1"/>
  <c r="J144" i="1" l="1"/>
  <c r="N144" i="1"/>
  <c r="M144" i="1"/>
  <c r="L144" i="1"/>
  <c r="K144" i="1"/>
  <c r="C144" i="1"/>
  <c r="B144" i="1"/>
  <c r="N143" i="1"/>
  <c r="J143" i="1"/>
  <c r="M143" i="1"/>
  <c r="L143" i="1"/>
  <c r="K143" i="1"/>
  <c r="C143" i="1"/>
  <c r="B143" i="1"/>
  <c r="J142" i="1"/>
  <c r="N142" i="1"/>
  <c r="M142" i="1"/>
  <c r="L142" i="1"/>
  <c r="K142" i="1"/>
  <c r="C142" i="1"/>
  <c r="B142" i="1"/>
  <c r="J141" i="1"/>
  <c r="N141" i="1"/>
  <c r="M141" i="1"/>
  <c r="L141" i="1"/>
  <c r="K141" i="1"/>
  <c r="C141" i="1"/>
  <c r="B141" i="1"/>
  <c r="K140" i="1"/>
  <c r="J140" i="1"/>
  <c r="N140" i="1"/>
  <c r="M140" i="1"/>
  <c r="L140" i="1"/>
  <c r="C140" i="1"/>
  <c r="B140" i="1"/>
  <c r="N139" i="1"/>
  <c r="J139" i="1"/>
  <c r="M139" i="1"/>
  <c r="L139" i="1"/>
  <c r="K139" i="1"/>
  <c r="C139" i="1"/>
  <c r="B139" i="1"/>
  <c r="J138" i="1"/>
  <c r="N138" i="1"/>
  <c r="M138" i="1"/>
  <c r="L138" i="1"/>
  <c r="K138" i="1"/>
  <c r="C138" i="1"/>
  <c r="B138" i="1"/>
  <c r="J137" i="1"/>
  <c r="N137" i="1"/>
  <c r="M137" i="1"/>
  <c r="L137" i="1"/>
  <c r="K137" i="1"/>
  <c r="C137" i="1"/>
  <c r="B137" i="1"/>
  <c r="J136" i="1"/>
  <c r="N136" i="1"/>
  <c r="M136" i="1"/>
  <c r="L136" i="1"/>
  <c r="K136" i="1"/>
  <c r="C136" i="1"/>
  <c r="B136" i="1"/>
  <c r="N135" i="1"/>
  <c r="J135" i="1"/>
  <c r="M135" i="1"/>
  <c r="L135" i="1"/>
  <c r="K135" i="1"/>
  <c r="C135" i="1"/>
  <c r="B135" i="1"/>
  <c r="J134" i="1"/>
  <c r="N134" i="1"/>
  <c r="M134" i="1"/>
  <c r="L134" i="1"/>
  <c r="K134" i="1"/>
  <c r="C134" i="1"/>
  <c r="B134" i="1"/>
  <c r="J133" i="1"/>
  <c r="N133" i="1"/>
  <c r="M133" i="1"/>
  <c r="L133" i="1"/>
  <c r="K133" i="1"/>
  <c r="C133" i="1"/>
  <c r="B133" i="1"/>
  <c r="K132" i="1"/>
  <c r="J132" i="1"/>
  <c r="N132" i="1"/>
  <c r="M132" i="1"/>
  <c r="L132" i="1"/>
  <c r="C132" i="1"/>
  <c r="B132" i="1"/>
  <c r="N131" i="1"/>
  <c r="J131" i="1"/>
  <c r="M131" i="1"/>
  <c r="L131" i="1"/>
  <c r="K131" i="1"/>
  <c r="C131" i="1"/>
  <c r="B131" i="1"/>
  <c r="J130" i="1"/>
  <c r="N130" i="1"/>
  <c r="M130" i="1"/>
  <c r="L130" i="1"/>
  <c r="K130" i="1"/>
  <c r="C130" i="1"/>
  <c r="B130" i="1"/>
  <c r="J129" i="1"/>
  <c r="N129" i="1"/>
  <c r="M129" i="1"/>
  <c r="L129" i="1"/>
  <c r="K129" i="1"/>
  <c r="C129" i="1"/>
  <c r="B129" i="1"/>
  <c r="K128" i="1"/>
  <c r="O128" i="1" s="1"/>
  <c r="J128" i="1"/>
  <c r="N128" i="1"/>
  <c r="M128" i="1"/>
  <c r="L128" i="1"/>
  <c r="C128" i="1"/>
  <c r="B128" i="1"/>
  <c r="J127" i="1"/>
  <c r="N127" i="1"/>
  <c r="M127" i="1"/>
  <c r="L127" i="1"/>
  <c r="K127" i="1"/>
  <c r="C127" i="1"/>
  <c r="B127" i="1"/>
  <c r="M126" i="1"/>
  <c r="J126" i="1"/>
  <c r="N126" i="1"/>
  <c r="L126" i="1"/>
  <c r="K126" i="1"/>
  <c r="C126" i="1"/>
  <c r="B126" i="1"/>
  <c r="J125" i="1"/>
  <c r="N125" i="1"/>
  <c r="M125" i="1"/>
  <c r="L125" i="1"/>
  <c r="K125" i="1"/>
  <c r="C125" i="1"/>
  <c r="B125" i="1"/>
  <c r="K124" i="1"/>
  <c r="J124" i="1"/>
  <c r="N124" i="1"/>
  <c r="M124" i="1"/>
  <c r="L124" i="1"/>
  <c r="C124" i="1"/>
  <c r="B124" i="1"/>
  <c r="J123" i="1"/>
  <c r="N123" i="1"/>
  <c r="M123" i="1"/>
  <c r="L123" i="1"/>
  <c r="K123" i="1"/>
  <c r="C123" i="1"/>
  <c r="B123" i="1"/>
  <c r="M122" i="1"/>
  <c r="J122" i="1"/>
  <c r="N122" i="1"/>
  <c r="L122" i="1"/>
  <c r="K122" i="1"/>
  <c r="C122" i="1"/>
  <c r="B122" i="1"/>
  <c r="J121" i="1"/>
  <c r="N121" i="1"/>
  <c r="M121" i="1"/>
  <c r="L121" i="1"/>
  <c r="K121" i="1"/>
  <c r="C121" i="1"/>
  <c r="B121" i="1"/>
  <c r="K120" i="1"/>
  <c r="J120" i="1"/>
  <c r="N120" i="1"/>
  <c r="M120" i="1"/>
  <c r="L120" i="1"/>
  <c r="C120" i="1"/>
  <c r="B120" i="1"/>
  <c r="J119" i="1"/>
  <c r="N119" i="1"/>
  <c r="M119" i="1"/>
  <c r="L119" i="1"/>
  <c r="K119" i="1"/>
  <c r="C119" i="1"/>
  <c r="B119" i="1"/>
  <c r="M118" i="1"/>
  <c r="J118" i="1"/>
  <c r="N118" i="1"/>
  <c r="L118" i="1"/>
  <c r="K118" i="1"/>
  <c r="C118" i="1"/>
  <c r="B118" i="1"/>
  <c r="J117" i="1"/>
  <c r="N117" i="1"/>
  <c r="M117" i="1"/>
  <c r="L117" i="1"/>
  <c r="K117" i="1"/>
  <c r="C117" i="1"/>
  <c r="B117" i="1"/>
  <c r="K116" i="1"/>
  <c r="J116" i="1"/>
  <c r="N116" i="1"/>
  <c r="M116" i="1"/>
  <c r="L116" i="1"/>
  <c r="C116" i="1"/>
  <c r="B116" i="1"/>
  <c r="J115" i="1"/>
  <c r="N115" i="1"/>
  <c r="M115" i="1"/>
  <c r="L115" i="1"/>
  <c r="K115" i="1"/>
  <c r="C115" i="1"/>
  <c r="B115" i="1"/>
  <c r="M114" i="1"/>
  <c r="J114" i="1"/>
  <c r="N114" i="1"/>
  <c r="L114" i="1"/>
  <c r="K114" i="1"/>
  <c r="C114" i="1"/>
  <c r="B114" i="1"/>
  <c r="J113" i="1"/>
  <c r="N113" i="1"/>
  <c r="M113" i="1"/>
  <c r="L113" i="1"/>
  <c r="K113" i="1"/>
  <c r="C113" i="1"/>
  <c r="B113" i="1"/>
  <c r="J112" i="1"/>
  <c r="N112" i="1"/>
  <c r="M112" i="1"/>
  <c r="L112" i="1"/>
  <c r="K112" i="1"/>
  <c r="O112" i="1" s="1"/>
  <c r="C112" i="1"/>
  <c r="B112" i="1"/>
  <c r="J111" i="1"/>
  <c r="N111" i="1"/>
  <c r="M111" i="1"/>
  <c r="L111" i="1"/>
  <c r="K111" i="1"/>
  <c r="C111" i="1"/>
  <c r="B111" i="1"/>
  <c r="M110" i="1"/>
  <c r="J110" i="1"/>
  <c r="N110" i="1"/>
  <c r="L110" i="1"/>
  <c r="K110" i="1"/>
  <c r="C110" i="1"/>
  <c r="B110" i="1"/>
  <c r="J109" i="1"/>
  <c r="N109" i="1"/>
  <c r="M109" i="1"/>
  <c r="L109" i="1"/>
  <c r="K109" i="1"/>
  <c r="C109" i="1"/>
  <c r="B109" i="1"/>
  <c r="J108" i="1"/>
  <c r="N108" i="1"/>
  <c r="M108" i="1"/>
  <c r="L108" i="1"/>
  <c r="K108" i="1"/>
  <c r="C108" i="1"/>
  <c r="B108" i="1"/>
  <c r="J107" i="1"/>
  <c r="N107" i="1"/>
  <c r="M107" i="1"/>
  <c r="L107" i="1"/>
  <c r="K107" i="1"/>
  <c r="C107" i="1"/>
  <c r="B107" i="1"/>
  <c r="M106" i="1"/>
  <c r="J106" i="1"/>
  <c r="N106" i="1"/>
  <c r="L106" i="1"/>
  <c r="K106" i="1"/>
  <c r="C106" i="1"/>
  <c r="B106" i="1"/>
  <c r="J105" i="1"/>
  <c r="N105" i="1"/>
  <c r="M105" i="1"/>
  <c r="L105" i="1"/>
  <c r="K105" i="1"/>
  <c r="C105" i="1"/>
  <c r="B105" i="1"/>
  <c r="J104" i="1"/>
  <c r="N104" i="1"/>
  <c r="M104" i="1"/>
  <c r="L104" i="1"/>
  <c r="K104" i="1"/>
  <c r="C104" i="1"/>
  <c r="B104" i="1"/>
  <c r="J103" i="1"/>
  <c r="N103" i="1"/>
  <c r="M103" i="1"/>
  <c r="L103" i="1"/>
  <c r="K103" i="1"/>
  <c r="C103" i="1"/>
  <c r="B103" i="1"/>
  <c r="N102" i="1"/>
  <c r="J102" i="1"/>
  <c r="M102" i="1"/>
  <c r="L102" i="1"/>
  <c r="K102" i="1"/>
  <c r="C102" i="1"/>
  <c r="B102" i="1"/>
  <c r="J101" i="1"/>
  <c r="N101" i="1"/>
  <c r="M101" i="1"/>
  <c r="L101" i="1"/>
  <c r="K101" i="1"/>
  <c r="C101" i="1"/>
  <c r="B101" i="1"/>
  <c r="N100" i="1"/>
  <c r="J100" i="1"/>
  <c r="M100" i="1"/>
  <c r="L100" i="1"/>
  <c r="K100" i="1"/>
  <c r="C100" i="1"/>
  <c r="B100" i="1"/>
  <c r="J99" i="1"/>
  <c r="N99" i="1"/>
  <c r="M99" i="1"/>
  <c r="L99" i="1"/>
  <c r="K99" i="1"/>
  <c r="C99" i="1"/>
  <c r="B99" i="1"/>
  <c r="N98" i="1"/>
  <c r="J98" i="1"/>
  <c r="M98" i="1"/>
  <c r="L98" i="1"/>
  <c r="K98" i="1"/>
  <c r="C98" i="1"/>
  <c r="B98" i="1"/>
  <c r="J97" i="1"/>
  <c r="N97" i="1"/>
  <c r="M97" i="1"/>
  <c r="L97" i="1"/>
  <c r="K97" i="1"/>
  <c r="C97" i="1"/>
  <c r="B97" i="1"/>
  <c r="N96" i="1"/>
  <c r="J96" i="1"/>
  <c r="M96" i="1"/>
  <c r="L96" i="1"/>
  <c r="K96" i="1"/>
  <c r="C96" i="1"/>
  <c r="B96" i="1"/>
  <c r="J95" i="1"/>
  <c r="N95" i="1"/>
  <c r="M95" i="1"/>
  <c r="L95" i="1"/>
  <c r="K95" i="1"/>
  <c r="C95" i="1"/>
  <c r="B95" i="1"/>
  <c r="N94" i="1"/>
  <c r="J94" i="1"/>
  <c r="M94" i="1"/>
  <c r="L94" i="1"/>
  <c r="K94" i="1"/>
  <c r="C94" i="1"/>
  <c r="B94" i="1"/>
  <c r="J93" i="1"/>
  <c r="N93" i="1"/>
  <c r="M93" i="1"/>
  <c r="L93" i="1"/>
  <c r="K93" i="1"/>
  <c r="C93" i="1"/>
  <c r="B93" i="1"/>
  <c r="N92" i="1"/>
  <c r="J92" i="1"/>
  <c r="M92" i="1"/>
  <c r="L92" i="1"/>
  <c r="K92" i="1"/>
  <c r="C92" i="1"/>
  <c r="B92" i="1"/>
  <c r="J91" i="1"/>
  <c r="N91" i="1"/>
  <c r="M91" i="1"/>
  <c r="L91" i="1"/>
  <c r="K91" i="1"/>
  <c r="C91" i="1"/>
  <c r="B91" i="1"/>
  <c r="N90" i="1"/>
  <c r="J90" i="1"/>
  <c r="M90" i="1"/>
  <c r="L90" i="1"/>
  <c r="K90" i="1"/>
  <c r="C90" i="1"/>
  <c r="B90" i="1"/>
  <c r="J89" i="1"/>
  <c r="N89" i="1"/>
  <c r="M89" i="1"/>
  <c r="L89" i="1"/>
  <c r="K89" i="1"/>
  <c r="C89" i="1"/>
  <c r="B89" i="1"/>
  <c r="N88" i="1"/>
  <c r="J88" i="1"/>
  <c r="M88" i="1"/>
  <c r="L88" i="1"/>
  <c r="K88" i="1"/>
  <c r="C88" i="1"/>
  <c r="B88" i="1"/>
  <c r="J87" i="1"/>
  <c r="N87" i="1"/>
  <c r="M87" i="1"/>
  <c r="L87" i="1"/>
  <c r="K87" i="1"/>
  <c r="C87" i="1"/>
  <c r="B87" i="1"/>
  <c r="N86" i="1"/>
  <c r="J86" i="1"/>
  <c r="M86" i="1"/>
  <c r="L86" i="1"/>
  <c r="K86" i="1"/>
  <c r="C86" i="1"/>
  <c r="B86" i="1"/>
  <c r="J85" i="1"/>
  <c r="N85" i="1"/>
  <c r="M85" i="1"/>
  <c r="L85" i="1"/>
  <c r="K85" i="1"/>
  <c r="C85" i="1"/>
  <c r="B85" i="1"/>
  <c r="N84" i="1"/>
  <c r="J84" i="1"/>
  <c r="M84" i="1"/>
  <c r="L84" i="1"/>
  <c r="K84" i="1"/>
  <c r="C84" i="1"/>
  <c r="B84" i="1"/>
  <c r="J83" i="1"/>
  <c r="N83" i="1"/>
  <c r="M83" i="1"/>
  <c r="L83" i="1"/>
  <c r="K83" i="1"/>
  <c r="C83" i="1"/>
  <c r="B83" i="1"/>
  <c r="N82" i="1"/>
  <c r="J82" i="1"/>
  <c r="M82" i="1"/>
  <c r="L82" i="1"/>
  <c r="K82" i="1"/>
  <c r="C82" i="1"/>
  <c r="B82" i="1"/>
  <c r="J81" i="1"/>
  <c r="N81" i="1"/>
  <c r="M81" i="1"/>
  <c r="L81" i="1"/>
  <c r="K81" i="1"/>
  <c r="C81" i="1"/>
  <c r="B81" i="1"/>
  <c r="N80" i="1"/>
  <c r="J80" i="1"/>
  <c r="M80" i="1"/>
  <c r="L80" i="1"/>
  <c r="K80" i="1"/>
  <c r="C80" i="1"/>
  <c r="B80" i="1"/>
  <c r="J79" i="1"/>
  <c r="N79" i="1"/>
  <c r="M79" i="1"/>
  <c r="L79" i="1"/>
  <c r="K79" i="1"/>
  <c r="C79" i="1"/>
  <c r="B79" i="1"/>
  <c r="N78" i="1"/>
  <c r="J78" i="1"/>
  <c r="M78" i="1"/>
  <c r="L78" i="1"/>
  <c r="K78" i="1"/>
  <c r="C78" i="1"/>
  <c r="B78" i="1"/>
  <c r="J77" i="1"/>
  <c r="N77" i="1"/>
  <c r="M77" i="1"/>
  <c r="L77" i="1"/>
  <c r="K77" i="1"/>
  <c r="C77" i="1"/>
  <c r="B77" i="1"/>
  <c r="N76" i="1"/>
  <c r="J76" i="1"/>
  <c r="M76" i="1"/>
  <c r="L76" i="1"/>
  <c r="K76" i="1"/>
  <c r="C76" i="1"/>
  <c r="B76" i="1"/>
  <c r="J75" i="1"/>
  <c r="N75" i="1"/>
  <c r="M75" i="1"/>
  <c r="L75" i="1"/>
  <c r="K75" i="1"/>
  <c r="C75" i="1"/>
  <c r="B75" i="1"/>
  <c r="N74" i="1"/>
  <c r="J74" i="1"/>
  <c r="M74" i="1"/>
  <c r="L74" i="1"/>
  <c r="K74" i="1"/>
  <c r="C74" i="1"/>
  <c r="B74" i="1"/>
  <c r="J73" i="1"/>
  <c r="N73" i="1"/>
  <c r="M73" i="1"/>
  <c r="L73" i="1"/>
  <c r="K73" i="1"/>
  <c r="C73" i="1"/>
  <c r="B73" i="1"/>
  <c r="N72" i="1"/>
  <c r="J72" i="1"/>
  <c r="M72" i="1"/>
  <c r="L72" i="1"/>
  <c r="K72" i="1"/>
  <c r="C72" i="1"/>
  <c r="B72" i="1"/>
  <c r="J71" i="1"/>
  <c r="N71" i="1"/>
  <c r="M71" i="1"/>
  <c r="L71" i="1"/>
  <c r="K71" i="1"/>
  <c r="C71" i="1"/>
  <c r="B71" i="1"/>
  <c r="N70" i="1"/>
  <c r="J70" i="1"/>
  <c r="M70" i="1"/>
  <c r="L70" i="1"/>
  <c r="K70" i="1"/>
  <c r="C70" i="1"/>
  <c r="B70" i="1"/>
  <c r="J69" i="1"/>
  <c r="N69" i="1"/>
  <c r="M69" i="1"/>
  <c r="L69" i="1"/>
  <c r="K69" i="1"/>
  <c r="C69" i="1"/>
  <c r="B69" i="1"/>
  <c r="N68" i="1"/>
  <c r="J68" i="1"/>
  <c r="M68" i="1"/>
  <c r="L68" i="1"/>
  <c r="K68" i="1"/>
  <c r="C68" i="1"/>
  <c r="B68" i="1"/>
  <c r="J67" i="1"/>
  <c r="N67" i="1"/>
  <c r="M67" i="1"/>
  <c r="L67" i="1"/>
  <c r="K67" i="1"/>
  <c r="C67" i="1"/>
  <c r="B67" i="1"/>
  <c r="N66" i="1"/>
  <c r="J66" i="1"/>
  <c r="M66" i="1"/>
  <c r="L66" i="1"/>
  <c r="K66" i="1"/>
  <c r="C66" i="1"/>
  <c r="B66" i="1"/>
  <c r="J65" i="1"/>
  <c r="N65" i="1"/>
  <c r="M65" i="1"/>
  <c r="L65" i="1"/>
  <c r="K65" i="1"/>
  <c r="C65" i="1"/>
  <c r="B65" i="1"/>
  <c r="N64" i="1"/>
  <c r="J64" i="1"/>
  <c r="M64" i="1"/>
  <c r="L64" i="1"/>
  <c r="K64" i="1"/>
  <c r="C64" i="1"/>
  <c r="B64" i="1"/>
  <c r="J63" i="1"/>
  <c r="N63" i="1"/>
  <c r="M63" i="1"/>
  <c r="L63" i="1"/>
  <c r="K63" i="1"/>
  <c r="C63" i="1"/>
  <c r="B63" i="1"/>
  <c r="N62" i="1"/>
  <c r="J62" i="1"/>
  <c r="M62" i="1"/>
  <c r="L62" i="1"/>
  <c r="K62" i="1"/>
  <c r="C62" i="1"/>
  <c r="B62" i="1"/>
  <c r="K61" i="1"/>
  <c r="J61" i="1"/>
  <c r="N61" i="1"/>
  <c r="M61" i="1"/>
  <c r="L61" i="1"/>
  <c r="C61" i="1"/>
  <c r="B61" i="1"/>
  <c r="J60" i="1"/>
  <c r="N60" i="1"/>
  <c r="M60" i="1"/>
  <c r="L60" i="1"/>
  <c r="K60" i="1"/>
  <c r="C60" i="1"/>
  <c r="B60" i="1"/>
  <c r="J59" i="1"/>
  <c r="N59" i="1"/>
  <c r="M59" i="1"/>
  <c r="L59" i="1"/>
  <c r="K59" i="1"/>
  <c r="C59" i="1"/>
  <c r="B59" i="1"/>
  <c r="N58" i="1"/>
  <c r="J58" i="1"/>
  <c r="M58" i="1"/>
  <c r="L58" i="1"/>
  <c r="K58" i="1"/>
  <c r="C58" i="1"/>
  <c r="B58" i="1"/>
  <c r="J57" i="1"/>
  <c r="N57" i="1"/>
  <c r="M57" i="1"/>
  <c r="L57" i="1"/>
  <c r="K57" i="1"/>
  <c r="C57" i="1"/>
  <c r="B57" i="1"/>
  <c r="N56" i="1"/>
  <c r="J56" i="1"/>
  <c r="M56" i="1"/>
  <c r="L56" i="1"/>
  <c r="K56" i="1"/>
  <c r="C56" i="1"/>
  <c r="B56" i="1"/>
  <c r="J55" i="1"/>
  <c r="N55" i="1"/>
  <c r="M55" i="1"/>
  <c r="L55" i="1"/>
  <c r="K55" i="1"/>
  <c r="C55" i="1"/>
  <c r="B55" i="1"/>
  <c r="N54" i="1"/>
  <c r="J54" i="1"/>
  <c r="M54" i="1"/>
  <c r="L54" i="1"/>
  <c r="K54" i="1"/>
  <c r="C54" i="1"/>
  <c r="B54" i="1"/>
  <c r="K53" i="1"/>
  <c r="J53" i="1"/>
  <c r="N53" i="1"/>
  <c r="M53" i="1"/>
  <c r="L53" i="1"/>
  <c r="C53" i="1"/>
  <c r="B53" i="1"/>
  <c r="J52" i="1"/>
  <c r="N52" i="1"/>
  <c r="M52" i="1"/>
  <c r="L52" i="1"/>
  <c r="K52" i="1"/>
  <c r="C52" i="1"/>
  <c r="B52" i="1"/>
  <c r="J51" i="1"/>
  <c r="N51" i="1"/>
  <c r="M51" i="1"/>
  <c r="L51" i="1"/>
  <c r="K51" i="1"/>
  <c r="C51" i="1"/>
  <c r="B51" i="1"/>
  <c r="N50" i="1"/>
  <c r="J50" i="1"/>
  <c r="M50" i="1"/>
  <c r="L50" i="1"/>
  <c r="K50" i="1"/>
  <c r="C50" i="1"/>
  <c r="B50" i="1"/>
  <c r="J49" i="1"/>
  <c r="N49" i="1"/>
  <c r="M49" i="1"/>
  <c r="L49" i="1"/>
  <c r="K49" i="1"/>
  <c r="C49" i="1"/>
  <c r="B49" i="1"/>
  <c r="N48" i="1"/>
  <c r="J48" i="1"/>
  <c r="M48" i="1"/>
  <c r="L48" i="1"/>
  <c r="K48" i="1"/>
  <c r="C48" i="1"/>
  <c r="B48" i="1"/>
  <c r="J47" i="1"/>
  <c r="N47" i="1"/>
  <c r="M47" i="1"/>
  <c r="L47" i="1"/>
  <c r="K47" i="1"/>
  <c r="C47" i="1"/>
  <c r="B47" i="1"/>
  <c r="N46" i="1"/>
  <c r="J46" i="1"/>
  <c r="M46" i="1"/>
  <c r="L46" i="1"/>
  <c r="K46" i="1"/>
  <c r="C46" i="1"/>
  <c r="B46" i="1"/>
  <c r="K45" i="1"/>
  <c r="J45" i="1"/>
  <c r="N45" i="1"/>
  <c r="M45" i="1"/>
  <c r="L45" i="1"/>
  <c r="C45" i="1"/>
  <c r="B45" i="1"/>
  <c r="J44" i="1"/>
  <c r="N44" i="1"/>
  <c r="M44" i="1"/>
  <c r="L44" i="1"/>
  <c r="K44" i="1"/>
  <c r="C44" i="1"/>
  <c r="B44" i="1"/>
  <c r="J43" i="1"/>
  <c r="N43" i="1"/>
  <c r="M43" i="1"/>
  <c r="L43" i="1"/>
  <c r="K43" i="1"/>
  <c r="C43" i="1"/>
  <c r="B43" i="1"/>
  <c r="N42" i="1"/>
  <c r="J42" i="1"/>
  <c r="M42" i="1"/>
  <c r="L42" i="1"/>
  <c r="K42" i="1"/>
  <c r="C42" i="1"/>
  <c r="B42" i="1"/>
  <c r="J41" i="1"/>
  <c r="N41" i="1"/>
  <c r="M41" i="1"/>
  <c r="L41" i="1"/>
  <c r="K41" i="1"/>
  <c r="C41" i="1"/>
  <c r="B41" i="1"/>
  <c r="N40" i="1"/>
  <c r="J40" i="1"/>
  <c r="M40" i="1"/>
  <c r="L40" i="1"/>
  <c r="K40" i="1"/>
  <c r="C40" i="1"/>
  <c r="B40" i="1"/>
  <c r="J39" i="1"/>
  <c r="N39" i="1"/>
  <c r="M39" i="1"/>
  <c r="L39" i="1"/>
  <c r="K39" i="1"/>
  <c r="C39" i="1"/>
  <c r="B39" i="1"/>
  <c r="N38" i="1"/>
  <c r="J38" i="1"/>
  <c r="M38" i="1"/>
  <c r="L38" i="1"/>
  <c r="K38" i="1"/>
  <c r="C38" i="1"/>
  <c r="B38" i="1"/>
  <c r="K37" i="1"/>
  <c r="J37" i="1"/>
  <c r="N37" i="1"/>
  <c r="M37" i="1"/>
  <c r="L37" i="1"/>
  <c r="C37" i="1"/>
  <c r="B37" i="1"/>
  <c r="J36" i="1"/>
  <c r="N36" i="1"/>
  <c r="M36" i="1"/>
  <c r="L36" i="1"/>
  <c r="K36" i="1"/>
  <c r="C36" i="1"/>
  <c r="B36" i="1"/>
  <c r="J35" i="1"/>
  <c r="N35" i="1"/>
  <c r="M35" i="1"/>
  <c r="L35" i="1"/>
  <c r="K35" i="1"/>
  <c r="C35" i="1"/>
  <c r="B35" i="1"/>
  <c r="N34" i="1"/>
  <c r="J34" i="1"/>
  <c r="M34" i="1"/>
  <c r="L34" i="1"/>
  <c r="K34" i="1"/>
  <c r="C34" i="1"/>
  <c r="B34" i="1"/>
  <c r="J33" i="1"/>
  <c r="N33" i="1"/>
  <c r="M33" i="1"/>
  <c r="L33" i="1"/>
  <c r="K33" i="1"/>
  <c r="C33" i="1"/>
  <c r="B33" i="1"/>
  <c r="N32" i="1"/>
  <c r="J32" i="1"/>
  <c r="M32" i="1"/>
  <c r="L32" i="1"/>
  <c r="K32" i="1"/>
  <c r="C32" i="1"/>
  <c r="B32" i="1"/>
  <c r="J31" i="1"/>
  <c r="N31" i="1"/>
  <c r="M31" i="1"/>
  <c r="L31" i="1"/>
  <c r="K31" i="1"/>
  <c r="C31" i="1"/>
  <c r="B31" i="1"/>
  <c r="N30" i="1"/>
  <c r="J30" i="1"/>
  <c r="M30" i="1"/>
  <c r="L30" i="1"/>
  <c r="K30" i="1"/>
  <c r="C30" i="1"/>
  <c r="B30" i="1"/>
  <c r="K29" i="1"/>
  <c r="J29" i="1"/>
  <c r="N29" i="1"/>
  <c r="M29" i="1"/>
  <c r="L29" i="1"/>
  <c r="C29" i="1"/>
  <c r="B29" i="1"/>
  <c r="L28" i="1"/>
  <c r="J28" i="1"/>
  <c r="N28" i="1"/>
  <c r="M28" i="1"/>
  <c r="K28" i="1"/>
  <c r="C28" i="1"/>
  <c r="B28" i="1"/>
  <c r="J27" i="1"/>
  <c r="N27" i="1"/>
  <c r="M27" i="1"/>
  <c r="L27" i="1"/>
  <c r="K27" i="1"/>
  <c r="C27" i="1"/>
  <c r="B27" i="1"/>
  <c r="N26" i="1"/>
  <c r="J26" i="1"/>
  <c r="M26" i="1"/>
  <c r="L26" i="1"/>
  <c r="K26" i="1"/>
  <c r="C26" i="1"/>
  <c r="B26" i="1"/>
  <c r="J25" i="1"/>
  <c r="N25" i="1"/>
  <c r="M25" i="1"/>
  <c r="L25" i="1"/>
  <c r="K25" i="1"/>
  <c r="C25" i="1"/>
  <c r="B25" i="1"/>
  <c r="N24" i="1"/>
  <c r="J24" i="1"/>
  <c r="M24" i="1"/>
  <c r="L24" i="1"/>
  <c r="K24" i="1"/>
  <c r="C24" i="1"/>
  <c r="B24" i="1"/>
  <c r="J23" i="1"/>
  <c r="N23" i="1"/>
  <c r="M23" i="1"/>
  <c r="L23" i="1"/>
  <c r="K23" i="1"/>
  <c r="C23" i="1"/>
  <c r="B23" i="1"/>
  <c r="N22" i="1"/>
  <c r="J22" i="1"/>
  <c r="M22" i="1"/>
  <c r="L22" i="1"/>
  <c r="K22" i="1"/>
  <c r="C22" i="1"/>
  <c r="B22" i="1"/>
  <c r="K21" i="1"/>
  <c r="J21" i="1"/>
  <c r="N21" i="1"/>
  <c r="M21" i="1"/>
  <c r="L21" i="1"/>
  <c r="C21" i="1"/>
  <c r="B21" i="1"/>
  <c r="J20" i="1"/>
  <c r="N20" i="1"/>
  <c r="M20" i="1"/>
  <c r="L20" i="1"/>
  <c r="K20" i="1"/>
  <c r="C20" i="1"/>
  <c r="B20" i="1"/>
  <c r="J19" i="1"/>
  <c r="N19" i="1"/>
  <c r="M19" i="1"/>
  <c r="L19" i="1"/>
  <c r="K19" i="1"/>
  <c r="C19" i="1"/>
  <c r="B19" i="1"/>
  <c r="N18" i="1"/>
  <c r="J18" i="1"/>
  <c r="M18" i="1"/>
  <c r="L18" i="1"/>
  <c r="K18" i="1"/>
  <c r="C18" i="1"/>
  <c r="B18" i="1"/>
  <c r="J17" i="1"/>
  <c r="N17" i="1"/>
  <c r="M17" i="1"/>
  <c r="L17" i="1"/>
  <c r="K17" i="1"/>
  <c r="O17" i="1" s="1"/>
  <c r="C17" i="1"/>
  <c r="B17" i="1"/>
  <c r="N16" i="1"/>
  <c r="M16" i="1"/>
  <c r="L16" i="1"/>
  <c r="K16" i="1"/>
  <c r="O101" i="1" l="1"/>
  <c r="O85" i="1"/>
  <c r="O93" i="1"/>
  <c r="O97" i="1"/>
  <c r="Q97" i="1" s="1"/>
  <c r="O136" i="1"/>
  <c r="O144" i="1"/>
  <c r="O87" i="1"/>
  <c r="Q87" i="1" s="1"/>
  <c r="O120" i="1"/>
  <c r="P120" i="1" s="1"/>
  <c r="O73" i="1"/>
  <c r="O89" i="1"/>
  <c r="O54" i="1"/>
  <c r="Q54" i="1" s="1"/>
  <c r="O68" i="1"/>
  <c r="P68" i="1" s="1"/>
  <c r="O104" i="1"/>
  <c r="Q17" i="1"/>
  <c r="P17" i="1"/>
  <c r="O24" i="1"/>
  <c r="O26" i="1"/>
  <c r="O30" i="1"/>
  <c r="O34" i="1"/>
  <c r="O36" i="1"/>
  <c r="O42" i="1"/>
  <c r="O48" i="1"/>
  <c r="O58" i="1"/>
  <c r="Q68" i="1"/>
  <c r="O74" i="1"/>
  <c r="O76" i="1"/>
  <c r="O78" i="1"/>
  <c r="O82" i="1"/>
  <c r="Q104" i="1"/>
  <c r="P104" i="1"/>
  <c r="P87" i="1"/>
  <c r="Q101" i="1"/>
  <c r="P101" i="1"/>
  <c r="Q120" i="1"/>
  <c r="P54" i="1"/>
  <c r="O18" i="1"/>
  <c r="O19" i="1"/>
  <c r="O83" i="1"/>
  <c r="Q136" i="1"/>
  <c r="P136" i="1"/>
  <c r="O20" i="1"/>
  <c r="O22" i="1"/>
  <c r="O28" i="1"/>
  <c r="O32" i="1"/>
  <c r="O38" i="1"/>
  <c r="O40" i="1"/>
  <c r="O44" i="1"/>
  <c r="O46" i="1"/>
  <c r="O50" i="1"/>
  <c r="O52" i="1"/>
  <c r="O56" i="1"/>
  <c r="O60" i="1"/>
  <c r="O62" i="1"/>
  <c r="O64" i="1"/>
  <c r="O66" i="1"/>
  <c r="O70" i="1"/>
  <c r="O72" i="1"/>
  <c r="O80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O53" i="1"/>
  <c r="O55" i="1"/>
  <c r="O57" i="1"/>
  <c r="O59" i="1"/>
  <c r="O61" i="1"/>
  <c r="O63" i="1"/>
  <c r="O65" i="1"/>
  <c r="O67" i="1"/>
  <c r="O69" i="1"/>
  <c r="O71" i="1"/>
  <c r="Q73" i="1"/>
  <c r="P73" i="1"/>
  <c r="O75" i="1"/>
  <c r="O77" i="1"/>
  <c r="O79" i="1"/>
  <c r="O81" i="1"/>
  <c r="P85" i="1"/>
  <c r="Q85" i="1"/>
  <c r="Q89" i="1"/>
  <c r="P89" i="1"/>
  <c r="Q93" i="1"/>
  <c r="P93" i="1"/>
  <c r="O96" i="1"/>
  <c r="Q128" i="1"/>
  <c r="P128" i="1"/>
  <c r="O135" i="1"/>
  <c r="O88" i="1"/>
  <c r="O92" i="1"/>
  <c r="O98" i="1"/>
  <c r="O99" i="1"/>
  <c r="O108" i="1"/>
  <c r="O123" i="1"/>
  <c r="O127" i="1"/>
  <c r="O140" i="1"/>
  <c r="O84" i="1"/>
  <c r="O86" i="1"/>
  <c r="O94" i="1"/>
  <c r="O95" i="1"/>
  <c r="Q112" i="1"/>
  <c r="P112" i="1"/>
  <c r="O115" i="1"/>
  <c r="O119" i="1"/>
  <c r="O132" i="1"/>
  <c r="Q144" i="1"/>
  <c r="P144" i="1"/>
  <c r="O102" i="1"/>
  <c r="O116" i="1"/>
  <c r="O131" i="1"/>
  <c r="O90" i="1"/>
  <c r="O91" i="1"/>
  <c r="O100" i="1"/>
  <c r="O103" i="1"/>
  <c r="O107" i="1"/>
  <c r="O111" i="1"/>
  <c r="O124" i="1"/>
  <c r="O139" i="1"/>
  <c r="O143" i="1"/>
  <c r="O105" i="1"/>
  <c r="O106" i="1"/>
  <c r="O113" i="1"/>
  <c r="O114" i="1"/>
  <c r="O121" i="1"/>
  <c r="O122" i="1"/>
  <c r="O129" i="1"/>
  <c r="O130" i="1"/>
  <c r="O137" i="1"/>
  <c r="O138" i="1"/>
  <c r="O109" i="1"/>
  <c r="O110" i="1"/>
  <c r="O117" i="1"/>
  <c r="O118" i="1"/>
  <c r="O125" i="1"/>
  <c r="O126" i="1"/>
  <c r="O133" i="1"/>
  <c r="O134" i="1"/>
  <c r="O141" i="1"/>
  <c r="O142" i="1"/>
  <c r="P97" i="1" l="1"/>
  <c r="P91" i="1"/>
  <c r="Q91" i="1"/>
  <c r="Q108" i="1"/>
  <c r="P108" i="1"/>
  <c r="Q88" i="1"/>
  <c r="P88" i="1"/>
  <c r="P79" i="1"/>
  <c r="Q79" i="1"/>
  <c r="Q65" i="1"/>
  <c r="P65" i="1"/>
  <c r="Q49" i="1"/>
  <c r="P49" i="1"/>
  <c r="Q33" i="1"/>
  <c r="P33" i="1"/>
  <c r="Q72" i="1"/>
  <c r="P72" i="1"/>
  <c r="P50" i="1"/>
  <c r="Q50" i="1"/>
  <c r="P42" i="1"/>
  <c r="Q42" i="1"/>
  <c r="Q141" i="1"/>
  <c r="P141" i="1"/>
  <c r="Q125" i="1"/>
  <c r="P125" i="1"/>
  <c r="Q109" i="1"/>
  <c r="P109" i="1"/>
  <c r="Q129" i="1"/>
  <c r="P129" i="1"/>
  <c r="Q113" i="1"/>
  <c r="P113" i="1"/>
  <c r="Q143" i="1"/>
  <c r="P143" i="1"/>
  <c r="Q107" i="1"/>
  <c r="P107" i="1"/>
  <c r="Q90" i="1"/>
  <c r="P90" i="1"/>
  <c r="Q77" i="1"/>
  <c r="P77" i="1"/>
  <c r="P71" i="1"/>
  <c r="Q71" i="1"/>
  <c r="P63" i="1"/>
  <c r="Q63" i="1"/>
  <c r="P55" i="1"/>
  <c r="Q55" i="1"/>
  <c r="P47" i="1"/>
  <c r="Q47" i="1"/>
  <c r="P39" i="1"/>
  <c r="Q39" i="1"/>
  <c r="P31" i="1"/>
  <c r="Q31" i="1"/>
  <c r="P23" i="1"/>
  <c r="Q23" i="1"/>
  <c r="P70" i="1"/>
  <c r="Q70" i="1"/>
  <c r="Q60" i="1"/>
  <c r="P60" i="1"/>
  <c r="Q46" i="1"/>
  <c r="P46" i="1"/>
  <c r="Q32" i="1"/>
  <c r="P32" i="1"/>
  <c r="Q18" i="1"/>
  <c r="P18" i="1"/>
  <c r="P78" i="1"/>
  <c r="Q78" i="1"/>
  <c r="P142" i="1"/>
  <c r="Q142" i="1"/>
  <c r="P126" i="1"/>
  <c r="Q126" i="1"/>
  <c r="P110" i="1"/>
  <c r="Q110" i="1"/>
  <c r="P130" i="1"/>
  <c r="Q130" i="1"/>
  <c r="P114" i="1"/>
  <c r="Q114" i="1"/>
  <c r="Q111" i="1"/>
  <c r="P111" i="1"/>
  <c r="Q102" i="1"/>
  <c r="P102" i="1"/>
  <c r="Q132" i="1"/>
  <c r="P132" i="1"/>
  <c r="Q84" i="1"/>
  <c r="P84" i="1"/>
  <c r="Q57" i="1"/>
  <c r="P57" i="1"/>
  <c r="Q41" i="1"/>
  <c r="P41" i="1"/>
  <c r="Q25" i="1"/>
  <c r="P25" i="1"/>
  <c r="P62" i="1"/>
  <c r="Q62" i="1"/>
  <c r="P38" i="1"/>
  <c r="Q38" i="1"/>
  <c r="Q20" i="1"/>
  <c r="P20" i="1"/>
  <c r="P19" i="1"/>
  <c r="Q19" i="1"/>
  <c r="P82" i="1"/>
  <c r="Q82" i="1"/>
  <c r="Q26" i="1"/>
  <c r="P26" i="1"/>
  <c r="Q119" i="1"/>
  <c r="P119" i="1"/>
  <c r="P95" i="1"/>
  <c r="Q95" i="1"/>
  <c r="Q140" i="1"/>
  <c r="P140" i="1"/>
  <c r="P99" i="1"/>
  <c r="Q99" i="1"/>
  <c r="Q36" i="1"/>
  <c r="P36" i="1"/>
  <c r="P134" i="1"/>
  <c r="Q134" i="1"/>
  <c r="P118" i="1"/>
  <c r="Q118" i="1"/>
  <c r="P138" i="1"/>
  <c r="Q138" i="1"/>
  <c r="P122" i="1"/>
  <c r="Q122" i="1"/>
  <c r="P106" i="1"/>
  <c r="Q106" i="1"/>
  <c r="Q139" i="1"/>
  <c r="P139" i="1"/>
  <c r="Q103" i="1"/>
  <c r="P103" i="1"/>
  <c r="Q131" i="1"/>
  <c r="P131" i="1"/>
  <c r="Q115" i="1"/>
  <c r="P115" i="1"/>
  <c r="Q94" i="1"/>
  <c r="P94" i="1"/>
  <c r="Q127" i="1"/>
  <c r="P127" i="1"/>
  <c r="Q98" i="1"/>
  <c r="P98" i="1"/>
  <c r="Q96" i="1"/>
  <c r="P96" i="1"/>
  <c r="P75" i="1"/>
  <c r="Q75" i="1"/>
  <c r="Q69" i="1"/>
  <c r="P69" i="1"/>
  <c r="Q61" i="1"/>
  <c r="P61" i="1"/>
  <c r="Q53" i="1"/>
  <c r="P53" i="1"/>
  <c r="Q45" i="1"/>
  <c r="P45" i="1"/>
  <c r="Q37" i="1"/>
  <c r="P37" i="1"/>
  <c r="Q29" i="1"/>
  <c r="P29" i="1"/>
  <c r="Q21" i="1"/>
  <c r="P21" i="1"/>
  <c r="Q66" i="1"/>
  <c r="P66" i="1"/>
  <c r="Q56" i="1"/>
  <c r="P56" i="1"/>
  <c r="Q44" i="1"/>
  <c r="P44" i="1"/>
  <c r="Q28" i="1"/>
  <c r="P28" i="1"/>
  <c r="Q76" i="1"/>
  <c r="P76" i="1"/>
  <c r="P58" i="1"/>
  <c r="Q58" i="1"/>
  <c r="P34" i="1"/>
  <c r="Q34" i="1"/>
  <c r="Q24" i="1"/>
  <c r="P24" i="1"/>
  <c r="Q133" i="1"/>
  <c r="P133" i="1"/>
  <c r="Q117" i="1"/>
  <c r="P117" i="1"/>
  <c r="Q137" i="1"/>
  <c r="P137" i="1"/>
  <c r="Q121" i="1"/>
  <c r="P121" i="1"/>
  <c r="Q105" i="1"/>
  <c r="P105" i="1"/>
  <c r="Q124" i="1"/>
  <c r="P124" i="1"/>
  <c r="Q100" i="1"/>
  <c r="P100" i="1"/>
  <c r="Q116" i="1"/>
  <c r="P116" i="1"/>
  <c r="Q86" i="1"/>
  <c r="P86" i="1"/>
  <c r="Q123" i="1"/>
  <c r="P123" i="1"/>
  <c r="Q92" i="1"/>
  <c r="P92" i="1"/>
  <c r="Q135" i="1"/>
  <c r="P135" i="1"/>
  <c r="Q81" i="1"/>
  <c r="P81" i="1"/>
  <c r="P67" i="1"/>
  <c r="Q67" i="1"/>
  <c r="P59" i="1"/>
  <c r="Q59" i="1"/>
  <c r="P51" i="1"/>
  <c r="Q51" i="1"/>
  <c r="P43" i="1"/>
  <c r="Q43" i="1"/>
  <c r="P35" i="1"/>
  <c r="Q35" i="1"/>
  <c r="P27" i="1"/>
  <c r="Q27" i="1"/>
  <c r="Q80" i="1"/>
  <c r="P80" i="1"/>
  <c r="Q64" i="1"/>
  <c r="P64" i="1"/>
  <c r="Q52" i="1"/>
  <c r="P52" i="1"/>
  <c r="Q40" i="1"/>
  <c r="P40" i="1"/>
  <c r="P22" i="1"/>
  <c r="Q22" i="1"/>
  <c r="P83" i="1"/>
  <c r="Q83" i="1"/>
  <c r="P74" i="1"/>
  <c r="Q74" i="1"/>
  <c r="Q48" i="1"/>
  <c r="P48" i="1"/>
  <c r="P30" i="1"/>
  <c r="Q30" i="1"/>
  <c r="Q145" i="1" l="1"/>
</calcChain>
</file>

<file path=xl/sharedStrings.xml><?xml version="1.0" encoding="utf-8"?>
<sst xmlns="http://schemas.openxmlformats.org/spreadsheetml/2006/main" count="41" uniqueCount="36">
  <si>
    <t>Date</t>
  </si>
  <si>
    <t>Month</t>
  </si>
  <si>
    <t>Year</t>
  </si>
  <si>
    <t>const</t>
  </si>
  <si>
    <t>Predicted</t>
  </si>
  <si>
    <t>Diff</t>
  </si>
  <si>
    <t>Model Error</t>
  </si>
  <si>
    <t>Model 6: Prais-Winsten, using observations 2013:01-2022:12 (T = 120)</t>
  </si>
  <si>
    <t>Dependent variable: TB_GSlt50kWh_NoCDM</t>
  </si>
  <si>
    <t>rho = -0.27522</t>
  </si>
  <si>
    <t>coefficient</t>
  </si>
  <si>
    <t>std. error</t>
  </si>
  <si>
    <t>t-ratio</t>
  </si>
  <si>
    <t>p-value</t>
  </si>
  <si>
    <t>TB_HDD14</t>
  </si>
  <si>
    <t>TB_CDD16</t>
  </si>
  <si>
    <t>TB_GSlt50Cust</t>
  </si>
  <si>
    <t>COVID_AM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</si>
  <si>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</si>
  <si>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</si>
  <si>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</si>
  <si>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</si>
  <si>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</si>
  <si>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</si>
  <si>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</si>
  <si>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F(4, 115)</t>
  </si>
  <si>
    <t>P-value(F)</t>
  </si>
  <si>
    <t>rho</t>
  </si>
  <si>
    <t>Durbin-Watson</t>
  </si>
  <si>
    <t>Actual
 (no CDM)</t>
  </si>
  <si>
    <t>Predicted
 (no CDM)</t>
  </si>
  <si>
    <t>Actual (CDM Removed)</t>
  </si>
  <si>
    <t>Predicted 
(CDM Removed)</t>
  </si>
  <si>
    <t>Actual</t>
  </si>
  <si>
    <t>GS &lt; 50 kW</t>
  </si>
  <si>
    <t>TB_GSlt50kWh_NoCDM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</si>
</sst>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mmm\-yyyy"/>
    <numFmt numFmtId="166" formatCode="0.0%"/>
    <numFmt numFmtId="167" formatCode="_(* #,##0.0_);_(* \(#,##0.0\);_(* &quot;-&quot;??_);_(@_)"/>
    <numFmt numFmtId="168" formatCode="_(* #,##0.000_);_(* \(#,##0.000\);_(* &quot;-&quot;??_);_(@_)"/>
    <numFmt numFmtId="169" formatCode="_(* #,##0.00000_);_(* \(#,##0.00000\);_(* &quot;-&quot;??_);_(@_)"/>
    <numFmt numFmtId="170" formatCode="_(* #,##0.0000_);_(* \(#,##0.00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167" fontId="0" fillId="0" borderId="0" xfId="1" applyNumberFormat="1" applyFont="1"/>
    <xf numFmtId="168" fontId="0" fillId="0" borderId="0" xfId="1" applyNumberFormat="1" applyFont="1"/>
    <xf numFmtId="169" fontId="0" fillId="0" borderId="0" xfId="1" applyNumberFormat="1" applyFont="1"/>
    <xf numFmtId="11" fontId="0" fillId="0" borderId="0" xfId="1" applyNumberFormat="1" applyFont="1"/>
    <xf numFmtId="170" fontId="0" fillId="0" borderId="0" xfId="1" applyNumberFormat="1" applyFont="1"/>
    <xf numFmtId="166" fontId="0" fillId="0" borderId="0" xfId="0" applyNumberFormat="1"/>
    <xf numFmtId="14" fontId="0" fillId="0" borderId="0" xfId="0" applyNumberFormat="1"/>
    <xf numFmtId="165" fontId="0" fillId="2" borderId="0" xfId="0" applyNumberFormat="1" applyFill="1"/>
    <xf numFmtId="0" fontId="0" fillId="2" borderId="0" xfId="0" applyFill="1"/>
    <xf numFmtId="164" fontId="0" fillId="2" borderId="0" xfId="1" applyNumberFormat="1" applyFont="1" applyFill="1"/>
    <xf numFmtId="166" fontId="0" fillId="2" borderId="0" xfId="2" applyNumberFormat="1" applyFont="1" applyFill="1"/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0" fillId="0" borderId="9" xfId="0" applyNumberFormat="1" applyBorder="1"/>
    <xf numFmtId="164" fontId="0" fillId="0" borderId="10" xfId="0" applyNumberFormat="1" applyBorder="1"/>
    <xf numFmtId="165" fontId="0" fillId="0" borderId="12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17" fontId="0" fillId="0" borderId="10" xfId="0" applyNumberFormat="1" applyBorder="1"/>
    <xf numFmtId="164" fontId="0" fillId="0" borderId="11" xfId="1" applyNumberFormat="1" applyFont="1" applyBorder="1"/>
    <xf numFmtId="17" fontId="0" fillId="0" borderId="13" xfId="0" applyNumberFormat="1" applyBorder="1"/>
    <xf numFmtId="164" fontId="0" fillId="0" borderId="14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'c) Predicted 2023 TB GS&lt;50'!$D$16</c:f>
              <c:strCache>
                <c:ptCount val="1"/>
                <c:pt idx="0">
                  <c:v> TB_GSlt50kWh_NoCDM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'c) Predicted 2023 TB GS&lt;50'!$A$17:$A$148</c:f>
              <c:numCache>
                <c:formatCode>mmm\-yyyy</c:formatCode>
                <c:ptCount val="13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</c:numCache>
            </c:numRef>
          </c:cat>
          <c:val>
            <c:numRef>
              <c:f>'c) Predicted 2023 TB GS&lt;50'!$D$17:$D$148</c:f>
              <c:numCache>
                <c:formatCode>_(* #,##0_);_(* \(#,##0\);_(* "-"??_);_(@_)</c:formatCode>
                <c:ptCount val="132"/>
                <c:pt idx="0">
                  <c:v>14063470.954466397</c:v>
                </c:pt>
                <c:pt idx="1">
                  <c:v>12593990.544466389</c:v>
                </c:pt>
                <c:pt idx="2">
                  <c:v>12631237.844466392</c:v>
                </c:pt>
                <c:pt idx="3">
                  <c:v>11229897.434466371</c:v>
                </c:pt>
                <c:pt idx="4">
                  <c:v>10514335.94446641</c:v>
                </c:pt>
                <c:pt idx="5">
                  <c:v>9911695.3344663866</c:v>
                </c:pt>
                <c:pt idx="6">
                  <c:v>10414020.254466401</c:v>
                </c:pt>
                <c:pt idx="7">
                  <c:v>10488884.114466378</c:v>
                </c:pt>
                <c:pt idx="8">
                  <c:v>9917097.2744664121</c:v>
                </c:pt>
                <c:pt idx="9">
                  <c:v>10570537.392078405</c:v>
                </c:pt>
                <c:pt idx="10">
                  <c:v>11966683.716854399</c:v>
                </c:pt>
                <c:pt idx="11">
                  <c:v>14488516.214466402</c:v>
                </c:pt>
                <c:pt idx="12">
                  <c:v>15391200.409158656</c:v>
                </c:pt>
                <c:pt idx="13">
                  <c:v>13508217.449158659</c:v>
                </c:pt>
                <c:pt idx="14">
                  <c:v>13569784.539158652</c:v>
                </c:pt>
                <c:pt idx="15">
                  <c:v>11392171.739158669</c:v>
                </c:pt>
                <c:pt idx="16">
                  <c:v>10805868.629158646</c:v>
                </c:pt>
                <c:pt idx="17">
                  <c:v>10047478.889158642</c:v>
                </c:pt>
                <c:pt idx="18">
                  <c:v>10592943.219158662</c:v>
                </c:pt>
                <c:pt idx="19">
                  <c:v>10596375.052770652</c:v>
                </c:pt>
                <c:pt idx="20">
                  <c:v>10083567.483158655</c:v>
                </c:pt>
                <c:pt idx="21">
                  <c:v>10955848.910158675</c:v>
                </c:pt>
                <c:pt idx="22">
                  <c:v>12555970.239158671</c:v>
                </c:pt>
                <c:pt idx="23">
                  <c:v>13645088.359158646</c:v>
                </c:pt>
                <c:pt idx="24">
                  <c:v>15046380.398526348</c:v>
                </c:pt>
                <c:pt idx="25">
                  <c:v>13717002.876526358</c:v>
                </c:pt>
                <c:pt idx="26">
                  <c:v>13265796.418526402</c:v>
                </c:pt>
                <c:pt idx="27">
                  <c:v>11148469.469526365</c:v>
                </c:pt>
                <c:pt idx="28">
                  <c:v>10799890.806526352</c:v>
                </c:pt>
                <c:pt idx="29">
                  <c:v>10336838.356526336</c:v>
                </c:pt>
                <c:pt idx="30">
                  <c:v>11024526.425526379</c:v>
                </c:pt>
                <c:pt idx="31">
                  <c:v>11075757.129526347</c:v>
                </c:pt>
                <c:pt idx="32">
                  <c:v>10438151.518526342</c:v>
                </c:pt>
                <c:pt idx="33">
                  <c:v>10886683.006526368</c:v>
                </c:pt>
                <c:pt idx="34">
                  <c:v>11497281.430526339</c:v>
                </c:pt>
                <c:pt idx="35">
                  <c:v>12724783.321526384</c:v>
                </c:pt>
                <c:pt idx="36">
                  <c:v>14463575.22574288</c:v>
                </c:pt>
                <c:pt idx="37">
                  <c:v>13447183.655742858</c:v>
                </c:pt>
                <c:pt idx="38">
                  <c:v>12794711.545742895</c:v>
                </c:pt>
                <c:pt idx="39">
                  <c:v>11392813.425742846</c:v>
                </c:pt>
                <c:pt idx="40">
                  <c:v>10714098.015742861</c:v>
                </c:pt>
                <c:pt idx="41">
                  <c:v>10430200.305742871</c:v>
                </c:pt>
                <c:pt idx="42">
                  <c:v>11328724.89574286</c:v>
                </c:pt>
                <c:pt idx="43">
                  <c:v>11571175.055742867</c:v>
                </c:pt>
                <c:pt idx="44">
                  <c:v>10321746.885742884</c:v>
                </c:pt>
                <c:pt idx="45">
                  <c:v>10521528.575742852</c:v>
                </c:pt>
                <c:pt idx="46">
                  <c:v>11256161.045742854</c:v>
                </c:pt>
                <c:pt idx="47">
                  <c:v>13764672.905742895</c:v>
                </c:pt>
                <c:pt idx="48">
                  <c:v>14343453.216893746</c:v>
                </c:pt>
                <c:pt idx="49">
                  <c:v>12711893.556893792</c:v>
                </c:pt>
                <c:pt idx="50">
                  <c:v>13510644.686893711</c:v>
                </c:pt>
                <c:pt idx="51">
                  <c:v>11131255.036893748</c:v>
                </c:pt>
                <c:pt idx="52">
                  <c:v>10860581.426893739</c:v>
                </c:pt>
                <c:pt idx="53">
                  <c:v>10519928.806893751</c:v>
                </c:pt>
                <c:pt idx="54">
                  <c:v>11315985.256893709</c:v>
                </c:pt>
                <c:pt idx="55">
                  <c:v>11090769.596893732</c:v>
                </c:pt>
                <c:pt idx="56">
                  <c:v>10318049.376893764</c:v>
                </c:pt>
                <c:pt idx="57">
                  <c:v>10807140.926893745</c:v>
                </c:pt>
                <c:pt idx="58">
                  <c:v>12595937.326893749</c:v>
                </c:pt>
                <c:pt idx="59">
                  <c:v>14251192.646893697</c:v>
                </c:pt>
                <c:pt idx="60">
                  <c:v>15487349.478090642</c:v>
                </c:pt>
                <c:pt idx="61">
                  <c:v>13984303.518090684</c:v>
                </c:pt>
                <c:pt idx="62">
                  <c:v>13430304.528090633</c:v>
                </c:pt>
                <c:pt idx="63">
                  <c:v>11842414.6180907</c:v>
                </c:pt>
                <c:pt idx="64">
                  <c:v>11149383.268090665</c:v>
                </c:pt>
                <c:pt idx="65">
                  <c:v>10795985.63809067</c:v>
                </c:pt>
                <c:pt idx="66">
                  <c:v>11780107.118090665</c:v>
                </c:pt>
                <c:pt idx="67">
                  <c:v>11411251.258090649</c:v>
                </c:pt>
                <c:pt idx="68">
                  <c:v>10502730.918090679</c:v>
                </c:pt>
                <c:pt idx="69">
                  <c:v>11592985.148090666</c:v>
                </c:pt>
                <c:pt idx="70">
                  <c:v>13036078.528090673</c:v>
                </c:pt>
                <c:pt idx="71">
                  <c:v>13651124.658090642</c:v>
                </c:pt>
                <c:pt idx="72">
                  <c:v>15450818.072486484</c:v>
                </c:pt>
                <c:pt idx="73">
                  <c:v>13956467.072486553</c:v>
                </c:pt>
                <c:pt idx="74">
                  <c:v>13466624.482486509</c:v>
                </c:pt>
                <c:pt idx="75">
                  <c:v>11857796.482486546</c:v>
                </c:pt>
                <c:pt idx="76">
                  <c:v>11371708.072486496</c:v>
                </c:pt>
                <c:pt idx="77">
                  <c:v>10788475.332486559</c:v>
                </c:pt>
                <c:pt idx="78">
                  <c:v>12077507.492486516</c:v>
                </c:pt>
                <c:pt idx="79">
                  <c:v>11427332.232486537</c:v>
                </c:pt>
                <c:pt idx="80">
                  <c:v>10504707.542486519</c:v>
                </c:pt>
                <c:pt idx="81">
                  <c:v>11435723.092486512</c:v>
                </c:pt>
                <c:pt idx="82">
                  <c:v>13053060.732486539</c:v>
                </c:pt>
                <c:pt idx="83">
                  <c:v>14389735.212486496</c:v>
                </c:pt>
                <c:pt idx="84">
                  <c:v>14485860.174549976</c:v>
                </c:pt>
                <c:pt idx="85">
                  <c:v>13707720.514549965</c:v>
                </c:pt>
                <c:pt idx="86">
                  <c:v>12594427.794549998</c:v>
                </c:pt>
                <c:pt idx="87">
                  <c:v>10208951.224550037</c:v>
                </c:pt>
                <c:pt idx="88">
                  <c:v>9613596.5245500151</c:v>
                </c:pt>
                <c:pt idx="89">
                  <c:v>9772725.7245500628</c:v>
                </c:pt>
                <c:pt idx="90">
                  <c:v>11161158.254549997</c:v>
                </c:pt>
                <c:pt idx="91">
                  <c:v>10656680.594549995</c:v>
                </c:pt>
                <c:pt idx="92">
                  <c:v>9850384.1045500394</c:v>
                </c:pt>
                <c:pt idx="93">
                  <c:v>11234372.434549997</c:v>
                </c:pt>
                <c:pt idx="94">
                  <c:v>11836082.98455005</c:v>
                </c:pt>
                <c:pt idx="95">
                  <c:v>13283818.114549991</c:v>
                </c:pt>
                <c:pt idx="96">
                  <c:v>13272431.476802889</c:v>
                </c:pt>
                <c:pt idx="97">
                  <c:v>13138044.586803002</c:v>
                </c:pt>
                <c:pt idx="98">
                  <c:v>12286582.916802878</c:v>
                </c:pt>
                <c:pt idx="99">
                  <c:v>10720774.456802933</c:v>
                </c:pt>
                <c:pt idx="100">
                  <c:v>10442304.036802925</c:v>
                </c:pt>
                <c:pt idx="101">
                  <c:v>10600876.246802963</c:v>
                </c:pt>
                <c:pt idx="102">
                  <c:v>11779120.786802934</c:v>
                </c:pt>
                <c:pt idx="103">
                  <c:v>11771902.156802928</c:v>
                </c:pt>
                <c:pt idx="104">
                  <c:v>10596162.846802952</c:v>
                </c:pt>
                <c:pt idx="105">
                  <c:v>10931292.84680292</c:v>
                </c:pt>
                <c:pt idx="106">
                  <c:v>12414546.076802967</c:v>
                </c:pt>
                <c:pt idx="107">
                  <c:v>14310942.16680293</c:v>
                </c:pt>
                <c:pt idx="108">
                  <c:v>15910860.836526856</c:v>
                </c:pt>
                <c:pt idx="109">
                  <c:v>14416743.836526856</c:v>
                </c:pt>
                <c:pt idx="110">
                  <c:v>13975541.836526856</c:v>
                </c:pt>
                <c:pt idx="111">
                  <c:v>12388834.836526856</c:v>
                </c:pt>
                <c:pt idx="112">
                  <c:v>11419565.836526856</c:v>
                </c:pt>
                <c:pt idx="113">
                  <c:v>10990180.836526856</c:v>
                </c:pt>
                <c:pt idx="114">
                  <c:v>11581437.836526856</c:v>
                </c:pt>
                <c:pt idx="115">
                  <c:v>11824724.836526856</c:v>
                </c:pt>
                <c:pt idx="116">
                  <c:v>10784565.836526856</c:v>
                </c:pt>
                <c:pt idx="117">
                  <c:v>11310618.836526856</c:v>
                </c:pt>
                <c:pt idx="118">
                  <c:v>12663291.836526856</c:v>
                </c:pt>
                <c:pt idx="119">
                  <c:v>14639322.836526856</c:v>
                </c:pt>
                <c:pt idx="120">
                  <c:v>14658929.133475874</c:v>
                </c:pt>
                <c:pt idx="121">
                  <c:v>13590371.743475974</c:v>
                </c:pt>
                <c:pt idx="122">
                  <c:v>13744592.553475842</c:v>
                </c:pt>
                <c:pt idx="123">
                  <c:v>12111837.693475937</c:v>
                </c:pt>
                <c:pt idx="124">
                  <c:v>11524257.333475888</c:v>
                </c:pt>
                <c:pt idx="125">
                  <c:v>11380666.613475939</c:v>
                </c:pt>
                <c:pt idx="126">
                  <c:v>11736833.013475893</c:v>
                </c:pt>
                <c:pt idx="127">
                  <c:v>11751322.153475914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7-4522-BE26-404C2E7972E7}"/>
            </c:ext>
          </c:extLst>
        </c:ser>
        <c:ser>
          <c:idx val="1"/>
          <c:order val="1"/>
          <c:tx>
            <c:strRef>
              <c:f>'c) Predicted 2023 TB GS&lt;50'!$O$16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'c) Predicted 2023 TB GS&lt;50'!$A$17:$A$148</c:f>
              <c:numCache>
                <c:formatCode>mmm\-yyyy</c:formatCode>
                <c:ptCount val="13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</c:numCache>
            </c:numRef>
          </c:cat>
          <c:val>
            <c:numRef>
              <c:f>'c) Predicted 2023 TB GS&lt;50'!$O$17:$O$148</c:f>
              <c:numCache>
                <c:formatCode>_(* #,##0_);_(* \(#,##0\);_(* "-"??_);_(@_)</c:formatCode>
                <c:ptCount val="132"/>
                <c:pt idx="0">
                  <c:v>13294881.225316368</c:v>
                </c:pt>
                <c:pt idx="1">
                  <c:v>13066874.189910177</c:v>
                </c:pt>
                <c:pt idx="2">
                  <c:v>12505025.825979315</c:v>
                </c:pt>
                <c:pt idx="3">
                  <c:v>11344868.661560819</c:v>
                </c:pt>
                <c:pt idx="4">
                  <c:v>10232024.733752117</c:v>
                </c:pt>
                <c:pt idx="5">
                  <c:v>9809465.4389322698</c:v>
                </c:pt>
                <c:pt idx="6">
                  <c:v>10366139.823234029</c:v>
                </c:pt>
                <c:pt idx="7">
                  <c:v>10695716.677249223</c:v>
                </c:pt>
                <c:pt idx="8">
                  <c:v>9704410.853827171</c:v>
                </c:pt>
                <c:pt idx="9">
                  <c:v>10773171.109959275</c:v>
                </c:pt>
                <c:pt idx="10">
                  <c:v>12068989.505392537</c:v>
                </c:pt>
                <c:pt idx="11">
                  <c:v>14761958.386720113</c:v>
                </c:pt>
                <c:pt idx="12">
                  <c:v>14822476.027284812</c:v>
                </c:pt>
                <c:pt idx="13">
                  <c:v>14145285.756524261</c:v>
                </c:pt>
                <c:pt idx="14">
                  <c:v>13589146.894318189</c:v>
                </c:pt>
                <c:pt idx="15">
                  <c:v>11677557.955159083</c:v>
                </c:pt>
                <c:pt idx="16">
                  <c:v>10446647.377911419</c:v>
                </c:pt>
                <c:pt idx="17">
                  <c:v>10084750.588319331</c:v>
                </c:pt>
                <c:pt idx="18">
                  <c:v>10264939.296216026</c:v>
                </c:pt>
                <c:pt idx="19">
                  <c:v>10352454.737992913</c:v>
                </c:pt>
                <c:pt idx="20">
                  <c:v>10148255.767488882</c:v>
                </c:pt>
                <c:pt idx="21">
                  <c:v>11039139.812973291</c:v>
                </c:pt>
                <c:pt idx="22">
                  <c:v>12987679.444987856</c:v>
                </c:pt>
                <c:pt idx="23">
                  <c:v>13336820.556083564</c:v>
                </c:pt>
                <c:pt idx="24">
                  <c:v>14447615.098857258</c:v>
                </c:pt>
                <c:pt idx="25">
                  <c:v>14794754.388023619</c:v>
                </c:pt>
                <c:pt idx="26">
                  <c:v>12868949.919794023</c:v>
                </c:pt>
                <c:pt idx="27">
                  <c:v>11507961.552913889</c:v>
                </c:pt>
                <c:pt idx="28">
                  <c:v>10618186.316405348</c:v>
                </c:pt>
                <c:pt idx="29">
                  <c:v>10092643.214200132</c:v>
                </c:pt>
                <c:pt idx="30">
                  <c:v>11224655.701276958</c:v>
                </c:pt>
                <c:pt idx="31">
                  <c:v>11067962.737441882</c:v>
                </c:pt>
                <c:pt idx="32">
                  <c:v>10543508.002464764</c:v>
                </c:pt>
                <c:pt idx="33">
                  <c:v>11081070.461406402</c:v>
                </c:pt>
                <c:pt idx="34">
                  <c:v>11704130.965676978</c:v>
                </c:pt>
                <c:pt idx="35">
                  <c:v>12612503.66876474</c:v>
                </c:pt>
                <c:pt idx="36">
                  <c:v>13852895.445004676</c:v>
                </c:pt>
                <c:pt idx="37">
                  <c:v>13682955.157342464</c:v>
                </c:pt>
                <c:pt idx="38">
                  <c:v>12638227.613562033</c:v>
                </c:pt>
                <c:pt idx="39">
                  <c:v>11865082.853295617</c:v>
                </c:pt>
                <c:pt idx="40">
                  <c:v>10415808.985611707</c:v>
                </c:pt>
                <c:pt idx="41">
                  <c:v>10304335.093097627</c:v>
                </c:pt>
                <c:pt idx="42">
                  <c:v>11501901.052991137</c:v>
                </c:pt>
                <c:pt idx="43">
                  <c:v>11550243.148790307</c:v>
                </c:pt>
                <c:pt idx="44">
                  <c:v>10306518.584101178</c:v>
                </c:pt>
                <c:pt idx="45">
                  <c:v>10903789.67658446</c:v>
                </c:pt>
                <c:pt idx="46">
                  <c:v>11750642.569085591</c:v>
                </c:pt>
                <c:pt idx="47">
                  <c:v>13747641.638652716</c:v>
                </c:pt>
                <c:pt idx="48">
                  <c:v>13955690.057244021</c:v>
                </c:pt>
                <c:pt idx="49">
                  <c:v>13334708.610641208</c:v>
                </c:pt>
                <c:pt idx="50">
                  <c:v>13124170.324517906</c:v>
                </c:pt>
                <c:pt idx="51">
                  <c:v>11758725.151792847</c:v>
                </c:pt>
                <c:pt idx="52">
                  <c:v>10987673.852410696</c:v>
                </c:pt>
                <c:pt idx="53">
                  <c:v>10058676.247436911</c:v>
                </c:pt>
                <c:pt idx="54">
                  <c:v>11243821.81267526</c:v>
                </c:pt>
                <c:pt idx="55">
                  <c:v>10598741.032770947</c:v>
                </c:pt>
                <c:pt idx="56">
                  <c:v>10541679.938585132</c:v>
                </c:pt>
                <c:pt idx="57">
                  <c:v>11152404.575528234</c:v>
                </c:pt>
                <c:pt idx="58">
                  <c:v>12812724.199660115</c:v>
                </c:pt>
                <c:pt idx="59">
                  <c:v>14473047.539710782</c:v>
                </c:pt>
                <c:pt idx="60">
                  <c:v>14462031.881334241</c:v>
                </c:pt>
                <c:pt idx="61">
                  <c:v>14172616.083454192</c:v>
                </c:pt>
                <c:pt idx="62">
                  <c:v>13181455.420876563</c:v>
                </c:pt>
                <c:pt idx="63">
                  <c:v>12185475.907608591</c:v>
                </c:pt>
                <c:pt idx="64">
                  <c:v>10521872.533432566</c:v>
                </c:pt>
                <c:pt idx="65">
                  <c:v>10448892.485922791</c:v>
                </c:pt>
                <c:pt idx="66">
                  <c:v>11648108.308478229</c:v>
                </c:pt>
                <c:pt idx="67">
                  <c:v>10988295.79366494</c:v>
                </c:pt>
                <c:pt idx="68">
                  <c:v>10951760.996397741</c:v>
                </c:pt>
                <c:pt idx="69">
                  <c:v>11717287.32701537</c:v>
                </c:pt>
                <c:pt idx="70">
                  <c:v>13073715.148382075</c:v>
                </c:pt>
                <c:pt idx="71">
                  <c:v>13647435.463087432</c:v>
                </c:pt>
                <c:pt idx="72">
                  <c:v>15013258.802087024</c:v>
                </c:pt>
                <c:pt idx="73">
                  <c:v>14253860.23448585</c:v>
                </c:pt>
                <c:pt idx="74">
                  <c:v>13311051.929544911</c:v>
                </c:pt>
                <c:pt idx="75">
                  <c:v>12083440.807648286</c:v>
                </c:pt>
                <c:pt idx="76">
                  <c:v>11293136.446515344</c:v>
                </c:pt>
                <c:pt idx="77">
                  <c:v>10884927.948704273</c:v>
                </c:pt>
                <c:pt idx="78">
                  <c:v>12150176.017927811</c:v>
                </c:pt>
                <c:pt idx="79">
                  <c:v>10887899.864161141</c:v>
                </c:pt>
                <c:pt idx="80">
                  <c:v>10735389.5448917</c:v>
                </c:pt>
                <c:pt idx="81">
                  <c:v>11696865.03468769</c:v>
                </c:pt>
                <c:pt idx="82">
                  <c:v>13189226.738296613</c:v>
                </c:pt>
                <c:pt idx="83">
                  <c:v>14192562.554964062</c:v>
                </c:pt>
                <c:pt idx="84">
                  <c:v>14102485.630296919</c:v>
                </c:pt>
                <c:pt idx="85">
                  <c:v>14287243.42883018</c:v>
                </c:pt>
                <c:pt idx="86">
                  <c:v>12268078.085178168</c:v>
                </c:pt>
                <c:pt idx="87">
                  <c:v>10303464.946429217</c:v>
                </c:pt>
                <c:pt idx="88">
                  <c:v>9400000.5631589983</c:v>
                </c:pt>
                <c:pt idx="89">
                  <c:v>10428768.793651456</c:v>
                </c:pt>
                <c:pt idx="90">
                  <c:v>11760633.701524327</c:v>
                </c:pt>
                <c:pt idx="91">
                  <c:v>10468320.508963818</c:v>
                </c:pt>
                <c:pt idx="92">
                  <c:v>9850622.1101311091</c:v>
                </c:pt>
                <c:pt idx="93">
                  <c:v>11283390.575420896</c:v>
                </c:pt>
                <c:pt idx="94">
                  <c:v>11707861.360632295</c:v>
                </c:pt>
                <c:pt idx="95">
                  <c:v>13085455.849527979</c:v>
                </c:pt>
                <c:pt idx="96">
                  <c:v>13285440.524204386</c:v>
                </c:pt>
                <c:pt idx="97">
                  <c:v>13671247.871822769</c:v>
                </c:pt>
                <c:pt idx="98">
                  <c:v>12114684.437514896</c:v>
                </c:pt>
                <c:pt idx="99">
                  <c:v>11115207.498845132</c:v>
                </c:pt>
                <c:pt idx="100">
                  <c:v>10599381.779085943</c:v>
                </c:pt>
                <c:pt idx="101">
                  <c:v>10769147.910943562</c:v>
                </c:pt>
                <c:pt idx="102">
                  <c:v>11588532.38361525</c:v>
                </c:pt>
                <c:pt idx="103">
                  <c:v>11662537.026295768</c:v>
                </c:pt>
                <c:pt idx="104">
                  <c:v>10318938.65279361</c:v>
                </c:pt>
                <c:pt idx="105">
                  <c:v>10584534.348944599</c:v>
                </c:pt>
                <c:pt idx="106">
                  <c:v>12185120.715482028</c:v>
                </c:pt>
                <c:pt idx="107">
                  <c:v>13618393.148746515</c:v>
                </c:pt>
                <c:pt idx="108">
                  <c:v>15695190.644572537</c:v>
                </c:pt>
                <c:pt idx="109">
                  <c:v>15001940.72940908</c:v>
                </c:pt>
                <c:pt idx="110">
                  <c:v>13695954.071062695</c:v>
                </c:pt>
                <c:pt idx="111">
                  <c:v>12522742.535188962</c:v>
                </c:pt>
                <c:pt idx="112">
                  <c:v>11200482.237384986</c:v>
                </c:pt>
                <c:pt idx="113">
                  <c:v>11078378.298506048</c:v>
                </c:pt>
                <c:pt idx="114">
                  <c:v>11596414.944356669</c:v>
                </c:pt>
                <c:pt idx="115">
                  <c:v>11813068.021912929</c:v>
                </c:pt>
                <c:pt idx="116">
                  <c:v>10998400.062886287</c:v>
                </c:pt>
                <c:pt idx="117">
                  <c:v>11584894.533436242</c:v>
                </c:pt>
                <c:pt idx="118">
                  <c:v>12847467.400820341</c:v>
                </c:pt>
                <c:pt idx="119">
                  <c:v>14314387.150754943</c:v>
                </c:pt>
                <c:pt idx="120">
                  <c:v>14614071.432164634</c:v>
                </c:pt>
                <c:pt idx="121">
                  <c:v>14553260.048995798</c:v>
                </c:pt>
                <c:pt idx="122">
                  <c:v>14062594.720778799</c:v>
                </c:pt>
                <c:pt idx="123">
                  <c:v>12830484.529975979</c:v>
                </c:pt>
                <c:pt idx="124">
                  <c:v>11538975.502536809</c:v>
                </c:pt>
                <c:pt idx="125">
                  <c:v>11625190.722333578</c:v>
                </c:pt>
                <c:pt idx="126">
                  <c:v>11992571.418504139</c:v>
                </c:pt>
                <c:pt idx="127">
                  <c:v>11799242.85051707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7-4522-BE26-404C2E797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651944"/>
        <c:axId val="487650376"/>
      </c:lineChart>
      <c:dateAx>
        <c:axId val="48765194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50376"/>
        <c:crosses val="autoZero"/>
        <c:auto val="1"/>
        <c:lblOffset val="100"/>
        <c:baseTimeUnit val="months"/>
      </c:dateAx>
      <c:valAx>
        <c:axId val="487650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651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28574</xdr:colOff>
      <xdr:row>36</xdr:row>
      <xdr:rowOff>171450</xdr:rowOff>
    </xdr:from>
    <xdr:to>
      <xdr:col>31</xdr:col>
      <xdr:colOff>19050</xdr:colOff>
      <xdr:row>57</xdr:row>
      <xdr:rowOff>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D59B90-3C31-4CC8-905F-C90662238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29FF-6ED2-4E58-BE6F-D75B98FE5145}">
  <dimension ref="B2:C11"/>
  <sheetViews>
    <sheetView workbookViewId="0">
      <selection activeCell="M13" sqref="M13"/>
    </sheetView>
  </sheetViews>
  <sheetFormatPr defaultRowHeight="15" x14ac:dyDescent="0.25"/>
  <cols>
    <col min="3" max="3" width="17.28515625" customWidth="1"/>
  </cols>
  <sheetData>
    <row r="2" spans="2:3" ht="15.75" thickBot="1" x14ac:dyDescent="0.3">
      <c r="C2" s="29" t="s">
        <v>33</v>
      </c>
    </row>
    <row r="3" spans="2:3" x14ac:dyDescent="0.25">
      <c r="B3" s="30"/>
      <c r="C3" s="31" t="s">
        <v>34</v>
      </c>
    </row>
    <row r="4" spans="2:3" x14ac:dyDescent="0.25">
      <c r="B4" s="32">
        <v>44927</v>
      </c>
      <c r="C4" s="33">
        <v>13575613.709999938</v>
      </c>
    </row>
    <row r="5" spans="2:3" x14ac:dyDescent="0.25">
      <c r="B5" s="32">
        <v>44958</v>
      </c>
      <c r="C5" s="33">
        <v>12507056.320000038</v>
      </c>
    </row>
    <row r="6" spans="2:3" x14ac:dyDescent="0.25">
      <c r="B6" s="32">
        <v>44986</v>
      </c>
      <c r="C6" s="33">
        <v>12661277.129999906</v>
      </c>
    </row>
    <row r="7" spans="2:3" x14ac:dyDescent="0.25">
      <c r="B7" s="32">
        <v>45017</v>
      </c>
      <c r="C7" s="33">
        <v>11028522.270000001</v>
      </c>
    </row>
    <row r="8" spans="2:3" x14ac:dyDescent="0.25">
      <c r="B8" s="32">
        <v>45047</v>
      </c>
      <c r="C8" s="33">
        <v>10440941.909999952</v>
      </c>
    </row>
    <row r="9" spans="2:3" x14ac:dyDescent="0.25">
      <c r="B9" s="32">
        <v>45078</v>
      </c>
      <c r="C9" s="33">
        <v>10297351.190000003</v>
      </c>
    </row>
    <row r="10" spans="2:3" x14ac:dyDescent="0.25">
      <c r="B10" s="32">
        <v>45108</v>
      </c>
      <c r="C10" s="33">
        <v>10653517.589999957</v>
      </c>
    </row>
    <row r="11" spans="2:3" ht="15.75" thickBot="1" x14ac:dyDescent="0.3">
      <c r="B11" s="34">
        <v>45139</v>
      </c>
      <c r="C11" s="35">
        <v>10668006.729999978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E45F-5D76-4BF6-8D73-860CF5775807}">
  <sheetPr>
    <tabColor theme="3" tint="0.79998168889431442"/>
  </sheetPr>
  <dimension ref="A1:X183"/>
  <sheetViews>
    <sheetView tabSelected="1" zoomScale="90" zoomScaleNormal="90" workbookViewId="0">
      <selection activeCell="H32" sqref="H32"/>
    </sheetView>
  </sheetViews>
  <sheetFormatPr defaultRowHeight="15" x14ac:dyDescent="0.25"/>
  <cols>
    <col min="1" max="1" width="12.28515625" customWidth="1"/>
    <col min="3" max="3" width="10" bestFit="1" customWidth="1"/>
    <col min="4" max="4" width="16.85546875" style="1" customWidth="1"/>
    <col min="5" max="5" width="14.28515625" customWidth="1"/>
    <col min="6" max="6" width="14" customWidth="1"/>
    <col min="7" max="7" width="18" customWidth="1"/>
    <col min="10" max="13" width="13.42578125" bestFit="1" customWidth="1"/>
    <col min="14" max="14" width="13.42578125" customWidth="1"/>
    <col min="15" max="15" width="14.42578125" bestFit="1" customWidth="1"/>
    <col min="16" max="16" width="12.28515625" bestFit="1" customWidth="1"/>
    <col min="17" max="17" width="13" customWidth="1"/>
    <col min="18" max="18" width="12.42578125" customWidth="1"/>
    <col min="19" max="19" width="15.7109375" customWidth="1"/>
    <col min="20" max="20" width="12.7109375" bestFit="1" customWidth="1"/>
    <col min="21" max="21" width="15.28515625" customWidth="1"/>
    <col min="22" max="22" width="13.85546875" customWidth="1"/>
    <col min="23" max="23" width="11" customWidth="1"/>
    <col min="24" max="24" width="11.42578125" customWidth="1"/>
  </cols>
  <sheetData>
    <row r="1" spans="1:17" ht="15.75" thickBot="1" x14ac:dyDescent="0.3"/>
    <row r="2" spans="1:17" ht="30.75" thickBot="1" x14ac:dyDescent="0.3">
      <c r="C2" s="15"/>
      <c r="D2" s="16" t="s">
        <v>29</v>
      </c>
      <c r="E2" s="17" t="s">
        <v>30</v>
      </c>
      <c r="F2" s="18" t="s">
        <v>31</v>
      </c>
      <c r="G2" s="17" t="s">
        <v>32</v>
      </c>
    </row>
    <row r="3" spans="1:17" x14ac:dyDescent="0.25">
      <c r="C3" s="19">
        <f t="shared" ref="C3:C10" si="0">A137</f>
        <v>44927</v>
      </c>
      <c r="D3" s="20">
        <f>D137</f>
        <v>14658929.133475874</v>
      </c>
      <c r="E3" s="21">
        <f>O137</f>
        <v>14614071.432164634</v>
      </c>
      <c r="F3" s="22">
        <f>D3-1083315.42</f>
        <v>13575613.713475874</v>
      </c>
      <c r="G3" s="21">
        <f>E3-1083315.42</f>
        <v>13530756.012164634</v>
      </c>
    </row>
    <row r="4" spans="1:17" x14ac:dyDescent="0.25">
      <c r="C4" s="23">
        <f t="shared" si="0"/>
        <v>44958</v>
      </c>
      <c r="D4" s="24">
        <f t="shared" ref="D4:D10" si="1">D138</f>
        <v>13590371.743475974</v>
      </c>
      <c r="E4" s="21">
        <f t="shared" ref="E4:E10" si="2">O138</f>
        <v>14553260.048995798</v>
      </c>
      <c r="F4" s="22">
        <f t="shared" ref="F4:G10" si="3">D4-1083315.42</f>
        <v>12507056.323475974</v>
      </c>
      <c r="G4" s="21">
        <f t="shared" si="3"/>
        <v>13469944.628995799</v>
      </c>
    </row>
    <row r="5" spans="1:17" x14ac:dyDescent="0.25">
      <c r="C5" s="23">
        <f t="shared" si="0"/>
        <v>44986</v>
      </c>
      <c r="D5" s="24">
        <f t="shared" si="1"/>
        <v>13744592.553475842</v>
      </c>
      <c r="E5" s="21">
        <f t="shared" si="2"/>
        <v>14062594.720778799</v>
      </c>
      <c r="F5" s="22">
        <f t="shared" si="3"/>
        <v>12661277.133475842</v>
      </c>
      <c r="G5" s="21">
        <f t="shared" si="3"/>
        <v>12979279.300778799</v>
      </c>
    </row>
    <row r="6" spans="1:17" x14ac:dyDescent="0.25">
      <c r="C6" s="23">
        <f t="shared" si="0"/>
        <v>45017</v>
      </c>
      <c r="D6" s="24">
        <f t="shared" si="1"/>
        <v>12111837.693475937</v>
      </c>
      <c r="E6" s="21">
        <f t="shared" si="2"/>
        <v>12830484.529975979</v>
      </c>
      <c r="F6" s="22">
        <f t="shared" si="3"/>
        <v>11028522.273475938</v>
      </c>
      <c r="G6" s="21">
        <f t="shared" si="3"/>
        <v>11747169.109975979</v>
      </c>
    </row>
    <row r="7" spans="1:17" x14ac:dyDescent="0.25">
      <c r="C7" s="23">
        <f t="shared" si="0"/>
        <v>45047</v>
      </c>
      <c r="D7" s="24">
        <f t="shared" si="1"/>
        <v>11524257.333475888</v>
      </c>
      <c r="E7" s="21">
        <f t="shared" si="2"/>
        <v>11538975.502536809</v>
      </c>
      <c r="F7" s="22">
        <f t="shared" si="3"/>
        <v>10440941.913475888</v>
      </c>
      <c r="G7" s="21">
        <f t="shared" si="3"/>
        <v>10455660.082536809</v>
      </c>
    </row>
    <row r="8" spans="1:17" x14ac:dyDescent="0.25">
      <c r="C8" s="23">
        <f t="shared" si="0"/>
        <v>45078</v>
      </c>
      <c r="D8" s="24">
        <f t="shared" si="1"/>
        <v>11380666.613475939</v>
      </c>
      <c r="E8" s="21">
        <f t="shared" si="2"/>
        <v>11625190.722333578</v>
      </c>
      <c r="F8" s="22">
        <f t="shared" si="3"/>
        <v>10297351.193475939</v>
      </c>
      <c r="G8" s="21">
        <f t="shared" si="3"/>
        <v>10541875.302333578</v>
      </c>
    </row>
    <row r="9" spans="1:17" x14ac:dyDescent="0.25">
      <c r="C9" s="23">
        <f t="shared" si="0"/>
        <v>45108</v>
      </c>
      <c r="D9" s="24">
        <f t="shared" si="1"/>
        <v>11736833.013475893</v>
      </c>
      <c r="E9" s="21">
        <f t="shared" si="2"/>
        <v>11992571.418504139</v>
      </c>
      <c r="F9" s="22">
        <f t="shared" si="3"/>
        <v>10653517.593475893</v>
      </c>
      <c r="G9" s="21">
        <f t="shared" si="3"/>
        <v>10909255.998504139</v>
      </c>
    </row>
    <row r="10" spans="1:17" ht="15.75" thickBot="1" x14ac:dyDescent="0.3">
      <c r="C10" s="25">
        <f t="shared" si="0"/>
        <v>45139</v>
      </c>
      <c r="D10" s="26">
        <f t="shared" si="1"/>
        <v>11751322.153475914</v>
      </c>
      <c r="E10" s="28">
        <f t="shared" si="2"/>
        <v>11799242.85051707</v>
      </c>
      <c r="F10" s="27">
        <f t="shared" si="3"/>
        <v>10668006.733475914</v>
      </c>
      <c r="G10" s="28">
        <f t="shared" si="3"/>
        <v>10715927.43051707</v>
      </c>
    </row>
    <row r="16" spans="1:17" x14ac:dyDescent="0.25">
      <c r="A16" t="s">
        <v>0</v>
      </c>
      <c r="B16" t="s">
        <v>1</v>
      </c>
      <c r="C16" t="s">
        <v>2</v>
      </c>
      <c r="D16" s="1" t="s">
        <v>35</v>
      </c>
      <c r="E16" t="s">
        <v>14</v>
      </c>
      <c r="F16" t="s">
        <v>15</v>
      </c>
      <c r="G16" t="s">
        <v>16</v>
      </c>
      <c r="H16" t="s">
        <v>17</v>
      </c>
      <c r="J16" t="s">
        <v>3</v>
      </c>
      <c r="K16" t="str">
        <f>E16</f>
        <v>TB_HDD14</v>
      </c>
      <c r="L16" t="str">
        <f>F16</f>
        <v>TB_CDD16</v>
      </c>
      <c r="M16" t="str">
        <f>G16</f>
        <v>TB_GSlt50Cust</v>
      </c>
      <c r="N16" t="str">
        <f>H16</f>
        <v>COVID_AM</v>
      </c>
      <c r="O16" t="s">
        <v>4</v>
      </c>
      <c r="P16" t="s">
        <v>5</v>
      </c>
      <c r="Q16" t="s">
        <v>6</v>
      </c>
    </row>
    <row r="17" spans="1:24" x14ac:dyDescent="0.25">
      <c r="A17" s="2">
        <v>41275</v>
      </c>
      <c r="B17">
        <f t="shared" ref="B17:B80" si="4">MONTH(A17)</f>
        <v>1</v>
      </c>
      <c r="C17">
        <f t="shared" ref="C17:C80" si="5">YEAR(A17)</f>
        <v>2013</v>
      </c>
      <c r="D17" s="1">
        <v>14063470.954466397</v>
      </c>
      <c r="E17">
        <v>804.4</v>
      </c>
      <c r="F17">
        <v>0</v>
      </c>
      <c r="G17" s="1">
        <v>4529.359327528211</v>
      </c>
      <c r="H17">
        <v>0</v>
      </c>
      <c r="J17" s="1">
        <f t="shared" ref="J17:J48" si="6">$U$24</f>
        <v>-36945454.187088698</v>
      </c>
      <c r="K17" s="1">
        <f t="shared" ref="K17:K48" si="7">E17*$U$25</f>
        <v>4366536.0108170295</v>
      </c>
      <c r="L17" s="1">
        <f t="shared" ref="L17:L48" si="8">F17*$U$26</f>
        <v>0</v>
      </c>
      <c r="M17" s="1">
        <f t="shared" ref="M17:M48" si="9">G17*$U$27</f>
        <v>45873799.401588038</v>
      </c>
      <c r="N17" s="1">
        <f t="shared" ref="N17:N48" si="10">H17*$U$28</f>
        <v>0</v>
      </c>
      <c r="O17" s="1">
        <f t="shared" ref="O17:O69" si="11">SUM(J17:N17)</f>
        <v>13294881.225316368</v>
      </c>
      <c r="P17" s="1">
        <f t="shared" ref="P17:P80" si="12">O17-D17</f>
        <v>-768589.7291500289</v>
      </c>
      <c r="Q17" s="3">
        <f t="shared" ref="Q17:Q80" si="13">ABS(O17-D17)/D17</f>
        <v>5.4651496180317678E-2</v>
      </c>
    </row>
    <row r="18" spans="1:24" x14ac:dyDescent="0.25">
      <c r="A18" s="2">
        <v>41306</v>
      </c>
      <c r="B18">
        <f t="shared" si="4"/>
        <v>2</v>
      </c>
      <c r="C18">
        <f t="shared" si="5"/>
        <v>2013</v>
      </c>
      <c r="D18" s="1">
        <v>12593990.544466389</v>
      </c>
      <c r="E18">
        <v>754.6</v>
      </c>
      <c r="F18">
        <v>0</v>
      </c>
      <c r="G18" s="1">
        <v>4533.5380995008672</v>
      </c>
      <c r="H18">
        <v>0</v>
      </c>
      <c r="J18" s="1">
        <f t="shared" si="6"/>
        <v>-36945454.187088698</v>
      </c>
      <c r="K18" s="1">
        <f t="shared" si="7"/>
        <v>4096205.9594263188</v>
      </c>
      <c r="L18" s="1">
        <f t="shared" si="8"/>
        <v>0</v>
      </c>
      <c r="M18" s="1">
        <f t="shared" si="9"/>
        <v>45916122.417572558</v>
      </c>
      <c r="N18" s="1">
        <f t="shared" si="10"/>
        <v>0</v>
      </c>
      <c r="O18" s="1">
        <f t="shared" si="11"/>
        <v>13066874.189910177</v>
      </c>
      <c r="P18" s="1">
        <f t="shared" si="12"/>
        <v>472883.6454437878</v>
      </c>
      <c r="Q18" s="3">
        <f t="shared" si="13"/>
        <v>3.7548356398565484E-2</v>
      </c>
    </row>
    <row r="19" spans="1:24" x14ac:dyDescent="0.25">
      <c r="A19" s="2">
        <v>41334</v>
      </c>
      <c r="B19">
        <f t="shared" si="4"/>
        <v>3</v>
      </c>
      <c r="C19">
        <f t="shared" si="5"/>
        <v>2013</v>
      </c>
      <c r="D19" s="1">
        <v>12631237.844466392</v>
      </c>
      <c r="E19">
        <v>643.29999999999995</v>
      </c>
      <c r="F19">
        <v>0</v>
      </c>
      <c r="G19" s="1">
        <v>4537.7168714735235</v>
      </c>
      <c r="H19">
        <v>0</v>
      </c>
      <c r="J19" s="1">
        <f t="shared" si="6"/>
        <v>-36945454.187088698</v>
      </c>
      <c r="K19" s="1">
        <f t="shared" si="7"/>
        <v>3492034.5795109337</v>
      </c>
      <c r="L19" s="1">
        <f t="shared" si="8"/>
        <v>0</v>
      </c>
      <c r="M19" s="1">
        <f t="shared" si="9"/>
        <v>45958445.433557078</v>
      </c>
      <c r="N19" s="1">
        <f t="shared" si="10"/>
        <v>0</v>
      </c>
      <c r="O19" s="1">
        <f t="shared" si="11"/>
        <v>12505025.825979315</v>
      </c>
      <c r="P19" s="1">
        <f t="shared" si="12"/>
        <v>-126212.01848707721</v>
      </c>
      <c r="Q19" s="3">
        <f t="shared" si="13"/>
        <v>9.9920546221342298E-3</v>
      </c>
      <c r="T19" t="s">
        <v>7</v>
      </c>
    </row>
    <row r="20" spans="1:24" x14ac:dyDescent="0.25">
      <c r="A20" s="2">
        <v>41365</v>
      </c>
      <c r="B20">
        <f t="shared" si="4"/>
        <v>4</v>
      </c>
      <c r="C20">
        <f t="shared" si="5"/>
        <v>2013</v>
      </c>
      <c r="D20" s="1">
        <v>11229897.434466371</v>
      </c>
      <c r="E20">
        <v>421.78</v>
      </c>
      <c r="F20">
        <v>0</v>
      </c>
      <c r="G20" s="1">
        <v>4541.8956434461797</v>
      </c>
      <c r="H20">
        <v>0</v>
      </c>
      <c r="J20" s="1">
        <f t="shared" si="6"/>
        <v>-36945454.187088698</v>
      </c>
      <c r="K20" s="1">
        <f t="shared" si="7"/>
        <v>2289554.3991079149</v>
      </c>
      <c r="L20" s="1">
        <f t="shared" si="8"/>
        <v>0</v>
      </c>
      <c r="M20" s="1">
        <f t="shared" si="9"/>
        <v>46000768.449541599</v>
      </c>
      <c r="N20" s="1">
        <f t="shared" si="10"/>
        <v>0</v>
      </c>
      <c r="O20" s="1">
        <f t="shared" si="11"/>
        <v>11344868.661560819</v>
      </c>
      <c r="P20" s="1">
        <f t="shared" si="12"/>
        <v>114971.22709444724</v>
      </c>
      <c r="Q20" s="3">
        <f t="shared" si="13"/>
        <v>1.0237958785053722E-2</v>
      </c>
      <c r="T20" t="s">
        <v>8</v>
      </c>
    </row>
    <row r="21" spans="1:24" x14ac:dyDescent="0.25">
      <c r="A21" s="2">
        <v>41395</v>
      </c>
      <c r="B21">
        <f t="shared" si="4"/>
        <v>5</v>
      </c>
      <c r="C21">
        <f t="shared" si="5"/>
        <v>2013</v>
      </c>
      <c r="D21" s="1">
        <v>10514335.94446641</v>
      </c>
      <c r="E21">
        <v>206.1</v>
      </c>
      <c r="F21">
        <v>0.8</v>
      </c>
      <c r="G21" s="1">
        <v>4546.074415418836</v>
      </c>
      <c r="H21">
        <v>0</v>
      </c>
      <c r="J21" s="1">
        <f t="shared" si="6"/>
        <v>-36945454.187088698</v>
      </c>
      <c r="K21" s="1">
        <f t="shared" si="7"/>
        <v>1118775.5741290275</v>
      </c>
      <c r="L21" s="1">
        <f t="shared" si="8"/>
        <v>15611.88118566672</v>
      </c>
      <c r="M21" s="1">
        <f t="shared" si="9"/>
        <v>46043091.465526119</v>
      </c>
      <c r="N21" s="1">
        <f t="shared" si="10"/>
        <v>0</v>
      </c>
      <c r="O21" s="1">
        <f t="shared" si="11"/>
        <v>10232024.733752117</v>
      </c>
      <c r="P21" s="1">
        <f t="shared" si="12"/>
        <v>-282311.21071429364</v>
      </c>
      <c r="Q21" s="3">
        <f t="shared" si="13"/>
        <v>2.6850122747206988E-2</v>
      </c>
      <c r="T21" t="s">
        <v>9</v>
      </c>
    </row>
    <row r="22" spans="1:24" x14ac:dyDescent="0.25">
      <c r="A22" s="2">
        <v>41426</v>
      </c>
      <c r="B22">
        <f t="shared" si="4"/>
        <v>6</v>
      </c>
      <c r="C22">
        <f t="shared" si="5"/>
        <v>2013</v>
      </c>
      <c r="D22" s="1">
        <v>9911695.3344663866</v>
      </c>
      <c r="E22">
        <v>48.2</v>
      </c>
      <c r="F22">
        <v>20.9</v>
      </c>
      <c r="G22" s="1">
        <v>4550.2531873914922</v>
      </c>
      <c r="H22">
        <v>0</v>
      </c>
      <c r="J22" s="1">
        <f t="shared" si="6"/>
        <v>-36945454.187088698</v>
      </c>
      <c r="K22" s="1">
        <f t="shared" si="7"/>
        <v>261644.74853478474</v>
      </c>
      <c r="L22" s="1">
        <f t="shared" si="8"/>
        <v>407860.39597554301</v>
      </c>
      <c r="M22" s="1">
        <f t="shared" si="9"/>
        <v>46085414.481510639</v>
      </c>
      <c r="N22" s="1">
        <f t="shared" si="10"/>
        <v>0</v>
      </c>
      <c r="O22" s="1">
        <f t="shared" si="11"/>
        <v>9809465.4389322698</v>
      </c>
      <c r="P22" s="1">
        <f t="shared" si="12"/>
        <v>-102229.89553411677</v>
      </c>
      <c r="Q22" s="3">
        <f t="shared" si="13"/>
        <v>1.031406758222563E-2</v>
      </c>
    </row>
    <row r="23" spans="1:24" x14ac:dyDescent="0.25">
      <c r="A23" s="2">
        <v>41456</v>
      </c>
      <c r="B23">
        <f t="shared" si="4"/>
        <v>7</v>
      </c>
      <c r="C23">
        <f t="shared" si="5"/>
        <v>2013</v>
      </c>
      <c r="D23" s="1">
        <v>10414020.254466401</v>
      </c>
      <c r="E23">
        <v>8.5</v>
      </c>
      <c r="F23">
        <v>58.3</v>
      </c>
      <c r="G23" s="1">
        <v>4554.4319593641485</v>
      </c>
      <c r="H23">
        <v>0</v>
      </c>
      <c r="J23" s="1">
        <f t="shared" si="6"/>
        <v>-36945454.187088698</v>
      </c>
      <c r="K23" s="1">
        <f t="shared" si="7"/>
        <v>46140.671422109343</v>
      </c>
      <c r="L23" s="1">
        <f t="shared" si="8"/>
        <v>1137715.841405462</v>
      </c>
      <c r="M23" s="1">
        <f t="shared" si="9"/>
        <v>46127737.49749516</v>
      </c>
      <c r="N23" s="1">
        <f t="shared" si="10"/>
        <v>0</v>
      </c>
      <c r="O23" s="1">
        <f t="shared" si="11"/>
        <v>10366139.823234029</v>
      </c>
      <c r="P23" s="1">
        <f t="shared" si="12"/>
        <v>-47880.431232372299</v>
      </c>
      <c r="Q23" s="3">
        <f t="shared" si="13"/>
        <v>4.5976894669315796E-3</v>
      </c>
      <c r="U23" t="s">
        <v>10</v>
      </c>
      <c r="V23" t="s">
        <v>11</v>
      </c>
      <c r="W23" t="s">
        <v>12</v>
      </c>
      <c r="X23" t="s">
        <v>13</v>
      </c>
    </row>
    <row r="24" spans="1:24" x14ac:dyDescent="0.25">
      <c r="A24" s="2">
        <v>41487</v>
      </c>
      <c r="B24">
        <f t="shared" si="4"/>
        <v>8</v>
      </c>
      <c r="C24">
        <f t="shared" si="5"/>
        <v>2013</v>
      </c>
      <c r="D24" s="1">
        <v>10488884.114466378</v>
      </c>
      <c r="E24">
        <v>2.1</v>
      </c>
      <c r="F24">
        <v>74.8</v>
      </c>
      <c r="G24" s="1">
        <v>4558.6107313368047</v>
      </c>
      <c r="H24">
        <v>0</v>
      </c>
      <c r="J24" s="1">
        <f t="shared" si="6"/>
        <v>-36945454.187088698</v>
      </c>
      <c r="K24" s="1">
        <f t="shared" si="7"/>
        <v>11399.459998403485</v>
      </c>
      <c r="L24" s="1">
        <f t="shared" si="8"/>
        <v>1459710.8908598381</v>
      </c>
      <c r="M24" s="1">
        <f t="shared" si="9"/>
        <v>46170060.51347968</v>
      </c>
      <c r="N24" s="1">
        <f t="shared" si="10"/>
        <v>0</v>
      </c>
      <c r="O24" s="1">
        <f t="shared" si="11"/>
        <v>10695716.677249223</v>
      </c>
      <c r="P24" s="1">
        <f t="shared" si="12"/>
        <v>206832.56278284453</v>
      </c>
      <c r="Q24" s="3">
        <f t="shared" si="13"/>
        <v>1.9719215173478646E-2</v>
      </c>
      <c r="T24" t="s">
        <v>3</v>
      </c>
      <c r="U24" s="1">
        <v>-36945454.187088698</v>
      </c>
      <c r="V24" s="4">
        <v>3050960.7351049799</v>
      </c>
      <c r="W24" s="5">
        <v>-12.1094492505219</v>
      </c>
      <c r="X24" s="6">
        <v>2.9225703522504599E-22</v>
      </c>
    </row>
    <row r="25" spans="1:24" x14ac:dyDescent="0.25">
      <c r="A25" s="2">
        <v>41518</v>
      </c>
      <c r="B25">
        <f t="shared" si="4"/>
        <v>9</v>
      </c>
      <c r="C25">
        <f t="shared" si="5"/>
        <v>2013</v>
      </c>
      <c r="D25" s="1">
        <v>9917097.2744664121</v>
      </c>
      <c r="E25">
        <v>75.2</v>
      </c>
      <c r="F25">
        <v>1.5</v>
      </c>
      <c r="G25" s="1">
        <v>4562.789503309461</v>
      </c>
      <c r="H25">
        <v>0</v>
      </c>
      <c r="J25" s="1">
        <f t="shared" si="6"/>
        <v>-36945454.187088698</v>
      </c>
      <c r="K25" s="1">
        <f t="shared" si="7"/>
        <v>408209.23422854382</v>
      </c>
      <c r="L25" s="1">
        <f t="shared" si="8"/>
        <v>29272.2772231251</v>
      </c>
      <c r="M25" s="1">
        <f t="shared" si="9"/>
        <v>46212383.5294642</v>
      </c>
      <c r="N25" s="1">
        <f t="shared" si="10"/>
        <v>0</v>
      </c>
      <c r="O25" s="1">
        <f t="shared" si="11"/>
        <v>9704410.853827171</v>
      </c>
      <c r="P25" s="1">
        <f t="shared" si="12"/>
        <v>-212686.42063924111</v>
      </c>
      <c r="Q25" s="3">
        <f t="shared" si="13"/>
        <v>2.1446438887601279E-2</v>
      </c>
      <c r="T25" t="s">
        <v>14</v>
      </c>
      <c r="U25" s="1">
        <v>5428.31428495404</v>
      </c>
      <c r="V25" s="4">
        <v>105.99135243008099</v>
      </c>
      <c r="W25" s="5">
        <v>51.214690260084403</v>
      </c>
      <c r="X25" s="6">
        <v>5.22409682665531E-81</v>
      </c>
    </row>
    <row r="26" spans="1:24" x14ac:dyDescent="0.25">
      <c r="A26" s="2">
        <v>41548</v>
      </c>
      <c r="B26">
        <f t="shared" si="4"/>
        <v>10</v>
      </c>
      <c r="C26">
        <f t="shared" si="5"/>
        <v>2013</v>
      </c>
      <c r="D26" s="1">
        <v>10570537.392078405</v>
      </c>
      <c r="E26">
        <v>263.93</v>
      </c>
      <c r="F26">
        <v>1.6</v>
      </c>
      <c r="G26" s="1">
        <v>4566.9682752821172</v>
      </c>
      <c r="H26">
        <v>0</v>
      </c>
      <c r="J26" s="1">
        <f t="shared" si="6"/>
        <v>-36945454.187088698</v>
      </c>
      <c r="K26" s="1">
        <f t="shared" si="7"/>
        <v>1432694.9892279198</v>
      </c>
      <c r="L26" s="1">
        <f t="shared" si="8"/>
        <v>31223.76237133344</v>
      </c>
      <c r="M26" s="1">
        <f t="shared" si="9"/>
        <v>46254706.54544872</v>
      </c>
      <c r="N26" s="1">
        <f t="shared" si="10"/>
        <v>0</v>
      </c>
      <c r="O26" s="1">
        <f t="shared" si="11"/>
        <v>10773171.109959275</v>
      </c>
      <c r="P26" s="1">
        <f t="shared" si="12"/>
        <v>202633.71788086928</v>
      </c>
      <c r="Q26" s="3">
        <f t="shared" si="13"/>
        <v>1.9169670411716595E-2</v>
      </c>
      <c r="T26" t="s">
        <v>15</v>
      </c>
      <c r="U26" s="1">
        <v>19514.851482083399</v>
      </c>
      <c r="V26" s="4">
        <v>1234.79067311264</v>
      </c>
      <c r="W26" s="5">
        <v>15.8041779121078</v>
      </c>
      <c r="X26" s="6">
        <v>1.3337677747557701E-30</v>
      </c>
    </row>
    <row r="27" spans="1:24" x14ac:dyDescent="0.25">
      <c r="A27" s="2">
        <v>41579</v>
      </c>
      <c r="B27">
        <f t="shared" si="4"/>
        <v>11</v>
      </c>
      <c r="C27">
        <f t="shared" si="5"/>
        <v>2013</v>
      </c>
      <c r="D27" s="1">
        <v>11966683.716854399</v>
      </c>
      <c r="E27">
        <v>500.6</v>
      </c>
      <c r="F27">
        <v>0</v>
      </c>
      <c r="G27" s="1">
        <v>4571.1470472547735</v>
      </c>
      <c r="H27">
        <v>0</v>
      </c>
      <c r="J27" s="1">
        <f t="shared" si="6"/>
        <v>-36945454.187088698</v>
      </c>
      <c r="K27" s="1">
        <f t="shared" si="7"/>
        <v>2717414.1310479925</v>
      </c>
      <c r="L27" s="1">
        <f t="shared" si="8"/>
        <v>0</v>
      </c>
      <c r="M27" s="1">
        <f t="shared" si="9"/>
        <v>46297029.561433241</v>
      </c>
      <c r="N27" s="1">
        <f t="shared" si="10"/>
        <v>0</v>
      </c>
      <c r="O27" s="1">
        <f t="shared" si="11"/>
        <v>12068989.505392537</v>
      </c>
      <c r="P27" s="1">
        <f t="shared" si="12"/>
        <v>102305.78853813745</v>
      </c>
      <c r="Q27" s="3">
        <f t="shared" si="13"/>
        <v>8.5492180589719705E-3</v>
      </c>
      <c r="T27" t="s">
        <v>16</v>
      </c>
      <c r="U27" s="1">
        <v>10128.0989394636</v>
      </c>
      <c r="V27" s="4">
        <v>660.82415465976203</v>
      </c>
      <c r="W27" s="5">
        <v>15.326466001652401</v>
      </c>
      <c r="X27" s="6">
        <v>1.47464508553083E-29</v>
      </c>
    </row>
    <row r="28" spans="1:24" x14ac:dyDescent="0.25">
      <c r="A28" s="2">
        <v>41609</v>
      </c>
      <c r="B28">
        <f t="shared" si="4"/>
        <v>12</v>
      </c>
      <c r="C28">
        <f t="shared" si="5"/>
        <v>2013</v>
      </c>
      <c r="D28" s="1">
        <v>14488516.214466402</v>
      </c>
      <c r="E28">
        <v>988.9</v>
      </c>
      <c r="F28">
        <v>0</v>
      </c>
      <c r="G28" s="1">
        <v>4575.3258192274297</v>
      </c>
      <c r="H28">
        <v>0</v>
      </c>
      <c r="J28" s="1">
        <f t="shared" si="6"/>
        <v>-36945454.187088698</v>
      </c>
      <c r="K28" s="1">
        <f t="shared" si="7"/>
        <v>5368059.9963910496</v>
      </c>
      <c r="L28" s="1">
        <f t="shared" si="8"/>
        <v>0</v>
      </c>
      <c r="M28" s="1">
        <f t="shared" si="9"/>
        <v>46339352.577417761</v>
      </c>
      <c r="N28" s="1">
        <f t="shared" si="10"/>
        <v>0</v>
      </c>
      <c r="O28" s="1">
        <f t="shared" si="11"/>
        <v>14761958.386720113</v>
      </c>
      <c r="P28" s="1">
        <f t="shared" si="12"/>
        <v>273442.17225371115</v>
      </c>
      <c r="Q28" s="3">
        <f t="shared" si="13"/>
        <v>1.887302800411586E-2</v>
      </c>
      <c r="T28" t="s">
        <v>17</v>
      </c>
      <c r="U28" s="1">
        <v>-1957124.40509553</v>
      </c>
      <c r="V28" s="4">
        <v>143212.35273518701</v>
      </c>
      <c r="W28" s="5">
        <v>-13.665891019292401</v>
      </c>
      <c r="X28" s="6">
        <v>7.6285760304865601E-26</v>
      </c>
    </row>
    <row r="29" spans="1:24" x14ac:dyDescent="0.25">
      <c r="A29" s="2">
        <v>41640</v>
      </c>
      <c r="B29">
        <f t="shared" si="4"/>
        <v>1</v>
      </c>
      <c r="C29">
        <f t="shared" si="5"/>
        <v>2014</v>
      </c>
      <c r="D29" s="1">
        <v>15391200.409158656</v>
      </c>
      <c r="E29">
        <v>995.6</v>
      </c>
      <c r="F29">
        <v>0</v>
      </c>
      <c r="G29" s="1">
        <v>4577.7100707044192</v>
      </c>
      <c r="H29">
        <v>0</v>
      </c>
      <c r="J29" s="1">
        <f t="shared" si="6"/>
        <v>-36945454.187088698</v>
      </c>
      <c r="K29" s="1">
        <f t="shared" si="7"/>
        <v>5404429.7021002425</v>
      </c>
      <c r="L29" s="1">
        <f t="shared" si="8"/>
        <v>0</v>
      </c>
      <c r="M29" s="1">
        <f t="shared" si="9"/>
        <v>46363500.512273267</v>
      </c>
      <c r="N29" s="1">
        <f t="shared" si="10"/>
        <v>0</v>
      </c>
      <c r="O29" s="1">
        <f t="shared" si="11"/>
        <v>14822476.027284812</v>
      </c>
      <c r="P29" s="1">
        <f t="shared" si="12"/>
        <v>-568724.38187384419</v>
      </c>
      <c r="Q29" s="3">
        <f t="shared" si="13"/>
        <v>3.6951268696067414E-2</v>
      </c>
    </row>
    <row r="30" spans="1:24" x14ac:dyDescent="0.25">
      <c r="A30" s="2">
        <v>41671</v>
      </c>
      <c r="B30">
        <f t="shared" si="4"/>
        <v>2</v>
      </c>
      <c r="C30">
        <f t="shared" si="5"/>
        <v>2014</v>
      </c>
      <c r="D30" s="1">
        <v>13508217.449158659</v>
      </c>
      <c r="E30">
        <v>866.4</v>
      </c>
      <c r="F30">
        <v>0</v>
      </c>
      <c r="G30" s="1">
        <v>4580.0943221814086</v>
      </c>
      <c r="H30">
        <v>0</v>
      </c>
      <c r="J30" s="1">
        <f t="shared" si="6"/>
        <v>-36945454.187088698</v>
      </c>
      <c r="K30" s="1">
        <f t="shared" si="7"/>
        <v>4703091.49648418</v>
      </c>
      <c r="L30" s="1">
        <f t="shared" si="8"/>
        <v>0</v>
      </c>
      <c r="M30" s="1">
        <f t="shared" si="9"/>
        <v>46387648.44712878</v>
      </c>
      <c r="N30" s="1">
        <f t="shared" si="10"/>
        <v>0</v>
      </c>
      <c r="O30" s="1">
        <f t="shared" si="11"/>
        <v>14145285.756524261</v>
      </c>
      <c r="P30" s="1">
        <f t="shared" si="12"/>
        <v>637068.30736560188</v>
      </c>
      <c r="Q30" s="3">
        <f t="shared" si="13"/>
        <v>4.7161537764946242E-2</v>
      </c>
      <c r="T30" t="s">
        <v>18</v>
      </c>
    </row>
    <row r="31" spans="1:24" x14ac:dyDescent="0.25">
      <c r="A31" s="2">
        <v>41699</v>
      </c>
      <c r="B31">
        <f t="shared" si="4"/>
        <v>3</v>
      </c>
      <c r="C31">
        <f t="shared" si="5"/>
        <v>2014</v>
      </c>
      <c r="D31" s="1">
        <v>13569784.539158652</v>
      </c>
      <c r="E31">
        <v>759.5</v>
      </c>
      <c r="F31">
        <v>0</v>
      </c>
      <c r="G31" s="1">
        <v>4582.4785736583981</v>
      </c>
      <c r="H31">
        <v>0</v>
      </c>
      <c r="J31" s="1">
        <f t="shared" si="6"/>
        <v>-36945454.187088698</v>
      </c>
      <c r="K31" s="1">
        <f t="shared" si="7"/>
        <v>4122804.6994225932</v>
      </c>
      <c r="L31" s="1">
        <f t="shared" si="8"/>
        <v>0</v>
      </c>
      <c r="M31" s="1">
        <f t="shared" si="9"/>
        <v>46411796.381984293</v>
      </c>
      <c r="N31" s="1">
        <f t="shared" si="10"/>
        <v>0</v>
      </c>
      <c r="O31" s="1">
        <f t="shared" si="11"/>
        <v>13589146.894318189</v>
      </c>
      <c r="P31" s="1">
        <f t="shared" si="12"/>
        <v>19362.355159537867</v>
      </c>
      <c r="Q31" s="3">
        <f t="shared" si="13"/>
        <v>1.4268727041069412E-3</v>
      </c>
      <c r="T31" t="s">
        <v>19</v>
      </c>
      <c r="U31" s="1">
        <v>12003169.0840296</v>
      </c>
      <c r="V31" t="s">
        <v>20</v>
      </c>
      <c r="W31" s="7">
        <v>1526247.54688318</v>
      </c>
    </row>
    <row r="32" spans="1:24" x14ac:dyDescent="0.25">
      <c r="A32" s="2">
        <v>41730</v>
      </c>
      <c r="B32">
        <f t="shared" si="4"/>
        <v>4</v>
      </c>
      <c r="C32">
        <f t="shared" si="5"/>
        <v>2014</v>
      </c>
      <c r="D32" s="1">
        <v>11392171.739158669</v>
      </c>
      <c r="E32">
        <v>402.9</v>
      </c>
      <c r="F32">
        <v>0</v>
      </c>
      <c r="G32" s="1">
        <v>4584.8628251353875</v>
      </c>
      <c r="H32">
        <v>0</v>
      </c>
      <c r="J32" s="1">
        <f t="shared" si="6"/>
        <v>-36945454.187088698</v>
      </c>
      <c r="K32" s="1">
        <f t="shared" si="7"/>
        <v>2187067.8254079828</v>
      </c>
      <c r="L32" s="1">
        <f t="shared" si="8"/>
        <v>0</v>
      </c>
      <c r="M32" s="1">
        <f t="shared" si="9"/>
        <v>46435944.316839799</v>
      </c>
      <c r="N32" s="1">
        <f t="shared" si="10"/>
        <v>0</v>
      </c>
      <c r="O32" s="1">
        <f t="shared" si="11"/>
        <v>11677557.955159083</v>
      </c>
      <c r="P32" s="1">
        <f t="shared" si="12"/>
        <v>285386.21600041352</v>
      </c>
      <c r="Q32" s="3">
        <f t="shared" si="13"/>
        <v>2.5051080911942938E-2</v>
      </c>
      <c r="T32" t="s">
        <v>21</v>
      </c>
      <c r="U32" s="7">
        <v>13171665351608</v>
      </c>
      <c r="V32" t="s">
        <v>22</v>
      </c>
      <c r="W32" s="7">
        <v>338432.00269591098</v>
      </c>
    </row>
    <row r="33" spans="1:23" x14ac:dyDescent="0.25">
      <c r="A33" s="2">
        <v>41760</v>
      </c>
      <c r="B33">
        <f t="shared" si="4"/>
        <v>5</v>
      </c>
      <c r="C33">
        <f t="shared" si="5"/>
        <v>2014</v>
      </c>
      <c r="D33" s="1">
        <v>10805868.629158646</v>
      </c>
      <c r="E33">
        <v>153</v>
      </c>
      <c r="F33">
        <v>5.2</v>
      </c>
      <c r="G33" s="1">
        <v>4587.247076612377</v>
      </c>
      <c r="H33">
        <v>0</v>
      </c>
      <c r="J33" s="1">
        <f t="shared" si="6"/>
        <v>-36945454.187088698</v>
      </c>
      <c r="K33" s="1">
        <f t="shared" si="7"/>
        <v>830532.08559796808</v>
      </c>
      <c r="L33" s="1">
        <f t="shared" si="8"/>
        <v>101477.22770683368</v>
      </c>
      <c r="M33" s="1">
        <f t="shared" si="9"/>
        <v>46460092.251695313</v>
      </c>
      <c r="N33" s="1">
        <f t="shared" si="10"/>
        <v>0</v>
      </c>
      <c r="O33" s="1">
        <f t="shared" si="11"/>
        <v>10446647.377911419</v>
      </c>
      <c r="P33" s="1">
        <f t="shared" si="12"/>
        <v>-359221.25124722719</v>
      </c>
      <c r="Q33" s="3">
        <f t="shared" si="13"/>
        <v>3.3243162912225455E-2</v>
      </c>
      <c r="T33" t="s">
        <v>23</v>
      </c>
      <c r="U33" s="5">
        <v>0.952487907994646</v>
      </c>
      <c r="V33" t="s">
        <v>24</v>
      </c>
      <c r="W33" s="8">
        <v>0.95083531349011197</v>
      </c>
    </row>
    <row r="34" spans="1:23" x14ac:dyDescent="0.25">
      <c r="A34" s="2">
        <v>41791</v>
      </c>
      <c r="B34">
        <f t="shared" si="4"/>
        <v>6</v>
      </c>
      <c r="C34">
        <f t="shared" si="5"/>
        <v>2014</v>
      </c>
      <c r="D34" s="1">
        <v>10047478.889158642</v>
      </c>
      <c r="E34">
        <v>40.9</v>
      </c>
      <c r="F34">
        <v>16.600000000000001</v>
      </c>
      <c r="G34" s="1">
        <v>4589.6313280893664</v>
      </c>
      <c r="H34">
        <v>0</v>
      </c>
      <c r="J34" s="1">
        <f t="shared" si="6"/>
        <v>-36945454.187088698</v>
      </c>
      <c r="K34" s="1">
        <f t="shared" si="7"/>
        <v>222018.05425462022</v>
      </c>
      <c r="L34" s="1">
        <f t="shared" si="8"/>
        <v>323946.53460258443</v>
      </c>
      <c r="M34" s="1">
        <f t="shared" si="9"/>
        <v>46484240.186550826</v>
      </c>
      <c r="N34" s="1">
        <f t="shared" si="10"/>
        <v>0</v>
      </c>
      <c r="O34" s="1">
        <f t="shared" si="11"/>
        <v>10084750.588319331</v>
      </c>
      <c r="P34" s="1">
        <f t="shared" si="12"/>
        <v>37271.699160689488</v>
      </c>
      <c r="Q34" s="3">
        <f t="shared" si="13"/>
        <v>3.709557349844858E-3</v>
      </c>
      <c r="T34" t="s">
        <v>25</v>
      </c>
      <c r="U34" s="5">
        <v>856.02916516488699</v>
      </c>
      <c r="V34" t="s">
        <v>26</v>
      </c>
      <c r="W34" s="8">
        <v>1.51959935485572E-84</v>
      </c>
    </row>
    <row r="35" spans="1:23" x14ac:dyDescent="0.25">
      <c r="A35" s="2">
        <v>41821</v>
      </c>
      <c r="B35">
        <f t="shared" si="4"/>
        <v>7</v>
      </c>
      <c r="C35">
        <f t="shared" si="5"/>
        <v>2014</v>
      </c>
      <c r="D35" s="1">
        <v>10592943.219158662</v>
      </c>
      <c r="E35">
        <v>1.7</v>
      </c>
      <c r="F35">
        <v>35.5</v>
      </c>
      <c r="G35" s="1">
        <v>4592.0155795663559</v>
      </c>
      <c r="H35">
        <v>0</v>
      </c>
      <c r="J35" s="1">
        <f t="shared" si="6"/>
        <v>-36945454.187088698</v>
      </c>
      <c r="K35" s="1">
        <f t="shared" si="7"/>
        <v>9228.1342844218671</v>
      </c>
      <c r="L35" s="1">
        <f t="shared" si="8"/>
        <v>692777.22761396063</v>
      </c>
      <c r="M35" s="1">
        <f t="shared" si="9"/>
        <v>46508388.121406339</v>
      </c>
      <c r="N35" s="1">
        <f t="shared" si="10"/>
        <v>0</v>
      </c>
      <c r="O35" s="1">
        <f t="shared" si="11"/>
        <v>10264939.296216026</v>
      </c>
      <c r="P35" s="1">
        <f t="shared" si="12"/>
        <v>-328003.92294263653</v>
      </c>
      <c r="Q35" s="3">
        <f t="shared" si="13"/>
        <v>3.0964380357425162E-2</v>
      </c>
      <c r="T35" t="s">
        <v>27</v>
      </c>
      <c r="U35" s="5">
        <v>2.8256262231855598E-3</v>
      </c>
      <c r="V35" t="s">
        <v>28</v>
      </c>
      <c r="W35" s="8">
        <v>1.94721947961632</v>
      </c>
    </row>
    <row r="36" spans="1:23" x14ac:dyDescent="0.25">
      <c r="A36" s="2">
        <v>41852</v>
      </c>
      <c r="B36">
        <f t="shared" si="4"/>
        <v>8</v>
      </c>
      <c r="C36">
        <f t="shared" si="5"/>
        <v>2014</v>
      </c>
      <c r="D36" s="1">
        <v>10596375.052770652</v>
      </c>
      <c r="E36">
        <v>8.6999999999999993</v>
      </c>
      <c r="F36">
        <v>36.799999999999997</v>
      </c>
      <c r="G36" s="1">
        <v>4594.3998310433453</v>
      </c>
      <c r="H36">
        <v>0</v>
      </c>
      <c r="J36" s="1">
        <f t="shared" si="6"/>
        <v>-36945454.187088698</v>
      </c>
      <c r="K36" s="1">
        <f t="shared" si="7"/>
        <v>47226.334279100141</v>
      </c>
      <c r="L36" s="1">
        <f t="shared" si="8"/>
        <v>718146.53454066906</v>
      </c>
      <c r="M36" s="1">
        <f t="shared" si="9"/>
        <v>46532536.056261845</v>
      </c>
      <c r="N36" s="1">
        <f t="shared" si="10"/>
        <v>0</v>
      </c>
      <c r="O36" s="1">
        <f t="shared" si="11"/>
        <v>10352454.737992913</v>
      </c>
      <c r="P36" s="1">
        <f t="shared" si="12"/>
        <v>-243920.31477773935</v>
      </c>
      <c r="Q36" s="3">
        <f t="shared" si="13"/>
        <v>2.3019222475893875E-2</v>
      </c>
    </row>
    <row r="37" spans="1:23" x14ac:dyDescent="0.25">
      <c r="A37" s="2">
        <v>41883</v>
      </c>
      <c r="B37">
        <f t="shared" si="4"/>
        <v>9</v>
      </c>
      <c r="C37">
        <f t="shared" si="5"/>
        <v>2014</v>
      </c>
      <c r="D37" s="1">
        <v>10083567.483158655</v>
      </c>
      <c r="E37">
        <v>92.1</v>
      </c>
      <c r="F37">
        <v>1.9</v>
      </c>
      <c r="G37" s="1">
        <v>4596.7840825203348</v>
      </c>
      <c r="H37">
        <v>0</v>
      </c>
      <c r="J37" s="1">
        <f t="shared" si="6"/>
        <v>-36945454.187088698</v>
      </c>
      <c r="K37" s="1">
        <f t="shared" si="7"/>
        <v>499947.74564426707</v>
      </c>
      <c r="L37" s="1">
        <f t="shared" si="8"/>
        <v>37078.217815958458</v>
      </c>
      <c r="M37" s="1">
        <f t="shared" si="9"/>
        <v>46556683.991117358</v>
      </c>
      <c r="N37" s="1">
        <f t="shared" si="10"/>
        <v>0</v>
      </c>
      <c r="O37" s="1">
        <f t="shared" si="11"/>
        <v>10148255.767488882</v>
      </c>
      <c r="P37" s="1">
        <f t="shared" si="12"/>
        <v>64688.284330226481</v>
      </c>
      <c r="Q37" s="3">
        <f t="shared" si="13"/>
        <v>6.4152180702184399E-3</v>
      </c>
    </row>
    <row r="38" spans="1:23" x14ac:dyDescent="0.25">
      <c r="A38" s="2">
        <v>41913</v>
      </c>
      <c r="B38">
        <f t="shared" si="4"/>
        <v>10</v>
      </c>
      <c r="C38">
        <f t="shared" si="5"/>
        <v>2014</v>
      </c>
      <c r="D38" s="1">
        <v>10955848.910158675</v>
      </c>
      <c r="E38">
        <v>258.60000000000002</v>
      </c>
      <c r="F38">
        <v>0</v>
      </c>
      <c r="G38" s="1">
        <v>4599.1683339973242</v>
      </c>
      <c r="H38">
        <v>0</v>
      </c>
      <c r="J38" s="1">
        <f t="shared" si="6"/>
        <v>-36945454.187088698</v>
      </c>
      <c r="K38" s="1">
        <f t="shared" si="7"/>
        <v>1403762.0740891148</v>
      </c>
      <c r="L38" s="1">
        <f t="shared" si="8"/>
        <v>0</v>
      </c>
      <c r="M38" s="1">
        <f t="shared" si="9"/>
        <v>46580831.925972871</v>
      </c>
      <c r="N38" s="1">
        <f t="shared" si="10"/>
        <v>0</v>
      </c>
      <c r="O38" s="1">
        <f t="shared" si="11"/>
        <v>11039139.812973291</v>
      </c>
      <c r="P38" s="1">
        <f t="shared" si="12"/>
        <v>83290.902814615518</v>
      </c>
      <c r="Q38" s="3">
        <f t="shared" si="13"/>
        <v>7.6024143357239131E-3</v>
      </c>
    </row>
    <row r="39" spans="1:23" x14ac:dyDescent="0.25">
      <c r="A39" s="2">
        <v>41944</v>
      </c>
      <c r="B39">
        <f t="shared" si="4"/>
        <v>11</v>
      </c>
      <c r="C39">
        <f t="shared" si="5"/>
        <v>2014</v>
      </c>
      <c r="D39" s="1">
        <v>12555970.239158671</v>
      </c>
      <c r="E39">
        <v>613.11</v>
      </c>
      <c r="F39">
        <v>0</v>
      </c>
      <c r="G39" s="1">
        <v>4601.5525854743137</v>
      </c>
      <c r="H39">
        <v>0</v>
      </c>
      <c r="J39" s="1">
        <f t="shared" si="6"/>
        <v>-36945454.187088698</v>
      </c>
      <c r="K39" s="1">
        <f t="shared" si="7"/>
        <v>3328153.7712481716</v>
      </c>
      <c r="L39" s="1">
        <f t="shared" si="8"/>
        <v>0</v>
      </c>
      <c r="M39" s="1">
        <f t="shared" si="9"/>
        <v>46604979.860828385</v>
      </c>
      <c r="N39" s="1">
        <f t="shared" si="10"/>
        <v>0</v>
      </c>
      <c r="O39" s="1">
        <f t="shared" si="11"/>
        <v>12987679.444987856</v>
      </c>
      <c r="P39" s="1">
        <f t="shared" si="12"/>
        <v>431709.2058291845</v>
      </c>
      <c r="Q39" s="3">
        <f t="shared" si="13"/>
        <v>3.4382783457291129E-2</v>
      </c>
    </row>
    <row r="40" spans="1:23" x14ac:dyDescent="0.25">
      <c r="A40" s="2">
        <v>41974</v>
      </c>
      <c r="B40">
        <f t="shared" si="4"/>
        <v>12</v>
      </c>
      <c r="C40">
        <f t="shared" si="5"/>
        <v>2014</v>
      </c>
      <c r="D40" s="1">
        <v>13645088.359158646</v>
      </c>
      <c r="E40">
        <v>672.98</v>
      </c>
      <c r="F40">
        <v>0</v>
      </c>
      <c r="G40" s="1">
        <v>4603.9368369513031</v>
      </c>
      <c r="H40">
        <v>0</v>
      </c>
      <c r="J40" s="1">
        <f t="shared" si="6"/>
        <v>-36945454.187088698</v>
      </c>
      <c r="K40" s="1">
        <f t="shared" si="7"/>
        <v>3653146.9474883699</v>
      </c>
      <c r="L40" s="1">
        <f t="shared" si="8"/>
        <v>0</v>
      </c>
      <c r="M40" s="1">
        <f t="shared" si="9"/>
        <v>46629127.795683891</v>
      </c>
      <c r="N40" s="1">
        <f t="shared" si="10"/>
        <v>0</v>
      </c>
      <c r="O40" s="1">
        <f t="shared" si="11"/>
        <v>13336820.556083564</v>
      </c>
      <c r="P40" s="1">
        <f t="shared" si="12"/>
        <v>-308267.8030750826</v>
      </c>
      <c r="Q40" s="3">
        <f t="shared" si="13"/>
        <v>2.2591850998764096E-2</v>
      </c>
    </row>
    <row r="41" spans="1:23" x14ac:dyDescent="0.25">
      <c r="A41" s="2">
        <v>42005</v>
      </c>
      <c r="B41">
        <f t="shared" si="4"/>
        <v>1</v>
      </c>
      <c r="C41">
        <f t="shared" si="5"/>
        <v>2015</v>
      </c>
      <c r="D41" s="1">
        <v>15046380.398526348</v>
      </c>
      <c r="E41">
        <v>877.48</v>
      </c>
      <c r="F41">
        <v>0</v>
      </c>
      <c r="G41" s="1">
        <v>4604.0063733475017</v>
      </c>
      <c r="H41">
        <v>0</v>
      </c>
      <c r="J41" s="1">
        <f t="shared" si="6"/>
        <v>-36945454.187088698</v>
      </c>
      <c r="K41" s="1">
        <f t="shared" si="7"/>
        <v>4763237.2187614711</v>
      </c>
      <c r="L41" s="1">
        <f t="shared" si="8"/>
        <v>0</v>
      </c>
      <c r="M41" s="1">
        <f t="shared" si="9"/>
        <v>46629832.067184485</v>
      </c>
      <c r="N41" s="1">
        <f t="shared" si="10"/>
        <v>0</v>
      </c>
      <c r="O41" s="1">
        <f t="shared" si="11"/>
        <v>14447615.098857258</v>
      </c>
      <c r="P41" s="1">
        <f t="shared" si="12"/>
        <v>-598765.29966909066</v>
      </c>
      <c r="Q41" s="3">
        <f t="shared" si="13"/>
        <v>3.9794640558717634E-2</v>
      </c>
    </row>
    <row r="42" spans="1:23" x14ac:dyDescent="0.25">
      <c r="A42" s="2">
        <v>42036</v>
      </c>
      <c r="B42">
        <f t="shared" si="4"/>
        <v>2</v>
      </c>
      <c r="C42">
        <f t="shared" si="5"/>
        <v>2015</v>
      </c>
      <c r="D42" s="1">
        <v>13717002.876526358</v>
      </c>
      <c r="E42">
        <v>941.3</v>
      </c>
      <c r="F42">
        <v>0</v>
      </c>
      <c r="G42" s="1">
        <v>4604.0759097437003</v>
      </c>
      <c r="H42">
        <v>0</v>
      </c>
      <c r="J42" s="1">
        <f t="shared" si="6"/>
        <v>-36945454.187088698</v>
      </c>
      <c r="K42" s="1">
        <f t="shared" si="7"/>
        <v>5109672.2364272373</v>
      </c>
      <c r="L42" s="1">
        <f t="shared" si="8"/>
        <v>0</v>
      </c>
      <c r="M42" s="1">
        <f t="shared" si="9"/>
        <v>46630536.33868508</v>
      </c>
      <c r="N42" s="1">
        <f t="shared" si="10"/>
        <v>0</v>
      </c>
      <c r="O42" s="1">
        <f t="shared" si="11"/>
        <v>14794754.388023619</v>
      </c>
      <c r="P42" s="1">
        <f t="shared" si="12"/>
        <v>1077751.511497261</v>
      </c>
      <c r="Q42" s="3">
        <f t="shared" si="13"/>
        <v>7.8570480825778374E-2</v>
      </c>
    </row>
    <row r="43" spans="1:23" x14ac:dyDescent="0.25">
      <c r="A43" s="2">
        <v>42064</v>
      </c>
      <c r="B43">
        <f t="shared" si="4"/>
        <v>3</v>
      </c>
      <c r="C43">
        <f t="shared" si="5"/>
        <v>2015</v>
      </c>
      <c r="D43" s="1">
        <v>13265796.418526402</v>
      </c>
      <c r="E43">
        <v>586.4</v>
      </c>
      <c r="F43">
        <v>0</v>
      </c>
      <c r="G43" s="1">
        <v>4604.1454461398989</v>
      </c>
      <c r="H43">
        <v>0</v>
      </c>
      <c r="J43" s="1">
        <f t="shared" si="6"/>
        <v>-36945454.187088698</v>
      </c>
      <c r="K43" s="1">
        <f t="shared" si="7"/>
        <v>3183163.4966970491</v>
      </c>
      <c r="L43" s="1">
        <f t="shared" si="8"/>
        <v>0</v>
      </c>
      <c r="M43" s="1">
        <f t="shared" si="9"/>
        <v>46631240.610185675</v>
      </c>
      <c r="N43" s="1">
        <f t="shared" si="10"/>
        <v>0</v>
      </c>
      <c r="O43" s="1">
        <f t="shared" si="11"/>
        <v>12868949.919794023</v>
      </c>
      <c r="P43" s="1">
        <f t="shared" si="12"/>
        <v>-396846.49873237871</v>
      </c>
      <c r="Q43" s="3">
        <f t="shared" si="13"/>
        <v>2.9915014991347307E-2</v>
      </c>
    </row>
    <row r="44" spans="1:23" x14ac:dyDescent="0.25">
      <c r="A44" s="2">
        <v>42095</v>
      </c>
      <c r="B44">
        <f t="shared" si="4"/>
        <v>4</v>
      </c>
      <c r="C44">
        <f t="shared" si="5"/>
        <v>2015</v>
      </c>
      <c r="D44" s="1">
        <v>11148469.469526365</v>
      </c>
      <c r="E44">
        <v>335.55</v>
      </c>
      <c r="F44">
        <v>0</v>
      </c>
      <c r="G44" s="1">
        <v>4604.2149825360975</v>
      </c>
      <c r="H44">
        <v>0</v>
      </c>
      <c r="J44" s="1">
        <f t="shared" si="6"/>
        <v>-36945454.187088698</v>
      </c>
      <c r="K44" s="1">
        <f t="shared" si="7"/>
        <v>1821470.8583163281</v>
      </c>
      <c r="L44" s="1">
        <f t="shared" si="8"/>
        <v>0</v>
      </c>
      <c r="M44" s="1">
        <f t="shared" si="9"/>
        <v>46631944.881686263</v>
      </c>
      <c r="N44" s="1">
        <f t="shared" si="10"/>
        <v>0</v>
      </c>
      <c r="O44" s="1">
        <f t="shared" si="11"/>
        <v>11507961.552913889</v>
      </c>
      <c r="P44" s="1">
        <f t="shared" si="12"/>
        <v>359492.08338752389</v>
      </c>
      <c r="Q44" s="3">
        <f t="shared" si="13"/>
        <v>3.2245868759848403E-2</v>
      </c>
    </row>
    <row r="45" spans="1:23" x14ac:dyDescent="0.25">
      <c r="A45" s="2">
        <v>42125</v>
      </c>
      <c r="B45">
        <f t="shared" si="4"/>
        <v>5</v>
      </c>
      <c r="C45">
        <f t="shared" si="5"/>
        <v>2015</v>
      </c>
      <c r="D45" s="1">
        <v>10799890.806526352</v>
      </c>
      <c r="E45">
        <v>161.80000000000001</v>
      </c>
      <c r="F45">
        <v>2.7</v>
      </c>
      <c r="G45" s="1">
        <v>4604.2845189322961</v>
      </c>
      <c r="H45">
        <v>0</v>
      </c>
      <c r="J45" s="1">
        <f t="shared" si="6"/>
        <v>-36945454.187088698</v>
      </c>
      <c r="K45" s="1">
        <f t="shared" si="7"/>
        <v>878301.25130556372</v>
      </c>
      <c r="L45" s="1">
        <f t="shared" si="8"/>
        <v>52690.099001625182</v>
      </c>
      <c r="M45" s="1">
        <f t="shared" si="9"/>
        <v>46632649.153186858</v>
      </c>
      <c r="N45" s="1">
        <f t="shared" si="10"/>
        <v>0</v>
      </c>
      <c r="O45" s="1">
        <f t="shared" si="11"/>
        <v>10618186.316405348</v>
      </c>
      <c r="P45" s="1">
        <f t="shared" si="12"/>
        <v>-181704.49012100324</v>
      </c>
      <c r="Q45" s="3">
        <f t="shared" si="13"/>
        <v>1.6824659931857791E-2</v>
      </c>
    </row>
    <row r="46" spans="1:23" x14ac:dyDescent="0.25">
      <c r="A46" s="2">
        <v>42156</v>
      </c>
      <c r="B46">
        <f t="shared" si="4"/>
        <v>6</v>
      </c>
      <c r="C46">
        <f t="shared" si="5"/>
        <v>2015</v>
      </c>
      <c r="D46" s="1">
        <v>10336838.356526336</v>
      </c>
      <c r="E46">
        <v>32.5</v>
      </c>
      <c r="F46">
        <v>11.7</v>
      </c>
      <c r="G46" s="1">
        <v>4604.3540553284947</v>
      </c>
      <c r="H46">
        <v>0</v>
      </c>
      <c r="J46" s="1">
        <f t="shared" si="6"/>
        <v>-36945454.187088698</v>
      </c>
      <c r="K46" s="1">
        <f t="shared" si="7"/>
        <v>176420.2142610063</v>
      </c>
      <c r="L46" s="1">
        <f t="shared" si="8"/>
        <v>228323.76234037575</v>
      </c>
      <c r="M46" s="1">
        <f t="shared" si="9"/>
        <v>46633353.424687453</v>
      </c>
      <c r="N46" s="1">
        <f t="shared" si="10"/>
        <v>0</v>
      </c>
      <c r="O46" s="1">
        <f t="shared" si="11"/>
        <v>10092643.214200132</v>
      </c>
      <c r="P46" s="1">
        <f t="shared" si="12"/>
        <v>-244195.14232620411</v>
      </c>
      <c r="Q46" s="3">
        <f t="shared" si="13"/>
        <v>2.3623774882000299E-2</v>
      </c>
    </row>
    <row r="47" spans="1:23" x14ac:dyDescent="0.25">
      <c r="A47" s="2">
        <v>42186</v>
      </c>
      <c r="B47">
        <f t="shared" si="4"/>
        <v>7</v>
      </c>
      <c r="C47">
        <f t="shared" si="5"/>
        <v>2015</v>
      </c>
      <c r="D47" s="1">
        <v>11024526.425526379</v>
      </c>
      <c r="E47">
        <v>2.2000000000000002</v>
      </c>
      <c r="F47">
        <v>78.099999999999994</v>
      </c>
      <c r="G47" s="1">
        <v>4604.4235917246933</v>
      </c>
      <c r="H47">
        <v>0</v>
      </c>
      <c r="J47" s="1">
        <f t="shared" si="6"/>
        <v>-36945454.187088698</v>
      </c>
      <c r="K47" s="1">
        <f t="shared" si="7"/>
        <v>11942.29142689889</v>
      </c>
      <c r="L47" s="1">
        <f t="shared" si="8"/>
        <v>1524109.9007507134</v>
      </c>
      <c r="M47" s="1">
        <f t="shared" si="9"/>
        <v>46634057.696188048</v>
      </c>
      <c r="N47" s="1">
        <f t="shared" si="10"/>
        <v>0</v>
      </c>
      <c r="O47" s="1">
        <f t="shared" si="11"/>
        <v>11224655.701276958</v>
      </c>
      <c r="P47" s="1">
        <f t="shared" si="12"/>
        <v>200129.27575057931</v>
      </c>
      <c r="Q47" s="3">
        <f t="shared" si="13"/>
        <v>1.8153095019773052E-2</v>
      </c>
    </row>
    <row r="48" spans="1:23" x14ac:dyDescent="0.25">
      <c r="A48" s="2">
        <v>42217</v>
      </c>
      <c r="B48">
        <f t="shared" si="4"/>
        <v>8</v>
      </c>
      <c r="C48">
        <f t="shared" si="5"/>
        <v>2015</v>
      </c>
      <c r="D48" s="1">
        <v>11075757.129526347</v>
      </c>
      <c r="E48">
        <v>5.2</v>
      </c>
      <c r="F48">
        <v>69.2</v>
      </c>
      <c r="G48" s="1">
        <v>4604.4931281208919</v>
      </c>
      <c r="H48">
        <v>0</v>
      </c>
      <c r="J48" s="1">
        <f t="shared" si="6"/>
        <v>-36945454.187088698</v>
      </c>
      <c r="K48" s="1">
        <f t="shared" si="7"/>
        <v>28227.234281761008</v>
      </c>
      <c r="L48" s="1">
        <f t="shared" si="8"/>
        <v>1350427.7225601713</v>
      </c>
      <c r="M48" s="1">
        <f t="shared" si="9"/>
        <v>46634761.967688642</v>
      </c>
      <c r="N48" s="1">
        <f t="shared" si="10"/>
        <v>0</v>
      </c>
      <c r="O48" s="1">
        <f t="shared" si="11"/>
        <v>11067962.737441882</v>
      </c>
      <c r="P48" s="1">
        <f t="shared" si="12"/>
        <v>-7794.3920844644308</v>
      </c>
      <c r="Q48" s="3">
        <f t="shared" si="13"/>
        <v>7.037344709993435E-4</v>
      </c>
    </row>
    <row r="49" spans="1:17" x14ac:dyDescent="0.25">
      <c r="A49" s="2">
        <v>42248</v>
      </c>
      <c r="B49">
        <f t="shared" si="4"/>
        <v>9</v>
      </c>
      <c r="C49">
        <f t="shared" si="5"/>
        <v>2015</v>
      </c>
      <c r="D49" s="1">
        <v>10438151.518526342</v>
      </c>
      <c r="E49">
        <v>35</v>
      </c>
      <c r="F49">
        <v>34</v>
      </c>
      <c r="G49" s="1">
        <v>4604.5626645170905</v>
      </c>
      <c r="H49">
        <v>0</v>
      </c>
      <c r="J49" s="1">
        <f t="shared" ref="J49:J80" si="14">$U$24</f>
        <v>-36945454.187088698</v>
      </c>
      <c r="K49" s="1">
        <f t="shared" ref="K49:K80" si="15">E49*$U$25</f>
        <v>189990.99997339139</v>
      </c>
      <c r="L49" s="1">
        <f t="shared" ref="L49:L80" si="16">F49*$U$26</f>
        <v>663504.95039083553</v>
      </c>
      <c r="M49" s="1">
        <f t="shared" ref="M49:M80" si="17">G49*$U$27</f>
        <v>46635466.23918923</v>
      </c>
      <c r="N49" s="1">
        <f t="shared" ref="N49:N80" si="18">H49*$U$28</f>
        <v>0</v>
      </c>
      <c r="O49" s="1">
        <f t="shared" si="11"/>
        <v>10543508.002464764</v>
      </c>
      <c r="P49" s="1">
        <f t="shared" si="12"/>
        <v>105356.48393842205</v>
      </c>
      <c r="Q49" s="3">
        <f t="shared" si="13"/>
        <v>1.0093404349556355E-2</v>
      </c>
    </row>
    <row r="50" spans="1:17" x14ac:dyDescent="0.25">
      <c r="A50" s="2">
        <v>42278</v>
      </c>
      <c r="B50">
        <f t="shared" si="4"/>
        <v>10</v>
      </c>
      <c r="C50">
        <f t="shared" si="5"/>
        <v>2015</v>
      </c>
      <c r="D50" s="1">
        <v>10886683.006526368</v>
      </c>
      <c r="E50">
        <v>256.13</v>
      </c>
      <c r="F50">
        <v>0</v>
      </c>
      <c r="G50" s="1">
        <v>4604.6322009132891</v>
      </c>
      <c r="H50">
        <v>0</v>
      </c>
      <c r="J50" s="1">
        <f t="shared" si="14"/>
        <v>-36945454.187088698</v>
      </c>
      <c r="K50" s="1">
        <f t="shared" si="15"/>
        <v>1390354.1378052782</v>
      </c>
      <c r="L50" s="1">
        <f t="shared" si="16"/>
        <v>0</v>
      </c>
      <c r="M50" s="1">
        <f t="shared" si="17"/>
        <v>46636170.510689825</v>
      </c>
      <c r="N50" s="1">
        <f t="shared" si="18"/>
        <v>0</v>
      </c>
      <c r="O50" s="1">
        <f t="shared" si="11"/>
        <v>11081070.461406402</v>
      </c>
      <c r="P50" s="1">
        <f t="shared" si="12"/>
        <v>194387.45488003455</v>
      </c>
      <c r="Q50" s="3">
        <f t="shared" si="13"/>
        <v>1.7855526312606219E-2</v>
      </c>
    </row>
    <row r="51" spans="1:17" x14ac:dyDescent="0.25">
      <c r="A51" s="2">
        <v>42309</v>
      </c>
      <c r="B51">
        <f t="shared" si="4"/>
        <v>11</v>
      </c>
      <c r="C51">
        <f t="shared" si="5"/>
        <v>2015</v>
      </c>
      <c r="D51" s="1">
        <v>11497281.430526339</v>
      </c>
      <c r="E51">
        <v>370.78</v>
      </c>
      <c r="F51">
        <v>0</v>
      </c>
      <c r="G51" s="1">
        <v>4604.7017373094877</v>
      </c>
      <c r="H51">
        <v>0</v>
      </c>
      <c r="J51" s="1">
        <f t="shared" si="14"/>
        <v>-36945454.187088698</v>
      </c>
      <c r="K51" s="1">
        <f t="shared" si="15"/>
        <v>2012710.3705752587</v>
      </c>
      <c r="L51" s="1">
        <f t="shared" si="16"/>
        <v>0</v>
      </c>
      <c r="M51" s="1">
        <f t="shared" si="17"/>
        <v>46636874.78219042</v>
      </c>
      <c r="N51" s="1">
        <f t="shared" si="18"/>
        <v>0</v>
      </c>
      <c r="O51" s="1">
        <f t="shared" si="11"/>
        <v>11704130.965676978</v>
      </c>
      <c r="P51" s="1">
        <f t="shared" si="12"/>
        <v>206849.53515063971</v>
      </c>
      <c r="Q51" s="3">
        <f t="shared" si="13"/>
        <v>1.7991169164689246E-2</v>
      </c>
    </row>
    <row r="52" spans="1:17" x14ac:dyDescent="0.25">
      <c r="A52" s="2">
        <v>42339</v>
      </c>
      <c r="B52">
        <f t="shared" si="4"/>
        <v>12</v>
      </c>
      <c r="C52">
        <f t="shared" si="5"/>
        <v>2015</v>
      </c>
      <c r="D52" s="1">
        <v>12724783.321526384</v>
      </c>
      <c r="E52">
        <v>537.99</v>
      </c>
      <c r="F52">
        <v>0</v>
      </c>
      <c r="G52" s="1">
        <v>4604.7712737056863</v>
      </c>
      <c r="H52">
        <v>0</v>
      </c>
      <c r="J52" s="1">
        <f t="shared" si="14"/>
        <v>-36945454.187088698</v>
      </c>
      <c r="K52" s="1">
        <f t="shared" si="15"/>
        <v>2920378.8021624242</v>
      </c>
      <c r="L52" s="1">
        <f t="shared" si="16"/>
        <v>0</v>
      </c>
      <c r="M52" s="1">
        <f t="shared" si="17"/>
        <v>46637579.053691015</v>
      </c>
      <c r="N52" s="1">
        <f t="shared" si="18"/>
        <v>0</v>
      </c>
      <c r="O52" s="1">
        <f t="shared" si="11"/>
        <v>12612503.66876474</v>
      </c>
      <c r="P52" s="1">
        <f t="shared" si="12"/>
        <v>-112279.65276164375</v>
      </c>
      <c r="Q52" s="3">
        <f t="shared" si="13"/>
        <v>8.8236985986002159E-3</v>
      </c>
    </row>
    <row r="53" spans="1:17" x14ac:dyDescent="0.25">
      <c r="A53" s="2">
        <v>42370</v>
      </c>
      <c r="B53">
        <f t="shared" si="4"/>
        <v>1</v>
      </c>
      <c r="C53">
        <f t="shared" si="5"/>
        <v>2016</v>
      </c>
      <c r="D53" s="1">
        <v>14463575.22574288</v>
      </c>
      <c r="E53">
        <v>761.7</v>
      </c>
      <c r="F53">
        <v>0</v>
      </c>
      <c r="G53" s="1">
        <v>4607.3407181501389</v>
      </c>
      <c r="H53">
        <v>0</v>
      </c>
      <c r="J53" s="1">
        <f t="shared" si="14"/>
        <v>-36945454.187088698</v>
      </c>
      <c r="K53" s="1">
        <f t="shared" si="15"/>
        <v>4134746.9908494926</v>
      </c>
      <c r="L53" s="1">
        <f t="shared" si="16"/>
        <v>0</v>
      </c>
      <c r="M53" s="1">
        <f t="shared" si="17"/>
        <v>46663602.641243882</v>
      </c>
      <c r="N53" s="1">
        <f t="shared" si="18"/>
        <v>0</v>
      </c>
      <c r="O53" s="1">
        <f t="shared" si="11"/>
        <v>13852895.445004676</v>
      </c>
      <c r="P53" s="1">
        <f t="shared" si="12"/>
        <v>-610679.78073820472</v>
      </c>
      <c r="Q53" s="3">
        <f t="shared" si="13"/>
        <v>4.2221910641519055E-2</v>
      </c>
    </row>
    <row r="54" spans="1:17" x14ac:dyDescent="0.25">
      <c r="A54" s="2">
        <v>42401</v>
      </c>
      <c r="B54">
        <f t="shared" si="4"/>
        <v>2</v>
      </c>
      <c r="C54">
        <f t="shared" si="5"/>
        <v>2016</v>
      </c>
      <c r="D54" s="1">
        <v>13447183.655742858</v>
      </c>
      <c r="E54">
        <v>726.98</v>
      </c>
      <c r="F54">
        <v>0</v>
      </c>
      <c r="G54" s="1">
        <v>4609.1703590750694</v>
      </c>
      <c r="H54">
        <v>0</v>
      </c>
      <c r="J54" s="1">
        <f t="shared" si="14"/>
        <v>-36945454.187088698</v>
      </c>
      <c r="K54" s="1">
        <f t="shared" si="15"/>
        <v>3946275.918875888</v>
      </c>
      <c r="L54" s="1">
        <f t="shared" si="16"/>
        <v>0</v>
      </c>
      <c r="M54" s="1">
        <f t="shared" si="17"/>
        <v>46682133.425555274</v>
      </c>
      <c r="N54" s="1">
        <f t="shared" si="18"/>
        <v>0</v>
      </c>
      <c r="O54" s="1">
        <f t="shared" si="11"/>
        <v>13682955.157342464</v>
      </c>
      <c r="P54" s="1">
        <f t="shared" si="12"/>
        <v>235771.50159960613</v>
      </c>
      <c r="Q54" s="3">
        <f t="shared" si="13"/>
        <v>1.7533151002880498E-2</v>
      </c>
    </row>
    <row r="55" spans="1:17" x14ac:dyDescent="0.25">
      <c r="A55" s="2">
        <v>42430</v>
      </c>
      <c r="B55">
        <f t="shared" si="4"/>
        <v>3</v>
      </c>
      <c r="C55">
        <f t="shared" si="5"/>
        <v>2016</v>
      </c>
      <c r="D55" s="1">
        <v>12794711.545742895</v>
      </c>
      <c r="E55">
        <v>534.67999999999995</v>
      </c>
      <c r="F55">
        <v>0</v>
      </c>
      <c r="G55" s="1">
        <v>4609.0851795375347</v>
      </c>
      <c r="H55">
        <v>0</v>
      </c>
      <c r="J55" s="1">
        <f t="shared" si="14"/>
        <v>-36945454.187088698</v>
      </c>
      <c r="K55" s="1">
        <f t="shared" si="15"/>
        <v>2902411.081879226</v>
      </c>
      <c r="L55" s="1">
        <f t="shared" si="16"/>
        <v>0</v>
      </c>
      <c r="M55" s="1">
        <f t="shared" si="17"/>
        <v>46681270.718771502</v>
      </c>
      <c r="N55" s="1">
        <f t="shared" si="18"/>
        <v>0</v>
      </c>
      <c r="O55" s="1">
        <f t="shared" si="11"/>
        <v>12638227.613562033</v>
      </c>
      <c r="P55" s="1">
        <f t="shared" si="12"/>
        <v>-156483.93218086287</v>
      </c>
      <c r="Q55" s="3">
        <f t="shared" si="13"/>
        <v>1.2230360303271456E-2</v>
      </c>
    </row>
    <row r="56" spans="1:17" x14ac:dyDescent="0.25">
      <c r="A56" s="2">
        <v>42461</v>
      </c>
      <c r="B56">
        <f t="shared" si="4"/>
        <v>4</v>
      </c>
      <c r="C56">
        <f t="shared" si="5"/>
        <v>2016</v>
      </c>
      <c r="D56" s="1">
        <v>11392813.425742846</v>
      </c>
      <c r="E56">
        <v>395.13</v>
      </c>
      <c r="F56">
        <v>0</v>
      </c>
      <c r="G56" s="1">
        <v>4607.5425897687674</v>
      </c>
      <c r="H56">
        <v>0</v>
      </c>
      <c r="J56" s="1">
        <f t="shared" si="14"/>
        <v>-36945454.187088698</v>
      </c>
      <c r="K56" s="1">
        <f t="shared" si="15"/>
        <v>2144889.8234138899</v>
      </c>
      <c r="L56" s="1">
        <f t="shared" si="16"/>
        <v>0</v>
      </c>
      <c r="M56" s="1">
        <f t="shared" si="17"/>
        <v>46665647.216970421</v>
      </c>
      <c r="N56" s="1">
        <f t="shared" si="18"/>
        <v>0</v>
      </c>
      <c r="O56" s="1">
        <f t="shared" si="11"/>
        <v>11865082.853295617</v>
      </c>
      <c r="P56" s="1">
        <f t="shared" si="12"/>
        <v>472269.42755277082</v>
      </c>
      <c r="Q56" s="3">
        <f t="shared" si="13"/>
        <v>4.1453274964166932E-2</v>
      </c>
    </row>
    <row r="57" spans="1:17" x14ac:dyDescent="0.25">
      <c r="A57" s="2">
        <v>42491</v>
      </c>
      <c r="B57">
        <f t="shared" si="4"/>
        <v>5</v>
      </c>
      <c r="C57">
        <f t="shared" si="5"/>
        <v>2016</v>
      </c>
      <c r="D57" s="1">
        <v>10714098.015742861</v>
      </c>
      <c r="E57">
        <v>130.80000000000001</v>
      </c>
      <c r="F57">
        <v>0.7</v>
      </c>
      <c r="G57" s="1">
        <v>4604.7712948843837</v>
      </c>
      <c r="H57">
        <v>0</v>
      </c>
      <c r="J57" s="1">
        <f t="shared" si="14"/>
        <v>-36945454.187088698</v>
      </c>
      <c r="K57" s="1">
        <f t="shared" si="15"/>
        <v>710023.50847198849</v>
      </c>
      <c r="L57" s="1">
        <f t="shared" si="16"/>
        <v>13660.396037458378</v>
      </c>
      <c r="M57" s="1">
        <f t="shared" si="17"/>
        <v>46637579.268190958</v>
      </c>
      <c r="N57" s="1">
        <f t="shared" si="18"/>
        <v>0</v>
      </c>
      <c r="O57" s="1">
        <f t="shared" si="11"/>
        <v>10415808.985611707</v>
      </c>
      <c r="P57" s="1">
        <f t="shared" si="12"/>
        <v>-298289.03013115376</v>
      </c>
      <c r="Q57" s="3">
        <f t="shared" si="13"/>
        <v>2.7840797208767361E-2</v>
      </c>
    </row>
    <row r="58" spans="1:17" x14ac:dyDescent="0.25">
      <c r="A58" s="2">
        <v>42522</v>
      </c>
      <c r="B58">
        <f t="shared" si="4"/>
        <v>6</v>
      </c>
      <c r="C58">
        <f t="shared" si="5"/>
        <v>2016</v>
      </c>
      <c r="D58" s="1">
        <v>10430200.305742871</v>
      </c>
      <c r="E58">
        <v>32.6</v>
      </c>
      <c r="F58">
        <v>24.32</v>
      </c>
      <c r="G58" s="1">
        <v>4600.8856474421918</v>
      </c>
      <c r="H58">
        <v>0</v>
      </c>
      <c r="J58" s="1">
        <f t="shared" si="14"/>
        <v>-36945454.187088698</v>
      </c>
      <c r="K58" s="1">
        <f t="shared" si="15"/>
        <v>176963.04568950171</v>
      </c>
      <c r="L58" s="1">
        <f t="shared" si="16"/>
        <v>474601.18804426829</v>
      </c>
      <c r="M58" s="1">
        <f t="shared" si="17"/>
        <v>46598225.04645256</v>
      </c>
      <c r="N58" s="1">
        <f t="shared" si="18"/>
        <v>0</v>
      </c>
      <c r="O58" s="1">
        <f t="shared" si="11"/>
        <v>10304335.093097627</v>
      </c>
      <c r="P58" s="1">
        <f t="shared" si="12"/>
        <v>-125865.21264524385</v>
      </c>
      <c r="Q58" s="3">
        <f t="shared" si="13"/>
        <v>1.2067382116903587E-2</v>
      </c>
    </row>
    <row r="59" spans="1:17" x14ac:dyDescent="0.25">
      <c r="A59" s="2">
        <v>42552</v>
      </c>
      <c r="B59">
        <f t="shared" si="4"/>
        <v>7</v>
      </c>
      <c r="C59">
        <f t="shared" si="5"/>
        <v>2016</v>
      </c>
      <c r="D59" s="1">
        <v>11328724.89574286</v>
      </c>
      <c r="E59">
        <v>0.3</v>
      </c>
      <c r="F59">
        <v>85.3</v>
      </c>
      <c r="G59" s="1">
        <v>4618.9428237210959</v>
      </c>
      <c r="H59">
        <v>0</v>
      </c>
      <c r="J59" s="1">
        <f t="shared" si="14"/>
        <v>-36945454.187088698</v>
      </c>
      <c r="K59" s="1">
        <f t="shared" si="15"/>
        <v>1628.494285486212</v>
      </c>
      <c r="L59" s="1">
        <f t="shared" si="16"/>
        <v>1664616.8314217138</v>
      </c>
      <c r="M59" s="1">
        <f t="shared" si="17"/>
        <v>46781109.914372638</v>
      </c>
      <c r="N59" s="1">
        <f t="shared" si="18"/>
        <v>0</v>
      </c>
      <c r="O59" s="1">
        <f t="shared" si="11"/>
        <v>11501901.052991137</v>
      </c>
      <c r="P59" s="1">
        <f t="shared" si="12"/>
        <v>173176.15724827722</v>
      </c>
      <c r="Q59" s="3">
        <f t="shared" si="13"/>
        <v>1.52864650560412E-2</v>
      </c>
    </row>
    <row r="60" spans="1:17" x14ac:dyDescent="0.25">
      <c r="A60" s="2">
        <v>42583</v>
      </c>
      <c r="B60">
        <f t="shared" si="4"/>
        <v>8</v>
      </c>
      <c r="C60">
        <f t="shared" si="5"/>
        <v>2016</v>
      </c>
      <c r="D60" s="1">
        <v>11571175.055742867</v>
      </c>
      <c r="E60">
        <v>1.2</v>
      </c>
      <c r="F60">
        <v>88.55</v>
      </c>
      <c r="G60" s="1">
        <v>4616.971411860548</v>
      </c>
      <c r="H60">
        <v>0</v>
      </c>
      <c r="J60" s="1">
        <f t="shared" si="14"/>
        <v>-36945454.187088698</v>
      </c>
      <c r="K60" s="1">
        <f t="shared" si="15"/>
        <v>6513.977141944848</v>
      </c>
      <c r="L60" s="1">
        <f t="shared" si="16"/>
        <v>1728040.098738485</v>
      </c>
      <c r="M60" s="1">
        <f t="shared" si="17"/>
        <v>46761143.259998575</v>
      </c>
      <c r="N60" s="1">
        <f t="shared" si="18"/>
        <v>0</v>
      </c>
      <c r="O60" s="1">
        <f t="shared" si="11"/>
        <v>11550243.148790307</v>
      </c>
      <c r="P60" s="1">
        <f t="shared" si="12"/>
        <v>-20931.906952559948</v>
      </c>
      <c r="Q60" s="3">
        <f t="shared" si="13"/>
        <v>1.8089698627600725E-3</v>
      </c>
    </row>
    <row r="61" spans="1:17" x14ac:dyDescent="0.25">
      <c r="A61" s="2">
        <v>42614</v>
      </c>
      <c r="B61">
        <f t="shared" si="4"/>
        <v>9</v>
      </c>
      <c r="C61">
        <f t="shared" si="5"/>
        <v>2016</v>
      </c>
      <c r="D61" s="1">
        <v>10321746.885742884</v>
      </c>
      <c r="E61">
        <v>32.299999999999997</v>
      </c>
      <c r="F61">
        <v>15.9</v>
      </c>
      <c r="G61" s="1">
        <v>4617.485705930274</v>
      </c>
      <c r="H61">
        <v>0</v>
      </c>
      <c r="J61" s="1">
        <f t="shared" si="14"/>
        <v>-36945454.187088698</v>
      </c>
      <c r="K61" s="1">
        <f t="shared" si="15"/>
        <v>175334.55140401548</v>
      </c>
      <c r="L61" s="1">
        <f t="shared" si="16"/>
        <v>310286.13856512605</v>
      </c>
      <c r="M61" s="1">
        <f t="shared" si="17"/>
        <v>46766352.081220739</v>
      </c>
      <c r="N61" s="1">
        <f t="shared" si="18"/>
        <v>0</v>
      </c>
      <c r="O61" s="1">
        <f t="shared" si="11"/>
        <v>10306518.584101178</v>
      </c>
      <c r="P61" s="1">
        <f t="shared" si="12"/>
        <v>-15228.301641706377</v>
      </c>
      <c r="Q61" s="3">
        <f t="shared" si="13"/>
        <v>1.4753608870937116E-3</v>
      </c>
    </row>
    <row r="62" spans="1:17" x14ac:dyDescent="0.25">
      <c r="A62" s="2">
        <v>42644</v>
      </c>
      <c r="B62">
        <f t="shared" si="4"/>
        <v>10</v>
      </c>
      <c r="C62">
        <f t="shared" si="5"/>
        <v>2016</v>
      </c>
      <c r="D62" s="1">
        <v>10521528.575742852</v>
      </c>
      <c r="E62">
        <v>205.54</v>
      </c>
      <c r="F62">
        <v>0</v>
      </c>
      <c r="G62" s="1">
        <v>4614.242852965137</v>
      </c>
      <c r="H62">
        <v>0</v>
      </c>
      <c r="J62" s="1">
        <f t="shared" si="14"/>
        <v>-36945454.187088698</v>
      </c>
      <c r="K62" s="1">
        <f t="shared" si="15"/>
        <v>1115735.7181294532</v>
      </c>
      <c r="L62" s="1">
        <f t="shared" si="16"/>
        <v>0</v>
      </c>
      <c r="M62" s="1">
        <f t="shared" si="17"/>
        <v>46733508.145543702</v>
      </c>
      <c r="N62" s="1">
        <f t="shared" si="18"/>
        <v>0</v>
      </c>
      <c r="O62" s="1">
        <f t="shared" si="11"/>
        <v>10903789.67658446</v>
      </c>
      <c r="P62" s="1">
        <f t="shared" si="12"/>
        <v>382261.1008416079</v>
      </c>
      <c r="Q62" s="3">
        <f t="shared" si="13"/>
        <v>3.6331327533805524E-2</v>
      </c>
    </row>
    <row r="63" spans="1:17" x14ac:dyDescent="0.25">
      <c r="A63" s="2">
        <v>42675</v>
      </c>
      <c r="B63">
        <f t="shared" si="4"/>
        <v>11</v>
      </c>
      <c r="C63">
        <f t="shared" si="5"/>
        <v>2016</v>
      </c>
      <c r="D63" s="1">
        <v>11256161.045742854</v>
      </c>
      <c r="E63">
        <v>354.31</v>
      </c>
      <c r="F63">
        <v>0</v>
      </c>
      <c r="G63" s="1">
        <v>4618.1214264825685</v>
      </c>
      <c r="H63">
        <v>0</v>
      </c>
      <c r="J63" s="1">
        <f t="shared" si="14"/>
        <v>-36945454.187088698</v>
      </c>
      <c r="K63" s="1">
        <f t="shared" si="15"/>
        <v>1923306.0343020658</v>
      </c>
      <c r="L63" s="1">
        <f t="shared" si="16"/>
        <v>0</v>
      </c>
      <c r="M63" s="1">
        <f t="shared" si="17"/>
        <v>46772790.721872225</v>
      </c>
      <c r="N63" s="1">
        <f t="shared" si="18"/>
        <v>0</v>
      </c>
      <c r="O63" s="1">
        <f t="shared" si="11"/>
        <v>11750642.569085591</v>
      </c>
      <c r="P63" s="1">
        <f t="shared" si="12"/>
        <v>494481.52334273607</v>
      </c>
      <c r="Q63" s="3">
        <f t="shared" si="13"/>
        <v>4.3929855066328481E-2</v>
      </c>
    </row>
    <row r="64" spans="1:17" x14ac:dyDescent="0.25">
      <c r="A64" s="2">
        <v>42705</v>
      </c>
      <c r="B64">
        <f t="shared" si="4"/>
        <v>12</v>
      </c>
      <c r="C64">
        <f t="shared" si="5"/>
        <v>2016</v>
      </c>
      <c r="D64" s="1">
        <v>13764672.905742895</v>
      </c>
      <c r="E64">
        <v>712.98</v>
      </c>
      <c r="F64">
        <v>0</v>
      </c>
      <c r="G64" s="1">
        <v>4623.0607132412842</v>
      </c>
      <c r="H64">
        <v>0</v>
      </c>
      <c r="J64" s="1">
        <f t="shared" si="14"/>
        <v>-36945454.187088698</v>
      </c>
      <c r="K64" s="1">
        <f t="shared" si="15"/>
        <v>3870279.5188865317</v>
      </c>
      <c r="L64" s="1">
        <f t="shared" si="16"/>
        <v>0</v>
      </c>
      <c r="M64" s="1">
        <f t="shared" si="17"/>
        <v>46822816.306854881</v>
      </c>
      <c r="N64" s="1">
        <f t="shared" si="18"/>
        <v>0</v>
      </c>
      <c r="O64" s="1">
        <f t="shared" si="11"/>
        <v>13747641.638652716</v>
      </c>
      <c r="P64" s="1">
        <f t="shared" si="12"/>
        <v>-17031.267090179026</v>
      </c>
      <c r="Q64" s="3">
        <f t="shared" si="13"/>
        <v>1.2373172400684685E-3</v>
      </c>
    </row>
    <row r="65" spans="1:17" x14ac:dyDescent="0.25">
      <c r="A65" s="2">
        <v>42736</v>
      </c>
      <c r="B65">
        <f t="shared" si="4"/>
        <v>1</v>
      </c>
      <c r="C65">
        <f t="shared" si="5"/>
        <v>2017</v>
      </c>
      <c r="D65" s="1">
        <v>14343453.216893746</v>
      </c>
      <c r="E65">
        <v>743.9</v>
      </c>
      <c r="F65">
        <v>0</v>
      </c>
      <c r="G65" s="1">
        <v>4627.0303566206421</v>
      </c>
      <c r="H65">
        <v>0</v>
      </c>
      <c r="J65" s="1">
        <f t="shared" si="14"/>
        <v>-36945454.187088698</v>
      </c>
      <c r="K65" s="1">
        <f t="shared" si="15"/>
        <v>4038122.9965773104</v>
      </c>
      <c r="L65" s="1">
        <f t="shared" si="16"/>
        <v>0</v>
      </c>
      <c r="M65" s="1">
        <f t="shared" si="17"/>
        <v>46863021.247755408</v>
      </c>
      <c r="N65" s="1">
        <f t="shared" si="18"/>
        <v>0</v>
      </c>
      <c r="O65" s="1">
        <f t="shared" si="11"/>
        <v>13955690.057244021</v>
      </c>
      <c r="P65" s="1">
        <f t="shared" si="12"/>
        <v>-387763.15964972414</v>
      </c>
      <c r="Q65" s="3">
        <f t="shared" si="13"/>
        <v>2.7034156544186724E-2</v>
      </c>
    </row>
    <row r="66" spans="1:17" x14ac:dyDescent="0.25">
      <c r="A66" s="2">
        <v>42767</v>
      </c>
      <c r="B66">
        <f t="shared" si="4"/>
        <v>2</v>
      </c>
      <c r="C66">
        <f t="shared" si="5"/>
        <v>2017</v>
      </c>
      <c r="D66" s="1">
        <v>12711893.556893792</v>
      </c>
      <c r="E66">
        <v>625.79999999999995</v>
      </c>
      <c r="F66">
        <v>0</v>
      </c>
      <c r="G66" s="1">
        <v>4629.0151783103211</v>
      </c>
      <c r="H66">
        <v>0</v>
      </c>
      <c r="J66" s="1">
        <f t="shared" si="14"/>
        <v>-36945454.187088698</v>
      </c>
      <c r="K66" s="1">
        <f t="shared" si="15"/>
        <v>3397039.0795242381</v>
      </c>
      <c r="L66" s="1">
        <f t="shared" si="16"/>
        <v>0</v>
      </c>
      <c r="M66" s="1">
        <f t="shared" si="17"/>
        <v>46883123.718205668</v>
      </c>
      <c r="N66" s="1">
        <f t="shared" si="18"/>
        <v>0</v>
      </c>
      <c r="O66" s="1">
        <f t="shared" si="11"/>
        <v>13334708.610641208</v>
      </c>
      <c r="P66" s="1">
        <f t="shared" si="12"/>
        <v>622815.05374741554</v>
      </c>
      <c r="Q66" s="3">
        <f t="shared" si="13"/>
        <v>4.89946718763749E-2</v>
      </c>
    </row>
    <row r="67" spans="1:17" x14ac:dyDescent="0.25">
      <c r="A67" s="2">
        <v>42795</v>
      </c>
      <c r="B67">
        <f t="shared" si="4"/>
        <v>3</v>
      </c>
      <c r="C67">
        <f t="shared" si="5"/>
        <v>2017</v>
      </c>
      <c r="D67" s="1">
        <v>13510644.686893711</v>
      </c>
      <c r="E67">
        <v>577.70000000000005</v>
      </c>
      <c r="F67">
        <v>0</v>
      </c>
      <c r="G67" s="1">
        <v>4634.0075891551605</v>
      </c>
      <c r="H67">
        <v>0</v>
      </c>
      <c r="J67" s="1">
        <f t="shared" si="14"/>
        <v>-36945454.187088698</v>
      </c>
      <c r="K67" s="1">
        <f t="shared" si="15"/>
        <v>3135937.1624179492</v>
      </c>
      <c r="L67" s="1">
        <f t="shared" si="16"/>
        <v>0</v>
      </c>
      <c r="M67" s="1">
        <f t="shared" si="17"/>
        <v>46933687.349188656</v>
      </c>
      <c r="N67" s="1">
        <f t="shared" si="18"/>
        <v>0</v>
      </c>
      <c r="O67" s="1">
        <f t="shared" si="11"/>
        <v>13124170.324517906</v>
      </c>
      <c r="P67" s="1">
        <f t="shared" si="12"/>
        <v>-386474.36237580515</v>
      </c>
      <c r="Q67" s="3">
        <f t="shared" si="13"/>
        <v>2.8605175499190862E-2</v>
      </c>
    </row>
    <row r="68" spans="1:17" x14ac:dyDescent="0.25">
      <c r="A68" s="2">
        <v>42826</v>
      </c>
      <c r="B68">
        <f t="shared" si="4"/>
        <v>4</v>
      </c>
      <c r="C68">
        <f t="shared" si="5"/>
        <v>2017</v>
      </c>
      <c r="D68" s="1">
        <v>11131255.036893748</v>
      </c>
      <c r="E68">
        <v>324.3</v>
      </c>
      <c r="F68">
        <v>0</v>
      </c>
      <c r="G68" s="1">
        <v>4635.0037945775803</v>
      </c>
      <c r="H68">
        <v>0</v>
      </c>
      <c r="J68" s="1">
        <f t="shared" si="14"/>
        <v>-36945454.187088698</v>
      </c>
      <c r="K68" s="1">
        <f t="shared" si="15"/>
        <v>1760402.3226105953</v>
      </c>
      <c r="L68" s="1">
        <f t="shared" si="16"/>
        <v>0</v>
      </c>
      <c r="M68" s="1">
        <f t="shared" si="17"/>
        <v>46943777.01627095</v>
      </c>
      <c r="N68" s="1">
        <f t="shared" si="18"/>
        <v>0</v>
      </c>
      <c r="O68" s="1">
        <f t="shared" si="11"/>
        <v>11758725.151792847</v>
      </c>
      <c r="P68" s="1">
        <f t="shared" si="12"/>
        <v>627470.11489909887</v>
      </c>
      <c r="Q68" s="3">
        <f t="shared" si="13"/>
        <v>5.6370113955649573E-2</v>
      </c>
    </row>
    <row r="69" spans="1:17" x14ac:dyDescent="0.25">
      <c r="A69" s="2">
        <v>42856</v>
      </c>
      <c r="B69">
        <f t="shared" si="4"/>
        <v>5</v>
      </c>
      <c r="C69">
        <f t="shared" si="5"/>
        <v>2017</v>
      </c>
      <c r="D69" s="1">
        <v>10860581.426893739</v>
      </c>
      <c r="E69">
        <v>191.59</v>
      </c>
      <c r="F69">
        <v>0</v>
      </c>
      <c r="G69" s="1">
        <v>4630.0018972887901</v>
      </c>
      <c r="H69">
        <v>0</v>
      </c>
      <c r="J69" s="1">
        <f t="shared" si="14"/>
        <v>-36945454.187088698</v>
      </c>
      <c r="K69" s="1">
        <f t="shared" si="15"/>
        <v>1040010.7338543446</v>
      </c>
      <c r="L69" s="1">
        <f t="shared" si="16"/>
        <v>0</v>
      </c>
      <c r="M69" s="1">
        <f t="shared" si="17"/>
        <v>46893117.305645049</v>
      </c>
      <c r="N69" s="1">
        <f t="shared" si="18"/>
        <v>0</v>
      </c>
      <c r="O69" s="1">
        <f t="shared" si="11"/>
        <v>10987673.852410696</v>
      </c>
      <c r="P69" s="1">
        <f t="shared" si="12"/>
        <v>127092.42551695742</v>
      </c>
      <c r="Q69" s="3">
        <f t="shared" si="13"/>
        <v>1.1702175097388632E-2</v>
      </c>
    </row>
    <row r="70" spans="1:17" x14ac:dyDescent="0.25">
      <c r="A70" s="2">
        <v>42887</v>
      </c>
      <c r="B70">
        <f t="shared" si="4"/>
        <v>6</v>
      </c>
      <c r="C70">
        <f t="shared" si="5"/>
        <v>2017</v>
      </c>
      <c r="D70" s="1">
        <v>10519928.806893751</v>
      </c>
      <c r="E70">
        <v>14.1</v>
      </c>
      <c r="F70">
        <v>5.4</v>
      </c>
      <c r="G70" s="1">
        <v>4623.0009486443951</v>
      </c>
      <c r="H70">
        <v>0</v>
      </c>
      <c r="J70" s="1">
        <f t="shared" si="14"/>
        <v>-36945454.187088698</v>
      </c>
      <c r="K70" s="1">
        <f t="shared" si="15"/>
        <v>76539.231417851959</v>
      </c>
      <c r="L70" s="1">
        <f t="shared" si="16"/>
        <v>105380.19800325036</v>
      </c>
      <c r="M70" s="1">
        <f t="shared" si="17"/>
        <v>46822211.005104512</v>
      </c>
      <c r="N70" s="1">
        <f t="shared" si="18"/>
        <v>0</v>
      </c>
      <c r="O70" s="1">
        <f t="shared" ref="O70:O133" si="19">SUM(J70:N70)</f>
        <v>10058676.247436911</v>
      </c>
      <c r="P70" s="1">
        <f t="shared" si="12"/>
        <v>-461252.55945684016</v>
      </c>
      <c r="Q70" s="3">
        <f t="shared" si="13"/>
        <v>4.3845597049533218E-2</v>
      </c>
    </row>
    <row r="71" spans="1:17" x14ac:dyDescent="0.25">
      <c r="A71" s="2">
        <v>42917</v>
      </c>
      <c r="B71">
        <f t="shared" si="4"/>
        <v>7</v>
      </c>
      <c r="C71">
        <f t="shared" si="5"/>
        <v>2017</v>
      </c>
      <c r="D71" s="1">
        <v>11315985.256893709</v>
      </c>
      <c r="E71">
        <v>1.2</v>
      </c>
      <c r="F71">
        <v>69.2</v>
      </c>
      <c r="G71" s="1">
        <v>4624.000474322198</v>
      </c>
      <c r="H71">
        <v>0</v>
      </c>
      <c r="J71" s="1">
        <f t="shared" si="14"/>
        <v>-36945454.187088698</v>
      </c>
      <c r="K71" s="1">
        <f t="shared" si="15"/>
        <v>6513.977141944848</v>
      </c>
      <c r="L71" s="1">
        <f t="shared" si="16"/>
        <v>1350427.7225601713</v>
      </c>
      <c r="M71" s="1">
        <f t="shared" si="17"/>
        <v>46832334.300061837</v>
      </c>
      <c r="N71" s="1">
        <f t="shared" si="18"/>
        <v>0</v>
      </c>
      <c r="O71" s="1">
        <f t="shared" si="19"/>
        <v>11243821.81267526</v>
      </c>
      <c r="P71" s="1">
        <f t="shared" si="12"/>
        <v>-72163.444218449295</v>
      </c>
      <c r="Q71" s="3">
        <f t="shared" si="13"/>
        <v>6.3771242698011871E-3</v>
      </c>
    </row>
    <row r="72" spans="1:17" x14ac:dyDescent="0.25">
      <c r="A72" s="2">
        <v>42948</v>
      </c>
      <c r="B72">
        <f t="shared" si="4"/>
        <v>8</v>
      </c>
      <c r="C72">
        <f t="shared" si="5"/>
        <v>2017</v>
      </c>
      <c r="D72" s="1">
        <v>11090769.596893732</v>
      </c>
      <c r="E72">
        <v>17.399999999999999</v>
      </c>
      <c r="F72">
        <v>30.6</v>
      </c>
      <c r="G72" s="1">
        <v>4626.000237161099</v>
      </c>
      <c r="H72">
        <v>0</v>
      </c>
      <c r="J72" s="1">
        <f t="shared" si="14"/>
        <v>-36945454.187088698</v>
      </c>
      <c r="K72" s="1">
        <f t="shared" si="15"/>
        <v>94452.668558200283</v>
      </c>
      <c r="L72" s="1">
        <f t="shared" si="16"/>
        <v>597154.455351752</v>
      </c>
      <c r="M72" s="1">
        <f t="shared" si="17"/>
        <v>46852588.095949687</v>
      </c>
      <c r="N72" s="1">
        <f t="shared" si="18"/>
        <v>0</v>
      </c>
      <c r="O72" s="1">
        <f t="shared" si="19"/>
        <v>10598741.032770947</v>
      </c>
      <c r="P72" s="1">
        <f t="shared" si="12"/>
        <v>-492028.56412278488</v>
      </c>
      <c r="Q72" s="3">
        <f t="shared" si="13"/>
        <v>4.4363789169381961E-2</v>
      </c>
    </row>
    <row r="73" spans="1:17" x14ac:dyDescent="0.25">
      <c r="A73" s="2">
        <v>42979</v>
      </c>
      <c r="B73">
        <f t="shared" si="4"/>
        <v>9</v>
      </c>
      <c r="C73">
        <f t="shared" si="5"/>
        <v>2017</v>
      </c>
      <c r="D73" s="1">
        <v>10318049.376893764</v>
      </c>
      <c r="E73">
        <v>60.9</v>
      </c>
      <c r="F73">
        <v>13.5</v>
      </c>
      <c r="G73" s="1">
        <v>4630.0001185805495</v>
      </c>
      <c r="H73">
        <v>0</v>
      </c>
      <c r="J73" s="1">
        <f t="shared" si="14"/>
        <v>-36945454.187088698</v>
      </c>
      <c r="K73" s="1">
        <f t="shared" si="15"/>
        <v>330584.33995370101</v>
      </c>
      <c r="L73" s="1">
        <f t="shared" si="16"/>
        <v>263450.4950081259</v>
      </c>
      <c r="M73" s="1">
        <f t="shared" si="17"/>
        <v>46893099.290712006</v>
      </c>
      <c r="N73" s="1">
        <f t="shared" si="18"/>
        <v>0</v>
      </c>
      <c r="O73" s="1">
        <f t="shared" si="19"/>
        <v>10541679.938585132</v>
      </c>
      <c r="P73" s="1">
        <f t="shared" si="12"/>
        <v>223630.561691368</v>
      </c>
      <c r="Q73" s="3">
        <f t="shared" si="13"/>
        <v>2.1673724705385321E-2</v>
      </c>
    </row>
    <row r="74" spans="1:17" x14ac:dyDescent="0.25">
      <c r="A74" s="2">
        <v>43009</v>
      </c>
      <c r="B74">
        <f t="shared" si="4"/>
        <v>10</v>
      </c>
      <c r="C74">
        <f t="shared" si="5"/>
        <v>2017</v>
      </c>
      <c r="D74" s="1">
        <v>10807140.926893745</v>
      </c>
      <c r="E74">
        <v>221.94</v>
      </c>
      <c r="F74">
        <v>0</v>
      </c>
      <c r="G74" s="1">
        <v>4630.0000592902743</v>
      </c>
      <c r="H74">
        <v>0</v>
      </c>
      <c r="J74" s="1">
        <f t="shared" si="14"/>
        <v>-36945454.187088698</v>
      </c>
      <c r="K74" s="1">
        <f t="shared" si="15"/>
        <v>1204760.0724026996</v>
      </c>
      <c r="L74" s="1">
        <f t="shared" si="16"/>
        <v>0</v>
      </c>
      <c r="M74" s="1">
        <f t="shared" si="17"/>
        <v>46893098.690214232</v>
      </c>
      <c r="N74" s="1">
        <f t="shared" si="18"/>
        <v>0</v>
      </c>
      <c r="O74" s="1">
        <f t="shared" si="19"/>
        <v>11152404.575528234</v>
      </c>
      <c r="P74" s="1">
        <f t="shared" si="12"/>
        <v>345263.64863448963</v>
      </c>
      <c r="Q74" s="3">
        <f t="shared" si="13"/>
        <v>3.1947732612174554E-2</v>
      </c>
    </row>
    <row r="75" spans="1:17" x14ac:dyDescent="0.25">
      <c r="A75" s="2">
        <v>43040</v>
      </c>
      <c r="B75">
        <f t="shared" si="4"/>
        <v>11</v>
      </c>
      <c r="C75">
        <f t="shared" si="5"/>
        <v>2017</v>
      </c>
      <c r="D75" s="1">
        <v>12595937.326893749</v>
      </c>
      <c r="E75">
        <v>526.87</v>
      </c>
      <c r="F75">
        <v>0</v>
      </c>
      <c r="G75" s="1">
        <v>4630.5000296451371</v>
      </c>
      <c r="H75">
        <v>0</v>
      </c>
      <c r="J75" s="1">
        <f t="shared" si="14"/>
        <v>-36945454.187088698</v>
      </c>
      <c r="K75" s="1">
        <f t="shared" si="15"/>
        <v>2860015.9473137353</v>
      </c>
      <c r="L75" s="1">
        <f t="shared" si="16"/>
        <v>0</v>
      </c>
      <c r="M75" s="1">
        <f t="shared" si="17"/>
        <v>46898162.43943508</v>
      </c>
      <c r="N75" s="1">
        <f t="shared" si="18"/>
        <v>0</v>
      </c>
      <c r="O75" s="1">
        <f t="shared" si="19"/>
        <v>12812724.199660115</v>
      </c>
      <c r="P75" s="1">
        <f t="shared" si="12"/>
        <v>216786.87276636623</v>
      </c>
      <c r="Q75" s="3">
        <f t="shared" si="13"/>
        <v>1.7210856734218721E-2</v>
      </c>
    </row>
    <row r="76" spans="1:17" x14ac:dyDescent="0.25">
      <c r="A76" s="2">
        <v>43070</v>
      </c>
      <c r="B76">
        <f t="shared" si="4"/>
        <v>12</v>
      </c>
      <c r="C76">
        <f t="shared" si="5"/>
        <v>2017</v>
      </c>
      <c r="D76" s="1">
        <v>14251192.646893697</v>
      </c>
      <c r="E76">
        <v>833.2</v>
      </c>
      <c r="F76">
        <v>0</v>
      </c>
      <c r="G76" s="1">
        <v>4630.2500148225681</v>
      </c>
      <c r="H76">
        <v>0</v>
      </c>
      <c r="J76" s="1">
        <f t="shared" si="14"/>
        <v>-36945454.187088698</v>
      </c>
      <c r="K76" s="1">
        <f t="shared" si="15"/>
        <v>4522871.4622237068</v>
      </c>
      <c r="L76" s="1">
        <f t="shared" si="16"/>
        <v>0</v>
      </c>
      <c r="M76" s="1">
        <f t="shared" si="17"/>
        <v>46895630.264575772</v>
      </c>
      <c r="N76" s="1">
        <f t="shared" si="18"/>
        <v>0</v>
      </c>
      <c r="O76" s="1">
        <f t="shared" si="19"/>
        <v>14473047.539710782</v>
      </c>
      <c r="P76" s="1">
        <f t="shared" si="12"/>
        <v>221854.89281708561</v>
      </c>
      <c r="Q76" s="3">
        <f t="shared" si="13"/>
        <v>1.5567461497016733E-2</v>
      </c>
    </row>
    <row r="77" spans="1:17" x14ac:dyDescent="0.25">
      <c r="A77" s="2">
        <v>43101</v>
      </c>
      <c r="B77">
        <f t="shared" si="4"/>
        <v>1</v>
      </c>
      <c r="C77">
        <f t="shared" si="5"/>
        <v>2018</v>
      </c>
      <c r="D77" s="1">
        <v>15487349.478090642</v>
      </c>
      <c r="E77">
        <v>839.8</v>
      </c>
      <c r="F77">
        <v>0</v>
      </c>
      <c r="G77" s="1">
        <v>4625.6250074112841</v>
      </c>
      <c r="H77">
        <v>0</v>
      </c>
      <c r="J77" s="1">
        <f t="shared" si="14"/>
        <v>-36945454.187088698</v>
      </c>
      <c r="K77" s="1">
        <f t="shared" si="15"/>
        <v>4558698.3365044026</v>
      </c>
      <c r="L77" s="1">
        <f t="shared" si="16"/>
        <v>0</v>
      </c>
      <c r="M77" s="1">
        <f t="shared" si="17"/>
        <v>46848787.731918536</v>
      </c>
      <c r="N77" s="1">
        <f t="shared" si="18"/>
        <v>0</v>
      </c>
      <c r="O77" s="1">
        <f t="shared" si="19"/>
        <v>14462031.881334241</v>
      </c>
      <c r="P77" s="1">
        <f t="shared" si="12"/>
        <v>-1025317.5967564005</v>
      </c>
      <c r="Q77" s="3">
        <f t="shared" si="13"/>
        <v>6.6203555244031778E-2</v>
      </c>
    </row>
    <row r="78" spans="1:17" x14ac:dyDescent="0.25">
      <c r="A78" s="2">
        <v>43132</v>
      </c>
      <c r="B78">
        <f t="shared" si="4"/>
        <v>2</v>
      </c>
      <c r="C78">
        <f t="shared" si="5"/>
        <v>2018</v>
      </c>
      <c r="D78" s="1">
        <v>13984303.518090684</v>
      </c>
      <c r="E78">
        <v>788</v>
      </c>
      <c r="F78">
        <v>0</v>
      </c>
      <c r="G78" s="1">
        <v>4624.8125037056416</v>
      </c>
      <c r="H78">
        <v>0</v>
      </c>
      <c r="J78" s="1">
        <f t="shared" si="14"/>
        <v>-36945454.187088698</v>
      </c>
      <c r="K78" s="1">
        <f t="shared" si="15"/>
        <v>4277511.6565437838</v>
      </c>
      <c r="L78" s="1">
        <f t="shared" si="16"/>
        <v>0</v>
      </c>
      <c r="M78" s="1">
        <f t="shared" si="17"/>
        <v>46840558.613999106</v>
      </c>
      <c r="N78" s="1">
        <f t="shared" si="18"/>
        <v>0</v>
      </c>
      <c r="O78" s="1">
        <f t="shared" si="19"/>
        <v>14172616.083454192</v>
      </c>
      <c r="P78" s="1">
        <f t="shared" si="12"/>
        <v>188312.56536350772</v>
      </c>
      <c r="Q78" s="3">
        <f t="shared" si="13"/>
        <v>1.3465995293930702E-2</v>
      </c>
    </row>
    <row r="79" spans="1:17" x14ac:dyDescent="0.25">
      <c r="A79" s="2">
        <v>43160</v>
      </c>
      <c r="B79">
        <f t="shared" si="4"/>
        <v>3</v>
      </c>
      <c r="C79">
        <f t="shared" si="5"/>
        <v>2018</v>
      </c>
      <c r="D79" s="1">
        <v>13430304.528090633</v>
      </c>
      <c r="E79">
        <v>607.1</v>
      </c>
      <c r="F79">
        <v>0</v>
      </c>
      <c r="G79" s="1">
        <v>4623.9062518528208</v>
      </c>
      <c r="H79">
        <v>0</v>
      </c>
      <c r="J79" s="1">
        <f t="shared" si="14"/>
        <v>-36945454.187088698</v>
      </c>
      <c r="K79" s="1">
        <f t="shared" si="15"/>
        <v>3295529.6023955978</v>
      </c>
      <c r="L79" s="1">
        <f t="shared" si="16"/>
        <v>0</v>
      </c>
      <c r="M79" s="1">
        <f t="shared" si="17"/>
        <v>46831380.005569667</v>
      </c>
      <c r="N79" s="1">
        <f t="shared" si="18"/>
        <v>0</v>
      </c>
      <c r="O79" s="1">
        <f t="shared" si="19"/>
        <v>13181455.420876563</v>
      </c>
      <c r="P79" s="1">
        <f t="shared" si="12"/>
        <v>-248849.10721407086</v>
      </c>
      <c r="Q79" s="3">
        <f t="shared" si="13"/>
        <v>1.8528925140422661E-2</v>
      </c>
    </row>
    <row r="80" spans="1:17" x14ac:dyDescent="0.25">
      <c r="A80" s="2">
        <v>43191</v>
      </c>
      <c r="B80">
        <f t="shared" si="4"/>
        <v>4</v>
      </c>
      <c r="C80">
        <f t="shared" si="5"/>
        <v>2018</v>
      </c>
      <c r="D80" s="1">
        <v>11842414.6180907</v>
      </c>
      <c r="E80">
        <v>431.93</v>
      </c>
      <c r="F80">
        <v>0</v>
      </c>
      <c r="G80" s="1">
        <v>4619.4531259264104</v>
      </c>
      <c r="H80">
        <v>0</v>
      </c>
      <c r="J80" s="1">
        <f t="shared" si="14"/>
        <v>-36945454.187088698</v>
      </c>
      <c r="K80" s="1">
        <f t="shared" si="15"/>
        <v>2344651.7891001985</v>
      </c>
      <c r="L80" s="1">
        <f t="shared" si="16"/>
        <v>0</v>
      </c>
      <c r="M80" s="1">
        <f t="shared" si="17"/>
        <v>46786278.305597089</v>
      </c>
      <c r="N80" s="1">
        <f t="shared" si="18"/>
        <v>0</v>
      </c>
      <c r="O80" s="1">
        <f t="shared" si="19"/>
        <v>12185475.907608591</v>
      </c>
      <c r="P80" s="1">
        <f t="shared" si="12"/>
        <v>343061.28951789066</v>
      </c>
      <c r="Q80" s="3">
        <f t="shared" si="13"/>
        <v>2.8968863241270376E-2</v>
      </c>
    </row>
    <row r="81" spans="1:17" x14ac:dyDescent="0.25">
      <c r="A81" s="2">
        <v>43221</v>
      </c>
      <c r="B81">
        <f t="shared" ref="B81:B144" si="20">MONTH(A81)</f>
        <v>5</v>
      </c>
      <c r="C81">
        <f t="shared" ref="C81:C144" si="21">YEAR(A81)</f>
        <v>2018</v>
      </c>
      <c r="D81" s="1">
        <v>11149383.268090665</v>
      </c>
      <c r="E81">
        <v>119.91</v>
      </c>
      <c r="F81">
        <v>2.7</v>
      </c>
      <c r="G81" s="1">
        <v>4617.2265629632057</v>
      </c>
      <c r="H81">
        <v>0</v>
      </c>
      <c r="J81" s="1">
        <f t="shared" ref="J81:J112" si="22">$U$24</f>
        <v>-36945454.187088698</v>
      </c>
      <c r="K81" s="1">
        <f t="shared" ref="K81:K112" si="23">E81*$U$25</f>
        <v>650909.16590883897</v>
      </c>
      <c r="L81" s="1">
        <f t="shared" ref="L81:L112" si="24">F81*$U$26</f>
        <v>52690.099001625182</v>
      </c>
      <c r="M81" s="1">
        <f t="shared" ref="M81:M112" si="25">G81*$U$27</f>
        <v>46763727.455610804</v>
      </c>
      <c r="N81" s="1">
        <f t="shared" ref="N81:N112" si="26">H81*$U$28</f>
        <v>0</v>
      </c>
      <c r="O81" s="1">
        <f t="shared" si="19"/>
        <v>10521872.533432566</v>
      </c>
      <c r="P81" s="1">
        <f t="shared" ref="P81:P144" si="27">O81-D81</f>
        <v>-627510.73465809971</v>
      </c>
      <c r="Q81" s="3">
        <f t="shared" ref="Q81:Q144" si="28">ABS(O81-D81)/D81</f>
        <v>5.6282102746797139E-2</v>
      </c>
    </row>
    <row r="82" spans="1:17" x14ac:dyDescent="0.25">
      <c r="A82" s="2">
        <v>43252</v>
      </c>
      <c r="B82">
        <f t="shared" si="20"/>
        <v>6</v>
      </c>
      <c r="C82">
        <f t="shared" si="21"/>
        <v>2018</v>
      </c>
      <c r="D82" s="1">
        <v>10795985.63809067</v>
      </c>
      <c r="E82">
        <v>27.4</v>
      </c>
      <c r="F82">
        <v>20.6</v>
      </c>
      <c r="G82" s="1">
        <v>4625.1132814816028</v>
      </c>
      <c r="H82">
        <v>0</v>
      </c>
      <c r="J82" s="1">
        <f t="shared" si="22"/>
        <v>-36945454.187088698</v>
      </c>
      <c r="K82" s="1">
        <f t="shared" si="23"/>
        <v>148735.81140774069</v>
      </c>
      <c r="L82" s="1">
        <f t="shared" si="24"/>
        <v>402005.94053091807</v>
      </c>
      <c r="M82" s="1">
        <f t="shared" si="25"/>
        <v>46843604.921072833</v>
      </c>
      <c r="N82" s="1">
        <f t="shared" si="26"/>
        <v>0</v>
      </c>
      <c r="O82" s="1">
        <f t="shared" si="19"/>
        <v>10448892.485922791</v>
      </c>
      <c r="P82" s="1">
        <f t="shared" si="27"/>
        <v>-347093.15216787905</v>
      </c>
      <c r="Q82" s="3">
        <f t="shared" si="28"/>
        <v>3.2150205067266499E-2</v>
      </c>
    </row>
    <row r="83" spans="1:17" x14ac:dyDescent="0.25">
      <c r="A83" s="2">
        <v>43282</v>
      </c>
      <c r="B83">
        <f t="shared" si="20"/>
        <v>7</v>
      </c>
      <c r="C83">
        <f t="shared" si="21"/>
        <v>2018</v>
      </c>
      <c r="D83" s="1">
        <v>11780107.118090665</v>
      </c>
      <c r="E83">
        <v>0</v>
      </c>
      <c r="F83">
        <v>91</v>
      </c>
      <c r="G83" s="1">
        <v>4622.5566407408014</v>
      </c>
      <c r="H83">
        <v>0</v>
      </c>
      <c r="J83" s="1">
        <f t="shared" si="22"/>
        <v>-36945454.187088698</v>
      </c>
      <c r="K83" s="1">
        <f t="shared" si="23"/>
        <v>0</v>
      </c>
      <c r="L83" s="1">
        <f t="shared" si="24"/>
        <v>1775851.4848695893</v>
      </c>
      <c r="M83" s="1">
        <f t="shared" si="25"/>
        <v>46817711.010697335</v>
      </c>
      <c r="N83" s="1">
        <f t="shared" si="26"/>
        <v>0</v>
      </c>
      <c r="O83" s="1">
        <f t="shared" si="19"/>
        <v>11648108.308478229</v>
      </c>
      <c r="P83" s="1">
        <f t="shared" si="27"/>
        <v>-131998.80961243622</v>
      </c>
      <c r="Q83" s="3">
        <f t="shared" si="28"/>
        <v>1.1205229994023243E-2</v>
      </c>
    </row>
    <row r="84" spans="1:17" x14ac:dyDescent="0.25">
      <c r="A84" s="2">
        <v>43313</v>
      </c>
      <c r="B84">
        <f t="shared" si="20"/>
        <v>8</v>
      </c>
      <c r="C84">
        <f t="shared" si="21"/>
        <v>2018</v>
      </c>
      <c r="D84" s="1">
        <v>11411251.258090649</v>
      </c>
      <c r="E84">
        <v>9.6999999999999993</v>
      </c>
      <c r="F84">
        <v>52.3</v>
      </c>
      <c r="G84" s="1">
        <v>4626.7783203704003</v>
      </c>
      <c r="H84">
        <v>0</v>
      </c>
      <c r="J84" s="1">
        <f t="shared" si="22"/>
        <v>-36945454.187088698</v>
      </c>
      <c r="K84" s="1">
        <f t="shared" si="23"/>
        <v>52654.648564054187</v>
      </c>
      <c r="L84" s="1">
        <f t="shared" si="24"/>
        <v>1020626.7325129617</v>
      </c>
      <c r="M84" s="1">
        <f t="shared" si="25"/>
        <v>46860468.599676624</v>
      </c>
      <c r="N84" s="1">
        <f t="shared" si="26"/>
        <v>0</v>
      </c>
      <c r="O84" s="1">
        <f t="shared" si="19"/>
        <v>10988295.79366494</v>
      </c>
      <c r="P84" s="1">
        <f t="shared" si="27"/>
        <v>-422955.4644257091</v>
      </c>
      <c r="Q84" s="3">
        <f t="shared" si="28"/>
        <v>3.7064775357201166E-2</v>
      </c>
    </row>
    <row r="85" spans="1:17" x14ac:dyDescent="0.25">
      <c r="A85" s="2">
        <v>43344</v>
      </c>
      <c r="B85">
        <f t="shared" si="20"/>
        <v>9</v>
      </c>
      <c r="C85">
        <f t="shared" si="21"/>
        <v>2018</v>
      </c>
      <c r="D85" s="1">
        <v>10502730.918090679</v>
      </c>
      <c r="E85">
        <v>93.58</v>
      </c>
      <c r="F85">
        <v>26</v>
      </c>
      <c r="G85" s="1">
        <v>4628.8891601852001</v>
      </c>
      <c r="H85">
        <v>0</v>
      </c>
      <c r="J85" s="1">
        <f t="shared" si="22"/>
        <v>-36945454.187088698</v>
      </c>
      <c r="K85" s="1">
        <f t="shared" si="23"/>
        <v>507981.65078599902</v>
      </c>
      <c r="L85" s="1">
        <f t="shared" si="24"/>
        <v>507386.13853416836</v>
      </c>
      <c r="M85" s="1">
        <f t="shared" si="25"/>
        <v>46881847.394166276</v>
      </c>
      <c r="N85" s="1">
        <f t="shared" si="26"/>
        <v>0</v>
      </c>
      <c r="O85" s="1">
        <f t="shared" si="19"/>
        <v>10951760.996397741</v>
      </c>
      <c r="P85" s="1">
        <f t="shared" si="27"/>
        <v>449030.07830706239</v>
      </c>
      <c r="Q85" s="3">
        <f t="shared" si="28"/>
        <v>4.2753649675402031E-2</v>
      </c>
    </row>
    <row r="86" spans="1:17" x14ac:dyDescent="0.25">
      <c r="A86" s="2">
        <v>43374</v>
      </c>
      <c r="B86">
        <f t="shared" si="20"/>
        <v>10</v>
      </c>
      <c r="C86">
        <f t="shared" si="21"/>
        <v>2018</v>
      </c>
      <c r="D86" s="1">
        <v>11592985.148090666</v>
      </c>
      <c r="E86">
        <v>324.24</v>
      </c>
      <c r="F86">
        <v>0</v>
      </c>
      <c r="G86" s="1">
        <v>4630.9445800926005</v>
      </c>
      <c r="H86">
        <v>0</v>
      </c>
      <c r="J86" s="1">
        <f t="shared" si="22"/>
        <v>-36945454.187088698</v>
      </c>
      <c r="K86" s="1">
        <f t="shared" si="23"/>
        <v>1760076.6237534981</v>
      </c>
      <c r="L86" s="1">
        <f t="shared" si="24"/>
        <v>0</v>
      </c>
      <c r="M86" s="1">
        <f t="shared" si="25"/>
        <v>46902664.890350573</v>
      </c>
      <c r="N86" s="1">
        <f t="shared" si="26"/>
        <v>0</v>
      </c>
      <c r="O86" s="1">
        <f t="shared" si="19"/>
        <v>11717287.32701537</v>
      </c>
      <c r="P86" s="1">
        <f t="shared" si="27"/>
        <v>124302.17892470397</v>
      </c>
      <c r="Q86" s="3">
        <f t="shared" si="28"/>
        <v>1.0722189094253796E-2</v>
      </c>
    </row>
    <row r="87" spans="1:17" x14ac:dyDescent="0.25">
      <c r="A87" s="2">
        <v>43405</v>
      </c>
      <c r="B87">
        <f t="shared" si="20"/>
        <v>11</v>
      </c>
      <c r="C87">
        <f t="shared" si="21"/>
        <v>2018</v>
      </c>
      <c r="D87" s="1">
        <v>13036078.528090673</v>
      </c>
      <c r="E87">
        <v>577.79999999999995</v>
      </c>
      <c r="F87">
        <v>0</v>
      </c>
      <c r="G87" s="1">
        <v>4628.9722900463003</v>
      </c>
      <c r="H87">
        <v>0</v>
      </c>
      <c r="J87" s="1">
        <f t="shared" si="22"/>
        <v>-36945454.187088698</v>
      </c>
      <c r="K87" s="1">
        <f t="shared" si="23"/>
        <v>3136479.9938464439</v>
      </c>
      <c r="L87" s="1">
        <f t="shared" si="24"/>
        <v>0</v>
      </c>
      <c r="M87" s="1">
        <f t="shared" si="25"/>
        <v>46882689.341624327</v>
      </c>
      <c r="N87" s="1">
        <f t="shared" si="26"/>
        <v>0</v>
      </c>
      <c r="O87" s="1">
        <f t="shared" si="19"/>
        <v>13073715.148382075</v>
      </c>
      <c r="P87" s="1">
        <f t="shared" si="27"/>
        <v>37636.620291402563</v>
      </c>
      <c r="Q87" s="3">
        <f t="shared" si="28"/>
        <v>2.8871121181344253E-3</v>
      </c>
    </row>
    <row r="88" spans="1:17" x14ac:dyDescent="0.25">
      <c r="A88" s="2">
        <v>43435</v>
      </c>
      <c r="B88">
        <f t="shared" si="20"/>
        <v>12</v>
      </c>
      <c r="C88">
        <f t="shared" si="21"/>
        <v>2018</v>
      </c>
      <c r="D88" s="1">
        <v>13651124.658090642</v>
      </c>
      <c r="E88">
        <v>678.8</v>
      </c>
      <c r="F88">
        <v>0</v>
      </c>
      <c r="G88" s="1">
        <v>4631.4861450231501</v>
      </c>
      <c r="H88">
        <v>0</v>
      </c>
      <c r="J88" s="1">
        <f t="shared" si="22"/>
        <v>-36945454.187088698</v>
      </c>
      <c r="K88" s="1">
        <f t="shared" si="23"/>
        <v>3684739.736626802</v>
      </c>
      <c r="L88" s="1">
        <f t="shared" si="24"/>
        <v>0</v>
      </c>
      <c r="M88" s="1">
        <f t="shared" si="25"/>
        <v>46908149.913549326</v>
      </c>
      <c r="N88" s="1">
        <f t="shared" si="26"/>
        <v>0</v>
      </c>
      <c r="O88" s="1">
        <f t="shared" si="19"/>
        <v>13647435.463087432</v>
      </c>
      <c r="P88" s="1">
        <f t="shared" si="27"/>
        <v>-3689.1950032096356</v>
      </c>
      <c r="Q88" s="3">
        <f t="shared" si="28"/>
        <v>2.7024842975286671E-4</v>
      </c>
    </row>
    <row r="89" spans="1:17" x14ac:dyDescent="0.25">
      <c r="A89" s="2">
        <v>43466</v>
      </c>
      <c r="B89">
        <f t="shared" si="20"/>
        <v>1</v>
      </c>
      <c r="C89">
        <f t="shared" si="21"/>
        <v>2019</v>
      </c>
      <c r="D89" s="1">
        <v>15450818.072486484</v>
      </c>
      <c r="E89">
        <v>926.2</v>
      </c>
      <c r="F89">
        <v>0</v>
      </c>
      <c r="G89" s="1">
        <v>4633.7430725115755</v>
      </c>
      <c r="H89">
        <v>0</v>
      </c>
      <c r="J89" s="1">
        <f t="shared" si="22"/>
        <v>-36945454.187088698</v>
      </c>
      <c r="K89" s="1">
        <f t="shared" si="23"/>
        <v>5027704.6907244325</v>
      </c>
      <c r="L89" s="1">
        <f t="shared" si="24"/>
        <v>0</v>
      </c>
      <c r="M89" s="1">
        <f t="shared" si="25"/>
        <v>46931008.29845129</v>
      </c>
      <c r="N89" s="1">
        <f t="shared" si="26"/>
        <v>0</v>
      </c>
      <c r="O89" s="1">
        <f t="shared" si="19"/>
        <v>15013258.802087024</v>
      </c>
      <c r="P89" s="1">
        <f t="shared" si="27"/>
        <v>-437559.27039946057</v>
      </c>
      <c r="Q89" s="3">
        <f t="shared" si="28"/>
        <v>2.8319488867623734E-2</v>
      </c>
    </row>
    <row r="90" spans="1:17" x14ac:dyDescent="0.25">
      <c r="A90" s="2">
        <v>43497</v>
      </c>
      <c r="B90">
        <f t="shared" si="20"/>
        <v>2</v>
      </c>
      <c r="C90">
        <f t="shared" si="21"/>
        <v>2019</v>
      </c>
      <c r="D90" s="1">
        <v>13956467.072486553</v>
      </c>
      <c r="E90">
        <v>781.4</v>
      </c>
      <c r="F90">
        <v>0</v>
      </c>
      <c r="G90" s="1">
        <v>4636.3715362557878</v>
      </c>
      <c r="H90">
        <v>0</v>
      </c>
      <c r="J90" s="1">
        <f t="shared" si="22"/>
        <v>-36945454.187088698</v>
      </c>
      <c r="K90" s="1">
        <f t="shared" si="23"/>
        <v>4241684.7822630871</v>
      </c>
      <c r="L90" s="1">
        <f t="shared" si="24"/>
        <v>0</v>
      </c>
      <c r="M90" s="1">
        <f t="shared" si="25"/>
        <v>46957629.639311463</v>
      </c>
      <c r="N90" s="1">
        <f t="shared" si="26"/>
        <v>0</v>
      </c>
      <c r="O90" s="1">
        <f t="shared" si="19"/>
        <v>14253860.23448585</v>
      </c>
      <c r="P90" s="1">
        <f t="shared" si="27"/>
        <v>297393.1619992964</v>
      </c>
      <c r="Q90" s="3">
        <f t="shared" si="28"/>
        <v>2.1308627781995788E-2</v>
      </c>
    </row>
    <row r="91" spans="1:17" x14ac:dyDescent="0.25">
      <c r="A91" s="2">
        <v>43525</v>
      </c>
      <c r="B91">
        <f t="shared" si="20"/>
        <v>3</v>
      </c>
      <c r="C91">
        <f t="shared" si="21"/>
        <v>2019</v>
      </c>
      <c r="D91" s="1">
        <v>13466624.482486509</v>
      </c>
      <c r="E91">
        <v>600.6</v>
      </c>
      <c r="F91">
        <v>0</v>
      </c>
      <c r="G91" s="1">
        <v>4640.1857681278943</v>
      </c>
      <c r="H91">
        <v>0</v>
      </c>
      <c r="J91" s="1">
        <f t="shared" si="22"/>
        <v>-36945454.187088698</v>
      </c>
      <c r="K91" s="1">
        <f t="shared" si="23"/>
        <v>3260245.5595433963</v>
      </c>
      <c r="L91" s="1">
        <f t="shared" si="24"/>
        <v>0</v>
      </c>
      <c r="M91" s="1">
        <f t="shared" si="25"/>
        <v>46996260.557090215</v>
      </c>
      <c r="N91" s="1">
        <f t="shared" si="26"/>
        <v>0</v>
      </c>
      <c r="O91" s="1">
        <f t="shared" si="19"/>
        <v>13311051.929544911</v>
      </c>
      <c r="P91" s="1">
        <f t="shared" si="27"/>
        <v>-155572.552941598</v>
      </c>
      <c r="Q91" s="3">
        <f t="shared" si="28"/>
        <v>1.1552453485572557E-2</v>
      </c>
    </row>
    <row r="92" spans="1:17" x14ac:dyDescent="0.25">
      <c r="A92" s="2">
        <v>43556</v>
      </c>
      <c r="B92">
        <f t="shared" si="20"/>
        <v>4</v>
      </c>
      <c r="C92">
        <f t="shared" si="21"/>
        <v>2019</v>
      </c>
      <c r="D92" s="1">
        <v>11857796.482486546</v>
      </c>
      <c r="E92">
        <v>354.1</v>
      </c>
      <c r="F92">
        <v>0</v>
      </c>
      <c r="G92" s="1">
        <v>4651.0928840639472</v>
      </c>
      <c r="H92">
        <v>0</v>
      </c>
      <c r="J92" s="1">
        <f t="shared" si="22"/>
        <v>-36945454.187088698</v>
      </c>
      <c r="K92" s="1">
        <f t="shared" si="23"/>
        <v>1922166.0883022256</v>
      </c>
      <c r="L92" s="1">
        <f t="shared" si="24"/>
        <v>0</v>
      </c>
      <c r="M92" s="1">
        <f t="shared" si="25"/>
        <v>47106728.906434759</v>
      </c>
      <c r="N92" s="1">
        <f t="shared" si="26"/>
        <v>0</v>
      </c>
      <c r="O92" s="1">
        <f t="shared" si="19"/>
        <v>12083440.807648286</v>
      </c>
      <c r="P92" s="1">
        <f t="shared" si="27"/>
        <v>225644.32516174018</v>
      </c>
      <c r="Q92" s="3">
        <f t="shared" si="28"/>
        <v>1.9029195305806362E-2</v>
      </c>
    </row>
    <row r="93" spans="1:17" x14ac:dyDescent="0.25">
      <c r="A93" s="2">
        <v>43586</v>
      </c>
      <c r="B93">
        <f t="shared" si="20"/>
        <v>5</v>
      </c>
      <c r="C93">
        <f t="shared" si="21"/>
        <v>2019</v>
      </c>
      <c r="D93" s="1">
        <v>11371708.072486496</v>
      </c>
      <c r="E93">
        <v>203</v>
      </c>
      <c r="F93">
        <v>0</v>
      </c>
      <c r="G93" s="1">
        <v>4654.0464420319731</v>
      </c>
      <c r="H93">
        <v>0</v>
      </c>
      <c r="J93" s="1">
        <f t="shared" si="22"/>
        <v>-36945454.187088698</v>
      </c>
      <c r="K93" s="1">
        <f t="shared" si="23"/>
        <v>1101947.7998456701</v>
      </c>
      <c r="L93" s="1">
        <f t="shared" si="24"/>
        <v>0</v>
      </c>
      <c r="M93" s="1">
        <f t="shared" si="25"/>
        <v>47136642.833758369</v>
      </c>
      <c r="N93" s="1">
        <f t="shared" si="26"/>
        <v>0</v>
      </c>
      <c r="O93" s="1">
        <f t="shared" si="19"/>
        <v>11293136.446515344</v>
      </c>
      <c r="P93" s="1">
        <f t="shared" si="27"/>
        <v>-78571.625971151516</v>
      </c>
      <c r="Q93" s="3">
        <f t="shared" si="28"/>
        <v>6.9093952702895351E-3</v>
      </c>
    </row>
    <row r="94" spans="1:17" x14ac:dyDescent="0.25">
      <c r="A94" s="2">
        <v>43617</v>
      </c>
      <c r="B94">
        <f t="shared" si="20"/>
        <v>6</v>
      </c>
      <c r="C94">
        <f t="shared" si="21"/>
        <v>2019</v>
      </c>
      <c r="D94" s="1">
        <v>10788475.332486559</v>
      </c>
      <c r="E94">
        <v>49.9</v>
      </c>
      <c r="F94">
        <v>22.2</v>
      </c>
      <c r="G94" s="1">
        <v>4653.0232210159866</v>
      </c>
      <c r="H94">
        <v>0</v>
      </c>
      <c r="J94" s="1">
        <f t="shared" si="22"/>
        <v>-36945454.187088698</v>
      </c>
      <c r="K94" s="1">
        <f t="shared" si="23"/>
        <v>270872.88281920657</v>
      </c>
      <c r="L94" s="1">
        <f t="shared" si="24"/>
        <v>433229.70290225145</v>
      </c>
      <c r="M94" s="1">
        <f t="shared" si="25"/>
        <v>47126279.550071515</v>
      </c>
      <c r="N94" s="1">
        <f t="shared" si="26"/>
        <v>0</v>
      </c>
      <c r="O94" s="1">
        <f t="shared" si="19"/>
        <v>10884927.948704273</v>
      </c>
      <c r="P94" s="1">
        <f t="shared" si="27"/>
        <v>96452.616217713803</v>
      </c>
      <c r="Q94" s="3">
        <f t="shared" si="28"/>
        <v>8.9403380223035765E-3</v>
      </c>
    </row>
    <row r="95" spans="1:17" x14ac:dyDescent="0.25">
      <c r="A95" s="2">
        <v>43647</v>
      </c>
      <c r="B95">
        <f t="shared" si="20"/>
        <v>7</v>
      </c>
      <c r="C95">
        <f t="shared" si="21"/>
        <v>2019</v>
      </c>
      <c r="D95" s="1">
        <v>12077507.492486516</v>
      </c>
      <c r="E95">
        <v>0</v>
      </c>
      <c r="F95">
        <v>101.7</v>
      </c>
      <c r="G95" s="1">
        <v>4651.5116105079933</v>
      </c>
      <c r="H95">
        <v>0</v>
      </c>
      <c r="J95" s="1">
        <f t="shared" si="22"/>
        <v>-36945454.187088698</v>
      </c>
      <c r="K95" s="1">
        <f t="shared" si="23"/>
        <v>0</v>
      </c>
      <c r="L95" s="1">
        <f t="shared" si="24"/>
        <v>1984660.3957278817</v>
      </c>
      <c r="M95" s="1">
        <f t="shared" si="25"/>
        <v>47110969.809288628</v>
      </c>
      <c r="N95" s="1">
        <f t="shared" si="26"/>
        <v>0</v>
      </c>
      <c r="O95" s="1">
        <f t="shared" si="19"/>
        <v>12150176.017927811</v>
      </c>
      <c r="P95" s="1">
        <f t="shared" si="27"/>
        <v>72668.525441294536</v>
      </c>
      <c r="Q95" s="3">
        <f t="shared" si="28"/>
        <v>6.016847887405744E-3</v>
      </c>
    </row>
    <row r="96" spans="1:17" x14ac:dyDescent="0.25">
      <c r="A96" s="2">
        <v>43678</v>
      </c>
      <c r="B96">
        <f t="shared" si="20"/>
        <v>8</v>
      </c>
      <c r="C96">
        <f t="shared" si="21"/>
        <v>2019</v>
      </c>
      <c r="D96" s="1">
        <v>11427332.232486537</v>
      </c>
      <c r="E96">
        <v>6.3</v>
      </c>
      <c r="F96">
        <v>34.1</v>
      </c>
      <c r="G96" s="1">
        <v>4653.7558052539971</v>
      </c>
      <c r="H96">
        <v>0</v>
      </c>
      <c r="J96" s="1">
        <f t="shared" si="22"/>
        <v>-36945454.187088698</v>
      </c>
      <c r="K96" s="1">
        <f t="shared" si="23"/>
        <v>34198.379995210453</v>
      </c>
      <c r="L96" s="1">
        <f t="shared" si="24"/>
        <v>665456.43553904397</v>
      </c>
      <c r="M96" s="1">
        <f t="shared" si="25"/>
        <v>47133699.235715583</v>
      </c>
      <c r="N96" s="1">
        <f t="shared" si="26"/>
        <v>0</v>
      </c>
      <c r="O96" s="1">
        <f t="shared" si="19"/>
        <v>10887899.864161141</v>
      </c>
      <c r="P96" s="1">
        <f t="shared" si="27"/>
        <v>-539432.36832539551</v>
      </c>
      <c r="Q96" s="3">
        <f t="shared" si="28"/>
        <v>4.7205450699320167E-2</v>
      </c>
    </row>
    <row r="97" spans="1:17" x14ac:dyDescent="0.25">
      <c r="A97" s="2">
        <v>43709</v>
      </c>
      <c r="B97">
        <f t="shared" si="20"/>
        <v>9</v>
      </c>
      <c r="C97">
        <f t="shared" si="21"/>
        <v>2019</v>
      </c>
      <c r="D97" s="1">
        <v>10504707.542486519</v>
      </c>
      <c r="E97">
        <v>58</v>
      </c>
      <c r="F97">
        <v>12.1</v>
      </c>
      <c r="G97" s="1">
        <v>4653.3779026269985</v>
      </c>
      <c r="H97">
        <v>0</v>
      </c>
      <c r="J97" s="1">
        <f t="shared" si="22"/>
        <v>-36945454.187088698</v>
      </c>
      <c r="K97" s="1">
        <f t="shared" si="23"/>
        <v>314842.22852733434</v>
      </c>
      <c r="L97" s="1">
        <f t="shared" si="24"/>
        <v>236129.70293320913</v>
      </c>
      <c r="M97" s="1">
        <f t="shared" si="25"/>
        <v>47129871.800519854</v>
      </c>
      <c r="N97" s="1">
        <f t="shared" si="26"/>
        <v>0</v>
      </c>
      <c r="O97" s="1">
        <f t="shared" si="19"/>
        <v>10735389.5448917</v>
      </c>
      <c r="P97" s="1">
        <f t="shared" si="27"/>
        <v>230682.00240518153</v>
      </c>
      <c r="Q97" s="3">
        <f t="shared" si="28"/>
        <v>2.1959869084615936E-2</v>
      </c>
    </row>
    <row r="98" spans="1:17" x14ac:dyDescent="0.25">
      <c r="A98" s="2">
        <v>43739</v>
      </c>
      <c r="B98">
        <f t="shared" si="20"/>
        <v>10</v>
      </c>
      <c r="C98">
        <f t="shared" si="21"/>
        <v>2019</v>
      </c>
      <c r="D98" s="1">
        <v>11435723.092486512</v>
      </c>
      <c r="E98">
        <v>274.31</v>
      </c>
      <c r="F98">
        <v>0</v>
      </c>
      <c r="G98" s="1">
        <v>4655.6889513134993</v>
      </c>
      <c r="H98">
        <v>0</v>
      </c>
      <c r="J98" s="1">
        <f t="shared" si="22"/>
        <v>-36945454.187088698</v>
      </c>
      <c r="K98" s="1">
        <f t="shared" si="23"/>
        <v>1489040.8915057427</v>
      </c>
      <c r="L98" s="1">
        <f t="shared" si="24"/>
        <v>0</v>
      </c>
      <c r="M98" s="1">
        <f t="shared" si="25"/>
        <v>47153278.330270648</v>
      </c>
      <c r="N98" s="1">
        <f t="shared" si="26"/>
        <v>0</v>
      </c>
      <c r="O98" s="1">
        <f t="shared" si="19"/>
        <v>11696865.03468769</v>
      </c>
      <c r="P98" s="1">
        <f t="shared" si="27"/>
        <v>261141.94220117852</v>
      </c>
      <c r="Q98" s="3">
        <f t="shared" si="28"/>
        <v>2.2835630076838233E-2</v>
      </c>
    </row>
    <row r="99" spans="1:17" x14ac:dyDescent="0.25">
      <c r="A99" s="2">
        <v>43770</v>
      </c>
      <c r="B99">
        <f t="shared" si="20"/>
        <v>11</v>
      </c>
      <c r="C99">
        <f t="shared" si="21"/>
        <v>2019</v>
      </c>
      <c r="D99" s="1">
        <v>13053060.732486539</v>
      </c>
      <c r="E99">
        <v>545.21</v>
      </c>
      <c r="F99">
        <v>0</v>
      </c>
      <c r="G99" s="1">
        <v>4657.8444756567496</v>
      </c>
      <c r="H99">
        <v>0</v>
      </c>
      <c r="J99" s="1">
        <f t="shared" si="22"/>
        <v>-36945454.187088698</v>
      </c>
      <c r="K99" s="1">
        <f t="shared" si="23"/>
        <v>2959571.2312997924</v>
      </c>
      <c r="L99" s="1">
        <f t="shared" si="24"/>
        <v>0</v>
      </c>
      <c r="M99" s="1">
        <f t="shared" si="25"/>
        <v>47175109.694085516</v>
      </c>
      <c r="N99" s="1">
        <f t="shared" si="26"/>
        <v>0</v>
      </c>
      <c r="O99" s="1">
        <f t="shared" si="19"/>
        <v>13189226.738296613</v>
      </c>
      <c r="P99" s="1">
        <f t="shared" si="27"/>
        <v>136166.00581007451</v>
      </c>
      <c r="Q99" s="3">
        <f t="shared" si="28"/>
        <v>1.0431730044064202E-2</v>
      </c>
    </row>
    <row r="100" spans="1:17" x14ac:dyDescent="0.25">
      <c r="A100" s="2">
        <v>43800</v>
      </c>
      <c r="B100">
        <f t="shared" si="20"/>
        <v>12</v>
      </c>
      <c r="C100">
        <f t="shared" si="21"/>
        <v>2019</v>
      </c>
      <c r="D100" s="1">
        <v>14389735.212486496</v>
      </c>
      <c r="E100">
        <v>727.1</v>
      </c>
      <c r="F100">
        <v>0</v>
      </c>
      <c r="G100" s="1">
        <v>4659.4222378283748</v>
      </c>
      <c r="H100">
        <v>0</v>
      </c>
      <c r="J100" s="1">
        <f t="shared" si="22"/>
        <v>-36945454.187088698</v>
      </c>
      <c r="K100" s="1">
        <f t="shared" si="23"/>
        <v>3946927.3165900824</v>
      </c>
      <c r="L100" s="1">
        <f t="shared" si="24"/>
        <v>0</v>
      </c>
      <c r="M100" s="1">
        <f t="shared" si="25"/>
        <v>47191089.425462678</v>
      </c>
      <c r="N100" s="1">
        <f t="shared" si="26"/>
        <v>0</v>
      </c>
      <c r="O100" s="1">
        <f t="shared" si="19"/>
        <v>14192562.554964062</v>
      </c>
      <c r="P100" s="1">
        <f t="shared" si="27"/>
        <v>-197172.65752243437</v>
      </c>
      <c r="Q100" s="3">
        <f t="shared" si="28"/>
        <v>1.3702313114930737E-2</v>
      </c>
    </row>
    <row r="101" spans="1:17" x14ac:dyDescent="0.25">
      <c r="A101" s="2">
        <v>43831</v>
      </c>
      <c r="B101">
        <f t="shared" si="20"/>
        <v>1</v>
      </c>
      <c r="C101">
        <f t="shared" si="21"/>
        <v>2020</v>
      </c>
      <c r="D101" s="1">
        <v>14485860.174549976</v>
      </c>
      <c r="E101">
        <v>710.9</v>
      </c>
      <c r="F101">
        <v>0</v>
      </c>
      <c r="G101" s="1">
        <v>4659.211118914187</v>
      </c>
      <c r="H101">
        <v>0</v>
      </c>
      <c r="J101" s="1">
        <f t="shared" si="22"/>
        <v>-36945454.187088698</v>
      </c>
      <c r="K101" s="1">
        <f t="shared" si="23"/>
        <v>3858988.6251738267</v>
      </c>
      <c r="L101" s="1">
        <f t="shared" si="24"/>
        <v>0</v>
      </c>
      <c r="M101" s="1">
        <f t="shared" si="25"/>
        <v>47188951.192211792</v>
      </c>
      <c r="N101" s="1">
        <f t="shared" si="26"/>
        <v>0</v>
      </c>
      <c r="O101" s="1">
        <f t="shared" si="19"/>
        <v>14102485.630296919</v>
      </c>
      <c r="P101" s="1">
        <f t="shared" si="27"/>
        <v>-383374.54425305687</v>
      </c>
      <c r="Q101" s="3">
        <f t="shared" si="28"/>
        <v>2.6465431781994054E-2</v>
      </c>
    </row>
    <row r="102" spans="1:17" x14ac:dyDescent="0.25">
      <c r="A102" s="2">
        <v>43862</v>
      </c>
      <c r="B102">
        <f t="shared" si="20"/>
        <v>2</v>
      </c>
      <c r="C102">
        <f t="shared" si="21"/>
        <v>2020</v>
      </c>
      <c r="D102" s="1">
        <v>13707720.514549965</v>
      </c>
      <c r="E102">
        <v>744.2</v>
      </c>
      <c r="F102">
        <v>0</v>
      </c>
      <c r="G102" s="1">
        <v>4659.6055594570935</v>
      </c>
      <c r="H102">
        <v>0</v>
      </c>
      <c r="J102" s="1">
        <f t="shared" si="22"/>
        <v>-36945454.187088698</v>
      </c>
      <c r="K102" s="1">
        <f t="shared" si="23"/>
        <v>4039751.490862797</v>
      </c>
      <c r="L102" s="1">
        <f t="shared" si="24"/>
        <v>0</v>
      </c>
      <c r="M102" s="1">
        <f t="shared" si="25"/>
        <v>47192946.125056081</v>
      </c>
      <c r="N102" s="1">
        <f t="shared" si="26"/>
        <v>0</v>
      </c>
      <c r="O102" s="1">
        <f t="shared" si="19"/>
        <v>14287243.42883018</v>
      </c>
      <c r="P102" s="1">
        <f t="shared" si="27"/>
        <v>579522.91428021528</v>
      </c>
      <c r="Q102" s="3">
        <f t="shared" si="28"/>
        <v>4.2277117750182072E-2</v>
      </c>
    </row>
    <row r="103" spans="1:17" x14ac:dyDescent="0.25">
      <c r="A103" s="2">
        <v>43891</v>
      </c>
      <c r="B103">
        <f t="shared" si="20"/>
        <v>3</v>
      </c>
      <c r="C103">
        <f t="shared" si="21"/>
        <v>2020</v>
      </c>
      <c r="D103" s="1">
        <v>12594427.794549998</v>
      </c>
      <c r="E103">
        <v>551.20000000000005</v>
      </c>
      <c r="F103">
        <v>0</v>
      </c>
      <c r="G103" s="1">
        <v>4660.3027797285467</v>
      </c>
      <c r="H103">
        <v>0.5</v>
      </c>
      <c r="J103" s="1">
        <f t="shared" si="22"/>
        <v>-36945454.187088698</v>
      </c>
      <c r="K103" s="1">
        <f t="shared" si="23"/>
        <v>2992086.833866667</v>
      </c>
      <c r="L103" s="1">
        <f t="shared" si="24"/>
        <v>0</v>
      </c>
      <c r="M103" s="1">
        <f t="shared" si="25"/>
        <v>47200007.64094796</v>
      </c>
      <c r="N103" s="1">
        <f t="shared" si="26"/>
        <v>-978562.20254776499</v>
      </c>
      <c r="O103" s="1">
        <f t="shared" si="19"/>
        <v>12268078.085178168</v>
      </c>
      <c r="P103" s="1">
        <f t="shared" si="27"/>
        <v>-326349.70937182941</v>
      </c>
      <c r="Q103" s="3">
        <f t="shared" si="28"/>
        <v>2.5912229971499865E-2</v>
      </c>
    </row>
    <row r="104" spans="1:17" x14ac:dyDescent="0.25">
      <c r="A104" s="2">
        <v>43922</v>
      </c>
      <c r="B104">
        <f t="shared" si="20"/>
        <v>4</v>
      </c>
      <c r="C104">
        <f t="shared" si="21"/>
        <v>2020</v>
      </c>
      <c r="D104" s="1">
        <v>10208951.224550037</v>
      </c>
      <c r="E104">
        <v>368.9</v>
      </c>
      <c r="F104">
        <v>0</v>
      </c>
      <c r="G104" s="1">
        <v>4660.6513898642734</v>
      </c>
      <c r="H104">
        <v>1</v>
      </c>
      <c r="J104" s="1">
        <f t="shared" si="22"/>
        <v>-36945454.187088698</v>
      </c>
      <c r="K104" s="1">
        <f t="shared" si="23"/>
        <v>2002505.1397195451</v>
      </c>
      <c r="L104" s="1">
        <f t="shared" si="24"/>
        <v>0</v>
      </c>
      <c r="M104" s="1">
        <f t="shared" si="25"/>
        <v>47203538.3988939</v>
      </c>
      <c r="N104" s="1">
        <f t="shared" si="26"/>
        <v>-1957124.40509553</v>
      </c>
      <c r="O104" s="1">
        <f t="shared" si="19"/>
        <v>10303464.946429217</v>
      </c>
      <c r="P104" s="1">
        <f t="shared" si="27"/>
        <v>94513.721879180521</v>
      </c>
      <c r="Q104" s="3">
        <f t="shared" si="28"/>
        <v>9.2579266763365541E-3</v>
      </c>
    </row>
    <row r="105" spans="1:17" x14ac:dyDescent="0.25">
      <c r="A105" s="2">
        <v>43952</v>
      </c>
      <c r="B105">
        <f t="shared" si="20"/>
        <v>5</v>
      </c>
      <c r="C105">
        <f t="shared" si="21"/>
        <v>2020</v>
      </c>
      <c r="D105" s="1">
        <v>9613596.5245500151</v>
      </c>
      <c r="E105">
        <v>172.91</v>
      </c>
      <c r="F105">
        <v>8.39</v>
      </c>
      <c r="G105" s="1">
        <v>4660.3256949321367</v>
      </c>
      <c r="H105">
        <v>1</v>
      </c>
      <c r="J105" s="1">
        <f t="shared" si="22"/>
        <v>-36945454.187088698</v>
      </c>
      <c r="K105" s="1">
        <f t="shared" si="23"/>
        <v>938609.82301140309</v>
      </c>
      <c r="L105" s="1">
        <f t="shared" si="24"/>
        <v>163729.60393467973</v>
      </c>
      <c r="M105" s="1">
        <f t="shared" si="25"/>
        <v>47200239.728397138</v>
      </c>
      <c r="N105" s="1">
        <f t="shared" si="26"/>
        <v>-1957124.40509553</v>
      </c>
      <c r="O105" s="1">
        <f t="shared" si="19"/>
        <v>9400000.5631589983</v>
      </c>
      <c r="P105" s="1">
        <f t="shared" si="27"/>
        <v>-213595.96139101684</v>
      </c>
      <c r="Q105" s="3">
        <f t="shared" si="28"/>
        <v>2.2218111696862029E-2</v>
      </c>
    </row>
    <row r="106" spans="1:17" x14ac:dyDescent="0.25">
      <c r="A106" s="2">
        <v>43983</v>
      </c>
      <c r="B106">
        <f t="shared" si="20"/>
        <v>6</v>
      </c>
      <c r="C106">
        <f t="shared" si="21"/>
        <v>2020</v>
      </c>
      <c r="D106" s="1">
        <v>9772725.7245500628</v>
      </c>
      <c r="E106">
        <v>39.5</v>
      </c>
      <c r="F106">
        <v>46.6</v>
      </c>
      <c r="G106" s="1">
        <v>4663.1628474660683</v>
      </c>
      <c r="H106">
        <v>0.5</v>
      </c>
      <c r="J106" s="1">
        <f t="shared" si="22"/>
        <v>-36945454.187088698</v>
      </c>
      <c r="K106" s="1">
        <f t="shared" si="23"/>
        <v>214418.41425568459</v>
      </c>
      <c r="L106" s="1">
        <f t="shared" si="24"/>
        <v>909392.07906508644</v>
      </c>
      <c r="M106" s="1">
        <f t="shared" si="25"/>
        <v>47228974.689967148</v>
      </c>
      <c r="N106" s="1">
        <f t="shared" si="26"/>
        <v>-978562.20254776499</v>
      </c>
      <c r="O106" s="1">
        <f t="shared" si="19"/>
        <v>10428768.793651456</v>
      </c>
      <c r="P106" s="1">
        <f t="shared" si="27"/>
        <v>656043.06910139322</v>
      </c>
      <c r="Q106" s="3">
        <f t="shared" si="28"/>
        <v>6.7129999100798213E-2</v>
      </c>
    </row>
    <row r="107" spans="1:17" x14ac:dyDescent="0.25">
      <c r="A107" s="2">
        <v>44013</v>
      </c>
      <c r="B107">
        <f t="shared" si="20"/>
        <v>7</v>
      </c>
      <c r="C107">
        <f t="shared" si="21"/>
        <v>2020</v>
      </c>
      <c r="D107" s="1">
        <v>11161158.254549997</v>
      </c>
      <c r="E107">
        <v>0</v>
      </c>
      <c r="F107">
        <v>125.1</v>
      </c>
      <c r="G107" s="1">
        <v>4664.5814237330342</v>
      </c>
      <c r="H107">
        <v>0.5</v>
      </c>
      <c r="J107" s="1">
        <f t="shared" si="22"/>
        <v>-36945454.187088698</v>
      </c>
      <c r="K107" s="1">
        <f t="shared" si="23"/>
        <v>0</v>
      </c>
      <c r="L107" s="1">
        <f t="shared" si="24"/>
        <v>2441307.9204086331</v>
      </c>
      <c r="M107" s="1">
        <f t="shared" si="25"/>
        <v>47243342.170752153</v>
      </c>
      <c r="N107" s="1">
        <f t="shared" si="26"/>
        <v>-978562.20254776499</v>
      </c>
      <c r="O107" s="1">
        <f t="shared" si="19"/>
        <v>11760633.701524327</v>
      </c>
      <c r="P107" s="1">
        <f t="shared" si="27"/>
        <v>599475.44697432965</v>
      </c>
      <c r="Q107" s="3">
        <f t="shared" si="28"/>
        <v>5.3710863451823687E-2</v>
      </c>
    </row>
    <row r="108" spans="1:17" x14ac:dyDescent="0.25">
      <c r="A108" s="2">
        <v>44044</v>
      </c>
      <c r="B108">
        <f t="shared" si="20"/>
        <v>8</v>
      </c>
      <c r="C108">
        <f t="shared" si="21"/>
        <v>2020</v>
      </c>
      <c r="D108" s="1">
        <v>10656680.594549995</v>
      </c>
      <c r="E108">
        <v>8.8000000000000007</v>
      </c>
      <c r="F108">
        <v>57.1</v>
      </c>
      <c r="G108" s="1">
        <v>4663.2907118665171</v>
      </c>
      <c r="H108">
        <v>0.5</v>
      </c>
      <c r="J108" s="1">
        <f t="shared" si="22"/>
        <v>-36945454.187088698</v>
      </c>
      <c r="K108" s="1">
        <f t="shared" si="23"/>
        <v>47769.165707595559</v>
      </c>
      <c r="L108" s="1">
        <f t="shared" si="24"/>
        <v>1114298.019626962</v>
      </c>
      <c r="M108" s="1">
        <f t="shared" si="25"/>
        <v>47230269.713265724</v>
      </c>
      <c r="N108" s="1">
        <f t="shared" si="26"/>
        <v>-978562.20254776499</v>
      </c>
      <c r="O108" s="1">
        <f t="shared" si="19"/>
        <v>10468320.508963818</v>
      </c>
      <c r="P108" s="1">
        <f t="shared" si="27"/>
        <v>-188360.08558617719</v>
      </c>
      <c r="Q108" s="3">
        <f t="shared" si="28"/>
        <v>1.7675305543314087E-2</v>
      </c>
    </row>
    <row r="109" spans="1:17" x14ac:dyDescent="0.25">
      <c r="A109" s="2">
        <v>44075</v>
      </c>
      <c r="B109">
        <f t="shared" si="20"/>
        <v>9</v>
      </c>
      <c r="C109">
        <f t="shared" si="21"/>
        <v>2020</v>
      </c>
      <c r="D109" s="1">
        <v>9850384.1045500394</v>
      </c>
      <c r="E109">
        <v>93.51</v>
      </c>
      <c r="F109">
        <v>1.7</v>
      </c>
      <c r="G109" s="1">
        <v>4663.6453559332585</v>
      </c>
      <c r="H109">
        <v>0.5</v>
      </c>
      <c r="J109" s="1">
        <f t="shared" si="22"/>
        <v>-36945454.187088698</v>
      </c>
      <c r="K109" s="1">
        <f t="shared" si="23"/>
        <v>507601.66878605232</v>
      </c>
      <c r="L109" s="1">
        <f t="shared" si="24"/>
        <v>33175.247519541779</v>
      </c>
      <c r="M109" s="1">
        <f t="shared" si="25"/>
        <v>47233861.583461978</v>
      </c>
      <c r="N109" s="1">
        <f t="shared" si="26"/>
        <v>-978562.20254776499</v>
      </c>
      <c r="O109" s="1">
        <f t="shared" si="19"/>
        <v>9850622.1101311091</v>
      </c>
      <c r="P109" s="1">
        <f t="shared" si="27"/>
        <v>238.00558106973767</v>
      </c>
      <c r="Q109" s="3">
        <f t="shared" si="28"/>
        <v>2.4162060945400023E-5</v>
      </c>
    </row>
    <row r="110" spans="1:17" x14ac:dyDescent="0.25">
      <c r="A110" s="2">
        <v>44105</v>
      </c>
      <c r="B110">
        <f t="shared" si="20"/>
        <v>10</v>
      </c>
      <c r="C110">
        <f t="shared" si="21"/>
        <v>2020</v>
      </c>
      <c r="D110" s="1">
        <v>11234372.434549997</v>
      </c>
      <c r="E110">
        <v>365.1</v>
      </c>
      <c r="F110">
        <v>0</v>
      </c>
      <c r="G110" s="1">
        <v>4662.8226779666293</v>
      </c>
      <c r="H110">
        <v>0.5</v>
      </c>
      <c r="J110" s="1">
        <f t="shared" si="22"/>
        <v>-36945454.187088698</v>
      </c>
      <c r="K110" s="1">
        <f t="shared" si="23"/>
        <v>1981877.5454367201</v>
      </c>
      <c r="L110" s="1">
        <f t="shared" si="24"/>
        <v>0</v>
      </c>
      <c r="M110" s="1">
        <f t="shared" si="25"/>
        <v>47225529.419620641</v>
      </c>
      <c r="N110" s="1">
        <f t="shared" si="26"/>
        <v>-978562.20254776499</v>
      </c>
      <c r="O110" s="1">
        <f t="shared" si="19"/>
        <v>11283390.575420896</v>
      </c>
      <c r="P110" s="1">
        <f t="shared" si="27"/>
        <v>49018.140870898962</v>
      </c>
      <c r="Q110" s="3">
        <f t="shared" si="28"/>
        <v>4.3632291128385074E-3</v>
      </c>
    </row>
    <row r="111" spans="1:17" x14ac:dyDescent="0.25">
      <c r="A111" s="2">
        <v>44136</v>
      </c>
      <c r="B111">
        <f t="shared" si="20"/>
        <v>11</v>
      </c>
      <c r="C111">
        <f t="shared" si="21"/>
        <v>2020</v>
      </c>
      <c r="D111" s="1">
        <v>11836082.98455005</v>
      </c>
      <c r="E111">
        <v>436.6</v>
      </c>
      <c r="F111">
        <v>0</v>
      </c>
      <c r="G111" s="1">
        <v>4666.4113389833146</v>
      </c>
      <c r="H111">
        <v>0.5</v>
      </c>
      <c r="J111" s="1">
        <f t="shared" si="22"/>
        <v>-36945454.187088698</v>
      </c>
      <c r="K111" s="1">
        <f t="shared" si="23"/>
        <v>2370002.0168109341</v>
      </c>
      <c r="L111" s="1">
        <f t="shared" si="24"/>
        <v>0</v>
      </c>
      <c r="M111" s="1">
        <f t="shared" si="25"/>
        <v>47261875.733457826</v>
      </c>
      <c r="N111" s="1">
        <f t="shared" si="26"/>
        <v>-978562.20254776499</v>
      </c>
      <c r="O111" s="1">
        <f t="shared" si="19"/>
        <v>11707861.360632295</v>
      </c>
      <c r="P111" s="1">
        <f t="shared" si="27"/>
        <v>-128221.62391775474</v>
      </c>
      <c r="Q111" s="3">
        <f t="shared" si="28"/>
        <v>1.0833112955115793E-2</v>
      </c>
    </row>
    <row r="112" spans="1:17" x14ac:dyDescent="0.25">
      <c r="A112" s="2">
        <v>44166</v>
      </c>
      <c r="B112">
        <f t="shared" si="20"/>
        <v>12</v>
      </c>
      <c r="C112">
        <f t="shared" si="21"/>
        <v>2020</v>
      </c>
      <c r="D112" s="1">
        <v>13283818.114549991</v>
      </c>
      <c r="E112">
        <v>683.3</v>
      </c>
      <c r="F112">
        <v>0</v>
      </c>
      <c r="G112" s="1">
        <v>4670.2056694916573</v>
      </c>
      <c r="H112">
        <v>0.5</v>
      </c>
      <c r="J112" s="1">
        <f t="shared" si="22"/>
        <v>-36945454.187088698</v>
      </c>
      <c r="K112" s="1">
        <f t="shared" si="23"/>
        <v>3709167.1509090951</v>
      </c>
      <c r="L112" s="1">
        <f t="shared" si="24"/>
        <v>0</v>
      </c>
      <c r="M112" s="1">
        <f t="shared" si="25"/>
        <v>47300305.088255346</v>
      </c>
      <c r="N112" s="1">
        <f t="shared" si="26"/>
        <v>-978562.20254776499</v>
      </c>
      <c r="O112" s="1">
        <f t="shared" si="19"/>
        <v>13085455.849527979</v>
      </c>
      <c r="P112" s="1">
        <f t="shared" si="27"/>
        <v>-198362.26502201147</v>
      </c>
      <c r="Q112" s="3">
        <f t="shared" si="28"/>
        <v>1.4932624288550137E-2</v>
      </c>
    </row>
    <row r="113" spans="1:17" x14ac:dyDescent="0.25">
      <c r="A113" s="2">
        <v>44197</v>
      </c>
      <c r="B113">
        <f t="shared" si="20"/>
        <v>1</v>
      </c>
      <c r="C113">
        <f t="shared" si="21"/>
        <v>2021</v>
      </c>
      <c r="D113" s="1">
        <v>13272431.476802889</v>
      </c>
      <c r="E113">
        <v>719.4</v>
      </c>
      <c r="F113">
        <v>0</v>
      </c>
      <c r="G113" s="1">
        <v>4670.6028347458287</v>
      </c>
      <c r="H113">
        <v>0.5</v>
      </c>
      <c r="J113" s="1">
        <f t="shared" ref="J113:J144" si="29">$U$24</f>
        <v>-36945454.187088698</v>
      </c>
      <c r="K113" s="1">
        <f t="shared" ref="K113:K144" si="30">E113*$U$25</f>
        <v>3905129.2965959362</v>
      </c>
      <c r="L113" s="1">
        <f t="shared" ref="L113:L144" si="31">F113*$U$26</f>
        <v>0</v>
      </c>
      <c r="M113" s="1">
        <f t="shared" ref="M113:M144" si="32">G113*$U$27</f>
        <v>47304327.617244914</v>
      </c>
      <c r="N113" s="1">
        <f t="shared" ref="N113:N144" si="33">H113*$U$28</f>
        <v>-978562.20254776499</v>
      </c>
      <c r="O113" s="1">
        <f t="shared" si="19"/>
        <v>13285440.524204386</v>
      </c>
      <c r="P113" s="1">
        <f t="shared" si="27"/>
        <v>13009.047401497141</v>
      </c>
      <c r="Q113" s="3">
        <f t="shared" si="28"/>
        <v>9.8015555207302566E-4</v>
      </c>
    </row>
    <row r="114" spans="1:17" x14ac:dyDescent="0.25">
      <c r="A114" s="2">
        <v>44228</v>
      </c>
      <c r="B114">
        <f t="shared" si="20"/>
        <v>2</v>
      </c>
      <c r="C114">
        <f t="shared" si="21"/>
        <v>2021</v>
      </c>
      <c r="D114" s="1">
        <v>13138044.586803002</v>
      </c>
      <c r="E114">
        <v>795.7</v>
      </c>
      <c r="F114">
        <v>0</v>
      </c>
      <c r="G114" s="1">
        <v>4667.8014173729143</v>
      </c>
      <c r="H114">
        <v>0.5</v>
      </c>
      <c r="J114" s="1">
        <f t="shared" si="29"/>
        <v>-36945454.187088698</v>
      </c>
      <c r="K114" s="1">
        <f t="shared" si="30"/>
        <v>4319309.67653793</v>
      </c>
      <c r="L114" s="1">
        <f t="shared" si="31"/>
        <v>0</v>
      </c>
      <c r="M114" s="1">
        <f t="shared" si="32"/>
        <v>47275954.5849213</v>
      </c>
      <c r="N114" s="1">
        <f t="shared" si="33"/>
        <v>-978562.20254776499</v>
      </c>
      <c r="O114" s="1">
        <f t="shared" si="19"/>
        <v>13671247.871822769</v>
      </c>
      <c r="P114" s="1">
        <f t="shared" si="27"/>
        <v>533203.28501976654</v>
      </c>
      <c r="Q114" s="3">
        <f t="shared" si="28"/>
        <v>4.058467616675334E-2</v>
      </c>
    </row>
    <row r="115" spans="1:17" x14ac:dyDescent="0.25">
      <c r="A115" s="2">
        <v>44256</v>
      </c>
      <c r="B115">
        <f t="shared" si="20"/>
        <v>3</v>
      </c>
      <c r="C115">
        <f t="shared" si="21"/>
        <v>2021</v>
      </c>
      <c r="D115" s="1">
        <v>12286582.916802878</v>
      </c>
      <c r="E115">
        <v>506.9</v>
      </c>
      <c r="F115">
        <v>0</v>
      </c>
      <c r="G115" s="1">
        <v>4668.9007086864567</v>
      </c>
      <c r="H115">
        <v>0.5</v>
      </c>
      <c r="J115" s="1">
        <f t="shared" si="29"/>
        <v>-36945454.187088698</v>
      </c>
      <c r="K115" s="1">
        <f t="shared" si="30"/>
        <v>2751612.5110432026</v>
      </c>
      <c r="L115" s="1">
        <f t="shared" si="31"/>
        <v>0</v>
      </c>
      <c r="M115" s="1">
        <f t="shared" si="32"/>
        <v>47287088.316108152</v>
      </c>
      <c r="N115" s="1">
        <f t="shared" si="33"/>
        <v>-978562.20254776499</v>
      </c>
      <c r="O115" s="1">
        <f t="shared" si="19"/>
        <v>12114684.437514896</v>
      </c>
      <c r="P115" s="1">
        <f t="shared" si="27"/>
        <v>-171898.47928798199</v>
      </c>
      <c r="Q115" s="3">
        <f t="shared" si="28"/>
        <v>1.3990747504979369E-2</v>
      </c>
    </row>
    <row r="116" spans="1:17" x14ac:dyDescent="0.25">
      <c r="A116" s="2">
        <v>44287</v>
      </c>
      <c r="B116">
        <f t="shared" si="20"/>
        <v>4</v>
      </c>
      <c r="C116">
        <f t="shared" si="21"/>
        <v>2021</v>
      </c>
      <c r="D116" s="1">
        <v>10720774.456802933</v>
      </c>
      <c r="E116">
        <v>318.02</v>
      </c>
      <c r="F116">
        <v>0</v>
      </c>
      <c r="G116" s="1">
        <v>4671.4503543432284</v>
      </c>
      <c r="H116">
        <v>0.5</v>
      </c>
      <c r="J116" s="1">
        <f t="shared" si="29"/>
        <v>-36945454.187088698</v>
      </c>
      <c r="K116" s="1">
        <f t="shared" si="30"/>
        <v>1726312.5089010836</v>
      </c>
      <c r="L116" s="1">
        <f t="shared" si="31"/>
        <v>0</v>
      </c>
      <c r="M116" s="1">
        <f t="shared" si="32"/>
        <v>47312911.379580513</v>
      </c>
      <c r="N116" s="1">
        <f t="shared" si="33"/>
        <v>-978562.20254776499</v>
      </c>
      <c r="O116" s="1">
        <f t="shared" si="19"/>
        <v>11115207.498845132</v>
      </c>
      <c r="P116" s="1">
        <f t="shared" si="27"/>
        <v>394433.04204219952</v>
      </c>
      <c r="Q116" s="3">
        <f t="shared" si="28"/>
        <v>3.6791469089428486E-2</v>
      </c>
    </row>
    <row r="117" spans="1:17" x14ac:dyDescent="0.25">
      <c r="A117" s="2">
        <v>44317</v>
      </c>
      <c r="B117">
        <f t="shared" si="20"/>
        <v>5</v>
      </c>
      <c r="C117">
        <f t="shared" si="21"/>
        <v>2021</v>
      </c>
      <c r="D117" s="1">
        <v>10442304.036802925</v>
      </c>
      <c r="E117">
        <v>162.80000000000001</v>
      </c>
      <c r="F117">
        <v>7</v>
      </c>
      <c r="G117" s="1">
        <v>4690.2251771716146</v>
      </c>
      <c r="H117">
        <v>0.5</v>
      </c>
      <c r="J117" s="1">
        <f t="shared" si="29"/>
        <v>-36945454.187088698</v>
      </c>
      <c r="K117" s="1">
        <f t="shared" si="30"/>
        <v>883729.56559051771</v>
      </c>
      <c r="L117" s="1">
        <f t="shared" si="31"/>
        <v>136603.96037458378</v>
      </c>
      <c r="M117" s="1">
        <f t="shared" si="32"/>
        <v>47503064.642757304</v>
      </c>
      <c r="N117" s="1">
        <f t="shared" si="33"/>
        <v>-978562.20254776499</v>
      </c>
      <c r="O117" s="1">
        <f t="shared" si="19"/>
        <v>10599381.779085943</v>
      </c>
      <c r="P117" s="1">
        <f t="shared" si="27"/>
        <v>157077.74228301831</v>
      </c>
      <c r="Q117" s="3">
        <f t="shared" si="28"/>
        <v>1.5042440990935763E-2</v>
      </c>
    </row>
    <row r="118" spans="1:17" x14ac:dyDescent="0.25">
      <c r="A118" s="2">
        <v>44348</v>
      </c>
      <c r="B118">
        <f t="shared" si="20"/>
        <v>6</v>
      </c>
      <c r="C118">
        <f t="shared" si="21"/>
        <v>2021</v>
      </c>
      <c r="D118" s="1">
        <v>10600876.246802963</v>
      </c>
      <c r="E118">
        <v>9.1</v>
      </c>
      <c r="F118">
        <v>54.1</v>
      </c>
      <c r="G118" s="1">
        <v>4698.6125885858073</v>
      </c>
      <c r="H118">
        <v>0.5</v>
      </c>
      <c r="J118" s="1">
        <f t="shared" si="29"/>
        <v>-36945454.187088698</v>
      </c>
      <c r="K118" s="1">
        <f t="shared" si="30"/>
        <v>49397.659993081761</v>
      </c>
      <c r="L118" s="1">
        <f t="shared" si="31"/>
        <v>1055753.4651807118</v>
      </c>
      <c r="M118" s="1">
        <f t="shared" si="32"/>
        <v>47588013.175406232</v>
      </c>
      <c r="N118" s="1">
        <f t="shared" si="33"/>
        <v>-978562.20254776499</v>
      </c>
      <c r="O118" s="1">
        <f t="shared" si="19"/>
        <v>10769147.910943562</v>
      </c>
      <c r="P118" s="1">
        <f t="shared" si="27"/>
        <v>168271.66414059885</v>
      </c>
      <c r="Q118" s="3">
        <f t="shared" si="28"/>
        <v>1.5873373127183388E-2</v>
      </c>
    </row>
    <row r="119" spans="1:17" x14ac:dyDescent="0.25">
      <c r="A119" s="2">
        <v>44378</v>
      </c>
      <c r="B119">
        <f t="shared" si="20"/>
        <v>7</v>
      </c>
      <c r="C119">
        <f t="shared" si="21"/>
        <v>2021</v>
      </c>
      <c r="D119" s="1">
        <v>11779120.786802934</v>
      </c>
      <c r="E119">
        <v>5.7</v>
      </c>
      <c r="F119">
        <v>93.3</v>
      </c>
      <c r="G119" s="1">
        <v>4705.8062942929037</v>
      </c>
      <c r="H119">
        <v>0.5</v>
      </c>
      <c r="J119" s="1">
        <f t="shared" si="29"/>
        <v>-36945454.187088698</v>
      </c>
      <c r="K119" s="1">
        <f t="shared" si="30"/>
        <v>30941.391424238031</v>
      </c>
      <c r="L119" s="1">
        <f t="shared" si="31"/>
        <v>1820735.6432783811</v>
      </c>
      <c r="M119" s="1">
        <f t="shared" si="32"/>
        <v>47660871.738549091</v>
      </c>
      <c r="N119" s="1">
        <f t="shared" si="33"/>
        <v>-978562.20254776499</v>
      </c>
      <c r="O119" s="1">
        <f t="shared" si="19"/>
        <v>11588532.38361525</v>
      </c>
      <c r="P119" s="1">
        <f t="shared" si="27"/>
        <v>-190588.40318768471</v>
      </c>
      <c r="Q119" s="3">
        <f t="shared" si="28"/>
        <v>1.6180189221016879E-2</v>
      </c>
    </row>
    <row r="120" spans="1:17" x14ac:dyDescent="0.25">
      <c r="A120" s="2">
        <v>44409</v>
      </c>
      <c r="B120">
        <f t="shared" si="20"/>
        <v>8</v>
      </c>
      <c r="C120">
        <f t="shared" si="21"/>
        <v>2021</v>
      </c>
      <c r="D120" s="1">
        <v>11771902.156802928</v>
      </c>
      <c r="E120">
        <v>0</v>
      </c>
      <c r="F120">
        <v>97.33</v>
      </c>
      <c r="G120" s="1">
        <v>4708.4031471464514</v>
      </c>
      <c r="H120">
        <v>0.5</v>
      </c>
      <c r="J120" s="1">
        <f t="shared" si="29"/>
        <v>-36945454.187088698</v>
      </c>
      <c r="K120" s="1">
        <f t="shared" si="30"/>
        <v>0</v>
      </c>
      <c r="L120" s="1">
        <f t="shared" si="31"/>
        <v>1899380.4947511773</v>
      </c>
      <c r="M120" s="1">
        <f t="shared" si="32"/>
        <v>47687172.921181053</v>
      </c>
      <c r="N120" s="1">
        <f t="shared" si="33"/>
        <v>-978562.20254776499</v>
      </c>
      <c r="O120" s="1">
        <f t="shared" si="19"/>
        <v>11662537.026295768</v>
      </c>
      <c r="P120" s="1">
        <f t="shared" si="27"/>
        <v>-109365.13050715998</v>
      </c>
      <c r="Q120" s="3">
        <f t="shared" si="28"/>
        <v>9.2903533388576775E-3</v>
      </c>
    </row>
    <row r="121" spans="1:17" x14ac:dyDescent="0.25">
      <c r="A121" s="2">
        <v>44440</v>
      </c>
      <c r="B121">
        <f t="shared" si="20"/>
        <v>9</v>
      </c>
      <c r="C121">
        <f t="shared" si="21"/>
        <v>2021</v>
      </c>
      <c r="D121" s="1">
        <v>10596162.846802952</v>
      </c>
      <c r="E121">
        <v>44.6</v>
      </c>
      <c r="F121">
        <v>15.4</v>
      </c>
      <c r="G121" s="1">
        <v>4709.7015735732257</v>
      </c>
      <c r="H121">
        <v>0.5</v>
      </c>
      <c r="J121" s="1">
        <f t="shared" si="29"/>
        <v>-36945454.187088698</v>
      </c>
      <c r="K121" s="1">
        <f t="shared" si="30"/>
        <v>242102.8171089502</v>
      </c>
      <c r="L121" s="1">
        <f t="shared" si="31"/>
        <v>300528.71282408433</v>
      </c>
      <c r="M121" s="1">
        <f t="shared" si="32"/>
        <v>47700323.512497038</v>
      </c>
      <c r="N121" s="1">
        <f t="shared" si="33"/>
        <v>-978562.20254776499</v>
      </c>
      <c r="O121" s="1">
        <f t="shared" si="19"/>
        <v>10318938.65279361</v>
      </c>
      <c r="P121" s="1">
        <f t="shared" si="27"/>
        <v>-277224.1940093413</v>
      </c>
      <c r="Q121" s="3">
        <f t="shared" si="28"/>
        <v>2.6162696630600075E-2</v>
      </c>
    </row>
    <row r="122" spans="1:17" x14ac:dyDescent="0.25">
      <c r="A122" s="2">
        <v>44470</v>
      </c>
      <c r="B122">
        <f t="shared" si="20"/>
        <v>10</v>
      </c>
      <c r="C122">
        <f t="shared" si="21"/>
        <v>2021</v>
      </c>
      <c r="D122" s="1">
        <v>10931292.84680292</v>
      </c>
      <c r="E122">
        <v>146.31</v>
      </c>
      <c r="F122">
        <v>0.9</v>
      </c>
      <c r="G122" s="1">
        <v>4709.3507867866128</v>
      </c>
      <c r="H122">
        <v>0.5</v>
      </c>
      <c r="J122" s="1">
        <f t="shared" si="29"/>
        <v>-36945454.187088698</v>
      </c>
      <c r="K122" s="1">
        <f t="shared" si="30"/>
        <v>794216.66303162556</v>
      </c>
      <c r="L122" s="1">
        <f t="shared" si="31"/>
        <v>17563.366333875059</v>
      </c>
      <c r="M122" s="1">
        <f t="shared" si="32"/>
        <v>47696770.709215567</v>
      </c>
      <c r="N122" s="1">
        <f t="shared" si="33"/>
        <v>-978562.20254776499</v>
      </c>
      <c r="O122" s="1">
        <f t="shared" si="19"/>
        <v>10584534.348944599</v>
      </c>
      <c r="P122" s="1">
        <f t="shared" si="27"/>
        <v>-346758.49785832129</v>
      </c>
      <c r="Q122" s="3">
        <f t="shared" si="28"/>
        <v>3.1721636472280393E-2</v>
      </c>
    </row>
    <row r="123" spans="1:17" x14ac:dyDescent="0.25">
      <c r="A123" s="2">
        <v>44501</v>
      </c>
      <c r="B123">
        <f t="shared" si="20"/>
        <v>11</v>
      </c>
      <c r="C123">
        <f t="shared" si="21"/>
        <v>2021</v>
      </c>
      <c r="D123" s="1">
        <v>12414546.076802967</v>
      </c>
      <c r="E123">
        <v>441</v>
      </c>
      <c r="F123">
        <v>0</v>
      </c>
      <c r="G123" s="1">
        <v>4711.1753933933069</v>
      </c>
      <c r="H123">
        <v>0.5</v>
      </c>
      <c r="J123" s="1">
        <f t="shared" si="29"/>
        <v>-36945454.187088698</v>
      </c>
      <c r="K123" s="1">
        <f t="shared" si="30"/>
        <v>2393886.5996647314</v>
      </c>
      <c r="L123" s="1">
        <f t="shared" si="31"/>
        <v>0</v>
      </c>
      <c r="M123" s="1">
        <f t="shared" si="32"/>
        <v>47715250.505453758</v>
      </c>
      <c r="N123" s="1">
        <f t="shared" si="33"/>
        <v>-978562.20254776499</v>
      </c>
      <c r="O123" s="1">
        <f t="shared" si="19"/>
        <v>12185120.715482028</v>
      </c>
      <c r="P123" s="1">
        <f t="shared" si="27"/>
        <v>-229425.36132093892</v>
      </c>
      <c r="Q123" s="3">
        <f t="shared" si="28"/>
        <v>1.8480366491178329E-2</v>
      </c>
    </row>
    <row r="124" spans="1:17" x14ac:dyDescent="0.25">
      <c r="A124" s="2">
        <v>44531</v>
      </c>
      <c r="B124">
        <f t="shared" si="20"/>
        <v>12</v>
      </c>
      <c r="C124">
        <f t="shared" si="21"/>
        <v>2021</v>
      </c>
      <c r="D124" s="1">
        <v>14310942.16680293</v>
      </c>
      <c r="E124">
        <v>705.2</v>
      </c>
      <c r="F124">
        <v>0</v>
      </c>
      <c r="G124" s="1">
        <v>4711.0876966966534</v>
      </c>
      <c r="H124">
        <v>0.5</v>
      </c>
      <c r="J124" s="1">
        <f t="shared" si="29"/>
        <v>-36945454.187088698</v>
      </c>
      <c r="K124" s="1">
        <f t="shared" si="30"/>
        <v>3828047.2337495894</v>
      </c>
      <c r="L124" s="1">
        <f t="shared" si="31"/>
        <v>0</v>
      </c>
      <c r="M124" s="1">
        <f t="shared" si="32"/>
        <v>47714362.304633386</v>
      </c>
      <c r="N124" s="1">
        <f t="shared" si="33"/>
        <v>-978562.20254776499</v>
      </c>
      <c r="O124" s="1">
        <f t="shared" si="19"/>
        <v>13618393.148746515</v>
      </c>
      <c r="P124" s="1">
        <f t="shared" si="27"/>
        <v>-692549.01805641502</v>
      </c>
      <c r="Q124" s="3">
        <f t="shared" si="28"/>
        <v>4.8392971614609689E-2</v>
      </c>
    </row>
    <row r="125" spans="1:17" x14ac:dyDescent="0.25">
      <c r="A125" s="2">
        <v>44562</v>
      </c>
      <c r="B125">
        <f t="shared" si="20"/>
        <v>1</v>
      </c>
      <c r="C125">
        <f t="shared" si="21"/>
        <v>2022</v>
      </c>
      <c r="D125" s="1">
        <v>15910860.836526856</v>
      </c>
      <c r="E125">
        <v>996.8</v>
      </c>
      <c r="F125">
        <v>0</v>
      </c>
      <c r="G125" s="1">
        <v>4711.5438483483267</v>
      </c>
      <c r="H125">
        <v>0.25</v>
      </c>
      <c r="J125" s="1">
        <f t="shared" si="29"/>
        <v>-36945454.187088698</v>
      </c>
      <c r="K125" s="1">
        <f t="shared" si="30"/>
        <v>5410943.6792421872</v>
      </c>
      <c r="L125" s="1">
        <f t="shared" si="31"/>
        <v>0</v>
      </c>
      <c r="M125" s="1">
        <f t="shared" si="32"/>
        <v>47718982.253692932</v>
      </c>
      <c r="N125" s="1">
        <f t="shared" si="33"/>
        <v>-489281.10127388249</v>
      </c>
      <c r="O125" s="1">
        <f t="shared" si="19"/>
        <v>15695190.644572537</v>
      </c>
      <c r="P125" s="1">
        <f t="shared" si="27"/>
        <v>-215670.19195431843</v>
      </c>
      <c r="Q125" s="3">
        <f t="shared" si="28"/>
        <v>1.3554904047630182E-2</v>
      </c>
    </row>
    <row r="126" spans="1:17" x14ac:dyDescent="0.25">
      <c r="A126" s="2">
        <v>44593</v>
      </c>
      <c r="B126">
        <f t="shared" si="20"/>
        <v>2</v>
      </c>
      <c r="C126">
        <f t="shared" si="21"/>
        <v>2022</v>
      </c>
      <c r="D126" s="1">
        <v>14416743.836526856</v>
      </c>
      <c r="E126">
        <v>864</v>
      </c>
      <c r="F126">
        <v>0</v>
      </c>
      <c r="G126" s="1">
        <v>4714.2719241741634</v>
      </c>
      <c r="H126">
        <v>0.25</v>
      </c>
      <c r="J126" s="1">
        <f t="shared" si="29"/>
        <v>-36945454.187088698</v>
      </c>
      <c r="K126" s="1">
        <f t="shared" si="30"/>
        <v>4690063.5422002906</v>
      </c>
      <c r="L126" s="1">
        <f t="shared" si="31"/>
        <v>0</v>
      </c>
      <c r="M126" s="1">
        <f t="shared" si="32"/>
        <v>47746612.475571372</v>
      </c>
      <c r="N126" s="1">
        <f t="shared" si="33"/>
        <v>-489281.10127388249</v>
      </c>
      <c r="O126" s="1">
        <f t="shared" si="19"/>
        <v>15001940.72940908</v>
      </c>
      <c r="P126" s="1">
        <f t="shared" si="27"/>
        <v>585196.89288222417</v>
      </c>
      <c r="Q126" s="3">
        <f t="shared" si="28"/>
        <v>4.0591474712864443E-2</v>
      </c>
    </row>
    <row r="127" spans="1:17" x14ac:dyDescent="0.25">
      <c r="A127" s="2">
        <v>44621</v>
      </c>
      <c r="B127">
        <f t="shared" si="20"/>
        <v>3</v>
      </c>
      <c r="C127">
        <f t="shared" si="21"/>
        <v>2022</v>
      </c>
      <c r="D127" s="1">
        <v>13975541.836526856</v>
      </c>
      <c r="E127">
        <v>621.79999999999995</v>
      </c>
      <c r="F127">
        <v>0</v>
      </c>
      <c r="G127" s="1">
        <v>4715.1359620870817</v>
      </c>
      <c r="H127">
        <v>0.25</v>
      </c>
      <c r="J127" s="1">
        <f t="shared" si="29"/>
        <v>-36945454.187088698</v>
      </c>
      <c r="K127" s="1">
        <f t="shared" si="30"/>
        <v>3375325.8223844217</v>
      </c>
      <c r="L127" s="1">
        <f t="shared" si="31"/>
        <v>0</v>
      </c>
      <c r="M127" s="1">
        <f t="shared" si="32"/>
        <v>47755363.537040852</v>
      </c>
      <c r="N127" s="1">
        <f t="shared" si="33"/>
        <v>-489281.10127388249</v>
      </c>
      <c r="O127" s="1">
        <f t="shared" si="19"/>
        <v>13695954.071062695</v>
      </c>
      <c r="P127" s="1">
        <f t="shared" si="27"/>
        <v>-279587.76546416059</v>
      </c>
      <c r="Q127" s="3">
        <f t="shared" si="28"/>
        <v>2.0005504526015759E-2</v>
      </c>
    </row>
    <row r="128" spans="1:17" x14ac:dyDescent="0.25">
      <c r="A128" s="2">
        <v>44652</v>
      </c>
      <c r="B128">
        <f t="shared" si="20"/>
        <v>4</v>
      </c>
      <c r="C128">
        <f t="shared" si="21"/>
        <v>2022</v>
      </c>
      <c r="D128" s="1">
        <v>12388834.836526856</v>
      </c>
      <c r="E128">
        <v>403</v>
      </c>
      <c r="F128">
        <v>0</v>
      </c>
      <c r="G128" s="1">
        <v>4716.5679810435413</v>
      </c>
      <c r="H128">
        <v>0.25</v>
      </c>
      <c r="J128" s="1">
        <f t="shared" si="29"/>
        <v>-36945454.187088698</v>
      </c>
      <c r="K128" s="1">
        <f t="shared" si="30"/>
        <v>2187610.656836478</v>
      </c>
      <c r="L128" s="1">
        <f t="shared" si="31"/>
        <v>0</v>
      </c>
      <c r="M128" s="1">
        <f t="shared" si="32"/>
        <v>47769867.166715063</v>
      </c>
      <c r="N128" s="1">
        <f t="shared" si="33"/>
        <v>-489281.10127388249</v>
      </c>
      <c r="O128" s="1">
        <f t="shared" si="19"/>
        <v>12522742.535188962</v>
      </c>
      <c r="P128" s="1">
        <f t="shared" si="27"/>
        <v>133907.69866210595</v>
      </c>
      <c r="Q128" s="3">
        <f t="shared" si="28"/>
        <v>1.0808740323770936E-2</v>
      </c>
    </row>
    <row r="129" spans="1:17" x14ac:dyDescent="0.25">
      <c r="A129" s="2">
        <v>44682</v>
      </c>
      <c r="B129">
        <f t="shared" si="20"/>
        <v>5</v>
      </c>
      <c r="C129">
        <f t="shared" si="21"/>
        <v>2022</v>
      </c>
      <c r="D129" s="1">
        <v>11419565.836526856</v>
      </c>
      <c r="E129">
        <v>150.11000000000001</v>
      </c>
      <c r="F129">
        <v>0.4</v>
      </c>
      <c r="G129" s="1">
        <v>4720.7839905217706</v>
      </c>
      <c r="H129">
        <v>0.25</v>
      </c>
      <c r="J129" s="1">
        <f t="shared" si="29"/>
        <v>-36945454.187088698</v>
      </c>
      <c r="K129" s="1">
        <f t="shared" si="30"/>
        <v>814844.25731445104</v>
      </c>
      <c r="L129" s="1">
        <f t="shared" si="31"/>
        <v>7805.9405928333599</v>
      </c>
      <c r="M129" s="1">
        <f t="shared" si="32"/>
        <v>47812567.327840284</v>
      </c>
      <c r="N129" s="1">
        <f t="shared" si="33"/>
        <v>-489281.10127388249</v>
      </c>
      <c r="O129" s="1">
        <f t="shared" si="19"/>
        <v>11200482.237384986</v>
      </c>
      <c r="P129" s="1">
        <f t="shared" si="27"/>
        <v>-219083.59914186969</v>
      </c>
      <c r="Q129" s="3">
        <f t="shared" si="28"/>
        <v>1.9184932446477468E-2</v>
      </c>
    </row>
    <row r="130" spans="1:17" x14ac:dyDescent="0.25">
      <c r="A130" s="2">
        <v>44713</v>
      </c>
      <c r="B130">
        <f t="shared" si="20"/>
        <v>6</v>
      </c>
      <c r="C130">
        <f t="shared" si="21"/>
        <v>2022</v>
      </c>
      <c r="D130" s="1">
        <v>10990180.836526856</v>
      </c>
      <c r="E130">
        <v>31</v>
      </c>
      <c r="F130">
        <v>26.7</v>
      </c>
      <c r="G130" s="1">
        <v>4721.8919952608849</v>
      </c>
      <c r="H130">
        <v>0.25</v>
      </c>
      <c r="J130" s="1">
        <f t="shared" si="29"/>
        <v>-36945454.187088698</v>
      </c>
      <c r="K130" s="1">
        <f t="shared" si="30"/>
        <v>168277.74283357523</v>
      </c>
      <c r="L130" s="1">
        <f t="shared" si="31"/>
        <v>521046.53457162675</v>
      </c>
      <c r="M130" s="1">
        <f t="shared" si="32"/>
        <v>47823789.309463426</v>
      </c>
      <c r="N130" s="1">
        <f t="shared" si="33"/>
        <v>-489281.10127388249</v>
      </c>
      <c r="O130" s="1">
        <f t="shared" si="19"/>
        <v>11078378.298506048</v>
      </c>
      <c r="P130" s="1">
        <f t="shared" si="27"/>
        <v>88197.46197919175</v>
      </c>
      <c r="Q130" s="3">
        <f t="shared" si="28"/>
        <v>8.0251147174994191E-3</v>
      </c>
    </row>
    <row r="131" spans="1:17" x14ac:dyDescent="0.25">
      <c r="A131" s="2">
        <v>44743</v>
      </c>
      <c r="B131">
        <f t="shared" si="20"/>
        <v>7</v>
      </c>
      <c r="C131">
        <f t="shared" si="21"/>
        <v>2022</v>
      </c>
      <c r="D131" s="1">
        <v>11581437.836526856</v>
      </c>
      <c r="E131">
        <v>3.1</v>
      </c>
      <c r="F131">
        <v>60.2</v>
      </c>
      <c r="G131" s="1">
        <v>4723.4459976304424</v>
      </c>
      <c r="H131">
        <v>0.25</v>
      </c>
      <c r="J131" s="1">
        <f t="shared" si="29"/>
        <v>-36945454.187088698</v>
      </c>
      <c r="K131" s="1">
        <f t="shared" si="30"/>
        <v>16827.774283357525</v>
      </c>
      <c r="L131" s="1">
        <f t="shared" si="31"/>
        <v>1174794.0592214207</v>
      </c>
      <c r="M131" s="1">
        <f t="shared" si="32"/>
        <v>47839528.399214469</v>
      </c>
      <c r="N131" s="1">
        <f t="shared" si="33"/>
        <v>-489281.10127388249</v>
      </c>
      <c r="O131" s="1">
        <f t="shared" si="19"/>
        <v>11596414.944356669</v>
      </c>
      <c r="P131" s="1">
        <f t="shared" si="27"/>
        <v>14977.107829812914</v>
      </c>
      <c r="Q131" s="3">
        <f t="shared" si="28"/>
        <v>1.2931993454712858E-3</v>
      </c>
    </row>
    <row r="132" spans="1:17" x14ac:dyDescent="0.25">
      <c r="A132" s="2">
        <v>44774</v>
      </c>
      <c r="B132">
        <f t="shared" si="20"/>
        <v>8</v>
      </c>
      <c r="C132">
        <f t="shared" si="21"/>
        <v>2022</v>
      </c>
      <c r="D132" s="1">
        <v>11824724.836526856</v>
      </c>
      <c r="E132">
        <v>0</v>
      </c>
      <c r="F132">
        <v>72.28</v>
      </c>
      <c r="G132" s="1">
        <v>4723.2229988152212</v>
      </c>
      <c r="H132">
        <v>0.25</v>
      </c>
      <c r="J132" s="1">
        <f t="shared" si="29"/>
        <v>-36945454.187088698</v>
      </c>
      <c r="K132" s="1">
        <f t="shared" si="30"/>
        <v>0</v>
      </c>
      <c r="L132" s="1">
        <f t="shared" si="31"/>
        <v>1410533.465124988</v>
      </c>
      <c r="M132" s="1">
        <f t="shared" si="32"/>
        <v>47837269.845150523</v>
      </c>
      <c r="N132" s="1">
        <f t="shared" si="33"/>
        <v>-489281.10127388249</v>
      </c>
      <c r="O132" s="1">
        <f t="shared" si="19"/>
        <v>11813068.021912929</v>
      </c>
      <c r="P132" s="1">
        <f t="shared" si="27"/>
        <v>-11656.814613927156</v>
      </c>
      <c r="Q132" s="3">
        <f t="shared" si="28"/>
        <v>9.8580007358133005E-4</v>
      </c>
    </row>
    <row r="133" spans="1:17" x14ac:dyDescent="0.25">
      <c r="A133" s="2">
        <v>44805</v>
      </c>
      <c r="B133">
        <f t="shared" si="20"/>
        <v>9</v>
      </c>
      <c r="C133">
        <f t="shared" si="21"/>
        <v>2022</v>
      </c>
      <c r="D133" s="1">
        <v>10784565.836526856</v>
      </c>
      <c r="E133">
        <v>72.73</v>
      </c>
      <c r="F133">
        <v>10.88</v>
      </c>
      <c r="G133" s="1">
        <v>4722.1114994076106</v>
      </c>
      <c r="H133">
        <v>0.25</v>
      </c>
      <c r="J133" s="1">
        <f t="shared" si="29"/>
        <v>-36945454.187088698</v>
      </c>
      <c r="K133" s="1">
        <f t="shared" si="30"/>
        <v>394801.29794470733</v>
      </c>
      <c r="L133" s="1">
        <f t="shared" si="31"/>
        <v>212321.5841250674</v>
      </c>
      <c r="M133" s="1">
        <f t="shared" si="32"/>
        <v>47826012.469179094</v>
      </c>
      <c r="N133" s="1">
        <f t="shared" si="33"/>
        <v>-489281.10127388249</v>
      </c>
      <c r="O133" s="1">
        <f t="shared" si="19"/>
        <v>10998400.062886287</v>
      </c>
      <c r="P133" s="1">
        <f t="shared" si="27"/>
        <v>213834.2263594307</v>
      </c>
      <c r="Q133" s="3">
        <f t="shared" si="28"/>
        <v>1.9827801100270857E-2</v>
      </c>
    </row>
    <row r="134" spans="1:17" x14ac:dyDescent="0.25">
      <c r="A134" s="2">
        <v>44835</v>
      </c>
      <c r="B134">
        <f t="shared" si="20"/>
        <v>10</v>
      </c>
      <c r="C134">
        <f t="shared" si="21"/>
        <v>2022</v>
      </c>
      <c r="D134" s="1">
        <v>11310618.836526856</v>
      </c>
      <c r="E134">
        <v>222.79</v>
      </c>
      <c r="F134">
        <v>0</v>
      </c>
      <c r="G134" s="1">
        <v>4720.5557497038053</v>
      </c>
      <c r="H134">
        <v>0.25</v>
      </c>
      <c r="J134" s="1">
        <f t="shared" si="29"/>
        <v>-36945454.187088698</v>
      </c>
      <c r="K134" s="1">
        <f t="shared" si="30"/>
        <v>1209374.1395449105</v>
      </c>
      <c r="L134" s="1">
        <f t="shared" si="31"/>
        <v>0</v>
      </c>
      <c r="M134" s="1">
        <f t="shared" si="32"/>
        <v>47810255.682253912</v>
      </c>
      <c r="N134" s="1">
        <f t="shared" si="33"/>
        <v>-489281.10127388249</v>
      </c>
      <c r="O134" s="1">
        <f>SUM(J134:N134)</f>
        <v>11584894.533436242</v>
      </c>
      <c r="P134" s="1">
        <f t="shared" si="27"/>
        <v>274275.69690938666</v>
      </c>
      <c r="Q134" s="3">
        <f t="shared" si="28"/>
        <v>2.4249397921856618E-2</v>
      </c>
    </row>
    <row r="135" spans="1:17" x14ac:dyDescent="0.25">
      <c r="A135" s="2">
        <v>44866</v>
      </c>
      <c r="B135">
        <f t="shared" si="20"/>
        <v>11</v>
      </c>
      <c r="C135">
        <f t="shared" si="21"/>
        <v>2022</v>
      </c>
      <c r="D135" s="1">
        <v>12663291.836526856</v>
      </c>
      <c r="E135">
        <v>453.1</v>
      </c>
      <c r="F135">
        <v>0</v>
      </c>
      <c r="G135" s="1">
        <v>4721.7778748519031</v>
      </c>
      <c r="H135">
        <v>0.25</v>
      </c>
      <c r="J135" s="1">
        <f t="shared" si="29"/>
        <v>-36945454.187088698</v>
      </c>
      <c r="K135" s="1">
        <f t="shared" si="30"/>
        <v>2459569.2025126754</v>
      </c>
      <c r="L135" s="1">
        <f t="shared" si="31"/>
        <v>0</v>
      </c>
      <c r="M135" s="1">
        <f t="shared" si="32"/>
        <v>47822633.486670248</v>
      </c>
      <c r="N135" s="1">
        <f t="shared" si="33"/>
        <v>-489281.10127388249</v>
      </c>
      <c r="O135" s="1">
        <f>SUM(J135:N135)</f>
        <v>12847467.400820341</v>
      </c>
      <c r="P135" s="1">
        <f t="shared" si="27"/>
        <v>184175.56429348513</v>
      </c>
      <c r="Q135" s="3">
        <f t="shared" si="28"/>
        <v>1.4544051157554205E-2</v>
      </c>
    </row>
    <row r="136" spans="1:17" x14ac:dyDescent="0.25">
      <c r="A136" s="2">
        <v>44896</v>
      </c>
      <c r="B136">
        <f t="shared" si="20"/>
        <v>12</v>
      </c>
      <c r="C136">
        <f t="shared" si="21"/>
        <v>2022</v>
      </c>
      <c r="D136" s="1">
        <v>14639322.836526856</v>
      </c>
      <c r="E136">
        <v>711</v>
      </c>
      <c r="F136">
        <v>0</v>
      </c>
      <c r="G136" s="1">
        <v>4728.3889374259516</v>
      </c>
      <c r="H136">
        <v>0.25</v>
      </c>
      <c r="J136" s="1">
        <f t="shared" si="29"/>
        <v>-36945454.187088698</v>
      </c>
      <c r="K136" s="1">
        <f t="shared" si="30"/>
        <v>3859531.4566023224</v>
      </c>
      <c r="L136" s="1">
        <f t="shared" si="31"/>
        <v>0</v>
      </c>
      <c r="M136" s="1">
        <f t="shared" si="32"/>
        <v>47889590.982515201</v>
      </c>
      <c r="N136" s="1">
        <f t="shared" si="33"/>
        <v>-489281.10127388249</v>
      </c>
      <c r="O136" s="1">
        <f>SUM(J136:N136)</f>
        <v>14314387.150754943</v>
      </c>
      <c r="P136" s="1">
        <f t="shared" si="27"/>
        <v>-324935.68577191234</v>
      </c>
      <c r="Q136" s="3">
        <f t="shared" si="28"/>
        <v>2.2196087168810778E-2</v>
      </c>
    </row>
    <row r="137" spans="1:17" s="12" customFormat="1" x14ac:dyDescent="0.25">
      <c r="A137" s="11">
        <v>44927</v>
      </c>
      <c r="B137" s="12">
        <f t="shared" si="20"/>
        <v>1</v>
      </c>
      <c r="C137" s="12">
        <f t="shared" si="21"/>
        <v>2023</v>
      </c>
      <c r="D137" s="13">
        <v>14658929.133475874</v>
      </c>
      <c r="E137" s="12">
        <v>720</v>
      </c>
      <c r="F137" s="12">
        <v>0</v>
      </c>
      <c r="G137" s="13">
        <v>4729</v>
      </c>
      <c r="H137" s="12">
        <v>0.125</v>
      </c>
      <c r="J137" s="13">
        <f t="shared" si="29"/>
        <v>-36945454.187088698</v>
      </c>
      <c r="K137" s="13">
        <f t="shared" si="30"/>
        <v>3908386.285166909</v>
      </c>
      <c r="L137" s="13">
        <f t="shared" si="31"/>
        <v>0</v>
      </c>
      <c r="M137" s="13">
        <f t="shared" si="32"/>
        <v>47895779.884723365</v>
      </c>
      <c r="N137" s="13">
        <f t="shared" si="33"/>
        <v>-244640.55063694125</v>
      </c>
      <c r="O137" s="13">
        <f t="shared" ref="O137:O143" si="34">SUM(J137:N137)</f>
        <v>14614071.432164634</v>
      </c>
      <c r="P137" s="13">
        <f t="shared" si="27"/>
        <v>-44857.701311239973</v>
      </c>
      <c r="Q137" s="14">
        <f t="shared" si="28"/>
        <v>3.0600940152443095E-3</v>
      </c>
    </row>
    <row r="138" spans="1:17" s="12" customFormat="1" x14ac:dyDescent="0.25">
      <c r="A138" s="11">
        <v>44958</v>
      </c>
      <c r="B138" s="12">
        <f t="shared" si="20"/>
        <v>2</v>
      </c>
      <c r="C138" s="12">
        <f t="shared" si="21"/>
        <v>2023</v>
      </c>
      <c r="D138" s="13">
        <v>13590371.743475974</v>
      </c>
      <c r="E138" s="12">
        <v>703.2</v>
      </c>
      <c r="F138" s="12">
        <v>0</v>
      </c>
      <c r="G138" s="13">
        <v>4732</v>
      </c>
      <c r="H138" s="12">
        <v>0.125</v>
      </c>
      <c r="J138" s="13">
        <f t="shared" si="29"/>
        <v>-36945454.187088698</v>
      </c>
      <c r="K138" s="13">
        <f t="shared" si="30"/>
        <v>3817190.605179681</v>
      </c>
      <c r="L138" s="13">
        <f t="shared" si="31"/>
        <v>0</v>
      </c>
      <c r="M138" s="13">
        <f t="shared" si="32"/>
        <v>47926164.181541756</v>
      </c>
      <c r="N138" s="13">
        <f t="shared" si="33"/>
        <v>-244640.55063694125</v>
      </c>
      <c r="O138" s="13">
        <f t="shared" si="34"/>
        <v>14553260.048995798</v>
      </c>
      <c r="P138" s="13">
        <f t="shared" si="27"/>
        <v>962888.30551982485</v>
      </c>
      <c r="Q138" s="14">
        <f t="shared" si="28"/>
        <v>7.0850770213997799E-2</v>
      </c>
    </row>
    <row r="139" spans="1:17" s="12" customFormat="1" x14ac:dyDescent="0.25">
      <c r="A139" s="11">
        <v>44986</v>
      </c>
      <c r="B139" s="12">
        <f t="shared" si="20"/>
        <v>3</v>
      </c>
      <c r="C139" s="12">
        <f t="shared" si="21"/>
        <v>2023</v>
      </c>
      <c r="D139" s="13">
        <v>13744592.553475842</v>
      </c>
      <c r="E139" s="12">
        <v>612.80999999999995</v>
      </c>
      <c r="F139" s="12">
        <v>0</v>
      </c>
      <c r="G139" s="13">
        <v>4732</v>
      </c>
      <c r="H139" s="12">
        <v>0.125</v>
      </c>
      <c r="J139" s="13">
        <f t="shared" si="29"/>
        <v>-36945454.187088698</v>
      </c>
      <c r="K139" s="13">
        <f t="shared" si="30"/>
        <v>3326525.2769626849</v>
      </c>
      <c r="L139" s="13">
        <f t="shared" si="31"/>
        <v>0</v>
      </c>
      <c r="M139" s="13">
        <f t="shared" si="32"/>
        <v>47926164.181541756</v>
      </c>
      <c r="N139" s="13">
        <f t="shared" si="33"/>
        <v>-244640.55063694125</v>
      </c>
      <c r="O139" s="13">
        <f t="shared" si="34"/>
        <v>14062594.720778799</v>
      </c>
      <c r="P139" s="13">
        <f t="shared" si="27"/>
        <v>318002.1673029568</v>
      </c>
      <c r="Q139" s="14">
        <f t="shared" si="28"/>
        <v>2.3136529225272515E-2</v>
      </c>
    </row>
    <row r="140" spans="1:17" s="12" customFormat="1" x14ac:dyDescent="0.25">
      <c r="A140" s="11">
        <v>45017</v>
      </c>
      <c r="B140" s="12">
        <f t="shared" si="20"/>
        <v>4</v>
      </c>
      <c r="C140" s="12">
        <f t="shared" si="21"/>
        <v>2023</v>
      </c>
      <c r="D140" s="13">
        <v>12111837.693475937</v>
      </c>
      <c r="E140" s="12">
        <v>382.1</v>
      </c>
      <c r="F140" s="12">
        <v>0</v>
      </c>
      <c r="G140" s="13">
        <v>4734</v>
      </c>
      <c r="H140" s="12">
        <v>0.125</v>
      </c>
      <c r="J140" s="13">
        <f t="shared" si="29"/>
        <v>-36945454.187088698</v>
      </c>
      <c r="K140" s="13">
        <f t="shared" si="30"/>
        <v>2074158.8882809388</v>
      </c>
      <c r="L140" s="13">
        <f t="shared" si="31"/>
        <v>0</v>
      </c>
      <c r="M140" s="13">
        <f t="shared" si="32"/>
        <v>47946420.379420683</v>
      </c>
      <c r="N140" s="13">
        <f t="shared" si="33"/>
        <v>-244640.55063694125</v>
      </c>
      <c r="O140" s="13">
        <f t="shared" si="34"/>
        <v>12830484.529975979</v>
      </c>
      <c r="P140" s="13">
        <f t="shared" si="27"/>
        <v>718646.83650004119</v>
      </c>
      <c r="Q140" s="14">
        <f t="shared" si="28"/>
        <v>5.9334252545932116E-2</v>
      </c>
    </row>
    <row r="141" spans="1:17" s="12" customFormat="1" x14ac:dyDescent="0.25">
      <c r="A141" s="11">
        <v>45047</v>
      </c>
      <c r="B141" s="12">
        <f t="shared" si="20"/>
        <v>5</v>
      </c>
      <c r="C141" s="12">
        <f t="shared" si="21"/>
        <v>2023</v>
      </c>
      <c r="D141" s="13">
        <v>11524257.333475888</v>
      </c>
      <c r="E141" s="12">
        <v>133.84</v>
      </c>
      <c r="F141" s="12">
        <v>0.8</v>
      </c>
      <c r="G141" s="13">
        <v>4738</v>
      </c>
      <c r="H141" s="12">
        <v>0.125</v>
      </c>
      <c r="J141" s="13">
        <f t="shared" si="29"/>
        <v>-36945454.187088698</v>
      </c>
      <c r="K141" s="13">
        <f t="shared" si="30"/>
        <v>726525.58389824873</v>
      </c>
      <c r="L141" s="13">
        <f t="shared" si="31"/>
        <v>15611.88118566672</v>
      </c>
      <c r="M141" s="13">
        <f t="shared" si="32"/>
        <v>47986932.775178537</v>
      </c>
      <c r="N141" s="13">
        <f t="shared" si="33"/>
        <v>-244640.55063694125</v>
      </c>
      <c r="O141" s="13">
        <f t="shared" si="34"/>
        <v>11538975.502536809</v>
      </c>
      <c r="P141" s="13">
        <f t="shared" si="27"/>
        <v>14718.169060921296</v>
      </c>
      <c r="Q141" s="14">
        <f t="shared" si="28"/>
        <v>1.2771468594481722E-3</v>
      </c>
    </row>
    <row r="142" spans="1:17" s="12" customFormat="1" x14ac:dyDescent="0.25">
      <c r="A142" s="11">
        <v>45078</v>
      </c>
      <c r="B142" s="12">
        <f t="shared" si="20"/>
        <v>6</v>
      </c>
      <c r="C142" s="12">
        <f t="shared" si="21"/>
        <v>2023</v>
      </c>
      <c r="D142" s="13">
        <v>11380666.613475939</v>
      </c>
      <c r="E142" s="12">
        <v>10.7</v>
      </c>
      <c r="F142" s="12">
        <v>34.799999999999997</v>
      </c>
      <c r="G142" s="13">
        <v>4747</v>
      </c>
      <c r="H142" s="12">
        <v>0.125</v>
      </c>
      <c r="J142" s="13">
        <f t="shared" si="29"/>
        <v>-36945454.187088698</v>
      </c>
      <c r="K142" s="13">
        <f t="shared" si="30"/>
        <v>58082.962849008225</v>
      </c>
      <c r="L142" s="13">
        <f t="shared" si="31"/>
        <v>679116.83157650218</v>
      </c>
      <c r="M142" s="13">
        <f t="shared" si="32"/>
        <v>48078085.665633708</v>
      </c>
      <c r="N142" s="13">
        <f t="shared" si="33"/>
        <v>-244640.55063694125</v>
      </c>
      <c r="O142" s="13">
        <f t="shared" si="34"/>
        <v>11625190.722333578</v>
      </c>
      <c r="P142" s="13">
        <f t="shared" si="27"/>
        <v>244524.10885763913</v>
      </c>
      <c r="Q142" s="14">
        <f t="shared" si="28"/>
        <v>2.1485921445769808E-2</v>
      </c>
    </row>
    <row r="143" spans="1:17" s="12" customFormat="1" x14ac:dyDescent="0.25">
      <c r="A143" s="11">
        <v>45108</v>
      </c>
      <c r="B143" s="12">
        <f t="shared" si="20"/>
        <v>7</v>
      </c>
      <c r="C143" s="12">
        <f t="shared" si="21"/>
        <v>2023</v>
      </c>
      <c r="D143" s="13">
        <v>11736833.013475893</v>
      </c>
      <c r="E143" s="12">
        <v>1.6</v>
      </c>
      <c r="F143" s="12">
        <v>54.6</v>
      </c>
      <c r="G143" s="13">
        <v>4750</v>
      </c>
      <c r="H143" s="12">
        <v>0.125</v>
      </c>
      <c r="J143" s="13">
        <f t="shared" si="29"/>
        <v>-36945454.187088698</v>
      </c>
      <c r="K143" s="13">
        <f t="shared" si="30"/>
        <v>8685.302855926464</v>
      </c>
      <c r="L143" s="13">
        <f t="shared" si="31"/>
        <v>1065510.8909217536</v>
      </c>
      <c r="M143" s="13">
        <f t="shared" si="32"/>
        <v>48108469.962452099</v>
      </c>
      <c r="N143" s="13">
        <f t="shared" si="33"/>
        <v>-244640.55063694125</v>
      </c>
      <c r="O143" s="13">
        <f t="shared" si="34"/>
        <v>11992571.418504139</v>
      </c>
      <c r="P143" s="13">
        <f t="shared" si="27"/>
        <v>255738.40502824634</v>
      </c>
      <c r="Q143" s="14">
        <f t="shared" si="28"/>
        <v>2.1789387710859896E-2</v>
      </c>
    </row>
    <row r="144" spans="1:17" s="12" customFormat="1" x14ac:dyDescent="0.25">
      <c r="A144" s="11">
        <v>45139</v>
      </c>
      <c r="B144" s="12">
        <f t="shared" si="20"/>
        <v>8</v>
      </c>
      <c r="C144" s="12">
        <f t="shared" si="21"/>
        <v>2023</v>
      </c>
      <c r="D144" s="13">
        <v>11751322.153475914</v>
      </c>
      <c r="E144" s="12">
        <v>6.9</v>
      </c>
      <c r="F144" s="12">
        <v>42.7</v>
      </c>
      <c r="G144" s="13">
        <v>4751</v>
      </c>
      <c r="H144" s="12">
        <v>0.125</v>
      </c>
      <c r="J144" s="13">
        <f t="shared" si="29"/>
        <v>-36945454.187088698</v>
      </c>
      <c r="K144" s="13">
        <f t="shared" si="30"/>
        <v>37455.368566182879</v>
      </c>
      <c r="L144" s="13">
        <f t="shared" si="31"/>
        <v>833284.15828496113</v>
      </c>
      <c r="M144" s="13">
        <f t="shared" si="32"/>
        <v>48118598.061391562</v>
      </c>
      <c r="N144" s="13">
        <f t="shared" si="33"/>
        <v>-244640.55063694125</v>
      </c>
      <c r="O144" s="13">
        <f>SUM(J144:N144)</f>
        <v>11799242.85051707</v>
      </c>
      <c r="P144" s="13">
        <f t="shared" si="27"/>
        <v>47920.69704115577</v>
      </c>
      <c r="Q144" s="14">
        <f t="shared" si="28"/>
        <v>4.0778983347828099E-3</v>
      </c>
    </row>
    <row r="145" spans="1:22" x14ac:dyDescent="0.25">
      <c r="A145" s="2"/>
      <c r="G145" s="1"/>
      <c r="Q145" s="9">
        <f>AVERAGE(Q17:Q144)</f>
        <v>2.2839506833116977E-2</v>
      </c>
    </row>
    <row r="146" spans="1:22" x14ac:dyDescent="0.25">
      <c r="A146" s="10"/>
    </row>
    <row r="147" spans="1:22" x14ac:dyDescent="0.25">
      <c r="A147" s="10"/>
    </row>
    <row r="148" spans="1:22" x14ac:dyDescent="0.25">
      <c r="A148" s="10"/>
    </row>
    <row r="149" spans="1:22" x14ac:dyDescent="0.25">
      <c r="A149" s="10"/>
    </row>
    <row r="150" spans="1:22" x14ac:dyDescent="0.25">
      <c r="A150" s="10"/>
    </row>
    <row r="151" spans="1:22" x14ac:dyDescent="0.25">
      <c r="A151" s="10"/>
    </row>
    <row r="152" spans="1:22" x14ac:dyDescent="0.25">
      <c r="A152" s="10"/>
    </row>
    <row r="153" spans="1:22" x14ac:dyDescent="0.25">
      <c r="A153" s="10"/>
    </row>
    <row r="154" spans="1:22" x14ac:dyDescent="0.25">
      <c r="A154" s="10"/>
      <c r="U154" s="1"/>
      <c r="V154" s="3"/>
    </row>
    <row r="155" spans="1:22" x14ac:dyDescent="0.25">
      <c r="A155" s="10"/>
      <c r="U155" s="1"/>
      <c r="V155" s="3"/>
    </row>
    <row r="156" spans="1:22" x14ac:dyDescent="0.25">
      <c r="A156" s="10"/>
      <c r="U156" s="1"/>
      <c r="V156" s="3"/>
    </row>
    <row r="157" spans="1:22" x14ac:dyDescent="0.25">
      <c r="A157" s="10"/>
      <c r="U157" s="1"/>
      <c r="V157" s="3"/>
    </row>
    <row r="158" spans="1:22" x14ac:dyDescent="0.25">
      <c r="A158" s="10"/>
      <c r="U158" s="1"/>
      <c r="V158" s="3"/>
    </row>
    <row r="159" spans="1:22" x14ac:dyDescent="0.25">
      <c r="A159" s="10"/>
      <c r="U159" s="1"/>
      <c r="V159" s="3"/>
    </row>
    <row r="160" spans="1:22" x14ac:dyDescent="0.25">
      <c r="A160" s="10"/>
      <c r="U160" s="1"/>
      <c r="V160" s="3"/>
    </row>
    <row r="161" spans="1:22" x14ac:dyDescent="0.25">
      <c r="A161" s="10"/>
      <c r="U161" s="1"/>
      <c r="V161" s="3"/>
    </row>
    <row r="162" spans="1:22" x14ac:dyDescent="0.25">
      <c r="A162" s="10"/>
      <c r="U162" s="1"/>
      <c r="V162" s="3"/>
    </row>
    <row r="163" spans="1:22" x14ac:dyDescent="0.25">
      <c r="A163" s="10"/>
      <c r="U163" s="1"/>
      <c r="V163" s="3"/>
    </row>
    <row r="164" spans="1:22" x14ac:dyDescent="0.25">
      <c r="A164" s="10"/>
      <c r="U164" s="1"/>
      <c r="V164" s="3"/>
    </row>
    <row r="165" spans="1:22" x14ac:dyDescent="0.25">
      <c r="A165" s="10"/>
      <c r="U165" s="1"/>
      <c r="V165" s="3"/>
    </row>
    <row r="166" spans="1:22" x14ac:dyDescent="0.25">
      <c r="A166" s="10"/>
      <c r="Q166" s="3"/>
      <c r="U166" s="1"/>
    </row>
    <row r="167" spans="1:22" x14ac:dyDescent="0.25">
      <c r="A167" s="10"/>
      <c r="Q167" s="3"/>
      <c r="U167" s="1"/>
      <c r="V167" s="3"/>
    </row>
    <row r="168" spans="1:22" x14ac:dyDescent="0.25">
      <c r="A168" s="10"/>
      <c r="Q168" s="3"/>
      <c r="U168" s="1"/>
      <c r="V168" s="3"/>
    </row>
    <row r="169" spans="1:22" x14ac:dyDescent="0.25">
      <c r="A169" s="10"/>
      <c r="Q169" s="3"/>
      <c r="U169" s="1"/>
      <c r="V169" s="3"/>
    </row>
    <row r="170" spans="1:22" x14ac:dyDescent="0.25">
      <c r="A170" s="10"/>
      <c r="Q170" s="3"/>
      <c r="U170" s="1"/>
      <c r="V170" s="3"/>
    </row>
    <row r="171" spans="1:22" x14ac:dyDescent="0.25">
      <c r="A171" s="10"/>
      <c r="Q171" s="3"/>
      <c r="U171" s="1"/>
      <c r="V171" s="3"/>
    </row>
    <row r="172" spans="1:22" x14ac:dyDescent="0.25">
      <c r="A172" s="10"/>
      <c r="Q172" s="3"/>
      <c r="U172" s="1"/>
      <c r="V172" s="3"/>
    </row>
    <row r="173" spans="1:22" x14ac:dyDescent="0.25">
      <c r="A173" s="10"/>
      <c r="Q173" s="3"/>
      <c r="U173" s="1"/>
      <c r="V173" s="3"/>
    </row>
    <row r="174" spans="1:22" x14ac:dyDescent="0.25">
      <c r="A174" s="10"/>
      <c r="Q174" s="3"/>
      <c r="U174" s="1"/>
      <c r="V174" s="3"/>
    </row>
    <row r="175" spans="1:22" x14ac:dyDescent="0.25">
      <c r="A175" s="10"/>
      <c r="Q175" s="3"/>
      <c r="U175" s="1"/>
      <c r="V175" s="3"/>
    </row>
    <row r="176" spans="1:22" x14ac:dyDescent="0.25">
      <c r="A176" s="10"/>
      <c r="Q176" s="3"/>
      <c r="U176" s="1"/>
      <c r="V176" s="3"/>
    </row>
    <row r="177" spans="1:17" x14ac:dyDescent="0.25">
      <c r="A177" s="10"/>
      <c r="Q177" s="3"/>
    </row>
    <row r="178" spans="1:17" x14ac:dyDescent="0.25">
      <c r="A178" s="10"/>
      <c r="Q178" s="3"/>
    </row>
    <row r="179" spans="1:17" x14ac:dyDescent="0.25">
      <c r="A179" s="10"/>
      <c r="Q179" s="3"/>
    </row>
    <row r="180" spans="1:17" x14ac:dyDescent="0.25">
      <c r="A180" s="10"/>
      <c r="Q180" s="3"/>
    </row>
    <row r="181" spans="1:17" x14ac:dyDescent="0.25">
      <c r="A181" s="10"/>
      <c r="Q181" s="3"/>
    </row>
    <row r="182" spans="1:17" x14ac:dyDescent="0.25">
      <c r="A182" s="10"/>
      <c r="Q182" s="3"/>
    </row>
    <row r="183" spans="1:17" x14ac:dyDescent="0.25">
      <c r="A183" s="10"/>
      <c r="Q18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b) 2023 TB GS&lt;50 Consumption</vt:lpstr>
      <vt:lpstr>c) Predicted 2023 TB GS&lt;50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2023-10-25T21:48:00Z</dcterms:created>
  <dcterms:modified xsi:type="dcterms:W3CDTF">2023-10-25T21:56:51Z</dcterms:modified>
</cp:coreProperties>
</file>