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9/Tab01-DVA Overview/S01-Narrative/"/>
    </mc:Choice>
  </mc:AlternateContent>
  <xr:revisionPtr revIDLastSave="0" documentId="13_ncr:1_{37D71B59-F56F-4DB9-A974-61BBC1F69A2B}" xr6:coauthVersionLast="47" xr6:coauthVersionMax="47" xr10:uidLastSave="{00000000-0000-0000-0000-000000000000}"/>
  <bookViews>
    <workbookView xWindow="-110" yWindow="-110" windowWidth="19420" windowHeight="10420" activeTab="1" xr2:uid="{9703C896-FB09-41A8-9548-9FB7E02BC093}"/>
  </bookViews>
  <sheets>
    <sheet name="TH Approach" sheetId="1" r:id="rId1"/>
    <sheet name="App.2-EC_Account 1576" sheetId="2" r:id="rId2"/>
  </sheets>
  <externalReferences>
    <externalReference r:id="rId3"/>
    <externalReference r:id="rId4"/>
  </externalReferences>
  <definedNames>
    <definedName name="EBNUMBER" localSheetId="0">'[1]LDC Info'!$E$16</definedName>
    <definedName name="EBNUMBER">'[2]LDC Info'!$E$16</definedName>
    <definedName name="_xlnm.Print_Area" localSheetId="1">'App.2-EC_Account 1576'!$A$1:$G$45</definedName>
    <definedName name="_xlnm.Print_Area" localSheetId="0">'TH Approach'!$A$1:$H$49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" l="1"/>
  <c r="C27" i="2" s="1"/>
  <c r="C30" i="2" s="1"/>
  <c r="B24" i="2"/>
  <c r="B32" i="2" s="1"/>
  <c r="C21" i="2" l="1"/>
  <c r="C24" i="2" s="1"/>
  <c r="C32" i="2" s="1"/>
  <c r="D37" i="2" l="1"/>
  <c r="D36" i="2"/>
  <c r="D38" i="2" s="1"/>
</calcChain>
</file>

<file path=xl/sharedStrings.xml><?xml version="1.0" encoding="utf-8"?>
<sst xmlns="http://schemas.openxmlformats.org/spreadsheetml/2006/main" count="115" uniqueCount="96">
  <si>
    <t>File Number:</t>
  </si>
  <si>
    <t>Exhibit:</t>
  </si>
  <si>
    <t>Tab:</t>
  </si>
  <si>
    <t>Schedule:</t>
  </si>
  <si>
    <t>Page:</t>
  </si>
  <si>
    <t>1 of 2</t>
  </si>
  <si>
    <t>Date:</t>
  </si>
  <si>
    <t>Useful Life Change DVA- Toronto Hydro proposed approach</t>
  </si>
  <si>
    <t>$</t>
  </si>
  <si>
    <t>Before change in depreciation</t>
  </si>
  <si>
    <t>After change in depreciation</t>
  </si>
  <si>
    <t>Opening Net Book Value</t>
  </si>
  <si>
    <t>A</t>
  </si>
  <si>
    <r>
      <t>(-) Streetlighting Assets</t>
    </r>
    <r>
      <rPr>
        <vertAlign val="superscript"/>
        <sz val="11"/>
        <color theme="1"/>
        <rFont val="Calibri"/>
        <family val="2"/>
        <scheme val="minor"/>
      </rPr>
      <t>1</t>
    </r>
  </si>
  <si>
    <t>B</t>
  </si>
  <si>
    <t>Opening Net Book Value (excluding Streetlighting assets)</t>
  </si>
  <si>
    <t>C=A-B</t>
  </si>
  <si>
    <t>Net Additions (excluding Streetlighting assets)</t>
  </si>
  <si>
    <t>D</t>
  </si>
  <si>
    <t>Depreciation (excluding Streetlighting assets)</t>
  </si>
  <si>
    <t>E</t>
  </si>
  <si>
    <t>Disposal</t>
  </si>
  <si>
    <t>F</t>
  </si>
  <si>
    <t>Closing Net Book Value (excluding Streetlighting assets)</t>
  </si>
  <si>
    <t>D=C+D+E+F</t>
  </si>
  <si>
    <t>Average Net Book Value/Rate Base</t>
  </si>
  <si>
    <t>G=(C+D)/2</t>
  </si>
  <si>
    <t>Adjustment to convert annual to monthly average of NFA</t>
  </si>
  <si>
    <t>H</t>
  </si>
  <si>
    <t>Average on monthly averages</t>
  </si>
  <si>
    <t>I=G+H</t>
  </si>
  <si>
    <t>Equity %</t>
  </si>
  <si>
    <t>J</t>
  </si>
  <si>
    <t>Debt %</t>
  </si>
  <si>
    <t>K</t>
  </si>
  <si>
    <t>Return on Equity %</t>
  </si>
  <si>
    <t>L</t>
  </si>
  <si>
    <t>Interest Rate %</t>
  </si>
  <si>
    <t>M</t>
  </si>
  <si>
    <r>
      <t>Capital Cost Allowance</t>
    </r>
    <r>
      <rPr>
        <vertAlign val="superscript"/>
        <sz val="11"/>
        <color theme="1"/>
        <rFont val="Calibri"/>
        <family val="2"/>
        <scheme val="minor"/>
      </rPr>
      <t>2</t>
    </r>
  </si>
  <si>
    <t>N</t>
  </si>
  <si>
    <t>Return on Equity</t>
  </si>
  <si>
    <t>O=I*J*L</t>
  </si>
  <si>
    <t>Deemed Interest</t>
  </si>
  <si>
    <t>P=I*K*M</t>
  </si>
  <si>
    <t>Depreciation</t>
  </si>
  <si>
    <t>Q=(-E)</t>
  </si>
  <si>
    <t>PILS</t>
  </si>
  <si>
    <t>R=((O+Q-N)*26.5%)/(1-26.5%)</t>
  </si>
  <si>
    <t>Capital Related Revenue Requirement (CRRR)</t>
  </si>
  <si>
    <t>T</t>
  </si>
  <si>
    <t>S=O+P+Q+R</t>
  </si>
  <si>
    <t>Cumulative CRRR before change in depreciation</t>
  </si>
  <si>
    <t>Cumulative CRRR after change in depreciation</t>
  </si>
  <si>
    <t>S</t>
  </si>
  <si>
    <t>Amount Recorded in DVA (payable)- excluding carrying charges</t>
  </si>
  <si>
    <t>U=S-T</t>
  </si>
  <si>
    <t>Carrying Charges</t>
  </si>
  <si>
    <t>V</t>
  </si>
  <si>
    <t>Payable Balance including carrying charges</t>
  </si>
  <si>
    <t>W=U+V</t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</si>
  <si>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Streetlighting Assets are excluded since they are funded by the City of Toronto</t>
    </r>
  </si>
  <si>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CCA is not impacted by the change in accounting useful lives, since it is based on In-service additions which remains unchanged</t>
    </r>
  </si>
  <si>
    <t>2 of 2</t>
  </si>
  <si>
    <t>Appendix 2-EC</t>
  </si>
  <si>
    <t>Account 1576 - Useful Life Changes</t>
  </si>
  <si>
    <t>2023 Changes in useful lives</t>
  </si>
  <si>
    <t>2025 Rebasing Year</t>
  </si>
  <si>
    <t>Reporting Basis</t>
  </si>
  <si>
    <t>MIFRS</t>
  </si>
  <si>
    <t>Actual</t>
  </si>
  <si>
    <t>Forecast</t>
  </si>
  <si>
    <t xml:space="preserve">            Opening net PP&amp;E</t>
  </si>
  <si>
    <t xml:space="preserve">            Net Additions - Note 4</t>
  </si>
  <si>
    <t xml:space="preserve">            Closing net PP&amp;E (1)</t>
  </si>
  <si>
    <t>PP&amp;E Values under revised useful lives (Starts from 2023)</t>
  </si>
  <si>
    <t xml:space="preserve">            Closing net PP&amp;E (2)</t>
  </si>
  <si>
    <t xml:space="preserve">Difference in Closing net PP&amp;E, former CGAAP vs. revised CGAAP </t>
  </si>
  <si>
    <t>Effect on Deferral and Variance Account Rate Riders</t>
  </si>
  <si>
    <t>Closing balance in Account 1576</t>
  </si>
  <si>
    <t>WACC</t>
  </si>
  <si>
    <t>Return on Rate Base Associated with Account 1576 balance at WACC  - Note 2</t>
  </si>
  <si>
    <t># of years of rate rider disposition period</t>
  </si>
  <si>
    <t xml:space="preserve">     Amount included in Deferral and Variance Account Rate Rider Calculation</t>
  </si>
  <si>
    <t>Notes:</t>
  </si>
  <si>
    <t>2 Return on rate base associated with Account 1576 balance is calculated as:</t>
  </si>
  <si>
    <t xml:space="preserve">     * Please note that the calculation should be adjusted once WACC is updated and finalized in the rate application.</t>
  </si>
  <si>
    <t>3  Account 1576 is cleared by including the total balance in the deferral and variance account rate rider calculation.</t>
  </si>
  <si>
    <t>4  Net additions are additions net of disposals; Net depreciation is additions to depreciation net of disposals.</t>
  </si>
  <si>
    <r>
      <t xml:space="preserve">PP&amp;E Values under former </t>
    </r>
    <r>
      <rPr>
        <b/>
        <strike/>
        <sz val="10"/>
        <color rgb="FF000000"/>
        <rFont val="Arial"/>
        <family val="2"/>
      </rPr>
      <t xml:space="preserve">CGAAP </t>
    </r>
    <r>
      <rPr>
        <b/>
        <sz val="10"/>
        <color indexed="8"/>
        <rFont val="Arial"/>
        <family val="2"/>
      </rPr>
      <t>useful lives</t>
    </r>
  </si>
  <si>
    <r>
      <t xml:space="preserve">            Net Depreciation</t>
    </r>
    <r>
      <rPr>
        <sz val="9"/>
        <color indexed="8"/>
        <rFont val="Arial"/>
        <family val="2"/>
      </rPr>
      <t xml:space="preserve"> (amounts should be negative) - Note 4</t>
    </r>
  </si>
  <si>
    <r>
      <t xml:space="preserve">     the variance account ending balance as of </t>
    </r>
    <r>
      <rPr>
        <strike/>
        <sz val="10"/>
        <color rgb="FF000000"/>
        <rFont val="Arial"/>
        <family val="2"/>
      </rPr>
      <t xml:space="preserve">2017 </t>
    </r>
    <r>
      <rPr>
        <sz val="10"/>
        <color indexed="8"/>
        <rFont val="Arial"/>
        <family val="2"/>
      </rPr>
      <t>2024 x WACC X # of years of rate rider disposition period</t>
    </r>
  </si>
  <si>
    <t>e</t>
  </si>
  <si>
    <t>EB-2023-0195</t>
  </si>
  <si>
    <t>1- Appendix A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</si>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</sst>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#,##0.0,,_);_(* \(##,##0.0,,\);_(* &quot;-&quot;_);_(@_)"/>
    <numFmt numFmtId="166" formatCode="#,##0.0000000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trike/>
      <sz val="10"/>
      <color rgb="FF000000"/>
      <name val="Arial"/>
      <family val="2"/>
    </font>
    <font>
      <sz val="9"/>
      <color indexed="8"/>
      <name val="Arial"/>
      <family val="2"/>
    </font>
    <font>
      <strike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Down">
        <bgColor indexed="55"/>
      </patternFill>
    </fill>
    <fill>
      <patternFill patternType="solid">
        <fgColor rgb="FFEBF1D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1" fillId="0" borderId="0"/>
  </cellStyleXfs>
  <cellXfs count="72">
    <xf numFmtId="0" fontId="0" fillId="0" borderId="0" xfId="0"/>
    <xf numFmtId="0" fontId="4" fillId="0" borderId="0" xfId="4" applyFont="1" applyProtection="1">
      <protection locked="0"/>
    </xf>
    <xf numFmtId="0" fontId="5" fillId="0" borderId="0" xfId="4" applyFont="1" applyAlignment="1" applyProtection="1">
      <alignment horizontal="right" vertical="top"/>
      <protection locked="0"/>
    </xf>
    <xf numFmtId="0" fontId="5" fillId="2" borderId="1" xfId="4" applyFont="1" applyFill="1" applyBorder="1" applyAlignment="1" applyProtection="1">
      <alignment horizontal="right" vertical="top"/>
      <protection locked="0"/>
    </xf>
    <xf numFmtId="0" fontId="5" fillId="2" borderId="0" xfId="4" applyFont="1" applyFill="1" applyAlignment="1" applyProtection="1">
      <alignment horizontal="right" vertical="top"/>
      <protection locked="0"/>
    </xf>
    <xf numFmtId="0" fontId="6" fillId="0" borderId="0" xfId="0" applyFont="1"/>
    <xf numFmtId="0" fontId="2" fillId="3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164" fontId="0" fillId="0" borderId="6" xfId="1" applyNumberFormat="1" applyFont="1" applyBorder="1"/>
    <xf numFmtId="164" fontId="0" fillId="0" borderId="0" xfId="1" applyNumberFormat="1" applyFont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0" xfId="1" applyNumberFormat="1" applyFont="1"/>
    <xf numFmtId="165" fontId="0" fillId="0" borderId="0" xfId="0" applyNumberFormat="1"/>
    <xf numFmtId="166" fontId="2" fillId="0" borderId="0" xfId="0" applyNumberFormat="1" applyFont="1" applyAlignment="1">
      <alignment horizontal="center"/>
    </xf>
    <xf numFmtId="9" fontId="0" fillId="0" borderId="6" xfId="0" applyNumberFormat="1" applyBorder="1"/>
    <xf numFmtId="167" fontId="0" fillId="0" borderId="6" xfId="3" applyNumberFormat="1" applyFont="1" applyBorder="1"/>
    <xf numFmtId="167" fontId="0" fillId="0" borderId="0" xfId="0" applyNumberFormat="1"/>
    <xf numFmtId="165" fontId="0" fillId="0" borderId="6" xfId="2" applyNumberFormat="1" applyFont="1" applyBorder="1"/>
    <xf numFmtId="0" fontId="2" fillId="3" borderId="6" xfId="0" applyFont="1" applyFill="1" applyBorder="1"/>
    <xf numFmtId="0" fontId="2" fillId="0" borderId="0" xfId="0" quotePrefix="1" applyFont="1" applyAlignment="1">
      <alignment horizontal="center"/>
    </xf>
    <xf numFmtId="164" fontId="2" fillId="4" borderId="6" xfId="1" applyNumberFormat="1" applyFont="1" applyFill="1" applyBorder="1"/>
    <xf numFmtId="164" fontId="2" fillId="0" borderId="0" xfId="1" applyNumberFormat="1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/>
    <xf numFmtId="0" fontId="3" fillId="0" borderId="0" xfId="4" applyProtection="1">
      <protection locked="0"/>
    </xf>
    <xf numFmtId="0" fontId="12" fillId="0" borderId="0" xfId="5" applyFont="1" applyProtection="1">
      <protection locked="0"/>
    </xf>
    <xf numFmtId="0" fontId="13" fillId="0" borderId="6" xfId="5" applyFont="1" applyBorder="1" applyAlignment="1" applyProtection="1">
      <alignment horizontal="center" wrapText="1"/>
      <protection locked="0"/>
    </xf>
    <xf numFmtId="0" fontId="14" fillId="0" borderId="0" xfId="5" applyFont="1" applyProtection="1">
      <protection locked="0"/>
    </xf>
    <xf numFmtId="0" fontId="11" fillId="0" borderId="0" xfId="5" applyProtection="1">
      <protection locked="0"/>
    </xf>
    <xf numFmtId="0" fontId="13" fillId="0" borderId="0" xfId="5" applyFont="1" applyProtection="1">
      <protection locked="0"/>
    </xf>
    <xf numFmtId="0" fontId="13" fillId="0" borderId="6" xfId="5" applyFont="1" applyBorder="1" applyAlignment="1" applyProtection="1">
      <alignment horizontal="center" vertical="center"/>
      <protection locked="0"/>
    </xf>
    <xf numFmtId="0" fontId="13" fillId="0" borderId="6" xfId="5" applyFont="1" applyBorder="1" applyAlignment="1" applyProtection="1">
      <alignment horizontal="center" vertical="center" wrapText="1"/>
      <protection locked="0"/>
    </xf>
    <xf numFmtId="0" fontId="12" fillId="0" borderId="6" xfId="5" applyFont="1" applyBorder="1" applyAlignment="1" applyProtection="1">
      <alignment horizontal="center"/>
      <protection locked="0"/>
    </xf>
    <xf numFmtId="0" fontId="12" fillId="0" borderId="6" xfId="5" applyFont="1" applyBorder="1" applyProtection="1">
      <protection locked="0"/>
    </xf>
    <xf numFmtId="3" fontId="12" fillId="0" borderId="6" xfId="5" applyNumberFormat="1" applyFont="1" applyBorder="1" applyProtection="1">
      <protection locked="0"/>
    </xf>
    <xf numFmtId="0" fontId="12" fillId="5" borderId="6" xfId="5" applyFont="1" applyFill="1" applyBorder="1" applyProtection="1">
      <protection locked="0"/>
    </xf>
    <xf numFmtId="3" fontId="12" fillId="6" borderId="6" xfId="5" applyNumberFormat="1" applyFont="1" applyFill="1" applyBorder="1" applyProtection="1">
      <protection locked="0"/>
    </xf>
    <xf numFmtId="0" fontId="13" fillId="0" borderId="6" xfId="5" applyFont="1" applyBorder="1" applyProtection="1">
      <protection locked="0"/>
    </xf>
    <xf numFmtId="0" fontId="13" fillId="0" borderId="0" xfId="5" applyFont="1" applyAlignment="1" applyProtection="1">
      <alignment wrapText="1"/>
      <protection locked="0"/>
    </xf>
    <xf numFmtId="0" fontId="13" fillId="0" borderId="6" xfId="5" applyFont="1" applyBorder="1" applyAlignment="1" applyProtection="1">
      <alignment wrapText="1"/>
      <protection locked="0"/>
    </xf>
    <xf numFmtId="3" fontId="12" fillId="0" borderId="0" xfId="5" applyNumberFormat="1" applyFont="1" applyProtection="1">
      <protection locked="0"/>
    </xf>
    <xf numFmtId="0" fontId="12" fillId="0" borderId="10" xfId="5" applyFont="1" applyBorder="1" applyAlignment="1" applyProtection="1">
      <alignment horizontal="left" wrapText="1" indent="4"/>
      <protection locked="0"/>
    </xf>
    <xf numFmtId="0" fontId="12" fillId="0" borderId="10" xfId="5" applyFont="1" applyBorder="1" applyProtection="1">
      <protection locked="0"/>
    </xf>
    <xf numFmtId="164" fontId="12" fillId="0" borderId="10" xfId="1" applyNumberFormat="1" applyFont="1" applyBorder="1" applyProtection="1">
      <protection locked="0"/>
    </xf>
    <xf numFmtId="0" fontId="13" fillId="0" borderId="0" xfId="5" applyFont="1" applyAlignment="1" applyProtection="1">
      <alignment horizontal="right"/>
      <protection locked="0"/>
    </xf>
    <xf numFmtId="10" fontId="12" fillId="2" borderId="1" xfId="5" applyNumberFormat="1" applyFont="1" applyFill="1" applyBorder="1" applyProtection="1">
      <protection locked="0"/>
    </xf>
    <xf numFmtId="0" fontId="13" fillId="0" borderId="7" xfId="5" applyFont="1" applyBorder="1" applyProtection="1">
      <protection locked="0"/>
    </xf>
    <xf numFmtId="0" fontId="12" fillId="0" borderId="7" xfId="5" applyFont="1" applyBorder="1" applyProtection="1">
      <protection locked="0"/>
    </xf>
    <xf numFmtId="164" fontId="12" fillId="0" borderId="7" xfId="1" applyNumberFormat="1" applyFont="1" applyBorder="1" applyProtection="1">
      <protection locked="0"/>
    </xf>
    <xf numFmtId="164" fontId="12" fillId="0" borderId="0" xfId="1" applyNumberFormat="1" applyFont="1" applyProtection="1"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2" fillId="0" borderId="7" xfId="5" applyFont="1" applyBorder="1" applyAlignment="1" applyProtection="1">
      <alignment horizontal="center"/>
      <protection locked="0"/>
    </xf>
    <xf numFmtId="0" fontId="12" fillId="0" borderId="4" xfId="5" applyFont="1" applyBorder="1" applyAlignment="1" applyProtection="1">
      <alignment horizontal="center"/>
      <protection locked="0"/>
    </xf>
    <xf numFmtId="0" fontId="13" fillId="0" borderId="0" xfId="5" applyFont="1" applyAlignment="1" applyProtection="1">
      <alignment horizontal="right" wrapText="1"/>
      <protection locked="0"/>
    </xf>
    <xf numFmtId="164" fontId="12" fillId="2" borderId="12" xfId="1" applyNumberFormat="1" applyFont="1" applyFill="1" applyBorder="1" applyAlignment="1" applyProtection="1">
      <alignment horizontal="center"/>
      <protection locked="0"/>
    </xf>
    <xf numFmtId="164" fontId="12" fillId="2" borderId="1" xfId="1" applyNumberFormat="1" applyFont="1" applyFill="1" applyBorder="1" applyAlignment="1" applyProtection="1">
      <alignment horizontal="center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0" fontId="10" fillId="0" borderId="0" xfId="4" applyFont="1" applyAlignment="1" applyProtection="1">
      <alignment horizontal="center"/>
      <protection locked="0"/>
    </xf>
    <xf numFmtId="0" fontId="3" fillId="0" borderId="0" xfId="4" applyAlignment="1" applyProtection="1">
      <alignment horizontal="center"/>
      <protection locked="0"/>
    </xf>
    <xf numFmtId="0" fontId="3" fillId="0" borderId="0" xfId="4" applyProtection="1"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12" fillId="0" borderId="8" xfId="5" applyFont="1" applyBorder="1" applyAlignment="1" applyProtection="1">
      <alignment horizontal="center"/>
      <protection locked="0"/>
    </xf>
    <xf numFmtId="0" fontId="12" fillId="0" borderId="9" xfId="5" applyFont="1" applyBorder="1" applyAlignment="1" applyProtection="1">
      <alignment horizontal="center"/>
      <protection locked="0"/>
    </xf>
    <xf numFmtId="0" fontId="12" fillId="0" borderId="10" xfId="5" applyFont="1" applyBorder="1" applyAlignment="1" applyProtection="1">
      <alignment horizontal="center"/>
      <protection locked="0"/>
    </xf>
    <xf numFmtId="0" fontId="12" fillId="0" borderId="11" xfId="5" applyFont="1" applyBorder="1" applyAlignment="1" applyProtection="1">
      <alignment horizontal="center"/>
      <protection locked="0"/>
    </xf>
  </cellXfs>
  <cellStyles count="6">
    <cellStyle name="Comma" xfId="1" builtinId="3"/>
    <cellStyle name="Currency" xfId="2" builtinId="4"/>
    <cellStyle name="Normal" xfId="0" builtinId="0"/>
    <cellStyle name="Normal 2" xfId="4" xr:uid="{BC4C0EDC-4CBC-4407-9D2C-26FD72981A63}"/>
    <cellStyle name="Normal_PPE Deferral Account Schedule for 2013 MIFRS CoS applications (2)" xfId="5" xr:uid="{A5CB611C-C55C-46C8-AA14-5447522E7F5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rontohydro.com\YDrive\THESL\Finance\Internal\Activities%20and%20Projects\Regulatory%20Reports\EB-0000-0000%20CIR%202015\2015%20EDR%20DSP%20Files%20and%20Documents\Filing%20Requirements\2013_Filing_Requirements_Chapter2_Appendic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Division%20Access/Budget%20Reports/2024%20Budget/CIR%202025%20Application%20Submissions/Capital/UL%20Change/2-EC%20OEB%20approach%20populated%20(CIRA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O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0140-4806-4A27-A008-5BF856315D3B}">
  <sheetPr>
    <pageSetUpPr fitToPage="1"/>
  </sheetPr>
  <dimension ref="B1:H48"/>
  <sheetViews>
    <sheetView showGridLines="0" workbookViewId="0">
      <selection activeCell="G1" sqref="G1:G4"/>
    </sheetView>
  </sheetViews>
  <sheetFormatPr defaultRowHeight="14.5" x14ac:dyDescent="0.35"/>
  <cols>
    <col min="1" max="1" width="2.1796875" customWidth="1"/>
    <col min="2" max="2" width="57.26953125" customWidth="1"/>
    <col min="3" max="4" width="14.1796875" customWidth="1"/>
    <col min="5" max="5" width="7.1796875" customWidth="1"/>
    <col min="6" max="7" width="14.1796875" customWidth="1"/>
    <col min="8" max="8" width="28.26953125" customWidth="1"/>
  </cols>
  <sheetData>
    <row r="1" spans="2:8" x14ac:dyDescent="0.35">
      <c r="F1" s="1" t="s">
        <v>0</v>
      </c>
      <c r="G1" s="2" t="s">
        <v>93</v>
      </c>
    </row>
    <row r="2" spans="2:8" x14ac:dyDescent="0.35">
      <c r="F2" s="1" t="s">
        <v>1</v>
      </c>
      <c r="G2" s="3">
        <v>9</v>
      </c>
    </row>
    <row r="3" spans="2:8" x14ac:dyDescent="0.35">
      <c r="F3" s="1" t="s">
        <v>2</v>
      </c>
      <c r="G3" s="3">
        <v>1</v>
      </c>
    </row>
    <row r="4" spans="2:8" x14ac:dyDescent="0.35">
      <c r="F4" s="1" t="s">
        <v>3</v>
      </c>
      <c r="G4" s="3" t="s">
        <v>94</v>
      </c>
    </row>
    <row r="5" spans="2:8" x14ac:dyDescent="0.35">
      <c r="F5" s="1" t="s">
        <v>4</v>
      </c>
      <c r="G5" s="4" t="s">
        <v>5</v>
      </c>
    </row>
    <row r="6" spans="2:8" x14ac:dyDescent="0.35">
      <c r="F6" s="1"/>
      <c r="G6" s="2"/>
    </row>
    <row r="7" spans="2:8" x14ac:dyDescent="0.35">
      <c r="F7" s="1" t="s">
        <v>6</v>
      </c>
      <c r="G7" s="4" t="s">
        <v>95</v>
      </c>
    </row>
    <row r="8" spans="2:8" ht="21" x14ac:dyDescent="0.5">
      <c r="B8" s="5" t="s">
        <v>7</v>
      </c>
    </row>
    <row r="10" spans="2:8" x14ac:dyDescent="0.35">
      <c r="B10" s="53" t="s">
        <v>8</v>
      </c>
      <c r="C10" s="55" t="s">
        <v>9</v>
      </c>
      <c r="D10" s="56"/>
      <c r="F10" s="55" t="s">
        <v>10</v>
      </c>
      <c r="G10" s="56"/>
    </row>
    <row r="11" spans="2:8" x14ac:dyDescent="0.35">
      <c r="B11" s="54"/>
      <c r="C11" s="6">
        <v>2023</v>
      </c>
      <c r="D11" s="6">
        <v>2024</v>
      </c>
      <c r="F11" s="6">
        <v>2023</v>
      </c>
      <c r="G11" s="6">
        <v>2024</v>
      </c>
      <c r="H11" s="7"/>
    </row>
    <row r="12" spans="2:8" x14ac:dyDescent="0.35">
      <c r="B12" s="8" t="s">
        <v>11</v>
      </c>
      <c r="C12" s="9">
        <v>4893874043.7093706</v>
      </c>
      <c r="D12" s="9">
        <v>5197392492.9057169</v>
      </c>
      <c r="E12" s="10"/>
      <c r="F12" s="9">
        <v>4893874043.7093706</v>
      </c>
      <c r="G12" s="9">
        <v>5244340967.9946117</v>
      </c>
      <c r="H12" s="7" t="s">
        <v>12</v>
      </c>
    </row>
    <row r="13" spans="2:8" ht="16.5" x14ac:dyDescent="0.35">
      <c r="B13" s="8" t="s">
        <v>13</v>
      </c>
      <c r="C13" s="9">
        <v>44225844.023999996</v>
      </c>
      <c r="D13" s="9">
        <v>48635128.140487395</v>
      </c>
      <c r="E13" s="10"/>
      <c r="F13" s="9">
        <v>44225844.023999996</v>
      </c>
      <c r="G13" s="9">
        <v>48776655.904430345</v>
      </c>
      <c r="H13" s="7" t="s">
        <v>14</v>
      </c>
    </row>
    <row r="14" spans="2:8" x14ac:dyDescent="0.35">
      <c r="B14" s="11" t="s">
        <v>15</v>
      </c>
      <c r="C14" s="12">
        <v>4849648199.6853704</v>
      </c>
      <c r="D14" s="12">
        <v>5148757364.7652292</v>
      </c>
      <c r="E14" s="13"/>
      <c r="F14" s="12">
        <v>4849648199.6853704</v>
      </c>
      <c r="G14" s="12">
        <v>5195564312.0901814</v>
      </c>
      <c r="H14" s="7" t="s">
        <v>16</v>
      </c>
    </row>
    <row r="15" spans="2:8" x14ac:dyDescent="0.35">
      <c r="B15" s="8" t="s">
        <v>17</v>
      </c>
      <c r="C15" s="9">
        <v>600409458.33990538</v>
      </c>
      <c r="D15" s="9">
        <v>602860296.02039635</v>
      </c>
      <c r="E15" s="10"/>
      <c r="F15" s="9">
        <v>600409458.33990538</v>
      </c>
      <c r="G15" s="9">
        <v>602860296.02039635</v>
      </c>
      <c r="H15" s="7" t="s">
        <v>18</v>
      </c>
    </row>
    <row r="16" spans="2:8" x14ac:dyDescent="0.35">
      <c r="B16" s="8" t="s">
        <v>19</v>
      </c>
      <c r="C16" s="9">
        <v>-301754709.26004487</v>
      </c>
      <c r="D16" s="9">
        <v>-322879534.74858636</v>
      </c>
      <c r="E16" s="10"/>
      <c r="F16" s="9">
        <v>-254947761.93509394</v>
      </c>
      <c r="G16" s="9">
        <v>-269005784.73770469</v>
      </c>
      <c r="H16" s="7" t="s">
        <v>20</v>
      </c>
    </row>
    <row r="17" spans="2:8" x14ac:dyDescent="0.35">
      <c r="B17" s="8" t="s">
        <v>21</v>
      </c>
      <c r="C17" s="9">
        <v>454416</v>
      </c>
      <c r="D17" s="9">
        <v>0</v>
      </c>
      <c r="E17" s="10"/>
      <c r="F17" s="9">
        <v>454416</v>
      </c>
      <c r="G17" s="9">
        <v>0</v>
      </c>
      <c r="H17" s="7" t="s">
        <v>22</v>
      </c>
    </row>
    <row r="18" spans="2:8" x14ac:dyDescent="0.35">
      <c r="B18" s="11" t="s">
        <v>23</v>
      </c>
      <c r="C18" s="12">
        <v>5148757364.7652311</v>
      </c>
      <c r="D18" s="12">
        <v>5428738126.0370388</v>
      </c>
      <c r="E18" s="13"/>
      <c r="F18" s="12">
        <v>5195564312.0901823</v>
      </c>
      <c r="G18" s="12">
        <v>5529418823.3728733</v>
      </c>
      <c r="H18" s="7" t="s">
        <v>24</v>
      </c>
    </row>
    <row r="19" spans="2:8" x14ac:dyDescent="0.35">
      <c r="C19" s="14"/>
      <c r="D19" s="14"/>
      <c r="E19" s="14"/>
      <c r="F19" s="14"/>
      <c r="G19" s="14"/>
      <c r="H19" s="7"/>
    </row>
    <row r="20" spans="2:8" x14ac:dyDescent="0.35">
      <c r="B20" s="8" t="s">
        <v>25</v>
      </c>
      <c r="C20" s="9">
        <v>4999202782.2253008</v>
      </c>
      <c r="D20" s="9">
        <v>5288747745.4011345</v>
      </c>
      <c r="E20" s="10"/>
      <c r="F20" s="9">
        <v>5022606255.8877764</v>
      </c>
      <c r="G20" s="9">
        <v>5362491567.7315273</v>
      </c>
      <c r="H20" s="7" t="s">
        <v>26</v>
      </c>
    </row>
    <row r="21" spans="2:8" x14ac:dyDescent="0.35">
      <c r="B21" s="8" t="s">
        <v>27</v>
      </c>
      <c r="C21" s="9">
        <v>-111194793.22326183</v>
      </c>
      <c r="D21" s="9">
        <v>-67782495.525317192</v>
      </c>
      <c r="E21" s="10"/>
      <c r="F21" s="9">
        <v>-113577976.78550339</v>
      </c>
      <c r="G21" s="9">
        <v>-68090286.386731148</v>
      </c>
      <c r="H21" s="7" t="s">
        <v>28</v>
      </c>
    </row>
    <row r="22" spans="2:8" x14ac:dyDescent="0.35">
      <c r="B22" s="11" t="s">
        <v>29</v>
      </c>
      <c r="C22" s="12">
        <v>4888007989.002039</v>
      </c>
      <c r="D22" s="12">
        <v>5220965249.8758173</v>
      </c>
      <c r="E22" s="13"/>
      <c r="F22" s="12">
        <v>4909028279.102273</v>
      </c>
      <c r="G22" s="12">
        <v>5294401281.3447962</v>
      </c>
      <c r="H22" s="15" t="s">
        <v>30</v>
      </c>
    </row>
    <row r="23" spans="2:8" x14ac:dyDescent="0.35">
      <c r="C23" s="14"/>
      <c r="D23" s="14"/>
      <c r="E23" s="14"/>
      <c r="F23" s="14"/>
      <c r="G23" s="14"/>
      <c r="H23" s="7"/>
    </row>
    <row r="24" spans="2:8" x14ac:dyDescent="0.35">
      <c r="B24" s="8" t="s">
        <v>31</v>
      </c>
      <c r="C24" s="16">
        <v>0.4</v>
      </c>
      <c r="D24" s="16">
        <v>0.4</v>
      </c>
      <c r="F24" s="16">
        <v>0.4</v>
      </c>
      <c r="G24" s="16">
        <v>0.4</v>
      </c>
      <c r="H24" s="7" t="s">
        <v>32</v>
      </c>
    </row>
    <row r="25" spans="2:8" x14ac:dyDescent="0.35">
      <c r="B25" s="8" t="s">
        <v>33</v>
      </c>
      <c r="C25" s="16">
        <v>0.6</v>
      </c>
      <c r="D25" s="16">
        <v>0.6</v>
      </c>
      <c r="F25" s="16">
        <v>0.6</v>
      </c>
      <c r="G25" s="16">
        <v>0.6</v>
      </c>
      <c r="H25" s="7" t="s">
        <v>34</v>
      </c>
    </row>
    <row r="26" spans="2:8" x14ac:dyDescent="0.35">
      <c r="H26" s="7"/>
    </row>
    <row r="27" spans="2:8" x14ac:dyDescent="0.35">
      <c r="B27" s="8" t="s">
        <v>35</v>
      </c>
      <c r="C27" s="17">
        <v>8.5199999732348958E-2</v>
      </c>
      <c r="D27" s="17">
        <v>8.5199999732348958E-2</v>
      </c>
      <c r="E27" s="18"/>
      <c r="F27" s="17">
        <v>8.5199999732348958E-2</v>
      </c>
      <c r="G27" s="17">
        <v>8.5199999732348958E-2</v>
      </c>
      <c r="H27" s="7" t="s">
        <v>36</v>
      </c>
    </row>
    <row r="28" spans="2:8" x14ac:dyDescent="0.35">
      <c r="B28" s="8" t="s">
        <v>37</v>
      </c>
      <c r="C28" s="17">
        <v>3.6399999792063223E-2</v>
      </c>
      <c r="D28" s="17">
        <v>3.6399999792063223E-2</v>
      </c>
      <c r="E28" s="18"/>
      <c r="F28" s="17">
        <v>3.6399999792063223E-2</v>
      </c>
      <c r="G28" s="17">
        <v>3.6399999792063223E-2</v>
      </c>
      <c r="H28" s="7" t="s">
        <v>38</v>
      </c>
    </row>
    <row r="29" spans="2:8" x14ac:dyDescent="0.35">
      <c r="H29" s="7"/>
    </row>
    <row r="30" spans="2:8" ht="16.5" x14ac:dyDescent="0.35">
      <c r="B30" s="8" t="s">
        <v>39</v>
      </c>
      <c r="C30" s="19" t="s">
        <v>92</v>
      </c>
      <c r="D30" s="19">
        <v>431768196</v>
      </c>
      <c r="E30" s="14"/>
      <c r="F30" s="19">
        <v>414897025</v>
      </c>
      <c r="G30" s="19">
        <v>431768196</v>
      </c>
      <c r="H30" s="7" t="s">
        <v>40</v>
      </c>
    </row>
    <row r="32" spans="2:8" x14ac:dyDescent="0.35">
      <c r="B32" s="20"/>
      <c r="C32" s="6">
        <v>2023</v>
      </c>
      <c r="D32" s="6">
        <v>2024</v>
      </c>
      <c r="F32" s="6">
        <v>2023</v>
      </c>
      <c r="G32" s="6">
        <v>2024</v>
      </c>
      <c r="H32" s="7"/>
    </row>
    <row r="33" spans="2:8" x14ac:dyDescent="0.35">
      <c r="B33" s="8" t="s">
        <v>41</v>
      </c>
      <c r="C33" s="9">
        <v>166583311.74187732</v>
      </c>
      <c r="D33" s="9">
        <v>177930495.15680915</v>
      </c>
      <c r="E33" s="10"/>
      <c r="F33" s="9">
        <v>167299683.22624284</v>
      </c>
      <c r="G33" s="9">
        <v>180433195.10140985</v>
      </c>
      <c r="H33" s="7" t="s">
        <v>42</v>
      </c>
    </row>
    <row r="34" spans="2:8" x14ac:dyDescent="0.35">
      <c r="B34" s="8" t="s">
        <v>43</v>
      </c>
      <c r="C34" s="9">
        <v>106754093.86996655</v>
      </c>
      <c r="D34" s="9">
        <v>114025880.40590943</v>
      </c>
      <c r="E34" s="10"/>
      <c r="F34" s="9">
        <v>107213177.00313313</v>
      </c>
      <c r="G34" s="9">
        <v>115629723.32402991</v>
      </c>
      <c r="H34" s="7" t="s">
        <v>44</v>
      </c>
    </row>
    <row r="35" spans="2:8" x14ac:dyDescent="0.35">
      <c r="B35" s="8" t="s">
        <v>45</v>
      </c>
      <c r="C35" s="9">
        <v>301754709.26004487</v>
      </c>
      <c r="D35" s="9">
        <v>322879534.74858636</v>
      </c>
      <c r="E35" s="10"/>
      <c r="F35" s="9">
        <v>254947761.93509394</v>
      </c>
      <c r="G35" s="9">
        <v>269005784.73770469</v>
      </c>
      <c r="H35" s="21" t="s">
        <v>46</v>
      </c>
    </row>
    <row r="36" spans="2:8" x14ac:dyDescent="0.35">
      <c r="B36" s="8" t="s">
        <v>47</v>
      </c>
      <c r="C36" s="9">
        <v>19267842.095931131</v>
      </c>
      <c r="D36" s="9">
        <v>24892633.993101783</v>
      </c>
      <c r="E36" s="10"/>
      <c r="F36" s="9">
        <v>2650151.4867404718</v>
      </c>
      <c r="G36" s="9">
        <v>6371098.9351909598</v>
      </c>
      <c r="H36" s="7" t="s">
        <v>48</v>
      </c>
    </row>
    <row r="37" spans="2:8" x14ac:dyDescent="0.35">
      <c r="B37" s="20" t="s">
        <v>49</v>
      </c>
      <c r="C37" s="22">
        <v>594359956.96781993</v>
      </c>
      <c r="D37" s="22">
        <v>639728544.30440676</v>
      </c>
      <c r="E37" s="23" t="s">
        <v>50</v>
      </c>
      <c r="F37" s="22">
        <v>532110773.65121037</v>
      </c>
      <c r="G37" s="22">
        <v>571439802.09833539</v>
      </c>
      <c r="H37" s="7" t="s">
        <v>51</v>
      </c>
    </row>
    <row r="39" spans="2:8" x14ac:dyDescent="0.35">
      <c r="B39" s="20"/>
      <c r="C39" s="6">
        <v>2023</v>
      </c>
      <c r="D39" s="6">
        <v>2024</v>
      </c>
    </row>
    <row r="40" spans="2:8" x14ac:dyDescent="0.35">
      <c r="B40" s="8" t="s">
        <v>52</v>
      </c>
      <c r="C40" s="9">
        <v>594359956.96781993</v>
      </c>
      <c r="D40" s="9">
        <v>1234088501.2722268</v>
      </c>
      <c r="E40" s="7" t="s">
        <v>50</v>
      </c>
      <c r="F40" s="24"/>
      <c r="G40" s="24"/>
    </row>
    <row r="41" spans="2:8" x14ac:dyDescent="0.35">
      <c r="B41" s="8" t="s">
        <v>53</v>
      </c>
      <c r="C41" s="9">
        <v>532110773.65121037</v>
      </c>
      <c r="D41" s="9">
        <v>1103550575.7495458</v>
      </c>
      <c r="E41" s="7" t="s">
        <v>54</v>
      </c>
    </row>
    <row r="42" spans="2:8" x14ac:dyDescent="0.35">
      <c r="B42" s="20" t="s">
        <v>55</v>
      </c>
      <c r="C42" s="22">
        <v>-62249183.316609561</v>
      </c>
      <c r="D42" s="22">
        <v>-130537925.522681</v>
      </c>
      <c r="E42" s="7" t="s">
        <v>56</v>
      </c>
    </row>
    <row r="43" spans="2:8" x14ac:dyDescent="0.35">
      <c r="C43" s="10"/>
      <c r="D43" s="10"/>
      <c r="E43" s="25"/>
    </row>
    <row r="44" spans="2:8" x14ac:dyDescent="0.35">
      <c r="B44" s="8" t="s">
        <v>57</v>
      </c>
      <c r="C44" s="9">
        <v>-1261706.8110073991</v>
      </c>
      <c r="D44" s="9">
        <v>-5967942.6564220767</v>
      </c>
      <c r="E44" s="7" t="s">
        <v>58</v>
      </c>
    </row>
    <row r="45" spans="2:8" x14ac:dyDescent="0.35">
      <c r="B45" s="20" t="s">
        <v>59</v>
      </c>
      <c r="C45" s="22">
        <v>-63510890.127616957</v>
      </c>
      <c r="D45" s="22">
        <v>-136505868.17910308</v>
      </c>
      <c r="E45" s="7" t="s">
        <v>60</v>
      </c>
    </row>
    <row r="47" spans="2:8" ht="16.5" x14ac:dyDescent="0.35">
      <c r="B47" s="26" t="s">
        <v>61</v>
      </c>
    </row>
    <row r="48" spans="2:8" ht="15" customHeight="1" x14ac:dyDescent="0.35">
      <c r="B48" s="57" t="s">
        <v>62</v>
      </c>
      <c r="C48" s="57"/>
      <c r="D48" s="57"/>
      <c r="E48" s="57"/>
      <c r="F48" s="57"/>
      <c r="G48" s="57"/>
      <c r="H48" s="57"/>
    </row>
  </sheetData>
  <mergeCells count="4">
    <mergeCell ref="B10:B11"/>
    <mergeCell ref="C10:D10"/>
    <mergeCell ref="F10:G10"/>
    <mergeCell ref="B48:H48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E649-1CF3-44BE-8DE6-78C1798EDCFC}">
  <sheetPr>
    <pageSetUpPr fitToPage="1"/>
  </sheetPr>
  <dimension ref="A1:G52"/>
  <sheetViews>
    <sheetView showGridLines="0" tabSelected="1" workbookViewId="0">
      <selection activeCell="G8" sqref="G8"/>
    </sheetView>
  </sheetViews>
  <sheetFormatPr defaultRowHeight="14.5" x14ac:dyDescent="0.35"/>
  <cols>
    <col min="1" max="1" width="51.7265625" style="31" customWidth="1"/>
    <col min="2" max="3" width="13.7265625" style="31" customWidth="1"/>
    <col min="4" max="4" width="14.453125" style="31" customWidth="1"/>
    <col min="5" max="5" width="9.453125" style="31" customWidth="1"/>
    <col min="6" max="6" width="13.7265625" style="31" customWidth="1"/>
    <col min="7" max="7" width="12.453125" style="31" customWidth="1"/>
  </cols>
  <sheetData>
    <row r="1" spans="1:7" x14ac:dyDescent="0.35">
      <c r="A1" s="27"/>
      <c r="B1" s="27"/>
      <c r="C1" s="27"/>
      <c r="D1" s="27"/>
      <c r="E1" s="27"/>
      <c r="F1" s="1" t="s">
        <v>0</v>
      </c>
      <c r="G1" s="2" t="s">
        <v>93</v>
      </c>
    </row>
    <row r="2" spans="1:7" x14ac:dyDescent="0.35">
      <c r="A2" s="27"/>
      <c r="B2" s="27"/>
      <c r="C2" s="27"/>
      <c r="D2" s="27"/>
      <c r="E2" s="27"/>
      <c r="F2" s="1" t="s">
        <v>1</v>
      </c>
      <c r="G2" s="3">
        <v>9</v>
      </c>
    </row>
    <row r="3" spans="1:7" x14ac:dyDescent="0.35">
      <c r="A3" s="27"/>
      <c r="B3" s="27"/>
      <c r="C3" s="27"/>
      <c r="D3" s="27"/>
      <c r="E3" s="27"/>
      <c r="F3" s="1" t="s">
        <v>2</v>
      </c>
      <c r="G3" s="3">
        <v>1</v>
      </c>
    </row>
    <row r="4" spans="1:7" x14ac:dyDescent="0.35">
      <c r="A4" s="27"/>
      <c r="B4" s="27"/>
      <c r="C4" s="27"/>
      <c r="D4" s="27"/>
      <c r="E4" s="27"/>
      <c r="F4" s="1" t="s">
        <v>3</v>
      </c>
      <c r="G4" s="3" t="s">
        <v>94</v>
      </c>
    </row>
    <row r="5" spans="1:7" x14ac:dyDescent="0.35">
      <c r="A5" s="27"/>
      <c r="B5" s="27"/>
      <c r="C5" s="27"/>
      <c r="D5" s="27"/>
      <c r="E5" s="27"/>
      <c r="F5" s="1" t="s">
        <v>4</v>
      </c>
      <c r="G5" s="4" t="s">
        <v>63</v>
      </c>
    </row>
    <row r="6" spans="1:7" x14ac:dyDescent="0.35">
      <c r="A6" s="27"/>
      <c r="B6" s="27"/>
      <c r="C6" s="27"/>
      <c r="D6" s="27"/>
      <c r="E6" s="27"/>
      <c r="F6" s="1"/>
      <c r="G6" s="2"/>
    </row>
    <row r="7" spans="1:7" x14ac:dyDescent="0.35">
      <c r="A7" s="27"/>
      <c r="B7" s="27"/>
      <c r="C7" s="27"/>
      <c r="D7" s="27"/>
      <c r="E7" s="27"/>
      <c r="F7" s="1" t="s">
        <v>6</v>
      </c>
      <c r="G7" s="4" t="s">
        <v>95</v>
      </c>
    </row>
    <row r="8" spans="1:7" x14ac:dyDescent="0.35">
      <c r="A8" s="27"/>
      <c r="B8" s="27"/>
      <c r="C8" s="27"/>
      <c r="D8" s="27"/>
      <c r="E8" s="27"/>
      <c r="F8" s="27"/>
      <c r="G8" s="27"/>
    </row>
    <row r="9" spans="1:7" ht="18" x14ac:dyDescent="0.4">
      <c r="A9" s="64" t="s">
        <v>64</v>
      </c>
      <c r="B9" s="65"/>
      <c r="C9" s="65"/>
      <c r="D9" s="65"/>
      <c r="E9" s="65"/>
      <c r="F9" s="65"/>
      <c r="G9" s="65"/>
    </row>
    <row r="10" spans="1:7" ht="18" x14ac:dyDescent="0.4">
      <c r="A10" s="64" t="s">
        <v>65</v>
      </c>
      <c r="B10" s="66"/>
      <c r="C10" s="66"/>
      <c r="D10" s="66"/>
      <c r="E10" s="66"/>
      <c r="F10" s="66"/>
      <c r="G10" s="66"/>
    </row>
    <row r="11" spans="1:7" ht="18" x14ac:dyDescent="0.4">
      <c r="A11" s="64" t="s">
        <v>66</v>
      </c>
      <c r="B11" s="66"/>
      <c r="C11" s="66"/>
      <c r="D11" s="66"/>
      <c r="E11" s="66"/>
      <c r="F11" s="66"/>
      <c r="G11" s="66"/>
    </row>
    <row r="12" spans="1:7" x14ac:dyDescent="0.35">
      <c r="A12" s="27"/>
      <c r="B12" s="27"/>
      <c r="C12" s="27"/>
      <c r="D12" s="27"/>
      <c r="E12" s="27"/>
      <c r="F12" s="27"/>
      <c r="G12" s="27"/>
    </row>
    <row r="13" spans="1:7" x14ac:dyDescent="0.35">
      <c r="A13" s="28"/>
      <c r="B13" s="28"/>
      <c r="C13" s="28"/>
      <c r="D13" s="28"/>
      <c r="E13" s="28"/>
      <c r="F13" s="28"/>
      <c r="G13" s="28"/>
    </row>
    <row r="14" spans="1:7" x14ac:dyDescent="0.35">
      <c r="A14" s="67"/>
      <c r="B14" s="67"/>
      <c r="C14" s="67"/>
      <c r="D14" s="67"/>
      <c r="E14" s="67"/>
      <c r="F14" s="67"/>
      <c r="G14" s="67"/>
    </row>
    <row r="15" spans="1:7" x14ac:dyDescent="0.35">
      <c r="A15" s="28"/>
      <c r="B15" s="28"/>
      <c r="C15" s="28"/>
      <c r="D15" s="28"/>
      <c r="E15" s="28"/>
      <c r="F15" s="28"/>
      <c r="G15" s="28"/>
    </row>
    <row r="16" spans="1:7" ht="26.5" x14ac:dyDescent="0.35">
      <c r="A16" s="28"/>
      <c r="B16" s="29">
        <v>2023</v>
      </c>
      <c r="C16" s="29">
        <v>2024</v>
      </c>
      <c r="D16" s="29" t="s">
        <v>67</v>
      </c>
      <c r="E16" s="30"/>
    </row>
    <row r="17" spans="1:5" x14ac:dyDescent="0.35">
      <c r="A17" s="32" t="s">
        <v>68</v>
      </c>
      <c r="B17" s="33" t="s">
        <v>69</v>
      </c>
      <c r="C17" s="33" t="s">
        <v>69</v>
      </c>
      <c r="D17" s="34" t="s">
        <v>69</v>
      </c>
      <c r="E17" s="30"/>
    </row>
    <row r="18" spans="1:5" x14ac:dyDescent="0.35">
      <c r="A18" s="32"/>
      <c r="B18" s="33" t="s">
        <v>70</v>
      </c>
      <c r="C18" s="33" t="s">
        <v>71</v>
      </c>
      <c r="D18" s="33" t="s">
        <v>71</v>
      </c>
      <c r="E18" s="30"/>
    </row>
    <row r="19" spans="1:5" x14ac:dyDescent="0.35">
      <c r="A19" s="28"/>
      <c r="B19" s="35" t="s">
        <v>8</v>
      </c>
      <c r="C19" s="35" t="s">
        <v>8</v>
      </c>
      <c r="D19" s="35" t="s">
        <v>8</v>
      </c>
      <c r="E19" s="30"/>
    </row>
    <row r="20" spans="1:5" x14ac:dyDescent="0.35">
      <c r="A20" s="32" t="s">
        <v>89</v>
      </c>
      <c r="B20" s="58"/>
      <c r="C20" s="58"/>
      <c r="D20" s="59"/>
      <c r="E20" s="30"/>
    </row>
    <row r="21" spans="1:5" x14ac:dyDescent="0.35">
      <c r="A21" s="36" t="s">
        <v>72</v>
      </c>
      <c r="B21" s="37">
        <v>4893874043.6907091</v>
      </c>
      <c r="C21" s="37">
        <f t="shared" ref="C21" si="0">+B24</f>
        <v>5197453408.9622421</v>
      </c>
      <c r="D21" s="38"/>
      <c r="E21" s="30"/>
    </row>
    <row r="22" spans="1:5" x14ac:dyDescent="0.35">
      <c r="A22" s="36" t="s">
        <v>73</v>
      </c>
      <c r="B22" s="39">
        <v>570432845.28832734</v>
      </c>
      <c r="C22" s="39">
        <v>561449855.31795204</v>
      </c>
      <c r="D22" s="38"/>
      <c r="E22" s="30"/>
    </row>
    <row r="23" spans="1:5" x14ac:dyDescent="0.35">
      <c r="A23" s="36" t="s">
        <v>90</v>
      </c>
      <c r="B23" s="39">
        <v>-266853480.01679412</v>
      </c>
      <c r="C23" s="39">
        <v>-280835745.90318984</v>
      </c>
      <c r="D23" s="38"/>
      <c r="E23" s="30"/>
    </row>
    <row r="24" spans="1:5" x14ac:dyDescent="0.35">
      <c r="A24" s="40" t="s">
        <v>74</v>
      </c>
      <c r="B24" s="37">
        <f t="shared" ref="B24:C24" si="1">B21+B22+B23</f>
        <v>5197453408.9622421</v>
      </c>
      <c r="C24" s="37">
        <f t="shared" si="1"/>
        <v>5478067518.3770046</v>
      </c>
      <c r="D24" s="38"/>
      <c r="E24" s="30"/>
    </row>
    <row r="25" spans="1:5" x14ac:dyDescent="0.35">
      <c r="A25" s="28"/>
      <c r="B25" s="68"/>
      <c r="C25" s="68"/>
      <c r="D25" s="69"/>
      <c r="E25" s="30"/>
    </row>
    <row r="26" spans="1:5" x14ac:dyDescent="0.35">
      <c r="A26" s="41" t="s">
        <v>75</v>
      </c>
      <c r="B26" s="70"/>
      <c r="C26" s="70"/>
      <c r="D26" s="71"/>
      <c r="E26" s="30"/>
    </row>
    <row r="27" spans="1:5" x14ac:dyDescent="0.35">
      <c r="A27" s="36" t="s">
        <v>72</v>
      </c>
      <c r="B27" s="37">
        <v>4893874043.6907091</v>
      </c>
      <c r="C27" s="37">
        <f t="shared" ref="C27" si="2">+B30</f>
        <v>5244340967.9782934</v>
      </c>
      <c r="D27" s="38"/>
      <c r="E27" s="30"/>
    </row>
    <row r="28" spans="1:5" x14ac:dyDescent="0.35">
      <c r="A28" s="36" t="s">
        <v>73</v>
      </c>
      <c r="B28" s="39">
        <v>570089322.67461503</v>
      </c>
      <c r="C28" s="39">
        <v>560618457.49837935</v>
      </c>
      <c r="D28" s="38"/>
      <c r="E28" s="30"/>
    </row>
    <row r="29" spans="1:5" x14ac:dyDescent="0.35">
      <c r="A29" s="36" t="s">
        <v>90</v>
      </c>
      <c r="B29" s="39">
        <v>-219622398.38703051</v>
      </c>
      <c r="C29" s="39">
        <v>-226180013.77860364</v>
      </c>
      <c r="D29" s="38"/>
      <c r="E29" s="30"/>
    </row>
    <row r="30" spans="1:5" x14ac:dyDescent="0.35">
      <c r="A30" s="40" t="s">
        <v>76</v>
      </c>
      <c r="B30" s="37">
        <f t="shared" ref="B30:C30" si="3">SUM(B27:B29)</f>
        <v>5244340967.9782934</v>
      </c>
      <c r="C30" s="37">
        <f t="shared" si="3"/>
        <v>5578779411.6980696</v>
      </c>
      <c r="D30" s="38"/>
      <c r="E30" s="30"/>
    </row>
    <row r="31" spans="1:5" x14ac:dyDescent="0.35">
      <c r="A31" s="28"/>
      <c r="B31" s="58"/>
      <c r="C31" s="58"/>
      <c r="D31" s="59"/>
      <c r="E31" s="30"/>
    </row>
    <row r="32" spans="1:5" ht="26.5" x14ac:dyDescent="0.35">
      <c r="A32" s="42" t="s">
        <v>77</v>
      </c>
      <c r="B32" s="37">
        <f>B24-B30</f>
        <v>-46887559.016051292</v>
      </c>
      <c r="C32" s="37">
        <f t="shared" ref="C32" si="4">C24-C30</f>
        <v>-100711893.32106495</v>
      </c>
      <c r="D32" s="38"/>
      <c r="E32" s="30"/>
    </row>
    <row r="33" spans="1:7" x14ac:dyDescent="0.35">
      <c r="A33" s="32"/>
      <c r="B33" s="43"/>
      <c r="C33" s="43"/>
      <c r="D33" s="43"/>
      <c r="E33" s="43"/>
      <c r="F33" s="43"/>
      <c r="G33" s="28"/>
    </row>
    <row r="34" spans="1:7" x14ac:dyDescent="0.35">
      <c r="A34" s="32"/>
      <c r="B34" s="43"/>
      <c r="C34" s="43"/>
      <c r="D34" s="43"/>
      <c r="E34" s="43"/>
      <c r="F34" s="43"/>
      <c r="G34" s="28"/>
    </row>
    <row r="35" spans="1:7" x14ac:dyDescent="0.35">
      <c r="A35" s="32" t="s">
        <v>78</v>
      </c>
      <c r="B35" s="43"/>
      <c r="C35" s="43"/>
      <c r="D35" s="43"/>
      <c r="E35" s="43"/>
      <c r="F35" s="43"/>
      <c r="G35" s="28"/>
    </row>
    <row r="36" spans="1:7" x14ac:dyDescent="0.35">
      <c r="A36" s="44" t="s">
        <v>79</v>
      </c>
      <c r="B36" s="45"/>
      <c r="C36" s="45"/>
      <c r="D36" s="46">
        <f>IF(ISERROR(C32), 0, C32)</f>
        <v>-100711893.32106495</v>
      </c>
      <c r="E36" s="28"/>
      <c r="F36" s="47" t="s">
        <v>80</v>
      </c>
      <c r="G36" s="48">
        <v>5.591999976817752E-2</v>
      </c>
    </row>
    <row r="37" spans="1:7" ht="26" x14ac:dyDescent="0.35">
      <c r="A37" s="44" t="s">
        <v>81</v>
      </c>
      <c r="B37" s="45"/>
      <c r="C37" s="45"/>
      <c r="D37" s="46">
        <f>C32*G36*G37</f>
        <v>-28159045.255833358</v>
      </c>
      <c r="E37" s="60" t="s">
        <v>82</v>
      </c>
      <c r="F37" s="60"/>
      <c r="G37" s="61">
        <v>5</v>
      </c>
    </row>
    <row r="38" spans="1:7" x14ac:dyDescent="0.35">
      <c r="A38" s="49" t="s">
        <v>83</v>
      </c>
      <c r="B38" s="50"/>
      <c r="C38" s="50"/>
      <c r="D38" s="51">
        <f>D36+D37</f>
        <v>-128870938.57689831</v>
      </c>
      <c r="E38" s="60"/>
      <c r="F38" s="60"/>
      <c r="G38" s="62"/>
    </row>
    <row r="39" spans="1:7" x14ac:dyDescent="0.35">
      <c r="A39" s="32"/>
      <c r="B39" s="28"/>
      <c r="C39" s="28"/>
      <c r="D39" s="52"/>
      <c r="E39" s="28"/>
      <c r="F39" s="28"/>
      <c r="G39" s="28"/>
    </row>
    <row r="40" spans="1:7" x14ac:dyDescent="0.35">
      <c r="A40" s="32" t="s">
        <v>84</v>
      </c>
      <c r="B40" s="28"/>
      <c r="C40" s="28"/>
      <c r="D40" s="28"/>
      <c r="E40" s="28"/>
      <c r="F40" s="28"/>
      <c r="G40" s="28"/>
    </row>
    <row r="41" spans="1:7" x14ac:dyDescent="0.35">
      <c r="A41" s="28" t="s">
        <v>85</v>
      </c>
      <c r="B41" s="28"/>
      <c r="C41" s="28"/>
      <c r="D41" s="28"/>
      <c r="E41" s="28"/>
      <c r="F41" s="28"/>
      <c r="G41" s="28"/>
    </row>
    <row r="42" spans="1:7" x14ac:dyDescent="0.35">
      <c r="A42" s="28" t="s">
        <v>91</v>
      </c>
      <c r="B42" s="28"/>
      <c r="C42" s="28"/>
      <c r="D42" s="28"/>
      <c r="E42" s="28"/>
      <c r="F42" s="28"/>
      <c r="G42" s="28"/>
    </row>
    <row r="43" spans="1:7" x14ac:dyDescent="0.35">
      <c r="A43" s="28" t="s">
        <v>86</v>
      </c>
      <c r="B43" s="28"/>
      <c r="C43" s="28"/>
      <c r="D43" s="28"/>
      <c r="E43" s="28"/>
      <c r="F43" s="28"/>
      <c r="G43" s="28"/>
    </row>
    <row r="44" spans="1:7" ht="15" customHeight="1" x14ac:dyDescent="0.35">
      <c r="A44" s="63" t="s">
        <v>87</v>
      </c>
      <c r="B44" s="63"/>
      <c r="C44" s="63"/>
      <c r="D44" s="63"/>
      <c r="E44" s="63"/>
      <c r="F44" s="63"/>
      <c r="G44" s="28"/>
    </row>
    <row r="45" spans="1:7" x14ac:dyDescent="0.35">
      <c r="A45" s="28" t="s">
        <v>88</v>
      </c>
      <c r="B45" s="30"/>
      <c r="C45" s="30"/>
      <c r="D45" s="30"/>
      <c r="E45" s="30"/>
      <c r="F45" s="30"/>
      <c r="G45" s="28"/>
    </row>
    <row r="46" spans="1:7" x14ac:dyDescent="0.35">
      <c r="A46" s="28"/>
      <c r="B46" s="28"/>
      <c r="C46" s="28"/>
      <c r="D46" s="28"/>
      <c r="E46" s="28"/>
      <c r="F46" s="28"/>
      <c r="G46" s="28"/>
    </row>
    <row r="47" spans="1:7" x14ac:dyDescent="0.35">
      <c r="A47" s="28"/>
      <c r="B47" s="28"/>
      <c r="C47" s="28"/>
      <c r="D47" s="28"/>
      <c r="E47" s="28"/>
      <c r="F47" s="28"/>
      <c r="G47" s="28"/>
    </row>
    <row r="48" spans="1:7" x14ac:dyDescent="0.35">
      <c r="A48" s="28"/>
      <c r="B48" s="28"/>
      <c r="C48" s="28"/>
      <c r="D48" s="28"/>
      <c r="E48" s="28"/>
      <c r="F48" s="28"/>
      <c r="G48" s="28"/>
    </row>
    <row r="49" spans="1:7" x14ac:dyDescent="0.35">
      <c r="A49" s="28"/>
      <c r="B49" s="28"/>
      <c r="C49" s="28"/>
      <c r="D49" s="28"/>
      <c r="E49" s="28"/>
      <c r="F49" s="28"/>
      <c r="G49" s="28"/>
    </row>
    <row r="50" spans="1:7" x14ac:dyDescent="0.35">
      <c r="A50" s="28"/>
      <c r="B50" s="28"/>
      <c r="C50" s="28"/>
      <c r="D50" s="28"/>
      <c r="E50" s="28"/>
      <c r="F50" s="28"/>
      <c r="G50" s="28"/>
    </row>
    <row r="51" spans="1:7" x14ac:dyDescent="0.35">
      <c r="A51" s="28"/>
      <c r="B51" s="28"/>
      <c r="C51" s="28"/>
      <c r="D51" s="28"/>
      <c r="E51" s="28"/>
      <c r="F51" s="28"/>
      <c r="G51" s="28"/>
    </row>
    <row r="52" spans="1:7" x14ac:dyDescent="0.35">
      <c r="A52" s="28"/>
      <c r="B52" s="30"/>
      <c r="C52" s="30"/>
      <c r="D52" s="30"/>
      <c r="E52" s="30"/>
      <c r="F52" s="30"/>
      <c r="G52" s="30"/>
    </row>
  </sheetData>
  <mergeCells count="10">
    <mergeCell ref="B31:D31"/>
    <mergeCell ref="E37:F38"/>
    <mergeCell ref="G37:G38"/>
    <mergeCell ref="A44:F44"/>
    <mergeCell ref="A9:G9"/>
    <mergeCell ref="A10:G10"/>
    <mergeCell ref="A11:G11"/>
    <mergeCell ref="A14:G14"/>
    <mergeCell ref="B20:D20"/>
    <mergeCell ref="B25:D26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9B948-7076-4400-A7AF-F140AC0488B1}">
  <ds:schemaRefs>
    <ds:schemaRef ds:uri="http://www.w3.org/XML/1998/namespace"/>
    <ds:schemaRef ds:uri="http://schemas.microsoft.com/office/2006/documentManagement/types"/>
    <ds:schemaRef ds:uri="12f68b52-648b-46a0-8463-d3282342a499"/>
    <ds:schemaRef ds:uri="http://purl.org/dc/dcmitype/"/>
    <ds:schemaRef ds:uri="d178a8d1-16ff-473a-8ed0-d41f4478457a"/>
    <ds:schemaRef ds:uri="http://schemas.microsoft.com/office/2006/metadata/properties"/>
    <ds:schemaRef ds:uri="http://schemas.microsoft.com/sharepoint/v3/field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4CDBD6B-C295-49DB-8373-D9EE90988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94ED2-CD7E-440F-A659-683D4AB5B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 Approach</vt:lpstr>
      <vt:lpstr>App.2-EC_Account 1576</vt:lpstr>
      <vt:lpstr>'App.2-EC_Account 1576'!Print_Area</vt:lpstr>
      <vt:lpstr>'TH Approach'!Print_Area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Githu Mundenchira</dc:creator>
  <cp:lastModifiedBy>Sehrish Syed</cp:lastModifiedBy>
  <dcterms:created xsi:type="dcterms:W3CDTF">2023-10-27T20:28:49Z</dcterms:created>
  <dcterms:modified xsi:type="dcterms:W3CDTF">2023-11-17T18:17:54Z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2023-10-27T20:31:38Z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922af8c4-093e-4be8-932b-e5516d215d66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