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hydro.torontohydro.com/divisions/regulatorylegal/2025RateApp/Exhibits/Application/Exhibit3/Tab01-Load and Customers/S01-Narrative/"/>
    </mc:Choice>
  </mc:AlternateContent>
  <xr:revisionPtr revIDLastSave="0" documentId="13_ncr:1_{D1069C6E-03C4-41D5-ACBF-9D2158735FC1}" xr6:coauthVersionLast="47" xr6:coauthVersionMax="47" xr10:uidLastSave="{00000000-0000-0000-0000-000000000000}"/>
  <bookViews>
    <workbookView xWindow="-110" yWindow="-110" windowWidth="19420" windowHeight="10420" activeTab="1" xr2:uid="{844E3CD5-9E65-4FB2-BC7B-07D7FD16495F}"/>
  </bookViews>
  <sheets>
    <sheet name="2019-2020 IF Est." sheetId="1" r:id="rId1"/>
    <sheet name="2021-2024 CDM Framework Est.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2" l="1"/>
  <c r="L12" i="2" s="1"/>
  <c r="I12" i="2"/>
  <c r="M12" i="2" s="1"/>
  <c r="H13" i="2"/>
  <c r="L13" i="2" s="1"/>
  <c r="I13" i="2"/>
  <c r="M13" i="2" s="1"/>
  <c r="H14" i="2"/>
  <c r="L14" i="2" s="1"/>
  <c r="I14" i="2"/>
  <c r="M14" i="2" s="1"/>
  <c r="H15" i="2"/>
  <c r="L15" i="2" s="1"/>
  <c r="I15" i="2"/>
  <c r="M15" i="2" s="1"/>
  <c r="H16" i="2"/>
  <c r="L16" i="2" s="1"/>
  <c r="I16" i="2"/>
  <c r="M16" i="2" s="1"/>
  <c r="H17" i="2"/>
  <c r="L17" i="2" s="1"/>
  <c r="I17" i="2"/>
  <c r="M17" i="2" s="1"/>
  <c r="H18" i="2"/>
  <c r="L18" i="2" s="1"/>
  <c r="I18" i="2"/>
  <c r="M18" i="2" s="1"/>
  <c r="H19" i="2"/>
  <c r="L19" i="2" s="1"/>
  <c r="I19" i="2"/>
  <c r="M19" i="2" s="1"/>
  <c r="H20" i="2"/>
  <c r="L20" i="2" s="1"/>
  <c r="I20" i="2"/>
  <c r="M20" i="2" s="1"/>
  <c r="I11" i="2"/>
  <c r="M11" i="2" s="1"/>
  <c r="H11" i="2"/>
  <c r="L11" i="2" s="1"/>
  <c r="F22" i="2"/>
  <c r="H22" i="2" s="1"/>
  <c r="L22" i="2" s="1"/>
  <c r="G22" i="2"/>
  <c r="I22" i="2" s="1"/>
  <c r="M22" i="2" s="1"/>
  <c r="F23" i="2"/>
  <c r="H23" i="2" s="1"/>
  <c r="L23" i="2" s="1"/>
  <c r="G23" i="2"/>
  <c r="I23" i="2" s="1"/>
  <c r="M23" i="2" s="1"/>
  <c r="F24" i="2"/>
  <c r="F34" i="2" s="1"/>
  <c r="F44" i="2" s="1"/>
  <c r="H44" i="2" s="1"/>
  <c r="L44" i="2" s="1"/>
  <c r="G24" i="2"/>
  <c r="G34" i="2" s="1"/>
  <c r="G44" i="2" s="1"/>
  <c r="I44" i="2" s="1"/>
  <c r="M44" i="2" s="1"/>
  <c r="F25" i="2"/>
  <c r="F35" i="2" s="1"/>
  <c r="F45" i="2" s="1"/>
  <c r="H45" i="2" s="1"/>
  <c r="L45" i="2" s="1"/>
  <c r="G25" i="2"/>
  <c r="G35" i="2" s="1"/>
  <c r="G45" i="2" s="1"/>
  <c r="I45" i="2" s="1"/>
  <c r="M45" i="2" s="1"/>
  <c r="F26" i="2"/>
  <c r="H26" i="2" s="1"/>
  <c r="L26" i="2" s="1"/>
  <c r="G26" i="2"/>
  <c r="I26" i="2" s="1"/>
  <c r="M26" i="2" s="1"/>
  <c r="F27" i="2"/>
  <c r="H27" i="2" s="1"/>
  <c r="L27" i="2" s="1"/>
  <c r="G27" i="2"/>
  <c r="I27" i="2" s="1"/>
  <c r="M27" i="2" s="1"/>
  <c r="F28" i="2"/>
  <c r="F38" i="2" s="1"/>
  <c r="F48" i="2" s="1"/>
  <c r="H48" i="2" s="1"/>
  <c r="L48" i="2" s="1"/>
  <c r="G28" i="2"/>
  <c r="I28" i="2" s="1"/>
  <c r="M28" i="2" s="1"/>
  <c r="F29" i="2"/>
  <c r="F39" i="2" s="1"/>
  <c r="F49" i="2" s="1"/>
  <c r="H49" i="2" s="1"/>
  <c r="L49" i="2" s="1"/>
  <c r="G29" i="2"/>
  <c r="G39" i="2" s="1"/>
  <c r="G49" i="2" s="1"/>
  <c r="I49" i="2" s="1"/>
  <c r="M49" i="2" s="1"/>
  <c r="F30" i="2"/>
  <c r="H30" i="2" s="1"/>
  <c r="L30" i="2" s="1"/>
  <c r="G30" i="2"/>
  <c r="I30" i="2" s="1"/>
  <c r="M30" i="2" s="1"/>
  <c r="F33" i="2"/>
  <c r="F43" i="2" s="1"/>
  <c r="H43" i="2" s="1"/>
  <c r="L43" i="2" s="1"/>
  <c r="F37" i="2"/>
  <c r="F47" i="2" s="1"/>
  <c r="H47" i="2" s="1"/>
  <c r="L47" i="2" s="1"/>
  <c r="G21" i="2"/>
  <c r="I21" i="2" s="1"/>
  <c r="M21" i="2" s="1"/>
  <c r="F21" i="2"/>
  <c r="H21" i="2" s="1"/>
  <c r="L21" i="2" s="1"/>
  <c r="C22" i="2"/>
  <c r="C32" i="2" s="1"/>
  <c r="C42" i="2" s="1"/>
  <c r="C23" i="2"/>
  <c r="C33" i="2" s="1"/>
  <c r="C43" i="2" s="1"/>
  <c r="C24" i="2"/>
  <c r="C34" i="2" s="1"/>
  <c r="C44" i="2" s="1"/>
  <c r="C25" i="2"/>
  <c r="C35" i="2" s="1"/>
  <c r="C45" i="2" s="1"/>
  <c r="C26" i="2"/>
  <c r="C36" i="2" s="1"/>
  <c r="C46" i="2" s="1"/>
  <c r="C27" i="2"/>
  <c r="C37" i="2" s="1"/>
  <c r="C47" i="2" s="1"/>
  <c r="C28" i="2"/>
  <c r="C38" i="2" s="1"/>
  <c r="C48" i="2" s="1"/>
  <c r="C29" i="2"/>
  <c r="C39" i="2" s="1"/>
  <c r="C49" i="2" s="1"/>
  <c r="C30" i="2"/>
  <c r="C40" i="2" s="1"/>
  <c r="C50" i="2" s="1"/>
  <c r="C21" i="2"/>
  <c r="C31" i="2" s="1"/>
  <c r="C41" i="2" s="1"/>
  <c r="C17" i="1"/>
  <c r="C28" i="1" s="1"/>
  <c r="E28" i="1" s="1"/>
  <c r="C19" i="1"/>
  <c r="C30" i="1" s="1"/>
  <c r="E30" i="1" s="1"/>
  <c r="I4" i="1"/>
  <c r="C15" i="1" s="1"/>
  <c r="J4" i="1"/>
  <c r="D15" i="1" s="1"/>
  <c r="I5" i="1"/>
  <c r="C16" i="1" s="1"/>
  <c r="J5" i="1"/>
  <c r="D16" i="1" s="1"/>
  <c r="I6" i="1"/>
  <c r="J6" i="1"/>
  <c r="D17" i="1" s="1"/>
  <c r="I7" i="1"/>
  <c r="J7" i="1" s="1"/>
  <c r="D18" i="1" s="1"/>
  <c r="I8" i="1"/>
  <c r="J8" i="1"/>
  <c r="D19" i="1" s="1"/>
  <c r="I9" i="1"/>
  <c r="C20" i="1" s="1"/>
  <c r="J9" i="1"/>
  <c r="D20" i="1" s="1"/>
  <c r="I10" i="1"/>
  <c r="C21" i="1" s="1"/>
  <c r="J10" i="1"/>
  <c r="D21" i="1" s="1"/>
  <c r="J3" i="1"/>
  <c r="D14" i="1" s="1"/>
  <c r="I3" i="1"/>
  <c r="C14" i="1" s="1"/>
  <c r="G38" i="2" l="1"/>
  <c r="I38" i="2" s="1"/>
  <c r="M38" i="2" s="1"/>
  <c r="I24" i="2"/>
  <c r="M24" i="2" s="1"/>
  <c r="H24" i="2"/>
  <c r="L24" i="2" s="1"/>
  <c r="F31" i="2"/>
  <c r="G37" i="2"/>
  <c r="G31" i="2"/>
  <c r="I31" i="2" s="1"/>
  <c r="M31" i="2" s="1"/>
  <c r="G33" i="2"/>
  <c r="G43" i="2" s="1"/>
  <c r="I43" i="2" s="1"/>
  <c r="M43" i="2" s="1"/>
  <c r="I25" i="2"/>
  <c r="M25" i="2" s="1"/>
  <c r="D29" i="1"/>
  <c r="F29" i="1" s="1"/>
  <c r="F18" i="1"/>
  <c r="F14" i="1"/>
  <c r="D25" i="1"/>
  <c r="F25" i="1" s="1"/>
  <c r="E14" i="1"/>
  <c r="C25" i="1"/>
  <c r="E25" i="1" s="1"/>
  <c r="E16" i="1"/>
  <c r="C27" i="1"/>
  <c r="E27" i="1" s="1"/>
  <c r="C31" i="1"/>
  <c r="E31" i="1" s="1"/>
  <c r="E20" i="1"/>
  <c r="E21" i="1"/>
  <c r="C32" i="1"/>
  <c r="E32" i="1" s="1"/>
  <c r="E15" i="1"/>
  <c r="C26" i="1"/>
  <c r="E26" i="1" s="1"/>
  <c r="C18" i="1"/>
  <c r="G41" i="2"/>
  <c r="I41" i="2" s="1"/>
  <c r="M41" i="2" s="1"/>
  <c r="I35" i="2"/>
  <c r="M35" i="2" s="1"/>
  <c r="E19" i="1"/>
  <c r="H35" i="2"/>
  <c r="L35" i="2" s="1"/>
  <c r="G40" i="2"/>
  <c r="G32" i="2"/>
  <c r="I34" i="2"/>
  <c r="M34" i="2" s="1"/>
  <c r="F40" i="2"/>
  <c r="F32" i="2"/>
  <c r="H28" i="2"/>
  <c r="L28" i="2" s="1"/>
  <c r="I39" i="2"/>
  <c r="M39" i="2" s="1"/>
  <c r="H34" i="2"/>
  <c r="L34" i="2" s="1"/>
  <c r="E17" i="1"/>
  <c r="H39" i="2"/>
  <c r="L39" i="2" s="1"/>
  <c r="I29" i="2"/>
  <c r="M29" i="2" s="1"/>
  <c r="G48" i="2"/>
  <c r="I48" i="2" s="1"/>
  <c r="M48" i="2" s="1"/>
  <c r="H25" i="2"/>
  <c r="L25" i="2" s="1"/>
  <c r="H33" i="2"/>
  <c r="L33" i="2" s="1"/>
  <c r="H29" i="2"/>
  <c r="L29" i="2" s="1"/>
  <c r="H38" i="2"/>
  <c r="L38" i="2" s="1"/>
  <c r="H37" i="2"/>
  <c r="L37" i="2" s="1"/>
  <c r="G36" i="2"/>
  <c r="F36" i="2"/>
  <c r="D28" i="1"/>
  <c r="F28" i="1" s="1"/>
  <c r="F17" i="1"/>
  <c r="D27" i="1"/>
  <c r="F27" i="1" s="1"/>
  <c r="F16" i="1"/>
  <c r="D32" i="1"/>
  <c r="F32" i="1" s="1"/>
  <c r="F21" i="1"/>
  <c r="D31" i="1"/>
  <c r="F31" i="1" s="1"/>
  <c r="F20" i="1"/>
  <c r="D26" i="1"/>
  <c r="F26" i="1" s="1"/>
  <c r="F15" i="1"/>
  <c r="D30" i="1"/>
  <c r="F30" i="1" s="1"/>
  <c r="F19" i="1"/>
  <c r="I33" i="2" l="1"/>
  <c r="M33" i="2" s="1"/>
  <c r="G47" i="2"/>
  <c r="I47" i="2" s="1"/>
  <c r="M47" i="2" s="1"/>
  <c r="I37" i="2"/>
  <c r="M37" i="2" s="1"/>
  <c r="H31" i="2"/>
  <c r="L31" i="2" s="1"/>
  <c r="F41" i="2"/>
  <c r="H41" i="2" s="1"/>
  <c r="L41" i="2" s="1"/>
  <c r="F50" i="2"/>
  <c r="H50" i="2" s="1"/>
  <c r="L50" i="2" s="1"/>
  <c r="H40" i="2"/>
  <c r="L40" i="2" s="1"/>
  <c r="C29" i="1"/>
  <c r="E29" i="1" s="1"/>
  <c r="E18" i="1"/>
  <c r="G50" i="2"/>
  <c r="I50" i="2" s="1"/>
  <c r="M50" i="2" s="1"/>
  <c r="I40" i="2"/>
  <c r="M40" i="2" s="1"/>
  <c r="F42" i="2"/>
  <c r="H42" i="2" s="1"/>
  <c r="L42" i="2" s="1"/>
  <c r="H32" i="2"/>
  <c r="L32" i="2" s="1"/>
  <c r="I32" i="2"/>
  <c r="M32" i="2" s="1"/>
  <c r="G42" i="2"/>
  <c r="I42" i="2" s="1"/>
  <c r="M42" i="2" s="1"/>
  <c r="F46" i="2"/>
  <c r="H46" i="2" s="1"/>
  <c r="L46" i="2" s="1"/>
  <c r="H36" i="2"/>
  <c r="L36" i="2" s="1"/>
  <c r="G46" i="2"/>
  <c r="I46" i="2" s="1"/>
  <c r="M46" i="2" s="1"/>
  <c r="I36" i="2"/>
  <c r="M3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Jp Musaazi</author>
  </authors>
  <commentList>
    <comment ref="F15" authorId="0" shapeId="0" xr:uid="{B29ACD2E-F75B-4F80-942C-F917A874F1E1}">
      <text>
        <r>
          <rPr>
            <b/>
            <sz val="9"/>
            <color indexed="81"/>
            <rFont val="Tahoma"/>
            <family val="2"/>
          </rPr>
          <t>Based on Total Business Programs</t>
        </r>
      </text>
    </comment>
    <comment ref="G15" authorId="0" shapeId="0" xr:uid="{89784F1F-AA9E-4448-B44A-ECDAE2879650}">
      <text>
        <r>
          <rPr>
            <b/>
            <sz val="9"/>
            <color indexed="81"/>
            <rFont val="Tahoma"/>
            <family val="2"/>
          </rPr>
          <t>Based on Total Business Programs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7" authorId="0" shapeId="0" xr:uid="{C8C62CB6-3B9B-4793-9A64-07B2A632D279}">
      <text>
        <r>
          <rPr>
            <b/>
            <sz val="9"/>
            <color indexed="81"/>
            <rFont val="Tahoma"/>
            <family val="2"/>
          </rPr>
          <t>Based on Total Business Programs</t>
        </r>
      </text>
    </comment>
    <comment ref="G17" authorId="0" shapeId="0" xr:uid="{29251641-3514-43DF-8F6A-E0CF01F8D617}">
      <text>
        <r>
          <rPr>
            <b/>
            <sz val="9"/>
            <color indexed="81"/>
            <rFont val="Tahoma"/>
            <family val="2"/>
          </rPr>
          <t>Based on Total Business Programs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8" authorId="0" shapeId="0" xr:uid="{2F63DEB5-F57A-49A7-9ECC-4F92BBD33A4E}">
      <text>
        <r>
          <rPr>
            <b/>
            <sz val="9"/>
            <color indexed="81"/>
            <rFont val="Tahoma"/>
            <family val="2"/>
          </rPr>
          <t>Based on Total Residential Programs</t>
        </r>
      </text>
    </comment>
    <comment ref="G18" authorId="0" shapeId="0" xr:uid="{3D2666B7-C519-4FD1-923C-0B04AC8352ED}">
      <text>
        <r>
          <rPr>
            <b/>
            <sz val="9"/>
            <color indexed="81"/>
            <rFont val="Tahoma"/>
            <family val="2"/>
          </rPr>
          <t>Based on Total Residential Programs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<sst xmlns="http://schemas.openxmlformats.org/spreadsheetml/2006/main" count="188" uniqueCount="52">
  <si>
    <t>kWh Savings</t>
  </si>
  <si>
    <t>kW Savings</t>
  </si>
  <si>
    <t>Retrofit Program</t>
  </si>
  <si>
    <t>Small Business</t>
  </si>
  <si>
    <t>Energy Manager</t>
  </si>
  <si>
    <t>PSU</t>
  </si>
  <si>
    <t>EPP</t>
  </si>
  <si>
    <t>HAP</t>
  </si>
  <si>
    <t>Indigenous</t>
  </si>
  <si>
    <t>Local Program Fund</t>
  </si>
  <si>
    <t>kWh Savings - Toronto Hydro</t>
  </si>
  <si>
    <t>kW Savings - Toronto Hydro</t>
  </si>
  <si>
    <t>kWh Savings - Provincial</t>
  </si>
  <si>
    <t>kW Savings - Provincial</t>
  </si>
  <si>
    <t>kWh Savings - THESL to Provincial %</t>
  </si>
  <si>
    <t>kW Savings - THESL to Provincial %</t>
  </si>
  <si>
    <t>Net-to-Gross Ratio (kWh)</t>
  </si>
  <si>
    <t>Net-to-Gross Ratio (kW)</t>
  </si>
  <si>
    <t>Program</t>
  </si>
  <si>
    <t>Program Type</t>
  </si>
  <si>
    <t>Business</t>
  </si>
  <si>
    <t>Residential</t>
  </si>
  <si>
    <t>Other</t>
  </si>
  <si>
    <t>Retrofit</t>
  </si>
  <si>
    <t>SBL</t>
  </si>
  <si>
    <t>Energy Managers</t>
  </si>
  <si>
    <t>Industrial Energy Efficiency</t>
  </si>
  <si>
    <t>Targeted Greenhouse</t>
  </si>
  <si>
    <t>Local Initiatives</t>
  </si>
  <si>
    <t>Residential DR</t>
  </si>
  <si>
    <t>First Nations Program</t>
  </si>
  <si>
    <t>Program Year</t>
  </si>
  <si>
    <t>2019 - Net Savings</t>
  </si>
  <si>
    <t>2020 - Net Savings</t>
  </si>
  <si>
    <t>2019 - Gross Savings</t>
  </si>
  <si>
    <t>2020 - Gross Savings</t>
  </si>
  <si>
    <t>2015-2017 IESO Verified Results</t>
  </si>
  <si>
    <t>Net Savings</t>
  </si>
  <si>
    <t>Gross Savings</t>
  </si>
  <si>
    <t>2021-2024 CDM Framework - IESO</t>
  </si>
  <si>
    <t>2019-2020 Interim Framework - IESO</t>
  </si>
  <si>
    <t>kWh Savings - THESL to Province %</t>
  </si>
  <si>
    <t>kW Savings - THESL to Province %</t>
  </si>
  <si>
    <t>File Number:</t>
  </si>
  <si>
    <t>EB-2023-0195</t>
  </si>
  <si>
    <t>Exhibit:</t>
  </si>
  <si>
    <t>Tab:</t>
  </si>
  <si>
    <t>Schedule:</t>
  </si>
  <si>
    <t>Page:</t>
  </si>
  <si>
    <t>Date:</t>
  </si>
  <si>
    <t>ORIGINAL</t>
  </si>
  <si>
    <t>1-APPENDIX 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</si>
</sst>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164" fontId="0" fillId="0" borderId="0" xfId="1" applyNumberFormat="1" applyFont="1"/>
    <xf numFmtId="165" fontId="0" fillId="0" borderId="0" xfId="2" applyNumberFormat="1" applyFont="1"/>
    <xf numFmtId="43" fontId="0" fillId="0" borderId="0" xfId="0" applyNumberFormat="1"/>
    <xf numFmtId="10" fontId="0" fillId="0" borderId="0" xfId="2" applyNumberFormat="1" applyFo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10" fontId="0" fillId="0" borderId="0" xfId="0" applyNumberFormat="1"/>
    <xf numFmtId="10" fontId="3" fillId="0" borderId="0" xfId="2" applyNumberFormat="1" applyFont="1"/>
    <xf numFmtId="0" fontId="0" fillId="0" borderId="2" xfId="0" applyBorder="1"/>
    <xf numFmtId="164" fontId="0" fillId="0" borderId="2" xfId="1" applyNumberFormat="1" applyFont="1" applyBorder="1"/>
    <xf numFmtId="10" fontId="0" fillId="0" borderId="2" xfId="2" applyNumberFormat="1" applyFont="1" applyBorder="1"/>
    <xf numFmtId="43" fontId="0" fillId="0" borderId="2" xfId="0" applyNumberFormat="1" applyBorder="1"/>
    <xf numFmtId="43" fontId="0" fillId="0" borderId="2" xfId="1" applyFont="1" applyBorder="1"/>
    <xf numFmtId="10" fontId="0" fillId="0" borderId="2" xfId="0" applyNumberFormat="1" applyBorder="1"/>
    <xf numFmtId="0" fontId="2" fillId="2" borderId="1" xfId="0" applyFont="1" applyFill="1" applyBorder="1" applyAlignment="1">
      <alignment horizontal="center"/>
    </xf>
    <xf numFmtId="0" fontId="7" fillId="0" borderId="0" xfId="3" applyFont="1" applyProtection="1">
      <protection locked="0"/>
    </xf>
    <xf numFmtId="0" fontId="8" fillId="3" borderId="3" xfId="3" applyFont="1" applyFill="1" applyBorder="1" applyAlignment="1" applyProtection="1">
      <alignment horizontal="right"/>
      <protection locked="0"/>
    </xf>
    <xf numFmtId="0" fontId="8" fillId="3" borderId="3" xfId="3" applyFont="1" applyFill="1" applyBorder="1" applyAlignment="1" applyProtection="1">
      <alignment horizontal="right" vertical="top"/>
      <protection locked="0"/>
    </xf>
    <xf numFmtId="0" fontId="8" fillId="3" borderId="0" xfId="3" applyFont="1" applyFill="1" applyAlignment="1" applyProtection="1">
      <alignment horizontal="right" vertical="top"/>
      <protection locked="0"/>
    </xf>
    <xf numFmtId="0" fontId="8" fillId="0" borderId="0" xfId="3" applyFont="1" applyAlignment="1" applyProtection="1">
      <alignment horizontal="right" vertical="top"/>
      <protection locked="0"/>
    </xf>
  </cellXfs>
  <cellStyles count="4">
    <cellStyle name="Comma" xfId="1" builtinId="3"/>
    <cellStyle name="Normal" xfId="0" builtinId="0"/>
    <cellStyle name="Normal 2 15" xfId="3" xr:uid="{BBAD89E1-AB13-4B5B-B38B-14B6DEA2497F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7200D-C733-4399-86B2-F258CD16B032}">
  <dimension ref="A1:J32"/>
  <sheetViews>
    <sheetView workbookViewId="0">
      <selection activeCell="H31" sqref="H31"/>
    </sheetView>
  </sheetViews>
  <sheetFormatPr defaultRowHeight="14.5" x14ac:dyDescent="0.35"/>
  <cols>
    <col min="1" max="1" width="18.453125" bestFit="1" customWidth="1"/>
    <col min="2" max="2" width="18.453125" customWidth="1"/>
    <col min="3" max="4" width="19.81640625" customWidth="1"/>
    <col min="5" max="8" width="15.7265625" customWidth="1"/>
    <col min="9" max="9" width="16.81640625" bestFit="1" customWidth="1"/>
    <col min="10" max="10" width="16.7265625" bestFit="1" customWidth="1"/>
  </cols>
  <sheetData>
    <row r="1" spans="1:10" x14ac:dyDescent="0.35">
      <c r="A1" s="1"/>
      <c r="B1" s="1"/>
      <c r="C1" s="17" t="s">
        <v>40</v>
      </c>
      <c r="D1" s="17"/>
      <c r="E1" s="17" t="s">
        <v>36</v>
      </c>
      <c r="F1" s="17"/>
      <c r="G1" s="17" t="s">
        <v>36</v>
      </c>
      <c r="H1" s="17"/>
      <c r="I1" s="17" t="s">
        <v>36</v>
      </c>
      <c r="J1" s="17"/>
    </row>
    <row r="2" spans="1:10" ht="43.5" x14ac:dyDescent="0.35">
      <c r="A2" s="7" t="s">
        <v>18</v>
      </c>
      <c r="B2" s="7" t="s">
        <v>19</v>
      </c>
      <c r="C2" s="7" t="s">
        <v>0</v>
      </c>
      <c r="D2" s="7" t="s">
        <v>1</v>
      </c>
      <c r="E2" s="8" t="s">
        <v>10</v>
      </c>
      <c r="F2" s="8" t="s">
        <v>11</v>
      </c>
      <c r="G2" s="8" t="s">
        <v>12</v>
      </c>
      <c r="H2" s="8" t="s">
        <v>13</v>
      </c>
      <c r="I2" s="8" t="s">
        <v>41</v>
      </c>
      <c r="J2" s="8" t="s">
        <v>42</v>
      </c>
    </row>
    <row r="3" spans="1:10" x14ac:dyDescent="0.35">
      <c r="A3" t="s">
        <v>2</v>
      </c>
      <c r="B3" t="s">
        <v>20</v>
      </c>
      <c r="C3" s="3">
        <v>1187900000</v>
      </c>
      <c r="D3" s="3">
        <v>144700</v>
      </c>
      <c r="E3" s="3">
        <v>399966073</v>
      </c>
      <c r="F3" s="3">
        <v>58830</v>
      </c>
      <c r="G3" s="3">
        <v>1496881724</v>
      </c>
      <c r="H3" s="3">
        <v>222452</v>
      </c>
      <c r="I3" s="4">
        <f>IFERROR(E3/G3,0)</f>
        <v>0.26719951655980001</v>
      </c>
      <c r="J3" s="4">
        <f>IFERROR(F3/H3,0)</f>
        <v>0.26446154676064948</v>
      </c>
    </row>
    <row r="4" spans="1:10" x14ac:dyDescent="0.35">
      <c r="A4" t="s">
        <v>3</v>
      </c>
      <c r="B4" t="s">
        <v>20</v>
      </c>
      <c r="C4" s="3">
        <v>47200000</v>
      </c>
      <c r="D4" s="3">
        <v>11600</v>
      </c>
      <c r="E4" s="3">
        <v>5113611</v>
      </c>
      <c r="F4" s="3">
        <v>1145</v>
      </c>
      <c r="G4" s="3">
        <v>60386222</v>
      </c>
      <c r="H4" s="3">
        <v>13292</v>
      </c>
      <c r="I4" s="4">
        <f t="shared" ref="I4:I10" si="0">IFERROR(E4/G4,0)</f>
        <v>8.4681750747711948E-2</v>
      </c>
      <c r="J4" s="4">
        <f t="shared" ref="J4:J10" si="1">IFERROR(F4/H4,0)</f>
        <v>8.6142040325007524E-2</v>
      </c>
    </row>
    <row r="5" spans="1:10" x14ac:dyDescent="0.35">
      <c r="A5" t="s">
        <v>4</v>
      </c>
      <c r="B5" t="s">
        <v>20</v>
      </c>
      <c r="C5" s="3">
        <v>46600000</v>
      </c>
      <c r="D5" s="3">
        <v>5000</v>
      </c>
      <c r="E5" s="3">
        <v>19514850</v>
      </c>
      <c r="F5" s="3">
        <v>1754</v>
      </c>
      <c r="G5" s="3">
        <v>33631127</v>
      </c>
      <c r="H5" s="3">
        <v>4535</v>
      </c>
      <c r="I5" s="4">
        <f t="shared" si="0"/>
        <v>0.58026155353045406</v>
      </c>
      <c r="J5" s="4">
        <f t="shared" si="1"/>
        <v>0.38676957001102535</v>
      </c>
    </row>
    <row r="6" spans="1:10" x14ac:dyDescent="0.35">
      <c r="A6" t="s">
        <v>5</v>
      </c>
      <c r="B6" t="s">
        <v>20</v>
      </c>
      <c r="C6" s="3">
        <v>196500000</v>
      </c>
      <c r="D6" s="3">
        <v>20200</v>
      </c>
      <c r="E6" s="3">
        <v>21375255</v>
      </c>
      <c r="F6" s="3">
        <v>727</v>
      </c>
      <c r="G6" s="3">
        <v>70227724</v>
      </c>
      <c r="H6" s="3">
        <v>7387</v>
      </c>
      <c r="I6" s="4">
        <f t="shared" si="0"/>
        <v>0.3043706072547645</v>
      </c>
      <c r="J6" s="4">
        <f t="shared" si="1"/>
        <v>9.841613645593611E-2</v>
      </c>
    </row>
    <row r="7" spans="1:10" x14ac:dyDescent="0.35">
      <c r="A7" t="s">
        <v>6</v>
      </c>
      <c r="B7" t="s">
        <v>20</v>
      </c>
      <c r="C7" s="3">
        <v>9900000</v>
      </c>
      <c r="D7" s="3">
        <v>1200</v>
      </c>
      <c r="E7" s="3">
        <v>1724912</v>
      </c>
      <c r="F7" s="3">
        <v>0</v>
      </c>
      <c r="G7" s="3">
        <v>7921276</v>
      </c>
      <c r="H7" s="3">
        <v>0</v>
      </c>
      <c r="I7" s="4">
        <f t="shared" si="0"/>
        <v>0.21775683614609564</v>
      </c>
      <c r="J7" s="4">
        <f>I7</f>
        <v>0.21775683614609564</v>
      </c>
    </row>
    <row r="8" spans="1:10" x14ac:dyDescent="0.35">
      <c r="A8" t="s">
        <v>7</v>
      </c>
      <c r="B8" t="s">
        <v>21</v>
      </c>
      <c r="C8" s="3">
        <v>19600000</v>
      </c>
      <c r="D8" s="3">
        <v>1900</v>
      </c>
      <c r="E8" s="3">
        <v>2203500</v>
      </c>
      <c r="F8" s="3">
        <v>341</v>
      </c>
      <c r="G8" s="3">
        <v>18677780</v>
      </c>
      <c r="H8" s="3">
        <v>2397</v>
      </c>
      <c r="I8" s="4">
        <f t="shared" si="0"/>
        <v>0.11797440595188508</v>
      </c>
      <c r="J8" s="4">
        <f t="shared" si="1"/>
        <v>0.14226115978306217</v>
      </c>
    </row>
    <row r="9" spans="1:10" x14ac:dyDescent="0.35">
      <c r="A9" t="s">
        <v>8</v>
      </c>
      <c r="B9" t="s">
        <v>21</v>
      </c>
      <c r="C9" s="3">
        <v>500000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4">
        <f t="shared" si="0"/>
        <v>0</v>
      </c>
      <c r="J9" s="4">
        <f t="shared" si="1"/>
        <v>0</v>
      </c>
    </row>
    <row r="10" spans="1:10" x14ac:dyDescent="0.35">
      <c r="A10" t="s">
        <v>9</v>
      </c>
      <c r="B10" t="s">
        <v>22</v>
      </c>
      <c r="C10" s="3">
        <v>8700000</v>
      </c>
      <c r="D10" s="3">
        <v>1800</v>
      </c>
      <c r="E10" s="3">
        <v>0</v>
      </c>
      <c r="F10" s="3">
        <v>0</v>
      </c>
      <c r="G10" s="3">
        <v>0</v>
      </c>
      <c r="H10" s="3">
        <v>0</v>
      </c>
      <c r="I10" s="4">
        <f t="shared" si="0"/>
        <v>0</v>
      </c>
      <c r="J10" s="4">
        <f t="shared" si="1"/>
        <v>0</v>
      </c>
    </row>
    <row r="12" spans="1:10" x14ac:dyDescent="0.35">
      <c r="A12" s="1"/>
      <c r="B12" s="1"/>
      <c r="C12" s="17" t="s">
        <v>32</v>
      </c>
      <c r="D12" s="17"/>
      <c r="E12" s="17" t="s">
        <v>33</v>
      </c>
      <c r="F12" s="17"/>
      <c r="G12" s="17" t="s">
        <v>36</v>
      </c>
      <c r="H12" s="17"/>
    </row>
    <row r="13" spans="1:10" ht="29" x14ac:dyDescent="0.35">
      <c r="A13" s="7" t="s">
        <v>18</v>
      </c>
      <c r="B13" s="7" t="s">
        <v>19</v>
      </c>
      <c r="C13" s="8" t="s">
        <v>10</v>
      </c>
      <c r="D13" s="8" t="s">
        <v>11</v>
      </c>
      <c r="E13" s="8" t="s">
        <v>10</v>
      </c>
      <c r="F13" s="8" t="s">
        <v>11</v>
      </c>
      <c r="G13" s="8" t="s">
        <v>16</v>
      </c>
      <c r="H13" s="8" t="s">
        <v>17</v>
      </c>
    </row>
    <row r="14" spans="1:10" x14ac:dyDescent="0.35">
      <c r="A14" t="s">
        <v>2</v>
      </c>
      <c r="B14" t="s">
        <v>20</v>
      </c>
      <c r="C14" s="5">
        <f>(C3*I3)/2</f>
        <v>158703152.86069322</v>
      </c>
      <c r="D14" s="5">
        <f>(D3*J3)/2</f>
        <v>19133.792908132989</v>
      </c>
      <c r="E14" s="5">
        <f>C14</f>
        <v>158703152.86069322</v>
      </c>
      <c r="F14" s="5">
        <f>D14</f>
        <v>19133.792908132989</v>
      </c>
      <c r="G14" s="4">
        <v>0.85603832840003369</v>
      </c>
      <c r="H14" s="4">
        <v>0.87510884438362979</v>
      </c>
    </row>
    <row r="15" spans="1:10" x14ac:dyDescent="0.35">
      <c r="A15" t="s">
        <v>3</v>
      </c>
      <c r="B15" t="s">
        <v>20</v>
      </c>
      <c r="C15" s="5">
        <f t="shared" ref="C15:D15" si="2">(C4*I4)/2</f>
        <v>1998489.3176460019</v>
      </c>
      <c r="D15" s="5">
        <f t="shared" si="2"/>
        <v>499.62383388504367</v>
      </c>
      <c r="E15" s="5">
        <f t="shared" ref="E15:E21" si="3">C15</f>
        <v>1998489.3176460019</v>
      </c>
      <c r="F15" s="5">
        <f t="shared" ref="F15:F21" si="4">D15</f>
        <v>499.62383388504367</v>
      </c>
      <c r="G15" s="4">
        <v>0.92910443318564917</v>
      </c>
      <c r="H15" s="4">
        <v>0.9301765650080257</v>
      </c>
    </row>
    <row r="16" spans="1:10" x14ac:dyDescent="0.35">
      <c r="A16" t="s">
        <v>4</v>
      </c>
      <c r="B16" t="s">
        <v>20</v>
      </c>
      <c r="C16" s="5">
        <f t="shared" ref="C16:D16" si="5">(C5*I5)/2</f>
        <v>13520094.197259579</v>
      </c>
      <c r="D16" s="5">
        <f t="shared" si="5"/>
        <v>966.92392502756343</v>
      </c>
      <c r="E16" s="5">
        <f t="shared" si="3"/>
        <v>13520094.197259579</v>
      </c>
      <c r="F16" s="5">
        <f t="shared" si="4"/>
        <v>966.92392502756343</v>
      </c>
      <c r="G16" s="4">
        <v>0.71579049996017763</v>
      </c>
      <c r="H16" s="4">
        <v>0.71638655462184875</v>
      </c>
    </row>
    <row r="17" spans="1:8" x14ac:dyDescent="0.35">
      <c r="A17" t="s">
        <v>5</v>
      </c>
      <c r="B17" t="s">
        <v>20</v>
      </c>
      <c r="C17" s="5">
        <f t="shared" ref="C17:D17" si="6">(C6*I6)/2</f>
        <v>29904412.162780613</v>
      </c>
      <c r="D17" s="5">
        <f t="shared" si="6"/>
        <v>994.00297820495473</v>
      </c>
      <c r="E17" s="5">
        <f t="shared" si="3"/>
        <v>29904412.162780613</v>
      </c>
      <c r="F17" s="5">
        <f t="shared" si="4"/>
        <v>994.00297820495473</v>
      </c>
      <c r="G17" s="4">
        <v>0.85644768856447695</v>
      </c>
      <c r="H17" s="4">
        <v>0.85644768856447684</v>
      </c>
    </row>
    <row r="18" spans="1:8" x14ac:dyDescent="0.35">
      <c r="A18" t="s">
        <v>6</v>
      </c>
      <c r="B18" t="s">
        <v>20</v>
      </c>
      <c r="C18" s="5">
        <f t="shared" ref="C18:D18" si="7">(C7*I7)/2</f>
        <v>1077896.3389231735</v>
      </c>
      <c r="D18" s="5">
        <f t="shared" si="7"/>
        <v>130.65410168765737</v>
      </c>
      <c r="E18" s="5">
        <f t="shared" si="3"/>
        <v>1077896.3389231735</v>
      </c>
      <c r="F18" s="5">
        <f t="shared" si="4"/>
        <v>130.65410168765737</v>
      </c>
      <c r="G18" s="4">
        <v>0.75000021740245804</v>
      </c>
      <c r="H18" s="4">
        <v>0.75000021740245804</v>
      </c>
    </row>
    <row r="19" spans="1:8" x14ac:dyDescent="0.35">
      <c r="A19" t="s">
        <v>7</v>
      </c>
      <c r="B19" t="s">
        <v>21</v>
      </c>
      <c r="C19" s="5">
        <f t="shared" ref="C19:D19" si="8">(C8*I8)/2</f>
        <v>1156149.1783284738</v>
      </c>
      <c r="D19" s="5">
        <f t="shared" si="8"/>
        <v>135.14810179390906</v>
      </c>
      <c r="E19" s="5">
        <f t="shared" si="3"/>
        <v>1156149.1783284738</v>
      </c>
      <c r="F19" s="5">
        <f t="shared" si="4"/>
        <v>135.14810179390906</v>
      </c>
      <c r="G19" s="4">
        <v>1</v>
      </c>
      <c r="H19" s="4">
        <v>1</v>
      </c>
    </row>
    <row r="20" spans="1:8" x14ac:dyDescent="0.35">
      <c r="A20" t="s">
        <v>8</v>
      </c>
      <c r="B20" t="s">
        <v>21</v>
      </c>
      <c r="C20" s="5">
        <f t="shared" ref="C20:D20" si="9">(C9*I9)/2</f>
        <v>0</v>
      </c>
      <c r="D20" s="5">
        <f t="shared" si="9"/>
        <v>0</v>
      </c>
      <c r="E20" s="5">
        <f t="shared" si="3"/>
        <v>0</v>
      </c>
      <c r="F20" s="5">
        <f t="shared" si="4"/>
        <v>0</v>
      </c>
      <c r="G20" s="4">
        <v>0</v>
      </c>
      <c r="H20" s="4">
        <v>0</v>
      </c>
    </row>
    <row r="21" spans="1:8" x14ac:dyDescent="0.35">
      <c r="A21" t="s">
        <v>9</v>
      </c>
      <c r="B21" t="s">
        <v>22</v>
      </c>
      <c r="C21" s="5">
        <f t="shared" ref="C21:D21" si="10">(C10*I10)/2</f>
        <v>0</v>
      </c>
      <c r="D21" s="5">
        <f t="shared" si="10"/>
        <v>0</v>
      </c>
      <c r="E21" s="5">
        <f t="shared" si="3"/>
        <v>0</v>
      </c>
      <c r="F21" s="5">
        <f t="shared" si="4"/>
        <v>0</v>
      </c>
      <c r="G21" s="4">
        <v>0</v>
      </c>
      <c r="H21" s="4">
        <v>0</v>
      </c>
    </row>
    <row r="23" spans="1:8" x14ac:dyDescent="0.35">
      <c r="A23" s="1"/>
      <c r="B23" s="1"/>
      <c r="C23" s="17" t="s">
        <v>34</v>
      </c>
      <c r="D23" s="17"/>
      <c r="E23" s="17" t="s">
        <v>35</v>
      </c>
      <c r="F23" s="17"/>
    </row>
    <row r="24" spans="1:8" ht="29" x14ac:dyDescent="0.35">
      <c r="A24" s="7" t="s">
        <v>18</v>
      </c>
      <c r="B24" s="7" t="s">
        <v>19</v>
      </c>
      <c r="C24" s="8" t="s">
        <v>10</v>
      </c>
      <c r="D24" s="8" t="s">
        <v>11</v>
      </c>
      <c r="E24" s="8" t="s">
        <v>10</v>
      </c>
      <c r="F24" s="8" t="s">
        <v>11</v>
      </c>
    </row>
    <row r="25" spans="1:8" x14ac:dyDescent="0.35">
      <c r="A25" t="s">
        <v>2</v>
      </c>
      <c r="B25" t="s">
        <v>20</v>
      </c>
      <c r="C25" s="5">
        <f>IFERROR(C14/G14,0)</f>
        <v>185392578.340873</v>
      </c>
      <c r="D25" s="5">
        <f>IFERROR(D14/H14,0)</f>
        <v>21864.472095022189</v>
      </c>
      <c r="E25" s="5">
        <f>C25</f>
        <v>185392578.340873</v>
      </c>
      <c r="F25" s="5">
        <f>D25</f>
        <v>21864.472095022189</v>
      </c>
    </row>
    <row r="26" spans="1:8" x14ac:dyDescent="0.35">
      <c r="A26" t="s">
        <v>3</v>
      </c>
      <c r="B26" t="s">
        <v>20</v>
      </c>
      <c r="C26" s="5">
        <f t="shared" ref="C26:D26" si="11">IFERROR(C15/G15,0)</f>
        <v>2150984.5893143783</v>
      </c>
      <c r="D26" s="5">
        <f t="shared" si="11"/>
        <v>537.12795256321351</v>
      </c>
      <c r="E26" s="5">
        <f t="shared" ref="E26:E32" si="12">C26</f>
        <v>2150984.5893143783</v>
      </c>
      <c r="F26" s="5">
        <f t="shared" ref="F26:F32" si="13">D26</f>
        <v>537.12795256321351</v>
      </c>
    </row>
    <row r="27" spans="1:8" x14ac:dyDescent="0.35">
      <c r="A27" t="s">
        <v>4</v>
      </c>
      <c r="B27" t="s">
        <v>20</v>
      </c>
      <c r="C27" s="5">
        <f t="shared" ref="C27:D27" si="14">IFERROR(C16/G16,0)</f>
        <v>18888339.811735079</v>
      </c>
      <c r="D27" s="5">
        <f t="shared" si="14"/>
        <v>1349.7237193933142</v>
      </c>
      <c r="E27" s="5">
        <f t="shared" si="12"/>
        <v>18888339.811735079</v>
      </c>
      <c r="F27" s="5">
        <f t="shared" si="13"/>
        <v>1349.7237193933142</v>
      </c>
    </row>
    <row r="28" spans="1:8" x14ac:dyDescent="0.35">
      <c r="A28" t="s">
        <v>5</v>
      </c>
      <c r="B28" t="s">
        <v>20</v>
      </c>
      <c r="C28" s="5">
        <f t="shared" ref="C28:D28" si="15">IFERROR(C17/G17,0)</f>
        <v>34916799.428701222</v>
      </c>
      <c r="D28" s="5">
        <f t="shared" si="15"/>
        <v>1160.6114319381716</v>
      </c>
      <c r="E28" s="5">
        <f t="shared" si="12"/>
        <v>34916799.428701222</v>
      </c>
      <c r="F28" s="5">
        <f t="shared" si="13"/>
        <v>1160.6114319381716</v>
      </c>
    </row>
    <row r="29" spans="1:8" x14ac:dyDescent="0.35">
      <c r="A29" t="s">
        <v>6</v>
      </c>
      <c r="B29" t="s">
        <v>20</v>
      </c>
      <c r="C29" s="5">
        <f t="shared" ref="C29:D29" si="16">IFERROR(C18/G18,0)</f>
        <v>1437194.7019646834</v>
      </c>
      <c r="D29" s="5">
        <f t="shared" si="16"/>
        <v>174.2054184199616</v>
      </c>
      <c r="E29" s="5">
        <f t="shared" si="12"/>
        <v>1437194.7019646834</v>
      </c>
      <c r="F29" s="5">
        <f t="shared" si="13"/>
        <v>174.2054184199616</v>
      </c>
    </row>
    <row r="30" spans="1:8" x14ac:dyDescent="0.35">
      <c r="A30" t="s">
        <v>7</v>
      </c>
      <c r="B30" t="s">
        <v>21</v>
      </c>
      <c r="C30" s="5">
        <f t="shared" ref="C30:D30" si="17">IFERROR(C19/G19,0)</f>
        <v>1156149.1783284738</v>
      </c>
      <c r="D30" s="5">
        <f t="shared" si="17"/>
        <v>135.14810179390906</v>
      </c>
      <c r="E30" s="5">
        <f t="shared" si="12"/>
        <v>1156149.1783284738</v>
      </c>
      <c r="F30" s="5">
        <f t="shared" si="13"/>
        <v>135.14810179390906</v>
      </c>
    </row>
    <row r="31" spans="1:8" x14ac:dyDescent="0.35">
      <c r="A31" t="s">
        <v>8</v>
      </c>
      <c r="B31" t="s">
        <v>21</v>
      </c>
      <c r="C31" s="5">
        <f t="shared" ref="C31:D31" si="18">IFERROR(C20/G20,0)</f>
        <v>0</v>
      </c>
      <c r="D31" s="5">
        <f t="shared" si="18"/>
        <v>0</v>
      </c>
      <c r="E31" s="5">
        <f t="shared" si="12"/>
        <v>0</v>
      </c>
      <c r="F31" s="5">
        <f t="shared" si="13"/>
        <v>0</v>
      </c>
    </row>
    <row r="32" spans="1:8" x14ac:dyDescent="0.35">
      <c r="A32" t="s">
        <v>9</v>
      </c>
      <c r="B32" t="s">
        <v>22</v>
      </c>
      <c r="C32" s="5">
        <f t="shared" ref="C32:D32" si="19">IFERROR(C21/G21,0)</f>
        <v>0</v>
      </c>
      <c r="D32" s="5">
        <f t="shared" si="19"/>
        <v>0</v>
      </c>
      <c r="E32" s="5">
        <f t="shared" si="12"/>
        <v>0</v>
      </c>
      <c r="F32" s="5">
        <f t="shared" si="13"/>
        <v>0</v>
      </c>
    </row>
  </sheetData>
  <mergeCells count="9">
    <mergeCell ref="I1:J1"/>
    <mergeCell ref="C12:D12"/>
    <mergeCell ref="E12:F12"/>
    <mergeCell ref="G12:H12"/>
    <mergeCell ref="C23:D23"/>
    <mergeCell ref="E23:F23"/>
    <mergeCell ref="C1:D1"/>
    <mergeCell ref="E1:F1"/>
    <mergeCell ref="G1:H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F9407-2F42-48D2-B585-0382E813394E}">
  <dimension ref="A1:O50"/>
  <sheetViews>
    <sheetView tabSelected="1" topLeftCell="E1" workbookViewId="0">
      <selection activeCell="M5" sqref="M5"/>
    </sheetView>
  </sheetViews>
  <sheetFormatPr defaultRowHeight="14.5" x14ac:dyDescent="0.35"/>
  <cols>
    <col min="1" max="1" width="25.26953125" bestFit="1" customWidth="1"/>
    <col min="2" max="2" width="13.26953125" bestFit="1" customWidth="1"/>
    <col min="3" max="3" width="13.26953125" customWidth="1"/>
    <col min="4" max="5" width="18.26953125" customWidth="1"/>
    <col min="6" max="7" width="16.7265625" customWidth="1"/>
    <col min="8" max="8" width="15.26953125" bestFit="1" customWidth="1"/>
    <col min="9" max="11" width="14.54296875" customWidth="1"/>
    <col min="12" max="12" width="15.26953125" bestFit="1" customWidth="1"/>
    <col min="13" max="13" width="14.7265625" customWidth="1"/>
  </cols>
  <sheetData>
    <row r="1" spans="1:15" x14ac:dyDescent="0.35">
      <c r="L1" s="18" t="s">
        <v>43</v>
      </c>
      <c r="M1" s="19" t="s">
        <v>44</v>
      </c>
    </row>
    <row r="2" spans="1:15" x14ac:dyDescent="0.35">
      <c r="L2" s="18" t="s">
        <v>45</v>
      </c>
      <c r="M2" s="19">
        <v>3</v>
      </c>
    </row>
    <row r="3" spans="1:15" x14ac:dyDescent="0.35">
      <c r="L3" s="18" t="s">
        <v>46</v>
      </c>
      <c r="M3" s="20">
        <v>1</v>
      </c>
    </row>
    <row r="4" spans="1:15" x14ac:dyDescent="0.35">
      <c r="L4" s="18" t="s">
        <v>47</v>
      </c>
      <c r="M4" s="20" t="s">
        <v>51</v>
      </c>
    </row>
    <row r="5" spans="1:15" x14ac:dyDescent="0.35">
      <c r="L5" s="18" t="s">
        <v>48</v>
      </c>
      <c r="M5" s="21"/>
    </row>
    <row r="6" spans="1:15" x14ac:dyDescent="0.35">
      <c r="L6" s="18"/>
      <c r="M6" s="22"/>
    </row>
    <row r="7" spans="1:15" x14ac:dyDescent="0.35">
      <c r="L7" s="18" t="s">
        <v>49</v>
      </c>
      <c r="M7" s="21" t="s">
        <v>50</v>
      </c>
    </row>
    <row r="9" spans="1:15" x14ac:dyDescent="0.35">
      <c r="D9" s="17" t="s">
        <v>39</v>
      </c>
      <c r="E9" s="17"/>
      <c r="F9" s="17" t="s">
        <v>36</v>
      </c>
      <c r="G9" s="17"/>
      <c r="H9" s="17" t="s">
        <v>37</v>
      </c>
      <c r="I9" s="17"/>
      <c r="J9" s="17" t="s">
        <v>36</v>
      </c>
      <c r="K9" s="17"/>
      <c r="L9" s="17" t="s">
        <v>38</v>
      </c>
      <c r="M9" s="17"/>
    </row>
    <row r="10" spans="1:15" ht="43.5" x14ac:dyDescent="0.35">
      <c r="A10" s="7" t="s">
        <v>18</v>
      </c>
      <c r="B10" s="7" t="s">
        <v>19</v>
      </c>
      <c r="C10" s="7" t="s">
        <v>31</v>
      </c>
      <c r="D10" s="7" t="s">
        <v>0</v>
      </c>
      <c r="E10" s="7" t="s">
        <v>1</v>
      </c>
      <c r="F10" s="8" t="s">
        <v>14</v>
      </c>
      <c r="G10" s="8" t="s">
        <v>15</v>
      </c>
      <c r="H10" s="8" t="s">
        <v>10</v>
      </c>
      <c r="I10" s="8" t="s">
        <v>11</v>
      </c>
      <c r="J10" s="8" t="s">
        <v>16</v>
      </c>
      <c r="K10" s="8" t="s">
        <v>17</v>
      </c>
      <c r="L10" s="8" t="s">
        <v>10</v>
      </c>
      <c r="M10" s="8" t="s">
        <v>11</v>
      </c>
    </row>
    <row r="11" spans="1:15" x14ac:dyDescent="0.35">
      <c r="A11" t="s">
        <v>23</v>
      </c>
      <c r="B11" t="s">
        <v>20</v>
      </c>
      <c r="C11">
        <v>2021</v>
      </c>
      <c r="D11" s="3">
        <v>322000000</v>
      </c>
      <c r="E11" s="3">
        <v>49500</v>
      </c>
      <c r="F11" s="6">
        <v>0.26719951655980001</v>
      </c>
      <c r="G11" s="6">
        <v>0.26446154676064948</v>
      </c>
      <c r="H11" s="5">
        <f>D11*F11</f>
        <v>86038244.332255602</v>
      </c>
      <c r="I11" s="5">
        <f>E11*G11</f>
        <v>13090.846564652149</v>
      </c>
      <c r="J11" s="6">
        <v>0.85603832840003369</v>
      </c>
      <c r="K11" s="6">
        <v>0.87510884438362979</v>
      </c>
      <c r="L11" s="2">
        <f>IFERROR(H11/J11,0)</f>
        <v>100507467.33859938</v>
      </c>
      <c r="M11" s="2">
        <f>IFERROR(I11/K11,0)</f>
        <v>14959.106685606059</v>
      </c>
      <c r="O11" s="5"/>
    </row>
    <row r="12" spans="1:15" x14ac:dyDescent="0.35">
      <c r="A12" t="s">
        <v>24</v>
      </c>
      <c r="B12" t="s">
        <v>20</v>
      </c>
      <c r="C12">
        <v>2021</v>
      </c>
      <c r="D12" s="3">
        <v>10000000</v>
      </c>
      <c r="E12" s="3">
        <v>1500</v>
      </c>
      <c r="F12" s="6">
        <v>8.4681750747711948E-2</v>
      </c>
      <c r="G12" s="6">
        <v>8.6142040325007524E-2</v>
      </c>
      <c r="H12" s="5">
        <f t="shared" ref="H12:H28" si="0">D12*F12</f>
        <v>846817.50747711945</v>
      </c>
      <c r="I12" s="5">
        <f t="shared" ref="I12:I28" si="1">E12*G12</f>
        <v>129.21306048751129</v>
      </c>
      <c r="J12" s="6">
        <v>0.92910443318564917</v>
      </c>
      <c r="K12" s="6">
        <v>0.9301765650080257</v>
      </c>
      <c r="L12" s="2">
        <f t="shared" ref="L12:L50" si="2">IFERROR(H12/J12,0)</f>
        <v>911434.14801456709</v>
      </c>
      <c r="M12" s="2">
        <f t="shared" ref="M12:M50" si="3">IFERROR(I12/K12,0)</f>
        <v>138.912401524969</v>
      </c>
    </row>
    <row r="13" spans="1:15" x14ac:dyDescent="0.35">
      <c r="A13" t="s">
        <v>6</v>
      </c>
      <c r="B13" t="s">
        <v>20</v>
      </c>
      <c r="C13">
        <v>2021</v>
      </c>
      <c r="D13" s="3">
        <v>16000000</v>
      </c>
      <c r="E13" s="3">
        <v>1800</v>
      </c>
      <c r="F13" s="6">
        <v>0.21775683614609564</v>
      </c>
      <c r="G13" s="6">
        <v>0.21775683614609564</v>
      </c>
      <c r="H13" s="5">
        <f t="shared" si="0"/>
        <v>3484109.3783375304</v>
      </c>
      <c r="I13" s="5">
        <f t="shared" si="1"/>
        <v>391.96230506297218</v>
      </c>
      <c r="J13" s="6">
        <v>0.75000021740245804</v>
      </c>
      <c r="K13" s="6">
        <v>0.75000021740245804</v>
      </c>
      <c r="L13" s="2">
        <f t="shared" si="2"/>
        <v>4645477.8245323105</v>
      </c>
      <c r="M13" s="2">
        <f t="shared" si="3"/>
        <v>522.61625525988495</v>
      </c>
    </row>
    <row r="14" spans="1:15" x14ac:dyDescent="0.35">
      <c r="A14" t="s">
        <v>25</v>
      </c>
      <c r="B14" t="s">
        <v>20</v>
      </c>
      <c r="C14">
        <v>2021</v>
      </c>
      <c r="D14" s="3">
        <v>1000000</v>
      </c>
      <c r="E14" s="3">
        <v>100</v>
      </c>
      <c r="F14" s="6">
        <v>0.58026155353045406</v>
      </c>
      <c r="G14" s="6">
        <v>0.38676957001102535</v>
      </c>
      <c r="H14" s="5">
        <f t="shared" si="0"/>
        <v>580261.55353045405</v>
      </c>
      <c r="I14" s="5">
        <f t="shared" si="1"/>
        <v>38.676957001102537</v>
      </c>
      <c r="J14" s="6">
        <v>0.71579049996017763</v>
      </c>
      <c r="K14" s="6">
        <v>0.71579049996017763</v>
      </c>
      <c r="L14" s="2">
        <f t="shared" si="2"/>
        <v>810658.36101867293</v>
      </c>
      <c r="M14" s="2">
        <f t="shared" si="3"/>
        <v>54.033906573577454</v>
      </c>
    </row>
    <row r="15" spans="1:15" x14ac:dyDescent="0.35">
      <c r="A15" t="s">
        <v>26</v>
      </c>
      <c r="B15" t="s">
        <v>20</v>
      </c>
      <c r="C15">
        <v>2021</v>
      </c>
      <c r="D15" s="3">
        <v>0</v>
      </c>
      <c r="E15" s="3">
        <v>0</v>
      </c>
      <c r="F15" s="10">
        <v>0.25180593242110244</v>
      </c>
      <c r="G15" s="10">
        <v>0.24035364338822826</v>
      </c>
      <c r="H15" s="5">
        <f t="shared" si="0"/>
        <v>0</v>
      </c>
      <c r="I15" s="5">
        <f t="shared" si="1"/>
        <v>0</v>
      </c>
      <c r="J15" s="6">
        <v>0.85008405062485226</v>
      </c>
      <c r="K15" s="6">
        <v>0.85361874958386041</v>
      </c>
      <c r="L15" s="2">
        <f t="shared" si="2"/>
        <v>0</v>
      </c>
      <c r="M15" s="2">
        <f t="shared" si="3"/>
        <v>0</v>
      </c>
    </row>
    <row r="16" spans="1:15" x14ac:dyDescent="0.35">
      <c r="A16" t="s">
        <v>27</v>
      </c>
      <c r="B16" t="s">
        <v>20</v>
      </c>
      <c r="C16">
        <v>2021</v>
      </c>
      <c r="D16" s="3">
        <v>0</v>
      </c>
      <c r="E16" s="3">
        <v>0</v>
      </c>
      <c r="F16" s="6">
        <v>0</v>
      </c>
      <c r="G16" s="6">
        <v>0</v>
      </c>
      <c r="H16" s="5">
        <f t="shared" si="0"/>
        <v>0</v>
      </c>
      <c r="I16" s="5">
        <f t="shared" si="1"/>
        <v>0</v>
      </c>
      <c r="J16" s="6">
        <v>0.85008405062485226</v>
      </c>
      <c r="K16" s="6">
        <v>0.85361874958386041</v>
      </c>
      <c r="L16" s="2">
        <f t="shared" si="2"/>
        <v>0</v>
      </c>
      <c r="M16" s="2">
        <f t="shared" si="3"/>
        <v>0</v>
      </c>
    </row>
    <row r="17" spans="1:13" x14ac:dyDescent="0.35">
      <c r="A17" t="s">
        <v>28</v>
      </c>
      <c r="B17" t="s">
        <v>20</v>
      </c>
      <c r="C17">
        <v>2021</v>
      </c>
      <c r="D17" s="3">
        <v>0</v>
      </c>
      <c r="E17" s="3">
        <v>0</v>
      </c>
      <c r="F17" s="10">
        <v>0.25180593242110244</v>
      </c>
      <c r="G17" s="10">
        <v>0.24035364338822826</v>
      </c>
      <c r="H17" s="5">
        <f t="shared" si="0"/>
        <v>0</v>
      </c>
      <c r="I17" s="5">
        <f t="shared" si="1"/>
        <v>0</v>
      </c>
      <c r="J17" s="6">
        <v>0.85008405062485226</v>
      </c>
      <c r="K17" s="6">
        <v>0.85361874958386041</v>
      </c>
      <c r="L17" s="2">
        <f t="shared" si="2"/>
        <v>0</v>
      </c>
      <c r="M17" s="2">
        <f t="shared" si="3"/>
        <v>0</v>
      </c>
    </row>
    <row r="18" spans="1:13" x14ac:dyDescent="0.35">
      <c r="A18" t="s">
        <v>29</v>
      </c>
      <c r="B18" t="s">
        <v>21</v>
      </c>
      <c r="C18">
        <v>2021</v>
      </c>
      <c r="D18" s="3">
        <v>0</v>
      </c>
      <c r="E18" s="3">
        <v>0</v>
      </c>
      <c r="F18" s="10">
        <v>0.16928342169978303</v>
      </c>
      <c r="G18" s="10">
        <v>0.16286491653798074</v>
      </c>
      <c r="H18" s="5">
        <f t="shared" si="0"/>
        <v>0</v>
      </c>
      <c r="I18" s="5">
        <f t="shared" si="1"/>
        <v>0</v>
      </c>
      <c r="J18" s="6">
        <v>1.1766542747314979</v>
      </c>
      <c r="K18" s="6">
        <v>1.1172823559803668</v>
      </c>
      <c r="L18" s="2">
        <f t="shared" si="2"/>
        <v>0</v>
      </c>
      <c r="M18" s="2">
        <f t="shared" si="3"/>
        <v>0</v>
      </c>
    </row>
    <row r="19" spans="1:13" x14ac:dyDescent="0.35">
      <c r="A19" t="s">
        <v>7</v>
      </c>
      <c r="B19" t="s">
        <v>21</v>
      </c>
      <c r="C19">
        <v>2021</v>
      </c>
      <c r="D19" s="3">
        <v>7000000</v>
      </c>
      <c r="E19" s="3">
        <v>700</v>
      </c>
      <c r="F19" s="6">
        <v>0.11797440595188508</v>
      </c>
      <c r="G19" s="6">
        <v>0.14226115978306217</v>
      </c>
      <c r="H19" s="5">
        <f t="shared" si="0"/>
        <v>825820.84166319552</v>
      </c>
      <c r="I19" s="5">
        <f t="shared" si="1"/>
        <v>99.582811848143521</v>
      </c>
      <c r="J19" s="6">
        <v>1</v>
      </c>
      <c r="K19" s="6">
        <v>1</v>
      </c>
      <c r="L19" s="2">
        <f t="shared" si="2"/>
        <v>825820.84166319552</v>
      </c>
      <c r="M19" s="2">
        <f t="shared" si="3"/>
        <v>99.582811848143521</v>
      </c>
    </row>
    <row r="20" spans="1:13" x14ac:dyDescent="0.35">
      <c r="A20" s="11" t="s">
        <v>30</v>
      </c>
      <c r="B20" s="11" t="s">
        <v>21</v>
      </c>
      <c r="C20" s="11">
        <v>2021</v>
      </c>
      <c r="D20" s="12">
        <v>1000000</v>
      </c>
      <c r="E20" s="12">
        <v>0</v>
      </c>
      <c r="F20" s="13">
        <v>0</v>
      </c>
      <c r="G20" s="13">
        <v>0</v>
      </c>
      <c r="H20" s="14">
        <f t="shared" si="0"/>
        <v>0</v>
      </c>
      <c r="I20" s="14">
        <f t="shared" si="1"/>
        <v>0</v>
      </c>
      <c r="J20" s="13">
        <v>1</v>
      </c>
      <c r="K20" s="13">
        <v>1</v>
      </c>
      <c r="L20" s="15">
        <f t="shared" si="2"/>
        <v>0</v>
      </c>
      <c r="M20" s="15">
        <f t="shared" si="3"/>
        <v>0</v>
      </c>
    </row>
    <row r="21" spans="1:13" x14ac:dyDescent="0.35">
      <c r="A21" t="s">
        <v>23</v>
      </c>
      <c r="B21" t="s">
        <v>20</v>
      </c>
      <c r="C21">
        <f>C11+1</f>
        <v>2022</v>
      </c>
      <c r="D21" s="3">
        <v>570000000</v>
      </c>
      <c r="E21" s="3">
        <v>89800</v>
      </c>
      <c r="F21" s="9">
        <f>F11</f>
        <v>0.26719951655980001</v>
      </c>
      <c r="G21" s="9">
        <f>G11</f>
        <v>0.26446154676064948</v>
      </c>
      <c r="H21" s="5">
        <f t="shared" si="0"/>
        <v>152303724.43908602</v>
      </c>
      <c r="I21" s="5">
        <f t="shared" si="1"/>
        <v>23748.646899106323</v>
      </c>
      <c r="J21" s="6">
        <v>0.85603832840003369</v>
      </c>
      <c r="K21" s="6">
        <v>0.87510884438362979</v>
      </c>
      <c r="L21" s="2">
        <f t="shared" si="2"/>
        <v>177916945.28882504</v>
      </c>
      <c r="M21" s="2">
        <f t="shared" si="3"/>
        <v>27137.934956917659</v>
      </c>
    </row>
    <row r="22" spans="1:13" x14ac:dyDescent="0.35">
      <c r="A22" t="s">
        <v>24</v>
      </c>
      <c r="B22" t="s">
        <v>20</v>
      </c>
      <c r="C22">
        <f t="shared" ref="C22:C50" si="4">C12+1</f>
        <v>2022</v>
      </c>
      <c r="D22" s="3">
        <v>4000000</v>
      </c>
      <c r="E22" s="3">
        <v>600</v>
      </c>
      <c r="F22" s="9">
        <f t="shared" ref="F22:G22" si="5">F12</f>
        <v>8.4681750747711948E-2</v>
      </c>
      <c r="G22" s="9">
        <f t="shared" si="5"/>
        <v>8.6142040325007524E-2</v>
      </c>
      <c r="H22" s="5">
        <f t="shared" si="0"/>
        <v>338727.0029908478</v>
      </c>
      <c r="I22" s="5">
        <f t="shared" si="1"/>
        <v>51.685224195004515</v>
      </c>
      <c r="J22" s="6">
        <v>0.92910443318564917</v>
      </c>
      <c r="K22" s="6">
        <v>0.9301765650080257</v>
      </c>
      <c r="L22" s="2">
        <f t="shared" si="2"/>
        <v>364573.65920582687</v>
      </c>
      <c r="M22" s="2">
        <f t="shared" si="3"/>
        <v>55.564960609987594</v>
      </c>
    </row>
    <row r="23" spans="1:13" x14ac:dyDescent="0.35">
      <c r="A23" t="s">
        <v>6</v>
      </c>
      <c r="B23" t="s">
        <v>20</v>
      </c>
      <c r="C23">
        <f t="shared" si="4"/>
        <v>2022</v>
      </c>
      <c r="D23" s="3">
        <v>20000000</v>
      </c>
      <c r="E23" s="3">
        <v>1800</v>
      </c>
      <c r="F23" s="9">
        <f t="shared" ref="F23:G23" si="6">F13</f>
        <v>0.21775683614609564</v>
      </c>
      <c r="G23" s="9">
        <f t="shared" si="6"/>
        <v>0.21775683614609564</v>
      </c>
      <c r="H23" s="5">
        <f t="shared" si="0"/>
        <v>4355136.7229219126</v>
      </c>
      <c r="I23" s="5">
        <f t="shared" si="1"/>
        <v>391.96230506297218</v>
      </c>
      <c r="J23" s="6">
        <v>0.75000021740245804</v>
      </c>
      <c r="K23" s="6">
        <v>0.75000021740245804</v>
      </c>
      <c r="L23" s="2">
        <f t="shared" si="2"/>
        <v>5806847.2806653874</v>
      </c>
      <c r="M23" s="2">
        <f t="shared" si="3"/>
        <v>522.61625525988495</v>
      </c>
    </row>
    <row r="24" spans="1:13" x14ac:dyDescent="0.35">
      <c r="A24" t="s">
        <v>25</v>
      </c>
      <c r="B24" t="s">
        <v>20</v>
      </c>
      <c r="C24">
        <f t="shared" si="4"/>
        <v>2022</v>
      </c>
      <c r="D24" s="3">
        <v>15000000</v>
      </c>
      <c r="E24" s="3">
        <v>1800</v>
      </c>
      <c r="F24" s="9">
        <f t="shared" ref="F24:G24" si="7">F14</f>
        <v>0.58026155353045406</v>
      </c>
      <c r="G24" s="9">
        <f t="shared" si="7"/>
        <v>0.38676957001102535</v>
      </c>
      <c r="H24" s="5">
        <f t="shared" si="0"/>
        <v>8703923.3029568102</v>
      </c>
      <c r="I24" s="5">
        <f t="shared" si="1"/>
        <v>696.18522601984569</v>
      </c>
      <c r="J24" s="6">
        <v>0.71579049996017763</v>
      </c>
      <c r="K24" s="6">
        <v>0.71579049996017763</v>
      </c>
      <c r="L24" s="2">
        <f t="shared" si="2"/>
        <v>12159875.415280093</v>
      </c>
      <c r="M24" s="2">
        <f t="shared" si="3"/>
        <v>972.61031832439426</v>
      </c>
    </row>
    <row r="25" spans="1:13" x14ac:dyDescent="0.35">
      <c r="A25" t="s">
        <v>26</v>
      </c>
      <c r="B25" t="s">
        <v>20</v>
      </c>
      <c r="C25">
        <f t="shared" si="4"/>
        <v>2022</v>
      </c>
      <c r="D25" s="3">
        <v>0</v>
      </c>
      <c r="E25" s="3">
        <v>0</v>
      </c>
      <c r="F25" s="9">
        <f t="shared" ref="F25:G25" si="8">F15</f>
        <v>0.25180593242110244</v>
      </c>
      <c r="G25" s="9">
        <f t="shared" si="8"/>
        <v>0.24035364338822826</v>
      </c>
      <c r="H25" s="5">
        <f t="shared" si="0"/>
        <v>0</v>
      </c>
      <c r="I25" s="5">
        <f t="shared" si="1"/>
        <v>0</v>
      </c>
      <c r="J25" s="6">
        <v>0.85008405062485226</v>
      </c>
      <c r="K25" s="6">
        <v>0.85361874958386041</v>
      </c>
      <c r="L25" s="2">
        <f t="shared" si="2"/>
        <v>0</v>
      </c>
      <c r="M25" s="2">
        <f t="shared" si="3"/>
        <v>0</v>
      </c>
    </row>
    <row r="26" spans="1:13" x14ac:dyDescent="0.35">
      <c r="A26" t="s">
        <v>27</v>
      </c>
      <c r="B26" t="s">
        <v>20</v>
      </c>
      <c r="C26">
        <f t="shared" si="4"/>
        <v>2022</v>
      </c>
      <c r="D26" s="3">
        <v>0</v>
      </c>
      <c r="E26" s="3">
        <v>0</v>
      </c>
      <c r="F26" s="9">
        <f t="shared" ref="F26:G26" si="9">F16</f>
        <v>0</v>
      </c>
      <c r="G26" s="9">
        <f t="shared" si="9"/>
        <v>0</v>
      </c>
      <c r="H26" s="5">
        <f t="shared" si="0"/>
        <v>0</v>
      </c>
      <c r="I26" s="5">
        <f t="shared" si="1"/>
        <v>0</v>
      </c>
      <c r="J26" s="6">
        <v>0.85008405062485226</v>
      </c>
      <c r="K26" s="6">
        <v>0.85361874958386041</v>
      </c>
      <c r="L26" s="2">
        <f t="shared" si="2"/>
        <v>0</v>
      </c>
      <c r="M26" s="2">
        <f t="shared" si="3"/>
        <v>0</v>
      </c>
    </row>
    <row r="27" spans="1:13" x14ac:dyDescent="0.35">
      <c r="A27" t="s">
        <v>28</v>
      </c>
      <c r="B27" t="s">
        <v>20</v>
      </c>
      <c r="C27">
        <f t="shared" si="4"/>
        <v>2022</v>
      </c>
      <c r="D27" s="3">
        <v>61000000</v>
      </c>
      <c r="E27" s="3">
        <v>8000</v>
      </c>
      <c r="F27" s="9">
        <f t="shared" ref="F27:G27" si="10">F17</f>
        <v>0.25180593242110244</v>
      </c>
      <c r="G27" s="9">
        <f t="shared" si="10"/>
        <v>0.24035364338822826</v>
      </c>
      <c r="H27" s="5">
        <f t="shared" si="0"/>
        <v>15360161.877687249</v>
      </c>
      <c r="I27" s="5">
        <f t="shared" si="1"/>
        <v>1922.829147105826</v>
      </c>
      <c r="J27" s="6">
        <v>0.85008405062485226</v>
      </c>
      <c r="K27" s="6">
        <v>0.85361874958386041</v>
      </c>
      <c r="L27" s="2">
        <f t="shared" si="2"/>
        <v>18068991.961908706</v>
      </c>
      <c r="M27" s="2">
        <f t="shared" si="3"/>
        <v>2252.561987471815</v>
      </c>
    </row>
    <row r="28" spans="1:13" x14ac:dyDescent="0.35">
      <c r="A28" t="s">
        <v>29</v>
      </c>
      <c r="B28" t="s">
        <v>21</v>
      </c>
      <c r="C28">
        <f t="shared" si="4"/>
        <v>2022</v>
      </c>
      <c r="D28" s="3">
        <v>0</v>
      </c>
      <c r="E28" s="3">
        <v>0</v>
      </c>
      <c r="F28" s="9">
        <f t="shared" ref="F28:G28" si="11">F18</f>
        <v>0.16928342169978303</v>
      </c>
      <c r="G28" s="9">
        <f t="shared" si="11"/>
        <v>0.16286491653798074</v>
      </c>
      <c r="H28" s="5">
        <f t="shared" si="0"/>
        <v>0</v>
      </c>
      <c r="I28" s="5">
        <f t="shared" si="1"/>
        <v>0</v>
      </c>
      <c r="J28" s="6">
        <v>1.1766542747314979</v>
      </c>
      <c r="K28" s="6">
        <v>1.1172823559803668</v>
      </c>
      <c r="L28" s="2">
        <f t="shared" si="2"/>
        <v>0</v>
      </c>
      <c r="M28" s="2">
        <f t="shared" si="3"/>
        <v>0</v>
      </c>
    </row>
    <row r="29" spans="1:13" x14ac:dyDescent="0.35">
      <c r="A29" t="s">
        <v>7</v>
      </c>
      <c r="B29" t="s">
        <v>21</v>
      </c>
      <c r="C29">
        <f t="shared" si="4"/>
        <v>2022</v>
      </c>
      <c r="D29" s="3">
        <v>14000000</v>
      </c>
      <c r="E29" s="3">
        <v>1100</v>
      </c>
      <c r="F29" s="9">
        <f t="shared" ref="F29:G29" si="12">F19</f>
        <v>0.11797440595188508</v>
      </c>
      <c r="G29" s="9">
        <f t="shared" si="12"/>
        <v>0.14226115978306217</v>
      </c>
      <c r="H29" s="5">
        <f t="shared" ref="H29:H50" si="13">D29*F29</f>
        <v>1651641.683326391</v>
      </c>
      <c r="I29" s="5">
        <f t="shared" ref="I29:I50" si="14">E29*G29</f>
        <v>156.48727576136838</v>
      </c>
      <c r="J29" s="6">
        <v>1</v>
      </c>
      <c r="K29" s="6">
        <v>1</v>
      </c>
      <c r="L29" s="2">
        <f t="shared" si="2"/>
        <v>1651641.683326391</v>
      </c>
      <c r="M29" s="2">
        <f t="shared" si="3"/>
        <v>156.48727576136838</v>
      </c>
    </row>
    <row r="30" spans="1:13" x14ac:dyDescent="0.35">
      <c r="A30" s="11" t="s">
        <v>30</v>
      </c>
      <c r="B30" s="11" t="s">
        <v>21</v>
      </c>
      <c r="C30" s="11">
        <f t="shared" si="4"/>
        <v>2022</v>
      </c>
      <c r="D30" s="12">
        <v>0</v>
      </c>
      <c r="E30" s="12">
        <v>0</v>
      </c>
      <c r="F30" s="16">
        <f t="shared" ref="F30:G30" si="15">F20</f>
        <v>0</v>
      </c>
      <c r="G30" s="16">
        <f t="shared" si="15"/>
        <v>0</v>
      </c>
      <c r="H30" s="14">
        <f t="shared" si="13"/>
        <v>0</v>
      </c>
      <c r="I30" s="14">
        <f t="shared" si="14"/>
        <v>0</v>
      </c>
      <c r="J30" s="13">
        <v>1</v>
      </c>
      <c r="K30" s="13">
        <v>1</v>
      </c>
      <c r="L30" s="15">
        <f t="shared" si="2"/>
        <v>0</v>
      </c>
      <c r="M30" s="15">
        <f t="shared" si="3"/>
        <v>0</v>
      </c>
    </row>
    <row r="31" spans="1:13" x14ac:dyDescent="0.35">
      <c r="A31" t="s">
        <v>23</v>
      </c>
      <c r="B31" t="s">
        <v>20</v>
      </c>
      <c r="C31">
        <f t="shared" si="4"/>
        <v>2023</v>
      </c>
      <c r="D31" s="3">
        <v>359000000</v>
      </c>
      <c r="E31" s="3">
        <v>96500</v>
      </c>
      <c r="F31" s="9">
        <f t="shared" ref="F31:G31" si="16">F21</f>
        <v>0.26719951655980001</v>
      </c>
      <c r="G31" s="9">
        <f t="shared" si="16"/>
        <v>0.26446154676064948</v>
      </c>
      <c r="H31" s="5">
        <f t="shared" si="13"/>
        <v>95924626.444968209</v>
      </c>
      <c r="I31" s="5">
        <f t="shared" si="14"/>
        <v>25520.539262402675</v>
      </c>
      <c r="J31" s="6">
        <v>0.85603832840003369</v>
      </c>
      <c r="K31" s="6">
        <v>0.87510884438362979</v>
      </c>
      <c r="L31" s="2">
        <f t="shared" si="2"/>
        <v>112056462.03278628</v>
      </c>
      <c r="M31" s="2">
        <f t="shared" si="3"/>
        <v>29162.702932545148</v>
      </c>
    </row>
    <row r="32" spans="1:13" x14ac:dyDescent="0.35">
      <c r="A32" t="s">
        <v>24</v>
      </c>
      <c r="B32" t="s">
        <v>20</v>
      </c>
      <c r="C32">
        <f t="shared" si="4"/>
        <v>2023</v>
      </c>
      <c r="D32" s="3">
        <v>20000000</v>
      </c>
      <c r="E32" s="3">
        <v>3000</v>
      </c>
      <c r="F32" s="9">
        <f t="shared" ref="F32:G32" si="17">F22</f>
        <v>8.4681750747711948E-2</v>
      </c>
      <c r="G32" s="9">
        <f t="shared" si="17"/>
        <v>8.6142040325007524E-2</v>
      </c>
      <c r="H32" s="5">
        <f t="shared" si="13"/>
        <v>1693635.0149542389</v>
      </c>
      <c r="I32" s="5">
        <f t="shared" si="14"/>
        <v>258.42612097502257</v>
      </c>
      <c r="J32" s="6">
        <v>0.92910443318564917</v>
      </c>
      <c r="K32" s="6">
        <v>0.9301765650080257</v>
      </c>
      <c r="L32" s="2">
        <f t="shared" si="2"/>
        <v>1822868.2960291342</v>
      </c>
      <c r="M32" s="2">
        <f t="shared" si="3"/>
        <v>277.824803049938</v>
      </c>
    </row>
    <row r="33" spans="1:13" x14ac:dyDescent="0.35">
      <c r="A33" t="s">
        <v>6</v>
      </c>
      <c r="B33" t="s">
        <v>20</v>
      </c>
      <c r="C33">
        <f t="shared" si="4"/>
        <v>2023</v>
      </c>
      <c r="D33" s="3">
        <v>50000000</v>
      </c>
      <c r="E33" s="3">
        <v>8400</v>
      </c>
      <c r="F33" s="9">
        <f t="shared" ref="F33:G33" si="18">F23</f>
        <v>0.21775683614609564</v>
      </c>
      <c r="G33" s="9">
        <f t="shared" si="18"/>
        <v>0.21775683614609564</v>
      </c>
      <c r="H33" s="5">
        <f t="shared" si="13"/>
        <v>10887841.807304783</v>
      </c>
      <c r="I33" s="5">
        <f t="shared" si="14"/>
        <v>1829.1574236272033</v>
      </c>
      <c r="J33" s="6">
        <v>0.75000021740245804</v>
      </c>
      <c r="K33" s="6">
        <v>0.75000021740245804</v>
      </c>
      <c r="L33" s="2">
        <f t="shared" si="2"/>
        <v>14517118.20166347</v>
      </c>
      <c r="M33" s="2">
        <f t="shared" si="3"/>
        <v>2438.8758578794627</v>
      </c>
    </row>
    <row r="34" spans="1:13" x14ac:dyDescent="0.35">
      <c r="A34" t="s">
        <v>25</v>
      </c>
      <c r="B34" t="s">
        <v>20</v>
      </c>
      <c r="C34">
        <f t="shared" si="4"/>
        <v>2023</v>
      </c>
      <c r="D34" s="3">
        <v>29000000</v>
      </c>
      <c r="E34" s="3">
        <v>8000</v>
      </c>
      <c r="F34" s="9">
        <f t="shared" ref="F34:G34" si="19">F24</f>
        <v>0.58026155353045406</v>
      </c>
      <c r="G34" s="9">
        <f t="shared" si="19"/>
        <v>0.38676957001102535</v>
      </c>
      <c r="H34" s="5">
        <f t="shared" si="13"/>
        <v>16827585.052383166</v>
      </c>
      <c r="I34" s="5">
        <f t="shared" si="14"/>
        <v>3094.1565600882027</v>
      </c>
      <c r="J34" s="6">
        <v>0.71579049996017763</v>
      </c>
      <c r="K34" s="6">
        <v>0.71579049996017763</v>
      </c>
      <c r="L34" s="2">
        <f t="shared" si="2"/>
        <v>23509092.469541512</v>
      </c>
      <c r="M34" s="2">
        <f t="shared" si="3"/>
        <v>4322.7125258861961</v>
      </c>
    </row>
    <row r="35" spans="1:13" x14ac:dyDescent="0.35">
      <c r="A35" t="s">
        <v>26</v>
      </c>
      <c r="B35" t="s">
        <v>20</v>
      </c>
      <c r="C35">
        <f t="shared" si="4"/>
        <v>2023</v>
      </c>
      <c r="D35" s="3">
        <v>165000000</v>
      </c>
      <c r="E35" s="3">
        <v>20000</v>
      </c>
      <c r="F35" s="9">
        <f t="shared" ref="F35:G35" si="20">F25</f>
        <v>0.25180593242110244</v>
      </c>
      <c r="G35" s="9">
        <f t="shared" si="20"/>
        <v>0.24035364338822826</v>
      </c>
      <c r="H35" s="5">
        <f t="shared" si="13"/>
        <v>41547978.849481903</v>
      </c>
      <c r="I35" s="5">
        <f t="shared" si="14"/>
        <v>4807.0728677645648</v>
      </c>
      <c r="J35" s="6">
        <v>0.85008405062485226</v>
      </c>
      <c r="K35" s="6">
        <v>0.85361874958386041</v>
      </c>
      <c r="L35" s="2">
        <f t="shared" si="2"/>
        <v>48875142.19204814</v>
      </c>
      <c r="M35" s="2">
        <f t="shared" si="3"/>
        <v>5631.404968679537</v>
      </c>
    </row>
    <row r="36" spans="1:13" x14ac:dyDescent="0.35">
      <c r="A36" t="s">
        <v>27</v>
      </c>
      <c r="B36" t="s">
        <v>20</v>
      </c>
      <c r="C36">
        <f t="shared" si="4"/>
        <v>2023</v>
      </c>
      <c r="D36" s="3">
        <v>333000000</v>
      </c>
      <c r="E36" s="3">
        <v>1400</v>
      </c>
      <c r="F36" s="9">
        <f t="shared" ref="F36:G36" si="21">F26</f>
        <v>0</v>
      </c>
      <c r="G36" s="9">
        <f t="shared" si="21"/>
        <v>0</v>
      </c>
      <c r="H36" s="5">
        <f t="shared" si="13"/>
        <v>0</v>
      </c>
      <c r="I36" s="5">
        <f t="shared" si="14"/>
        <v>0</v>
      </c>
      <c r="J36" s="6">
        <v>0.85008405062485226</v>
      </c>
      <c r="K36" s="6">
        <v>0.85361874958386041</v>
      </c>
      <c r="L36" s="2">
        <f t="shared" si="2"/>
        <v>0</v>
      </c>
      <c r="M36" s="2">
        <f t="shared" si="3"/>
        <v>0</v>
      </c>
    </row>
    <row r="37" spans="1:13" x14ac:dyDescent="0.35">
      <c r="A37" t="s">
        <v>28</v>
      </c>
      <c r="B37" t="s">
        <v>20</v>
      </c>
      <c r="C37">
        <f t="shared" si="4"/>
        <v>2023</v>
      </c>
      <c r="D37" s="3">
        <v>161000000</v>
      </c>
      <c r="E37" s="3">
        <v>43000</v>
      </c>
      <c r="F37" s="9">
        <f t="shared" ref="F37:G37" si="22">F27</f>
        <v>0.25180593242110244</v>
      </c>
      <c r="G37" s="9">
        <f t="shared" si="22"/>
        <v>0.24035364338822826</v>
      </c>
      <c r="H37" s="5">
        <f t="shared" si="13"/>
        <v>40540755.119797491</v>
      </c>
      <c r="I37" s="5">
        <f t="shared" si="14"/>
        <v>10335.206665693815</v>
      </c>
      <c r="J37" s="6">
        <v>0.85008405062485226</v>
      </c>
      <c r="K37" s="6">
        <v>0.85361874958386041</v>
      </c>
      <c r="L37" s="2">
        <f t="shared" si="2"/>
        <v>47690290.260119699</v>
      </c>
      <c r="M37" s="2">
        <f t="shared" si="3"/>
        <v>12107.520682661005</v>
      </c>
    </row>
    <row r="38" spans="1:13" x14ac:dyDescent="0.35">
      <c r="A38" t="s">
        <v>29</v>
      </c>
      <c r="B38" t="s">
        <v>21</v>
      </c>
      <c r="C38">
        <f t="shared" si="4"/>
        <v>2023</v>
      </c>
      <c r="D38" s="3">
        <v>3000000</v>
      </c>
      <c r="E38" s="3">
        <v>84000</v>
      </c>
      <c r="F38" s="9">
        <f t="shared" ref="F38:G38" si="23">F28</f>
        <v>0.16928342169978303</v>
      </c>
      <c r="G38" s="9">
        <f t="shared" si="23"/>
        <v>0.16286491653798074</v>
      </c>
      <c r="H38" s="5">
        <f t="shared" si="13"/>
        <v>507850.26509934908</v>
      </c>
      <c r="I38" s="5">
        <f t="shared" si="14"/>
        <v>13680.652989190383</v>
      </c>
      <c r="J38" s="6">
        <v>1.1766542747314979</v>
      </c>
      <c r="K38" s="6">
        <v>1.1172823559803668</v>
      </c>
      <c r="L38" s="2">
        <f t="shared" si="2"/>
        <v>431605.33727312216</v>
      </c>
      <c r="M38" s="2">
        <f t="shared" si="3"/>
        <v>12244.579819920456</v>
      </c>
    </row>
    <row r="39" spans="1:13" x14ac:dyDescent="0.35">
      <c r="A39" t="s">
        <v>7</v>
      </c>
      <c r="B39" t="s">
        <v>21</v>
      </c>
      <c r="C39">
        <f t="shared" si="4"/>
        <v>2023</v>
      </c>
      <c r="D39" s="3">
        <v>49000000</v>
      </c>
      <c r="E39" s="3">
        <v>7500</v>
      </c>
      <c r="F39" s="9">
        <f t="shared" ref="F39:G39" si="24">F29</f>
        <v>0.11797440595188508</v>
      </c>
      <c r="G39" s="9">
        <f t="shared" si="24"/>
        <v>0.14226115978306217</v>
      </c>
      <c r="H39" s="5">
        <f t="shared" si="13"/>
        <v>5780745.8916423684</v>
      </c>
      <c r="I39" s="5">
        <f t="shared" si="14"/>
        <v>1066.9586983729662</v>
      </c>
      <c r="J39" s="6">
        <v>1</v>
      </c>
      <c r="K39" s="6">
        <v>1</v>
      </c>
      <c r="L39" s="2">
        <f t="shared" si="2"/>
        <v>5780745.8916423684</v>
      </c>
      <c r="M39" s="2">
        <f t="shared" si="3"/>
        <v>1066.9586983729662</v>
      </c>
    </row>
    <row r="40" spans="1:13" x14ac:dyDescent="0.35">
      <c r="A40" s="11" t="s">
        <v>30</v>
      </c>
      <c r="B40" s="11" t="s">
        <v>21</v>
      </c>
      <c r="C40" s="11">
        <f t="shared" si="4"/>
        <v>2023</v>
      </c>
      <c r="D40" s="12">
        <v>15000000</v>
      </c>
      <c r="E40" s="12">
        <v>2000</v>
      </c>
      <c r="F40" s="16">
        <f t="shared" ref="F40:G40" si="25">F30</f>
        <v>0</v>
      </c>
      <c r="G40" s="16">
        <f t="shared" si="25"/>
        <v>0</v>
      </c>
      <c r="H40" s="14">
        <f t="shared" si="13"/>
        <v>0</v>
      </c>
      <c r="I40" s="14">
        <f t="shared" si="14"/>
        <v>0</v>
      </c>
      <c r="J40" s="13">
        <v>1</v>
      </c>
      <c r="K40" s="13">
        <v>1</v>
      </c>
      <c r="L40" s="15">
        <f t="shared" si="2"/>
        <v>0</v>
      </c>
      <c r="M40" s="15">
        <f t="shared" si="3"/>
        <v>0</v>
      </c>
    </row>
    <row r="41" spans="1:13" x14ac:dyDescent="0.35">
      <c r="A41" t="s">
        <v>23</v>
      </c>
      <c r="B41" t="s">
        <v>20</v>
      </c>
      <c r="C41">
        <f t="shared" si="4"/>
        <v>2024</v>
      </c>
      <c r="D41" s="3">
        <v>560000000</v>
      </c>
      <c r="E41" s="3">
        <v>127900</v>
      </c>
      <c r="F41" s="9">
        <f t="shared" ref="F41:G41" si="26">F31</f>
        <v>0.26719951655980001</v>
      </c>
      <c r="G41" s="9">
        <f t="shared" si="26"/>
        <v>0.26446154676064948</v>
      </c>
      <c r="H41" s="5">
        <f t="shared" si="13"/>
        <v>149631729.27348801</v>
      </c>
      <c r="I41" s="5">
        <f t="shared" si="14"/>
        <v>33824.631830687067</v>
      </c>
      <c r="J41" s="6">
        <v>0.85603832840003369</v>
      </c>
      <c r="K41" s="6">
        <v>0.87510884438362979</v>
      </c>
      <c r="L41" s="2">
        <f t="shared" si="2"/>
        <v>174795595.37147722</v>
      </c>
      <c r="M41" s="2">
        <f t="shared" si="3"/>
        <v>38651.914042202319</v>
      </c>
    </row>
    <row r="42" spans="1:13" x14ac:dyDescent="0.35">
      <c r="A42" t="s">
        <v>24</v>
      </c>
      <c r="B42" t="s">
        <v>20</v>
      </c>
      <c r="C42">
        <f t="shared" si="4"/>
        <v>2024</v>
      </c>
      <c r="D42" s="3">
        <v>65000000</v>
      </c>
      <c r="E42" s="3">
        <v>9000</v>
      </c>
      <c r="F42" s="9">
        <f t="shared" ref="F42:G42" si="27">F32</f>
        <v>8.4681750747711948E-2</v>
      </c>
      <c r="G42" s="9">
        <f t="shared" si="27"/>
        <v>8.6142040325007524E-2</v>
      </c>
      <c r="H42" s="5">
        <f t="shared" si="13"/>
        <v>5504313.7986012762</v>
      </c>
      <c r="I42" s="5">
        <f t="shared" si="14"/>
        <v>775.27836292506777</v>
      </c>
      <c r="J42" s="6">
        <v>0.92910443318564917</v>
      </c>
      <c r="K42" s="6">
        <v>0.9301765650080257</v>
      </c>
      <c r="L42" s="2">
        <f t="shared" si="2"/>
        <v>5924321.962094686</v>
      </c>
      <c r="M42" s="2">
        <f t="shared" si="3"/>
        <v>833.47440914981394</v>
      </c>
    </row>
    <row r="43" spans="1:13" x14ac:dyDescent="0.35">
      <c r="A43" t="s">
        <v>6</v>
      </c>
      <c r="B43" t="s">
        <v>20</v>
      </c>
      <c r="C43">
        <f t="shared" si="4"/>
        <v>2024</v>
      </c>
      <c r="D43" s="3">
        <v>54000000</v>
      </c>
      <c r="E43" s="3">
        <v>8400</v>
      </c>
      <c r="F43" s="9">
        <f t="shared" ref="F43:G43" si="28">F33</f>
        <v>0.21775683614609564</v>
      </c>
      <c r="G43" s="9">
        <f t="shared" si="28"/>
        <v>0.21775683614609564</v>
      </c>
      <c r="H43" s="5">
        <f t="shared" si="13"/>
        <v>11758869.151889164</v>
      </c>
      <c r="I43" s="5">
        <f t="shared" si="14"/>
        <v>1829.1574236272033</v>
      </c>
      <c r="J43" s="6">
        <v>0.75000021740245804</v>
      </c>
      <c r="K43" s="6">
        <v>0.75000021740245804</v>
      </c>
      <c r="L43" s="2">
        <f t="shared" si="2"/>
        <v>15678487.657796545</v>
      </c>
      <c r="M43" s="2">
        <f t="shared" si="3"/>
        <v>2438.8758578794627</v>
      </c>
    </row>
    <row r="44" spans="1:13" x14ac:dyDescent="0.35">
      <c r="A44" t="s">
        <v>25</v>
      </c>
      <c r="B44" t="s">
        <v>20</v>
      </c>
      <c r="C44">
        <f t="shared" si="4"/>
        <v>2024</v>
      </c>
      <c r="D44" s="3">
        <v>96000000</v>
      </c>
      <c r="E44" s="3">
        <v>25100</v>
      </c>
      <c r="F44" s="9">
        <f t="shared" ref="F44:G44" si="29">F34</f>
        <v>0.58026155353045406</v>
      </c>
      <c r="G44" s="9">
        <f t="shared" si="29"/>
        <v>0.38676957001102535</v>
      </c>
      <c r="H44" s="5">
        <f t="shared" si="13"/>
        <v>55705109.138923593</v>
      </c>
      <c r="I44" s="5">
        <f t="shared" si="14"/>
        <v>9707.9162072767358</v>
      </c>
      <c r="J44" s="6">
        <v>0.71579049996017763</v>
      </c>
      <c r="K44" s="6">
        <v>0.71579049996017763</v>
      </c>
      <c r="L44" s="2">
        <f t="shared" si="2"/>
        <v>77823202.657792598</v>
      </c>
      <c r="M44" s="2">
        <f t="shared" si="3"/>
        <v>13562.510549967941</v>
      </c>
    </row>
    <row r="45" spans="1:13" x14ac:dyDescent="0.35">
      <c r="A45" t="s">
        <v>26</v>
      </c>
      <c r="B45" t="s">
        <v>20</v>
      </c>
      <c r="C45">
        <f t="shared" si="4"/>
        <v>2024</v>
      </c>
      <c r="D45" s="3">
        <v>165000000</v>
      </c>
      <c r="E45" s="3">
        <v>22000</v>
      </c>
      <c r="F45" s="9">
        <f t="shared" ref="F45:G45" si="30">F35</f>
        <v>0.25180593242110244</v>
      </c>
      <c r="G45" s="9">
        <f t="shared" si="30"/>
        <v>0.24035364338822826</v>
      </c>
      <c r="H45" s="5">
        <f t="shared" si="13"/>
        <v>41547978.849481903</v>
      </c>
      <c r="I45" s="5">
        <f t="shared" si="14"/>
        <v>5287.7801545410221</v>
      </c>
      <c r="J45" s="6">
        <v>0.85008405062485226</v>
      </c>
      <c r="K45" s="6">
        <v>0.85361874958386041</v>
      </c>
      <c r="L45" s="2">
        <f t="shared" si="2"/>
        <v>48875142.19204814</v>
      </c>
      <c r="M45" s="2">
        <f t="shared" si="3"/>
        <v>6194.5454655474914</v>
      </c>
    </row>
    <row r="46" spans="1:13" x14ac:dyDescent="0.35">
      <c r="A46" t="s">
        <v>27</v>
      </c>
      <c r="B46" t="s">
        <v>20</v>
      </c>
      <c r="C46">
        <f t="shared" si="4"/>
        <v>2024</v>
      </c>
      <c r="D46" s="3">
        <v>333000000</v>
      </c>
      <c r="E46" s="3">
        <v>1300</v>
      </c>
      <c r="F46" s="9">
        <f t="shared" ref="F46:G46" si="31">F36</f>
        <v>0</v>
      </c>
      <c r="G46" s="9">
        <f t="shared" si="31"/>
        <v>0</v>
      </c>
      <c r="H46" s="5">
        <f t="shared" si="13"/>
        <v>0</v>
      </c>
      <c r="I46" s="5">
        <f t="shared" si="14"/>
        <v>0</v>
      </c>
      <c r="J46" s="6">
        <v>0.85008405062485226</v>
      </c>
      <c r="K46" s="6">
        <v>0.85361874958386041</v>
      </c>
      <c r="L46" s="2">
        <f t="shared" si="2"/>
        <v>0</v>
      </c>
      <c r="M46" s="2">
        <f t="shared" si="3"/>
        <v>0</v>
      </c>
    </row>
    <row r="47" spans="1:13" x14ac:dyDescent="0.35">
      <c r="A47" t="s">
        <v>28</v>
      </c>
      <c r="B47" t="s">
        <v>20</v>
      </c>
      <c r="C47">
        <f t="shared" si="4"/>
        <v>2024</v>
      </c>
      <c r="D47" s="3">
        <v>181000000</v>
      </c>
      <c r="E47" s="3">
        <v>45400</v>
      </c>
      <c r="F47" s="9">
        <f t="shared" ref="F47:G47" si="32">F37</f>
        <v>0.25180593242110244</v>
      </c>
      <c r="G47" s="9">
        <f t="shared" si="32"/>
        <v>0.24035364338822826</v>
      </c>
      <c r="H47" s="5">
        <f t="shared" si="13"/>
        <v>45576873.768219545</v>
      </c>
      <c r="I47" s="5">
        <f t="shared" si="14"/>
        <v>10912.055409825563</v>
      </c>
      <c r="J47" s="6">
        <v>0.85008405062485226</v>
      </c>
      <c r="K47" s="6">
        <v>0.85361874958386041</v>
      </c>
      <c r="L47" s="2">
        <f t="shared" si="2"/>
        <v>53614549.919761904</v>
      </c>
      <c r="M47" s="2">
        <f t="shared" si="3"/>
        <v>12783.28927890255</v>
      </c>
    </row>
    <row r="48" spans="1:13" x14ac:dyDescent="0.35">
      <c r="A48" t="s">
        <v>29</v>
      </c>
      <c r="B48" t="s">
        <v>21</v>
      </c>
      <c r="C48">
        <f t="shared" si="4"/>
        <v>2024</v>
      </c>
      <c r="D48" s="3">
        <v>7000000</v>
      </c>
      <c r="E48" s="3">
        <v>123000</v>
      </c>
      <c r="F48" s="9">
        <f t="shared" ref="F48:G48" si="33">F38</f>
        <v>0.16928342169978303</v>
      </c>
      <c r="G48" s="9">
        <f t="shared" si="33"/>
        <v>0.16286491653798074</v>
      </c>
      <c r="H48" s="5">
        <f t="shared" si="13"/>
        <v>1184983.9518984812</v>
      </c>
      <c r="I48" s="5">
        <f t="shared" si="14"/>
        <v>20032.384734171632</v>
      </c>
      <c r="J48" s="6">
        <v>1.1766542747314979</v>
      </c>
      <c r="K48" s="6">
        <v>1.1172823559803668</v>
      </c>
      <c r="L48" s="2">
        <f t="shared" si="2"/>
        <v>1007079.1203039518</v>
      </c>
      <c r="M48" s="2">
        <f t="shared" si="3"/>
        <v>17929.563307740667</v>
      </c>
    </row>
    <row r="49" spans="1:13" x14ac:dyDescent="0.35">
      <c r="A49" t="s">
        <v>7</v>
      </c>
      <c r="B49" t="s">
        <v>21</v>
      </c>
      <c r="C49">
        <f t="shared" si="4"/>
        <v>2024</v>
      </c>
      <c r="D49" s="3">
        <v>97000000</v>
      </c>
      <c r="E49" s="3">
        <v>14500</v>
      </c>
      <c r="F49" s="9">
        <f t="shared" ref="F49:G49" si="34">F39</f>
        <v>0.11797440595188508</v>
      </c>
      <c r="G49" s="9">
        <f t="shared" si="34"/>
        <v>0.14226115978306217</v>
      </c>
      <c r="H49" s="5">
        <f t="shared" si="13"/>
        <v>11443517.377332853</v>
      </c>
      <c r="I49" s="5">
        <f t="shared" si="14"/>
        <v>2062.7868168544014</v>
      </c>
      <c r="J49" s="6">
        <v>1</v>
      </c>
      <c r="K49" s="6">
        <v>1</v>
      </c>
      <c r="L49" s="2">
        <f t="shared" si="2"/>
        <v>11443517.377332853</v>
      </c>
      <c r="M49" s="2">
        <f t="shared" si="3"/>
        <v>2062.7868168544014</v>
      </c>
    </row>
    <row r="50" spans="1:13" x14ac:dyDescent="0.35">
      <c r="A50" t="s">
        <v>30</v>
      </c>
      <c r="B50" t="s">
        <v>21</v>
      </c>
      <c r="C50">
        <f t="shared" si="4"/>
        <v>2024</v>
      </c>
      <c r="D50" s="3">
        <v>16000000</v>
      </c>
      <c r="E50" s="3">
        <v>2000</v>
      </c>
      <c r="F50" s="9">
        <f t="shared" ref="F50:G50" si="35">F40</f>
        <v>0</v>
      </c>
      <c r="G50" s="9">
        <f t="shared" si="35"/>
        <v>0</v>
      </c>
      <c r="H50" s="5">
        <f t="shared" si="13"/>
        <v>0</v>
      </c>
      <c r="I50" s="5">
        <f t="shared" si="14"/>
        <v>0</v>
      </c>
      <c r="J50" s="6">
        <v>1</v>
      </c>
      <c r="K50" s="6">
        <v>1</v>
      </c>
      <c r="L50" s="2">
        <f t="shared" si="2"/>
        <v>0</v>
      </c>
      <c r="M50" s="2">
        <f t="shared" si="3"/>
        <v>0</v>
      </c>
    </row>
  </sheetData>
  <mergeCells count="5">
    <mergeCell ref="D9:E9"/>
    <mergeCell ref="F9:G9"/>
    <mergeCell ref="H9:I9"/>
    <mergeCell ref="J9:K9"/>
    <mergeCell ref="L9:M9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AACFF67256049A485179023DD9F32" ma:contentTypeVersion="0" ma:contentTypeDescription="Create a new document." ma:contentTypeScope="" ma:versionID="8af12ab99f0670eb2585e48d1431ba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24930A-89D6-4092-9447-A0B0CE192BE4}">
  <ds:schemaRefs>
    <ds:schemaRef ds:uri="http://schemas.microsoft.com/office/2006/documentManagement/types"/>
    <ds:schemaRef ds:uri="http://purl.org/dc/terms/"/>
    <ds:schemaRef ds:uri="http://schemas.microsoft.com/sharepoint/v3/field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12f68b52-648b-46a0-8463-d3282342a499"/>
    <ds:schemaRef ds:uri="http://purl.org/dc/dcmitype/"/>
    <ds:schemaRef ds:uri="http://schemas.openxmlformats.org/package/2006/metadata/core-properties"/>
    <ds:schemaRef ds:uri="d178a8d1-16ff-473a-8ed0-d41f4478457a"/>
  </ds:schemaRefs>
</ds:datastoreItem>
</file>

<file path=customXml/itemProps2.xml><?xml version="1.0" encoding="utf-8"?>
<ds:datastoreItem xmlns:ds="http://schemas.openxmlformats.org/officeDocument/2006/customXml" ds:itemID="{BDB2F525-C00D-4DA0-876C-C1DD85B8DB44}"/>
</file>

<file path=customXml/itemProps3.xml><?xml version="1.0" encoding="utf-8"?>
<ds:datastoreItem xmlns:ds="http://schemas.openxmlformats.org/officeDocument/2006/customXml" ds:itemID="{0874BA4D-B460-4FDF-B18D-F160BE1B1D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2019-2020 IF Est.</vt:lpstr>
      <vt:lpstr>2021-2024 CDM Framework Est.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Jp Musaazi</dc:creator>
  <cp:lastModifiedBy>Sehrish Syed</cp:lastModifiedBy>
  <dcterms:created xsi:type="dcterms:W3CDTF">2023-07-04T18:55:07Z</dcterms:created>
  <dcterms:modified xsi:type="dcterms:W3CDTF">2023-11-17T15:42:31Z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f3ae17-4131-4cab-af65-6307e1627001_Enabled">
    <vt:lpwstr>true</vt:lpwstr>
  </property>
  <property fmtid="{D5CDD505-2E9C-101B-9397-08002B2CF9AE}" pid="3" name="MSIP_Label_84f3ae17-4131-4cab-af65-6307e1627001_SetDate">
    <vt:lpwstr>2023-07-04T19:23:02Z</vt:lpwstr>
  </property>
  <property fmtid="{D5CDD505-2E9C-101B-9397-08002B2CF9AE}" pid="4" name="MSIP_Label_84f3ae17-4131-4cab-af65-6307e1627001_Method">
    <vt:lpwstr>Privileged</vt:lpwstr>
  </property>
  <property fmtid="{D5CDD505-2E9C-101B-9397-08002B2CF9AE}" pid="5" name="MSIP_Label_84f3ae17-4131-4cab-af65-6307e1627001_Name">
    <vt:lpwstr>Confidential - Anyone (not protected)</vt:lpwstr>
  </property>
  <property fmtid="{D5CDD505-2E9C-101B-9397-08002B2CF9AE}" pid="6" name="MSIP_Label_84f3ae17-4131-4cab-af65-6307e1627001_SiteId">
    <vt:lpwstr>cecf09d6-44f1-4c40-95a1-cbafb9319d75</vt:lpwstr>
  </property>
  <property fmtid="{D5CDD505-2E9C-101B-9397-08002B2CF9AE}" pid="7" name="MSIP_Label_84f3ae17-4131-4cab-af65-6307e1627001_ActionId">
    <vt:lpwstr>4cfe34b2-4a28-43f3-a407-918da831a1cf</vt:lpwstr>
  </property>
  <property fmtid="{D5CDD505-2E9C-101B-9397-08002B2CF9AE}" pid="8" name="MSIP_Label_84f3ae17-4131-4cab-af65-6307e1627001_ContentBits">
    <vt:lpwstr>0</vt:lpwstr>
  </property>
  <property fmtid="{D5CDD505-2E9C-101B-9397-08002B2CF9AE}" pid="9" name="ContentTypeId">
    <vt:lpwstr>0x0101002EDAACFF67256049A485179023DD9F32</vt:lpwstr>
  </property>
</Properties>
</file>