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2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3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4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5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drawings/drawing6.xml" ContentType="application/vnd.openxmlformats-officedocument.drawing+xml"/>
  <Override PartName="/xl/ctrlProps/ctrlProp28.xml" ContentType="application/vnd.ms-excel.controlproperties+xml"/>
  <Override PartName="/xl/ctrlProps/ctrlProp29.xml" ContentType="application/vnd.ms-excel.controlproperties+xml"/>
  <Override PartName="/xl/drawings/drawing7.xml" ContentType="application/vnd.openxmlformats-officedocument.drawing+xml"/>
  <Override PartName="/xl/ctrlProps/ctrlProp30.xml" ContentType="application/vnd.ms-excel.controlproperties+xml"/>
  <Override PartName="/xl/ctrlProps/ctrlProp31.xml" ContentType="application/vnd.ms-excel.controlproperties+xml"/>
  <Override PartName="/xl/drawings/drawing8.xml" ContentType="application/vnd.openxmlformats-officedocument.drawing+xml"/>
  <Override PartName="/xl/ctrlProps/ctrlProp32.xml" ContentType="application/vnd.ms-excel.controlproperties+xml"/>
  <Override PartName="/xl/ctrlProps/ctrlProp3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hydro.torontohydro.com/divisions/regulatorylegal/2025RateApp/Exhibits/Application/Exhibit8/Tab06-Bill Impacts/S01-OEB Appendix 2W/"/>
    </mc:Choice>
  </mc:AlternateContent>
  <xr:revisionPtr revIDLastSave="0" documentId="13_ncr:1_{55BC8835-FAD4-4180-83CB-FC9B2E096C11}" xr6:coauthVersionLast="47" xr6:coauthVersionMax="47" xr10:uidLastSave="{00000000-0000-0000-0000-000000000000}"/>
  <bookViews>
    <workbookView xWindow="-110" yWindow="-110" windowWidth="19420" windowHeight="10420" tabRatio="807" xr2:uid="{15F917F7-E20E-4F34-AE13-9E36091BBF9D}"/>
  </bookViews>
  <sheets>
    <sheet name="RESIDENTIAL" sheetId="1" r:id="rId1"/>
    <sheet name="CSMUR" sheetId="2" r:id="rId2"/>
    <sheet name="GS&lt;50 kW" sheetId="3" r:id="rId3"/>
    <sheet name="GS 50-999 kW" sheetId="4" r:id="rId4"/>
    <sheet name="GS 1,000-4,999 kW" sheetId="5" r:id="rId5"/>
    <sheet name="LARGE USE SERVICE" sheetId="6" r:id="rId6"/>
    <sheet name="STREET LIGHTING SERVICE" sheetId="7" r:id="rId7"/>
    <sheet name="USL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0" hidden="1">RESIDENTIAL!$B$23:$F$72</definedName>
    <definedName name="_Key1" hidden="1">#REF!</definedName>
    <definedName name="_Order1" hidden="1">0</definedName>
    <definedName name="_Sort" hidden="1">#REF!</definedName>
    <definedName name="_V1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aaaaaaa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d" hidden="1">#REF!</definedName>
    <definedName name="ada" hidden="1">#REF!</definedName>
    <definedName name="adf" hidden="1">{#N/A,#N/A,FALSE,"Aging Summary";#N/A,#N/A,FALSE,"Ratio Analysis";#N/A,#N/A,FALSE,"Test 120 Day Accts";#N/A,#N/A,FALSE,"Tickmarks"}</definedName>
    <definedName name="Allocators">'[1]RR Cost Allocation'!$C$5:$C$22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S2DocOpenMode" hidden="1">"AS2DocumentEdit"</definedName>
    <definedName name="AS2HasNoAutoHeaderFooter" hidden="1">" "</definedName>
    <definedName name="aw" hidden="1">#REF!</definedName>
    <definedName name="az" hidden="1">#REF!</definedName>
    <definedName name="azad" hidden="1">{#N/A,#N/A,FALSE,"Aging Summary";#N/A,#N/A,FALSE,"Ratio Analysis";#N/A,#N/A,FALSE,"Test 120 Day Accts";#N/A,#N/A,FALSE,"Tickmarks"}</definedName>
    <definedName name="bb" hidden="1">#REF!</definedName>
    <definedName name="bvvbnvbn" hidden="1">{#N/A,#N/A,FALSE,"Aging Summary";#N/A,#N/A,FALSE,"Ratio Analysis";#N/A,#N/A,FALSE,"Test 120 Day Accts";#N/A,#N/A,FALSE,"Tickmarks"}</definedName>
    <definedName name="COS_RES_CUSTOMERS">'[2]2019 Rates'!$I$12</definedName>
    <definedName name="COS_RES_KWH">'[2]2019 Rates'!$I$13</definedName>
    <definedName name="Crystal_1_1_WEBI_DataGrid" hidden="1">[3]summary!#REF!</definedName>
    <definedName name="Crystal_1_1_WEBI_HHeading" hidden="1">[3]summary!#REF!</definedName>
    <definedName name="Crystal_1_1_WEBI_Table" hidden="1">[3]summary!#REF!</definedName>
    <definedName name="Crystal_10_1_WEBI_DataGrid" hidden="1">#REF!</definedName>
    <definedName name="Crystal_10_1_WEBI_HHeading" hidden="1">#REF!</definedName>
    <definedName name="Crystal_10_1_WEBI_Table" hidden="1">#REF!</definedName>
    <definedName name="Crystal_12_1_WEBI_DataGrid" hidden="1">#REF!</definedName>
    <definedName name="Crystal_12_1_WEBI_HHeading" hidden="1">#REF!</definedName>
    <definedName name="Crystal_12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4_1_WEBI_DataGrid" hidden="1">#REF!</definedName>
    <definedName name="Crystal_4_1_WEBI_HHeading" hidden="1">#REF!</definedName>
    <definedName name="Crystal_4_1_WEBI_Table" hidden="1">#REF!</definedName>
    <definedName name="Crystal_5_1_WEBI_DataGrid" hidden="1">#REF!</definedName>
    <definedName name="Crystal_5_1_WEBI_HHeading" hidden="1">#REF!</definedName>
    <definedName name="Crystal_5_1_WEBI_Table" hidden="1">#REF!</definedName>
    <definedName name="Crystal_6_1_WEBI_DataGrid" hidden="1">#REF!</definedName>
    <definedName name="Crystal_6_1_WEBI_HHeading" hidden="1">#REF!</definedName>
    <definedName name="Crystal_6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vcxvcxvx" hidden="1">{#N/A,#N/A,FALSE,"Aging Summary";#N/A,#N/A,FALSE,"Ratio Analysis";#N/A,#N/A,FALSE,"Test 120 Day Accts";#N/A,#N/A,FALSE,"Tickmarks"}</definedName>
    <definedName name="cxczxzc" hidden="1">#REF!</definedName>
    <definedName name="cxvvx" hidden="1">#REF!</definedName>
    <definedName name="cxXcXZ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czxcz" hidden="1">{#N/A,#N/A,FALSE,"Aging Summary";#N/A,#N/A,FALSE,"Ratio Analysis";#N/A,#N/A,FALSE,"Test 120 Day Accts";#N/A,#N/A,FALSE,"Tickmarks"}</definedName>
    <definedName name="dd" hidden="1">{#N/A,#N/A,FALSE,"Aging Summary";#N/A,#N/A,FALSE,"Ratio Analysis";#N/A,#N/A,FALSE,"Test 120 Day Accts";#N/A,#N/A,FALSE,"Tickmarks"}</definedName>
    <definedName name="dfdsfds" hidden="1">#REF!</definedName>
    <definedName name="dfhgfdgg" hidden="1">{#N/A,#N/A,FALSE,"Aging Summary";#N/A,#N/A,FALSE,"Ratio Analysis";#N/A,#N/A,FALSE,"Test 120 Day Accts";#N/A,#N/A,FALSE,"Tickmarks"}</definedName>
    <definedName name="dfsdf" hidden="1">#REF!</definedName>
    <definedName name="dgfdgfdgfdgdg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dgvfdgfdgfd" hidden="1">{"year1",#N/A,FALSE,"compare";"year2",#N/A,FALSE,"compare";"year3",#N/A,FALSE,"compare";"year4",#N/A,FALSE,"compare";"year5",#N/A,FALSE,"compare"}</definedName>
    <definedName name="dqd" hidden="1">#REF!</definedName>
    <definedName name="dsADA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dsfdsfsd" hidden="1">#REF!</definedName>
    <definedName name="e" hidden="1">{#N/A,#N/A,FALSE,"Aging Summary";#N/A,#N/A,FALSE,"Ratio Analysis";#N/A,#N/A,FALSE,"Test 120 Day Accts";#N/A,#N/A,FALSE,"Tickmarks"}</definedName>
    <definedName name="EBNUMBER">'[4]LDC Info'!$E$16</definedName>
    <definedName name="eet" hidden="1">#REF!</definedName>
    <definedName name="eqeqe" hidden="1">{#N/A,#N/A,FALSE,"Aging Summary";#N/A,#N/A,FALSE,"Ratio Analysis";#N/A,#N/A,FALSE,"Test 120 Day Accts";#N/A,#N/A,FALSE,"Tickmarks"}</definedName>
    <definedName name="errw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ertt" hidden="1">#REF!</definedName>
    <definedName name="ertte" hidden="1">#REF!</definedName>
    <definedName name="eterte" hidden="1">#REF!</definedName>
    <definedName name="etet" hidden="1">#REF!</definedName>
    <definedName name="etette" hidden="1">#REF!</definedName>
    <definedName name="etretret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etrt" hidden="1">#REF!</definedName>
    <definedName name="ewer" hidden="1">#REF!</definedName>
    <definedName name="ewrewr" hidden="1">#REF!</definedName>
    <definedName name="ewrteter" hidden="1">#REF!</definedName>
    <definedName name="ewrwr" hidden="1">#REF!</definedName>
    <definedName name="fdgdgfd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fdgfdg" hidden="1">#REF!</definedName>
    <definedName name="fdgfdgdfgdf" hidden="1">{#N/A,#N/A,FALSE,"Aging Summary";#N/A,#N/A,FALSE,"Ratio Analysis";#N/A,#N/A,FALSE,"Test 120 Day Accts";#N/A,#N/A,FALSE,"Tickmarks"}</definedName>
    <definedName name="fdgfdgdgdggg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fdgfdgfdg" hidden="1">{#N/A,#N/A,FALSE,"Aging Summary";#N/A,#N/A,FALSE,"Ratio Analysis";#N/A,#N/A,FALSE,"Test 120 Day Accts";#N/A,#N/A,FALSE,"Tickmarks"}</definedName>
    <definedName name="fdgfdgfdgd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fdgfdgfdgdfg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fdsfdsf" hidden="1">#REF!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gdgdgd" hidden="1">{#N/A,#N/A,FALSE,"Aging Summary";#N/A,#N/A,FALSE,"Ratio Analysis";#N/A,#N/A,FALSE,"Test 120 Day Accts";#N/A,#N/A,FALSE,"Tickmarks"}</definedName>
    <definedName name="fghfgh" hidden="1">#REF!</definedName>
    <definedName name="fghjh" hidden="1">#REF!</definedName>
    <definedName name="fhh" hidden="1">{#N/A,#N/A,FALSE,"Aging Summary";#N/A,#N/A,FALSE,"Ratio Analysis";#N/A,#N/A,FALSE,"Test 120 Day Accts";#N/A,#N/A,FALSE,"Tickmarks"}</definedName>
    <definedName name="forecast_wholesale_lineplus">'[5]14. RTSR - Forecast Wholesale'!$P$113</definedName>
    <definedName name="forecast_wholesale_network">'[5]14. RTSR - Forecast Wholesale'!$F$109</definedName>
    <definedName name="fsds" hidden="1">#REF!</definedName>
    <definedName name="fsfs" hidden="1">#REF!</definedName>
    <definedName name="G1LD">'[6]6. Class A Consumption Data'!$C$14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fdgfdgd" hidden="1">{#N/A,#N/A,FALSE,"Aging Summary";#N/A,#N/A,FALSE,"Ratio Analysis";#N/A,#N/A,FALSE,"Test 120 Day Accts";#N/A,#N/A,FALSE,"Tickmarks"}</definedName>
    <definedName name="gfdgfdgfdg" hidden="1">{#N/A,#N/A,FALSE,"Aging Summary";#N/A,#N/A,FALSE,"Ratio Analysis";#N/A,#N/A,FALSE,"Test 120 Day Accts";#N/A,#N/A,FALSE,"Tickmarks"}</definedName>
    <definedName name="ggfdg" hidden="1">#REF!</definedName>
    <definedName name="ggggggg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ghgh" hidden="1">{#N/A,#N/A,FALSE,"Aging Summary";#N/A,#N/A,FALSE,"Ratio Analysis";#N/A,#N/A,FALSE,"Test 120 Day Accts";#N/A,#N/A,FALSE,"Tickmarks"}</definedName>
    <definedName name="h" hidden="1">{#N/A,#N/A,FALSE,"Aging Summary";#N/A,#N/A,FALSE,"Ratio Analysis";#N/A,#N/A,FALSE,"Test 120 Day Accts";#N/A,#N/A,FALSE,"Tickmarks"}</definedName>
    <definedName name="hfghfh" hidden="1">{#N/A,#N/A,FALSE,"Aging Summary";#N/A,#N/A,FALSE,"Ratio Analysis";#N/A,#N/A,FALSE,"Test 120 Day Accts";#N/A,#N/A,FALSE,"Tickmarks"}</definedName>
    <definedName name="hgfhfh" hidden="1">#REF!</definedName>
    <definedName name="hgfhgfh" hidden="1">#REF!</definedName>
    <definedName name="hggjhj" hidden="1">#REF!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gj" hidden="1">#REF!</definedName>
    <definedName name="hgjhj" hidden="1">{#N/A,#N/A,FALSE,"Aging Summary";#N/A,#N/A,FALSE,"Ratio Analysis";#N/A,#N/A,FALSE,"Test 120 Day Accts";#N/A,#N/A,FALSE,"Tickmarks"}</definedName>
    <definedName name="hgjhjhgjh" hidden="1">{#N/A,#N/A,FALSE,"Aging Summary";#N/A,#N/A,FALSE,"Ratio Analysis";#N/A,#N/A,FALSE,"Test 120 Day Accts";#N/A,#N/A,FALSE,"Tickmarks"}</definedName>
    <definedName name="hhjhj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jjjgj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kjhk" hidden="1">{#N/A,#N/A,FALSE,"Aging Summary";#N/A,#N/A,FALSE,"Ratio Analysis";#N/A,#N/A,FALSE,"Test 120 Day Accts";#N/A,#N/A,FALSE,"Tickmarks"}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ERT" hidden="1">"c2536"</definedName>
    <definedName name="IQ_CONVERT_PCT" hidden="1">"c2537"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EST_REUT" hidden="1">"c5453"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ADJ_ACT_OR_EST_CIQ" hidden="1">"c4960"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MES_REVISION_DATE_" hidden="1">40161.860162037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EST_REUT" hidden="1">"c3634"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39778.4359375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Z_SCORE" hidden="1">"c1339"</definedName>
    <definedName name="iuiou" hidden="1">#REF!</definedName>
    <definedName name="iuoiuoiu" hidden="1">{#N/A,#N/A,FALSE,"Aging Summary";#N/A,#N/A,FALSE,"Ratio Analysis";#N/A,#N/A,FALSE,"Test 120 Day Accts";#N/A,#N/A,FALSE,"Tickmarks"}</definedName>
    <definedName name="iuyiyi" hidden="1">#REF!</definedName>
    <definedName name="iyui" hidden="1">{#N/A,#N/A,FALSE,"Aging Summary";#N/A,#N/A,FALSE,"Ratio Analysis";#N/A,#N/A,FALSE,"Test 120 Day Accts";#N/A,#N/A,FALSE,"Tickmarks"}</definedName>
    <definedName name="j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" hidden="1">{"income",#N/A,FALSE,"income_statement"}</definedName>
    <definedName name="jhgjhgjhgj" hidden="1">{#N/A,#N/A,FALSE,"Aging Summary";#N/A,#N/A,FALSE,"Ratio Analysis";#N/A,#N/A,FALSE,"Test 120 Day Accts";#N/A,#N/A,FALSE,"Tickmarks"}</definedName>
    <definedName name="jhjhgjjghhj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jhkjhk" hidden="1">#REF!</definedName>
    <definedName name="jhkjhkh" hidden="1">#REF!</definedName>
    <definedName name="jhkjhlkjhk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 hidden="1">{#N/A,#N/A,FALSE,"Aging Summary";#N/A,#N/A,FALSE,"Ratio Analysis";#N/A,#N/A,FALSE,"Test 120 Day Accts";#N/A,#N/A,FALSE,"Tickmarks"}</definedName>
    <definedName name="jjkhh" hidden="1">#REF!</definedName>
    <definedName name="jkhjkjhkjhkhkh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jkj" hidden="1">#REF!</definedName>
    <definedName name="jkjhkjhkhkh" hidden="1">{"datatable",#N/A,FALSE,"Cust.Adds_Volumes"}</definedName>
    <definedName name="JKLKJLJ" hidden="1">{#N/A,#N/A,FALSE,"Aging Summary";#N/A,#N/A,FALSE,"Ratio Analysis";#N/A,#N/A,FALSE,"Test 120 Day Accts";#N/A,#N/A,FALSE,"Tickmarks"}</definedName>
    <definedName name="K" hidden="1">{#N/A,#N/A,FALSE,"Aging Summary";#N/A,#N/A,FALSE,"Ratio Analysis";#N/A,#N/A,FALSE,"Test 120 Day Accts";#N/A,#N/A,FALSE,"Tickmarks"}</definedName>
    <definedName name="kjhk" hidden="1">#REF!</definedName>
    <definedName name="kjj\" hidden="1">{#N/A,#N/A,FALSE,"Aging Summary";#N/A,#N/A,FALSE,"Ratio Analysis";#N/A,#N/A,FALSE,"Test 120 Day Accts";#N/A,#N/A,FALSE,"Tickmarks"}</definedName>
    <definedName name="kjkhj" hidden="1">#REF!</definedName>
    <definedName name="kjkj" hidden="1">#REF!</definedName>
    <definedName name="kjlkjl" hidden="1">#REF!</definedName>
    <definedName name="kjll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kkgk" hidden="1">#REF!</definedName>
    <definedName name="kkyuk" hidden="1">#REF!</definedName>
    <definedName name="l" hidden="1">{#N/A,#N/A,FALSE,"Aging Summary";#N/A,#N/A,FALSE,"Ratio Analysis";#N/A,#N/A,FALSE,"Test 120 Day Accts";#N/A,#N/A,FALSE,"Tickmarks"}</definedName>
    <definedName name="LastSheet" hidden="1">"Fixed Asset Amort and  UCC 2"</definedName>
    <definedName name="LDCList">OFFSET('[6]2016 List'!$A$1,0,0,COUNTA('[6]2016 List'!$A:$A),1)</definedName>
    <definedName name="LDCNAME1">'[7]1. Information Sheet'!$F$14</definedName>
    <definedName name="lhl" hidden="1">#REF!</definedName>
    <definedName name="listdata">'[6]4. Billing Det. for Def-Var'!#REF!</definedName>
    <definedName name="ljljlj" hidden="1">#REF!</definedName>
    <definedName name="lkjlj" hidden="1">#REF!</definedName>
    <definedName name="lkjlkl" hidden="1">#REF!</definedName>
    <definedName name="lkll" hidden="1">{#N/A,#N/A,FALSE,"Aging Summary";#N/A,#N/A,FALSE,"Ratio Analysis";#N/A,#N/A,FALSE,"Test 120 Day Accts";#N/A,#N/A,FALSE,"Tickmarks"}</definedName>
    <definedName name="llkjl" hidden="1">#REF!</definedName>
    <definedName name="m" hidden="1">{#N/A,#N/A,FALSE,"Aging Summary";#N/A,#N/A,FALSE,"Ratio Analysis";#N/A,#N/A,FALSE,"Test 120 Day Accts";#N/A,#N/A,FALSE,"Tickmarks"}</definedName>
    <definedName name="MMM" hidden="1">{#N/A,#N/A,FALSE,"Aging Summary";#N/A,#N/A,FALSE,"Ratio Analysis";#N/A,#N/A,FALSE,"Test 120 Day Accts";#N/A,#N/A,FALSE,"Tickmarks"}</definedName>
    <definedName name="mnbm" hidden="1">#REF!</definedName>
    <definedName name="mnbmnb" hidden="1">{#N/A,#N/A,FALSE,"Aging Summary";#N/A,#N/A,FALSE,"Ratio Analysis";#N/A,#N/A,FALSE,"Test 120 Day Accts";#N/A,#N/A,FALSE,"Tickmarks"}</definedName>
    <definedName name="mnn" hidden="1">#REF!</definedName>
    <definedName name="n" hidden="1">{#N/A,#N/A,FALSE,"Aging Summary";#N/A,#N/A,FALSE,"Ratio Analysis";#N/A,#N/A,FALSE,"Test 120 Day Accts";#N/A,#N/A,FALSE,"Tickmarks"}</definedName>
    <definedName name="Newmarket_SA">'[6]2016 List'!$C$28:$C$29</definedName>
    <definedName name="nmbnm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oiio" hidden="1">#REF!</definedName>
    <definedName name="oiuoiuo" hidden="1">#REF!</definedName>
    <definedName name="oiupop" hidden="1">{#N/A,#N/A,FALSE,"Aging Summary";#N/A,#N/A,FALSE,"Ratio Analysis";#N/A,#N/A,FALSE,"Test 120 Day Accts";#N/A,#N/A,FALSE,"Tickmarks"}</definedName>
    <definedName name="oiyuoiyui" hidden="1">{#N/A,#N/A,FALSE,"Aging Summary";#N/A,#N/A,FALSE,"Ratio Analysis";#N/A,#N/A,FALSE,"Test 120 Day Accts";#N/A,#N/A,FALSE,"Tickmarks"}</definedName>
    <definedName name="oo" hidden="1">{#N/A,#N/A,FALSE,"Aging Summary";#N/A,#N/A,FALSE,"Ratio Analysis";#N/A,#N/A,FALSE,"Test 120 Day Accts";#N/A,#N/A,FALSE,"Tickmarks"}</definedName>
    <definedName name="opoipoi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oipiop" hidden="1">#REF!</definedName>
    <definedName name="poipoi" hidden="1">{#N/A,#N/A,FALSE,"Aging Summary";#N/A,#N/A,FALSE,"Ratio Analysis";#N/A,#N/A,FALSE,"Test 120 Day Accts";#N/A,#N/A,FALSE,"Tickmarks"}</definedName>
    <definedName name="pp" hidden="1">{#N/A,#N/A,FALSE,"Aging Summary";#N/A,#N/A,FALSE,"Ratio Analysis";#N/A,#N/A,FALSE,"Test 120 Day Accts";#N/A,#N/A,FALSE,"Tickmarks"}</definedName>
    <definedName name="_xlnm.Print_Area" localSheetId="1">CSMUR!$A$3:$AF$119</definedName>
    <definedName name="_xlnm.Print_Area" localSheetId="4">'GS 1,000-4,999 kW'!$A$3:$AF$137</definedName>
    <definedName name="_xlnm.Print_Area" localSheetId="3">'GS 50-999 kW'!$A$3:$AF$71</definedName>
    <definedName name="_xlnm.Print_Area" localSheetId="2">'GS&lt;50 kW'!$A$3:$AF$137</definedName>
    <definedName name="_xlnm.Print_Area" localSheetId="5">'LARGE USE SERVICE'!$A$3:$AF$68</definedName>
    <definedName name="_xlnm.Print_Area" localSheetId="0">RESIDENTIAL!$B$13:$AF$321</definedName>
    <definedName name="_xlnm.Print_Area" localSheetId="6">'STREET LIGHTING SERVICE'!$A$12:$AF$76</definedName>
    <definedName name="_xlnm.Print_Area" localSheetId="7">USL!$A$3:$AF$62</definedName>
    <definedName name="q" hidden="1">#REF!</definedName>
    <definedName name="qqeqe" hidden="1">{#N/A,#N/A,FALSE,"Aging Summary";#N/A,#N/A,FALSE,"Ratio Analysis";#N/A,#N/A,FALSE,"Test 120 Day Accts";#N/A,#N/A,FALSE,"Tickmarks"}</definedName>
    <definedName name="qwe" hidden="1">#REF!</definedName>
    <definedName name="qwqe" hidden="1">#REF!</definedName>
    <definedName name="Rate_Riders">'[1]RR Cost Allocation'!$C$26:$C$55</definedName>
    <definedName name="RateRiderName">OFFSET('[6]Rate Rider Database'!$C$1,1,0,COUNTA('[6]Rate Rider Database'!$C:$C)-1,1)</definedName>
    <definedName name="reee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retet" hidden="1">#REF!</definedName>
    <definedName name="retett" hidden="1">#REF!</definedName>
    <definedName name="retret" hidden="1">#REF!</definedName>
    <definedName name="retretretret" hidden="1">{#N/A,#N/A,FALSE,"Aging Summary";#N/A,#N/A,FALSE,"Ratio Analysis";#N/A,#N/A,FALSE,"Test 120 Day Accts";#N/A,#N/A,FALSE,"Tickmarks"}</definedName>
    <definedName name="rett" hidden="1">#REF!</definedName>
    <definedName name="rewrewr" hidden="1">#REF!</definedName>
    <definedName name="rr" hidden="1">{#N/A,#N/A,FALSE,"Aging Summary";#N/A,#N/A,FALSE,"Ratio Analysis";#N/A,#N/A,FALSE,"Test 120 Day Accts";#N/A,#N/A,FALSE,"Tickmarks"}</definedName>
    <definedName name="rry" hidden="1">{#N/A,#N/A,FALSE,"Aging Summary";#N/A,#N/A,FALSE,"Ratio Analysis";#N/A,#N/A,FALSE,"Test 120 Day Accts";#N/A,#N/A,FALSE,"Tickmarks"}</definedName>
    <definedName name="rtr" hidden="1">{#N/A,#N/A,FALSE,"Aging Summary";#N/A,#N/A,FALSE,"Ratio Analysis";#N/A,#N/A,FALSE,"Test 120 Day Accts";#N/A,#N/A,FALSE,"Tickmarks"}</definedName>
    <definedName name="rttyrty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rtyr" hidden="1">{#N/A,#N/A,FALSE,"Aging Summary";#N/A,#N/A,FALSE,"Ratio Analysis";#N/A,#N/A,FALSE,"Test 120 Day Accts";#N/A,#N/A,FALSE,"Tickmarks"}</definedName>
    <definedName name="rtytryty" hidden="1">{#N/A,#N/A,FALSE,"Aging Summary";#N/A,#N/A,FALSE,"Ratio Analysis";#N/A,#N/A,FALSE,"Test 120 Day Accts";#N/A,#N/A,FALSE,"Tickmarks"}</definedName>
    <definedName name="ryrtyr" hidden="1">#REF!</definedName>
    <definedName name="rytrt" hidden="1">#REF!</definedName>
    <definedName name="sadada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sadasd" hidden="1">{#N/A,#N/A,FALSE,"Aging Summary";#N/A,#N/A,FALSE,"Ratio Analysis";#N/A,#N/A,FALSE,"Test 120 Day Accts";#N/A,#N/A,FALSE,"Tickmarks"}</definedName>
    <definedName name="sfdsfdsfs" hidden="1">#REF!</definedName>
    <definedName name="sffdsf" hidden="1">#REF!</definedName>
    <definedName name="sfsf" hidden="1">#REF!</definedName>
    <definedName name="sfsfs" hidden="1">#REF!</definedName>
    <definedName name="Shirley">#REF!</definedName>
    <definedName name="Total_Current_Wholesale_Lineplus">'[5]13. RTSR - Current Wholesale'!$P$113</definedName>
    <definedName name="total_current_wholesale_network">'[5]13. RTSR - Current Wholesale'!$F$109</definedName>
    <definedName name="tre" hidden="1">#REF!</definedName>
    <definedName name="tretert" hidden="1">#REF!</definedName>
    <definedName name="trryrytr" hidden="1">{#N/A,#N/A,FALSE,"Aging Summary";#N/A,#N/A,FALSE,"Ratio Analysis";#N/A,#N/A,FALSE,"Test 120 Day Accts";#N/A,#N/A,FALSE,"Tickmarks"}</definedName>
    <definedName name="trtret" hidden="1">{#N/A,#N/A,FALSE,"Aging Summary";#N/A,#N/A,FALSE,"Ratio Analysis";#N/A,#N/A,FALSE,"Test 120 Day Accts";#N/A,#N/A,FALSE,"Tickmarks"}</definedName>
    <definedName name="tryrt" hidden="1">#REF!</definedName>
    <definedName name="tryryr" hidden="1">{#N/A,#N/A,FALSE,"Aging Summary";#N/A,#N/A,FALSE,"Ratio Analysis";#N/A,#N/A,FALSE,"Test 120 Day Accts";#N/A,#N/A,FALSE,"Tickmarks"}</definedName>
    <definedName name="trytryr" hidden="1">{#N/A,#N/A,FALSE,"Aging Summary";#N/A,#N/A,FALSE,"Ratio Analysis";#N/A,#N/A,FALSE,"Test 120 Day Accts";#N/A,#N/A,FALSE,"Tickmarks"}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y" hidden="1">{#N/A,#N/A,FALSE,"Aging Summary";#N/A,#N/A,FALSE,"Ratio Analysis";#N/A,#N/A,FALSE,"Test 120 Day Accts";#N/A,#N/A,FALSE,"Tickmarks"}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et" hidden="1">#REF!</definedName>
    <definedName name="ttt" hidden="1">{#N/A,#N/A,FALSE,"Aging Summary";#N/A,#N/A,FALSE,"Ratio Analysis";#N/A,#N/A,FALSE,"Test 120 Day Accts";#N/A,#N/A,FALSE,"Tickmarks"}</definedName>
    <definedName name="tutu" hidden="1">#REF!</definedName>
    <definedName name="tuytu" hidden="1">{#N/A,#N/A,FALSE,"Aging Summary";#N/A,#N/A,FALSE,"Ratio Analysis";#N/A,#N/A,FALSE,"Test 120 Day Accts";#N/A,#N/A,FALSE,"Tickmarks"}</definedName>
    <definedName name="tyiuy" hidden="1">#REF!</definedName>
    <definedName name="tyty" hidden="1">{#N/A,#N/A,FALSE,"Aging Summary";#N/A,#N/A,FALSE,"Ratio Analysis";#N/A,#N/A,FALSE,"Test 120 Day Accts";#N/A,#N/A,FALSE,"Tickmarks"}</definedName>
    <definedName name="tyuytu" hidden="1">#REF!</definedName>
    <definedName name="Units">#REF!</definedName>
    <definedName name="UOM">#REF!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hidden="1">{#N/A,#N/A,FALSE,"Aging Summary";#N/A,#N/A,FALSE,"Ratio Analysis";#N/A,#N/A,FALSE,"Test 120 Day Accts";#N/A,#N/A,FALSE,"Tickmarks"}</definedName>
    <definedName name="uytuyt" hidden="1">#REF!</definedName>
    <definedName name="uytuytu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v" hidden="1">{#N/A,#N/A,FALSE,"Aging Summary";#N/A,#N/A,FALSE,"Ratio Analysis";#N/A,#N/A,FALSE,"Test 120 Day Accts";#N/A,#N/A,FALSE,"Tickmarks"}</definedName>
    <definedName name="vbbbbbbbbb" hidden="1">{#N/A,#N/A,FALSE,"Aging Summary";#N/A,#N/A,FALSE,"Ratio Analysis";#N/A,#N/A,FALSE,"Test 120 Day Accts";#N/A,#N/A,FALSE,"Tickmarks"}</definedName>
    <definedName name="vcbcbvcb" hidden="1">#REF!</definedName>
    <definedName name="vcbvcbvcbc" hidden="1">{#N/A,#N/A,FALSE,"Aging Summary";#N/A,#N/A,FALSE,"Ratio Analysis";#N/A,#N/A,FALSE,"Test 120 Day Accts";#N/A,#N/A,FALSE,"Tickmarks"}</definedName>
    <definedName name="vn" hidden="1">#REF!</definedName>
    <definedName name="vxvx" hidden="1">#REF!</definedName>
    <definedName name="vxvxv" hidden="1">#REF!</definedName>
    <definedName name="w" hidden="1">{#N/A,#N/A,FALSE,"Aging Summary";#N/A,#N/A,FALSE,"Ratio Analysis";#N/A,#N/A,FALSE,"Test 120 Day Accts";#N/A,#N/A,FALSE,"Tickmarks"}</definedName>
    <definedName name="werrr" hidden="1">{#N/A,#N/A,FALSE,"Aging Summary";#N/A,#N/A,FALSE,"Ratio Analysis";#N/A,#N/A,FALSE,"Test 120 Day Accts";#N/A,#N/A,FALSE,"Tickmarks"}</definedName>
    <definedName name="wete" hidden="1">#REF!</definedName>
    <definedName name="wewre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" hidden="1">#REF!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ging._.and._.Trend._.Analysis." hidden="1">{#N/A,#N/A,FALSE,"Aging Summary";#N/A,#N/A,FALSE,"Ratio Analysis";#N/A,#N/A,FALSE,"Test 120 Day Accts";#N/A,#N/A,FALSE,"Tickmarks"}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stadds_volumes." hidden="1">{"datatable",#N/A,FALSE,"Cust.Adds_Volumes"}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income." hidden="1">{"income",#N/A,FALSE,"income_statement"}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OMreport." hidden="1">{"OM_data",#N/A,FALSE,"O&amp;M Data Table";"OM_regulatory_adjustments",#N/A,FALSE,"O&amp;M Data Table";"OM_select_data",#N/A,FALSE,"O&amp;M Data 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wrwrw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xcvcv" hidden="1">#REF!</definedName>
    <definedName name="xzcxzcxzc" hidden="1">{#N/A,#N/A,FALSE,"Aging Summary";#N/A,#N/A,FALSE,"Ratio Analysis";#N/A,#N/A,FALSE,"Test 120 Day Accts";#N/A,#N/A,FALSE,"Tickmarks"}</definedName>
    <definedName name="xzcxzcxzcxxz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RS_LEFT">'[2]2019 Rates'!$I$14</definedName>
    <definedName name="ytrytry" hidden="1">{#N/A,#N/A,FALSE,"Aging Summary";#N/A,#N/A,FALSE,"Ratio Analysis";#N/A,#N/A,FALSE,"Test 120 Day Accts";#N/A,#N/A,FALSE,"Tickmarks"}</definedName>
    <definedName name="ytuytut" hidden="1">{#N/A,#N/A,FALSE,"Aging Summary";#N/A,#N/A,FALSE,"Ratio Analysis";#N/A,#N/A,FALSE,"Test 120 Day Accts";#N/A,#N/A,FALSE,"Tickmarks"}</definedName>
    <definedName name="ytuytutyu" hidden="1">{"OM_data",#N/A,FALSE,"O&amp;M Data Table";"OM_regulatory_adjustments",#N/A,FALSE,"O&amp;M Data Table";"OM_select_data",#N/A,FALSE,"O&amp;M Data Table"}</definedName>
    <definedName name="ytuytuyt" hidden="1">{#N/A,#N/A,FALSE,"Aging Summary";#N/A,#N/A,FALSE,"Ratio Analysis";#N/A,#N/A,FALSE,"Test 120 Day Accts";#N/A,#N/A,FALSE,"Tickmarks"}</definedName>
    <definedName name="yuiuiu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yuiyi" hidden="1">#REF!</definedName>
    <definedName name="yuiyuiuyi" hidden="1">{#N/A,#N/A,FALSE,"Aging Summary";#N/A,#N/A,FALSE,"Ratio Analysis";#N/A,#N/A,FALSE,"Test 120 Day Accts";#N/A,#N/A,FALSE,"Tickmarks"}</definedName>
    <definedName name="yuiyuiy" hidden="1">#REF!</definedName>
    <definedName name="yuiyuiyu" hidden="1">{#N/A,#N/A,FALSE,"Aging Summary";#N/A,#N/A,FALSE,"Ratio Analysis";#N/A,#N/A,FALSE,"Test 120 Day Accts";#N/A,#N/A,FALSE,"Tickmarks"}</definedName>
    <definedName name="yututu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uuyi" hidden="1">{#N/A,#N/A,FALSE,"Aging Summary";#N/A,#N/A,FALSE,"Ratio Analysis";#N/A,#N/A,FALSE,"Test 120 Day Accts";#N/A,#N/A,FALSE,"Tickmarks"}</definedName>
    <definedName name="yuytt" hidden="1">{#N/A,#N/A,FALSE,"Aging Summary";#N/A,#N/A,FALSE,"Ratio Analysis";#N/A,#N/A,FALSE,"Test 120 Day Accts";#N/A,#N/A,FALSE,"Tickmarks"}</definedName>
    <definedName name="yuyuiyiy" hidden="1">#REF!</definedName>
    <definedName name="yy" hidden="1">{#N/A,#N/A,FALSE,"Aging Summary";#N/A,#N/A,FALSE,"Ratio Analysis";#N/A,#N/A,FALSE,"Test 120 Day Accts";#N/A,#N/A,FALSE,"Tickmarks"}</definedName>
    <definedName name="yyrt" hidden="1">#REF!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uyt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6" i="1" l="1"/>
  <c r="H51" i="8" l="1"/>
  <c r="AS122" i="3"/>
  <c r="AS121" i="3"/>
  <c r="AL122" i="3"/>
  <c r="AL121" i="3"/>
  <c r="AE122" i="3"/>
  <c r="AE121" i="3"/>
  <c r="X122" i="3"/>
  <c r="X121" i="3"/>
  <c r="Q122" i="3"/>
  <c r="Q121" i="3"/>
  <c r="K122" i="3"/>
  <c r="K121" i="3"/>
  <c r="AS54" i="3"/>
  <c r="AS53" i="3"/>
  <c r="AL54" i="3"/>
  <c r="AL53" i="3"/>
  <c r="AE54" i="3"/>
  <c r="AE53" i="3"/>
  <c r="X54" i="3"/>
  <c r="X53" i="3"/>
  <c r="Q54" i="3"/>
  <c r="Q53" i="3"/>
  <c r="K54" i="3"/>
  <c r="K53" i="3"/>
  <c r="H54" i="3"/>
  <c r="H53" i="3"/>
  <c r="H122" i="3"/>
  <c r="H121" i="3"/>
  <c r="H50" i="2" l="1"/>
  <c r="Q18" i="5" l="1"/>
  <c r="X18" i="5"/>
  <c r="AF18" i="5"/>
  <c r="AM18" i="5"/>
  <c r="AT18" i="5"/>
  <c r="AS296" i="1" l="1"/>
  <c r="AS295" i="1"/>
  <c r="AL296" i="1"/>
  <c r="AL295" i="1"/>
  <c r="AE296" i="1"/>
  <c r="AE295" i="1"/>
  <c r="X296" i="1"/>
  <c r="X295" i="1"/>
  <c r="Y295" i="1" s="1"/>
  <c r="Q296" i="1"/>
  <c r="Q295" i="1"/>
  <c r="K296" i="1"/>
  <c r="K295" i="1"/>
  <c r="H296" i="1"/>
  <c r="H295" i="1"/>
  <c r="AW54" i="8"/>
  <c r="AV54" i="8"/>
  <c r="AP54" i="8"/>
  <c r="AO54" i="8"/>
  <c r="AI54" i="8"/>
  <c r="AH54" i="8"/>
  <c r="AB54" i="8"/>
  <c r="AA54" i="8"/>
  <c r="U54" i="8"/>
  <c r="T54" i="8"/>
  <c r="AT52" i="8"/>
  <c r="AR53" i="8"/>
  <c r="AT53" i="8" s="1"/>
  <c r="AM52" i="8"/>
  <c r="AK53" i="8"/>
  <c r="AM53" i="8" s="1"/>
  <c r="AF52" i="8"/>
  <c r="AD53" i="8"/>
  <c r="AF53" i="8" s="1"/>
  <c r="Y52" i="8"/>
  <c r="W53" i="8"/>
  <c r="Y53" i="8" s="1"/>
  <c r="R52" i="8"/>
  <c r="T52" i="8" s="1"/>
  <c r="P53" i="8"/>
  <c r="R53" i="8" s="1"/>
  <c r="L52" i="8"/>
  <c r="J53" i="8"/>
  <c r="L53" i="8" s="1"/>
  <c r="I52" i="8"/>
  <c r="N52" i="8" s="1"/>
  <c r="G53" i="8"/>
  <c r="I53" i="8" s="1"/>
  <c r="N53" i="8" s="1"/>
  <c r="AS51" i="8"/>
  <c r="AT51" i="8" s="1"/>
  <c r="AL51" i="8"/>
  <c r="AM51" i="8" s="1"/>
  <c r="AF51" i="8"/>
  <c r="AE51" i="8"/>
  <c r="X51" i="8"/>
  <c r="Y51" i="8" s="1"/>
  <c r="Q51" i="8"/>
  <c r="R51" i="8" s="1"/>
  <c r="K51" i="8"/>
  <c r="L51" i="8" s="1"/>
  <c r="I51" i="8"/>
  <c r="AS50" i="8"/>
  <c r="AT50" i="8" s="1"/>
  <c r="AL50" i="8"/>
  <c r="AM50" i="8" s="1"/>
  <c r="AE50" i="8"/>
  <c r="AF50" i="8" s="1"/>
  <c r="X50" i="8"/>
  <c r="Q50" i="8"/>
  <c r="R50" i="8" s="1"/>
  <c r="K50" i="8"/>
  <c r="L50" i="8" s="1"/>
  <c r="H50" i="8"/>
  <c r="I50" i="8" s="1"/>
  <c r="AS49" i="8"/>
  <c r="AT49" i="8" s="1"/>
  <c r="AL49" i="8"/>
  <c r="AM49" i="8" s="1"/>
  <c r="AE49" i="8"/>
  <c r="AF49" i="8" s="1"/>
  <c r="X49" i="8"/>
  <c r="Y49" i="8" s="1"/>
  <c r="Q49" i="8"/>
  <c r="R49" i="8" s="1"/>
  <c r="K49" i="8"/>
  <c r="L49" i="8" s="1"/>
  <c r="H49" i="8"/>
  <c r="I49" i="8" s="1"/>
  <c r="AS48" i="8"/>
  <c r="AT48" i="8" s="1"/>
  <c r="AL48" i="8"/>
  <c r="AM48" i="8" s="1"/>
  <c r="AE48" i="8"/>
  <c r="AF48" i="8" s="1"/>
  <c r="X48" i="8"/>
  <c r="Y48" i="8" s="1"/>
  <c r="Q48" i="8"/>
  <c r="R48" i="8" s="1"/>
  <c r="K48" i="8"/>
  <c r="L48" i="8" s="1"/>
  <c r="H48" i="8"/>
  <c r="I48" i="8" s="1"/>
  <c r="AS47" i="8"/>
  <c r="AT47" i="8" s="1"/>
  <c r="AV47" i="8" s="1"/>
  <c r="AL47" i="8"/>
  <c r="AM47" i="8" s="1"/>
  <c r="AE47" i="8"/>
  <c r="AF47" i="8" s="1"/>
  <c r="AH47" i="8" s="1"/>
  <c r="X47" i="8"/>
  <c r="Y47" i="8" s="1"/>
  <c r="Q47" i="8"/>
  <c r="R47" i="8" s="1"/>
  <c r="K47" i="8"/>
  <c r="L47" i="8" s="1"/>
  <c r="H47" i="8"/>
  <c r="I47" i="8" s="1"/>
  <c r="AT46" i="8"/>
  <c r="AM46" i="8"/>
  <c r="AF46" i="8"/>
  <c r="Y46" i="8"/>
  <c r="R46" i="8"/>
  <c r="L46" i="8"/>
  <c r="I46" i="8"/>
  <c r="AS43" i="8"/>
  <c r="AT43" i="8" s="1"/>
  <c r="AS40" i="8"/>
  <c r="AS45" i="8" s="1"/>
  <c r="AT45" i="8" s="1"/>
  <c r="AL40" i="8"/>
  <c r="AL41" i="8" s="1"/>
  <c r="AM41" i="8" s="1"/>
  <c r="AE40" i="8"/>
  <c r="AE44" i="8" s="1"/>
  <c r="AF44" i="8" s="1"/>
  <c r="AF40" i="8"/>
  <c r="X40" i="8"/>
  <c r="X41" i="8" s="1"/>
  <c r="Y41" i="8" s="1"/>
  <c r="K40" i="8"/>
  <c r="K43" i="8" s="1"/>
  <c r="L43" i="8" s="1"/>
  <c r="I40" i="8"/>
  <c r="H40" i="8"/>
  <c r="H45" i="8" s="1"/>
  <c r="I45" i="8" s="1"/>
  <c r="AW38" i="8"/>
  <c r="AV38" i="8"/>
  <c r="AP38" i="8"/>
  <c r="AO38" i="8"/>
  <c r="AI38" i="8"/>
  <c r="AH38" i="8"/>
  <c r="AB38" i="8"/>
  <c r="AA38" i="8"/>
  <c r="U38" i="8"/>
  <c r="T38" i="8"/>
  <c r="N38" i="8"/>
  <c r="M38" i="8"/>
  <c r="B38" i="8"/>
  <c r="AS37" i="8"/>
  <c r="AT37" i="8" s="1"/>
  <c r="AL37" i="8"/>
  <c r="AM37" i="8" s="1"/>
  <c r="AW37" i="8" s="1"/>
  <c r="AE37" i="8"/>
  <c r="AF37" i="8" s="1"/>
  <c r="X37" i="8"/>
  <c r="Y37" i="8" s="1"/>
  <c r="R37" i="8"/>
  <c r="Q37" i="8"/>
  <c r="K37" i="8"/>
  <c r="L37" i="8" s="1"/>
  <c r="H37" i="8"/>
  <c r="I37" i="8" s="1"/>
  <c r="B37" i="8"/>
  <c r="AS36" i="8"/>
  <c r="AT36" i="8" s="1"/>
  <c r="AL36" i="8"/>
  <c r="AM36" i="8" s="1"/>
  <c r="AE36" i="8"/>
  <c r="AF36" i="8" s="1"/>
  <c r="X36" i="8"/>
  <c r="Y36" i="8" s="1"/>
  <c r="Q36" i="8"/>
  <c r="R36" i="8" s="1"/>
  <c r="K36" i="8"/>
  <c r="L36" i="8" s="1"/>
  <c r="H36" i="8"/>
  <c r="I36" i="8" s="1"/>
  <c r="B36" i="8"/>
  <c r="AS35" i="8"/>
  <c r="AR35" i="8"/>
  <c r="AL35" i="8"/>
  <c r="AK35" i="8"/>
  <c r="AE35" i="8"/>
  <c r="AF35" i="8" s="1"/>
  <c r="AD35" i="8"/>
  <c r="X35" i="8"/>
  <c r="P35" i="8"/>
  <c r="K35" i="8"/>
  <c r="J35" i="8"/>
  <c r="H35" i="8"/>
  <c r="I35" i="8" s="1"/>
  <c r="G35" i="8"/>
  <c r="AS33" i="8"/>
  <c r="AT33" i="8" s="1"/>
  <c r="AM33" i="8"/>
  <c r="AL33" i="8"/>
  <c r="AE33" i="8"/>
  <c r="AF33" i="8" s="1"/>
  <c r="X33" i="8"/>
  <c r="Y33" i="8" s="1"/>
  <c r="Q33" i="8"/>
  <c r="R33" i="8" s="1"/>
  <c r="L33" i="8"/>
  <c r="K33" i="8"/>
  <c r="I33" i="8"/>
  <c r="H33" i="8"/>
  <c r="AS32" i="8"/>
  <c r="AT32" i="8" s="1"/>
  <c r="AL32" i="8"/>
  <c r="AM32" i="8" s="1"/>
  <c r="AE32" i="8"/>
  <c r="AF32" i="8" s="1"/>
  <c r="X32" i="8"/>
  <c r="Y32" i="8" s="1"/>
  <c r="Q32" i="8"/>
  <c r="R32" i="8" s="1"/>
  <c r="K32" i="8"/>
  <c r="L32" i="8" s="1"/>
  <c r="H32" i="8"/>
  <c r="I32" i="8" s="1"/>
  <c r="AS31" i="8"/>
  <c r="AT31" i="8" s="1"/>
  <c r="AL31" i="8"/>
  <c r="AE31" i="8"/>
  <c r="AF31" i="8" s="1"/>
  <c r="X31" i="8"/>
  <c r="Y31" i="8" s="1"/>
  <c r="R31" i="8"/>
  <c r="Q31" i="8"/>
  <c r="K31" i="8"/>
  <c r="L31" i="8" s="1"/>
  <c r="H31" i="8"/>
  <c r="I31" i="8" s="1"/>
  <c r="AS30" i="8"/>
  <c r="AL30" i="8"/>
  <c r="AE30" i="8"/>
  <c r="AF30" i="8" s="1"/>
  <c r="X30" i="8"/>
  <c r="Y30" i="8" s="1"/>
  <c r="Q30" i="8"/>
  <c r="R30" i="8" s="1"/>
  <c r="K30" i="8"/>
  <c r="L30" i="8" s="1"/>
  <c r="I30" i="8"/>
  <c r="H30" i="8"/>
  <c r="AS29" i="8"/>
  <c r="AL29" i="8"/>
  <c r="AE29" i="8"/>
  <c r="AF29" i="8"/>
  <c r="X29" i="8"/>
  <c r="Y29" i="8" s="1"/>
  <c r="AA29" i="8" s="1"/>
  <c r="Q29" i="8"/>
  <c r="R29" i="8" s="1"/>
  <c r="K29" i="8"/>
  <c r="L29" i="8" s="1"/>
  <c r="H29" i="8"/>
  <c r="I29" i="8" s="1"/>
  <c r="AS28" i="8"/>
  <c r="AT28" i="8" s="1"/>
  <c r="AL28" i="8"/>
  <c r="AM28" i="8"/>
  <c r="AW28" i="8" s="1"/>
  <c r="AE28" i="8"/>
  <c r="AF28" i="8" s="1"/>
  <c r="X28" i="8"/>
  <c r="Y28" i="8" s="1"/>
  <c r="Q28" i="8"/>
  <c r="R28" i="8" s="1"/>
  <c r="K28" i="8"/>
  <c r="L28" i="8" s="1"/>
  <c r="I28" i="8"/>
  <c r="H28" i="8"/>
  <c r="AS27" i="8"/>
  <c r="AL27" i="8"/>
  <c r="AM27" i="8" s="1"/>
  <c r="AE27" i="8"/>
  <c r="X27" i="8"/>
  <c r="Y27" i="8" s="1"/>
  <c r="Q27" i="8"/>
  <c r="R27" i="8" s="1"/>
  <c r="K27" i="8"/>
  <c r="L27" i="8" s="1"/>
  <c r="H27" i="8"/>
  <c r="I27" i="8" s="1"/>
  <c r="AS26" i="8"/>
  <c r="AT26" i="8" s="1"/>
  <c r="AL26" i="8"/>
  <c r="AM26" i="8" s="1"/>
  <c r="AE26" i="8"/>
  <c r="AF26" i="8" s="1"/>
  <c r="X26" i="8"/>
  <c r="Y26" i="8" s="1"/>
  <c r="Q26" i="8"/>
  <c r="R26" i="8" s="1"/>
  <c r="K26" i="8"/>
  <c r="L26" i="8" s="1"/>
  <c r="I26" i="8"/>
  <c r="H26" i="8"/>
  <c r="AS25" i="8"/>
  <c r="AT25" i="8" s="1"/>
  <c r="AL25" i="8"/>
  <c r="AM25" i="8" s="1"/>
  <c r="AE25" i="8"/>
  <c r="AF25" i="8" s="1"/>
  <c r="X25" i="8"/>
  <c r="Y25" i="8" s="1"/>
  <c r="Q25" i="8"/>
  <c r="R25" i="8" s="1"/>
  <c r="K25" i="8"/>
  <c r="L25" i="8" s="1"/>
  <c r="I25" i="8"/>
  <c r="N25" i="8" s="1"/>
  <c r="H25" i="8"/>
  <c r="AS24" i="8"/>
  <c r="AT24" i="8" s="1"/>
  <c r="AL24" i="8"/>
  <c r="AM24" i="8" s="1"/>
  <c r="AE24" i="8"/>
  <c r="AF24" i="8" s="1"/>
  <c r="X24" i="8"/>
  <c r="Y24" i="8" s="1"/>
  <c r="Q24" i="8"/>
  <c r="R24" i="8" s="1"/>
  <c r="K24" i="8"/>
  <c r="L24" i="8" s="1"/>
  <c r="H24" i="8"/>
  <c r="I24" i="8" s="1"/>
  <c r="AS23" i="8"/>
  <c r="AL23" i="8"/>
  <c r="AE23" i="8"/>
  <c r="AF23" i="8" s="1"/>
  <c r="Y23" i="8"/>
  <c r="X23" i="8"/>
  <c r="Q23" i="8"/>
  <c r="R23" i="8" s="1"/>
  <c r="K23" i="8"/>
  <c r="L23" i="8" s="1"/>
  <c r="H23" i="8"/>
  <c r="I23" i="8" s="1"/>
  <c r="AS22" i="8"/>
  <c r="AT22" i="8" s="1"/>
  <c r="AL22" i="8"/>
  <c r="AM22" i="8" s="1"/>
  <c r="AE22" i="8"/>
  <c r="AF22" i="8" s="1"/>
  <c r="X22" i="8"/>
  <c r="Y22" i="8" s="1"/>
  <c r="Q22" i="8"/>
  <c r="R22" i="8" s="1"/>
  <c r="K22" i="8"/>
  <c r="L22" i="8" s="1"/>
  <c r="H22" i="8"/>
  <c r="I22" i="8" s="1"/>
  <c r="AS21" i="8"/>
  <c r="AT21" i="8"/>
  <c r="AV21" i="8" s="1"/>
  <c r="AW21" i="8" s="1"/>
  <c r="AL21" i="8"/>
  <c r="AM21" i="8" s="1"/>
  <c r="AE21" i="8"/>
  <c r="AF21" i="8" s="1"/>
  <c r="Y21" i="8"/>
  <c r="X21" i="8"/>
  <c r="Q21" i="8"/>
  <c r="R21" i="8" s="1"/>
  <c r="K21" i="8"/>
  <c r="L21" i="8" s="1"/>
  <c r="H21" i="8"/>
  <c r="I21" i="8" s="1"/>
  <c r="AS20" i="8"/>
  <c r="AT20" i="8"/>
  <c r="AL20" i="8"/>
  <c r="AM20" i="8" s="1"/>
  <c r="AE20" i="8"/>
  <c r="AF20" i="8" s="1"/>
  <c r="X20" i="8"/>
  <c r="Y20" i="8" s="1"/>
  <c r="Q20" i="8"/>
  <c r="R20" i="8" s="1"/>
  <c r="K20" i="8"/>
  <c r="L20" i="8" s="1"/>
  <c r="H20" i="8"/>
  <c r="I20" i="8" s="1"/>
  <c r="AT19" i="8"/>
  <c r="AV19" i="8" s="1"/>
  <c r="AM19" i="8"/>
  <c r="AF19" i="8"/>
  <c r="AH19" i="8" s="1"/>
  <c r="Y19" i="8"/>
  <c r="R19" i="8"/>
  <c r="AB19" i="8" s="1"/>
  <c r="K19" i="8"/>
  <c r="L19" i="8" s="1"/>
  <c r="U19" i="8" s="1"/>
  <c r="H19" i="8"/>
  <c r="I19" i="8" s="1"/>
  <c r="AS18" i="8"/>
  <c r="AT18" i="8" s="1"/>
  <c r="AL18" i="8"/>
  <c r="AM18" i="8" s="1"/>
  <c r="AE18" i="8"/>
  <c r="X18" i="8"/>
  <c r="Y18" i="8" s="1"/>
  <c r="Q18" i="8"/>
  <c r="R18" i="8" s="1"/>
  <c r="K18" i="8"/>
  <c r="L18" i="8" s="1"/>
  <c r="H18" i="8"/>
  <c r="I18" i="8" s="1"/>
  <c r="AT17" i="8"/>
  <c r="AM17" i="8"/>
  <c r="AF17" i="8"/>
  <c r="Y17" i="8"/>
  <c r="R17" i="8"/>
  <c r="L17" i="8"/>
  <c r="I17" i="8"/>
  <c r="AT16" i="8"/>
  <c r="AM16" i="8"/>
  <c r="AF16" i="8"/>
  <c r="Y16" i="8"/>
  <c r="AH16" i="8" s="1"/>
  <c r="R16" i="8"/>
  <c r="L16" i="8"/>
  <c r="I16" i="8"/>
  <c r="X44" i="7"/>
  <c r="AW70" i="7"/>
  <c r="AV70" i="7"/>
  <c r="AP70" i="7"/>
  <c r="AO70" i="7"/>
  <c r="AI70" i="7"/>
  <c r="AH70" i="7"/>
  <c r="AB70" i="7"/>
  <c r="AA70" i="7"/>
  <c r="U70" i="7"/>
  <c r="T70" i="7"/>
  <c r="N70" i="7"/>
  <c r="M70" i="7"/>
  <c r="AW68" i="7"/>
  <c r="AV68" i="7"/>
  <c r="AP68" i="7"/>
  <c r="AO68" i="7"/>
  <c r="AI68" i="7"/>
  <c r="AH68" i="7"/>
  <c r="AB68" i="7"/>
  <c r="AA68" i="7"/>
  <c r="U68" i="7"/>
  <c r="T68" i="7"/>
  <c r="N68" i="7"/>
  <c r="M68" i="7"/>
  <c r="AW65" i="7"/>
  <c r="AV65" i="7"/>
  <c r="AP65" i="7"/>
  <c r="AO65" i="7"/>
  <c r="AI65" i="7"/>
  <c r="AH65" i="7"/>
  <c r="AB65" i="7"/>
  <c r="AA65" i="7"/>
  <c r="U65" i="7"/>
  <c r="T65" i="7"/>
  <c r="N65" i="7"/>
  <c r="M65" i="7"/>
  <c r="AW63" i="7"/>
  <c r="AV63" i="7"/>
  <c r="AP63" i="7"/>
  <c r="AO63" i="7"/>
  <c r="AI63" i="7"/>
  <c r="AH63" i="7"/>
  <c r="AB63" i="7"/>
  <c r="AA63" i="7"/>
  <c r="U63" i="7"/>
  <c r="T63" i="7"/>
  <c r="N63" i="7"/>
  <c r="M63" i="7"/>
  <c r="AS62" i="7"/>
  <c r="AL62" i="7"/>
  <c r="AE62" i="7"/>
  <c r="X62" i="7"/>
  <c r="Q62" i="7"/>
  <c r="K62" i="7"/>
  <c r="J62" i="7"/>
  <c r="AK44" i="7" s="1"/>
  <c r="H62" i="7"/>
  <c r="AT61" i="7"/>
  <c r="AM61" i="7"/>
  <c r="Y61" i="7"/>
  <c r="L61" i="7"/>
  <c r="G62" i="7"/>
  <c r="AS60" i="7"/>
  <c r="AT60" i="7" s="1"/>
  <c r="AL60" i="7"/>
  <c r="AM60" i="7" s="1"/>
  <c r="AE60" i="7"/>
  <c r="AF60" i="7" s="1"/>
  <c r="X60" i="7"/>
  <c r="Y60" i="7" s="1"/>
  <c r="Q60" i="7"/>
  <c r="R60" i="7" s="1"/>
  <c r="K60" i="7"/>
  <c r="L60" i="7" s="1"/>
  <c r="H60" i="7"/>
  <c r="I60" i="7" s="1"/>
  <c r="AS59" i="7"/>
  <c r="AT59" i="7" s="1"/>
  <c r="AL59" i="7"/>
  <c r="AE59" i="7"/>
  <c r="AF59" i="7" s="1"/>
  <c r="Y59" i="7"/>
  <c r="X59" i="7"/>
  <c r="Q59" i="7"/>
  <c r="K59" i="7"/>
  <c r="L59" i="7" s="1"/>
  <c r="H59" i="7"/>
  <c r="AS58" i="7"/>
  <c r="AT58" i="7" s="1"/>
  <c r="AM58" i="7"/>
  <c r="AL58" i="7"/>
  <c r="AE58" i="7"/>
  <c r="AF58" i="7" s="1"/>
  <c r="X58" i="7"/>
  <c r="Y58" i="7" s="1"/>
  <c r="AA58" i="7" s="1"/>
  <c r="AB58" i="7" s="1"/>
  <c r="Q58" i="7"/>
  <c r="R58" i="7" s="1"/>
  <c r="K58" i="7"/>
  <c r="L58" i="7" s="1"/>
  <c r="H58" i="7"/>
  <c r="I58" i="7" s="1"/>
  <c r="AS57" i="7"/>
  <c r="AT57" i="7" s="1"/>
  <c r="AL57" i="7"/>
  <c r="AM57" i="7" s="1"/>
  <c r="AE57" i="7"/>
  <c r="AF57" i="7" s="1"/>
  <c r="X57" i="7"/>
  <c r="Y57" i="7" s="1"/>
  <c r="Q57" i="7"/>
  <c r="R57" i="7" s="1"/>
  <c r="K57" i="7"/>
  <c r="L57" i="7" s="1"/>
  <c r="H57" i="7"/>
  <c r="I57" i="7" s="1"/>
  <c r="AS56" i="7"/>
  <c r="AT56" i="7"/>
  <c r="AL56" i="7"/>
  <c r="AM56" i="7" s="1"/>
  <c r="AE56" i="7"/>
  <c r="X56" i="7"/>
  <c r="Y56" i="7" s="1"/>
  <c r="Q56" i="7"/>
  <c r="R56" i="7" s="1"/>
  <c r="K56" i="7"/>
  <c r="H56" i="7"/>
  <c r="I56" i="7" s="1"/>
  <c r="AT55" i="7"/>
  <c r="AM55" i="7"/>
  <c r="AV55" i="7" s="1"/>
  <c r="AF55" i="7"/>
  <c r="Y55" i="7"/>
  <c r="R55" i="7"/>
  <c r="L55" i="7"/>
  <c r="I55" i="7"/>
  <c r="AS52" i="7"/>
  <c r="AS54" i="7" s="1"/>
  <c r="AT54" i="7" s="1"/>
  <c r="AL52" i="7"/>
  <c r="AL54" i="7" s="1"/>
  <c r="AM54" i="7" s="1"/>
  <c r="AE52" i="7"/>
  <c r="X52" i="7"/>
  <c r="Q52" i="7"/>
  <c r="Q54" i="7" s="1"/>
  <c r="R54" i="7" s="1"/>
  <c r="K52" i="7"/>
  <c r="K53" i="7" s="1"/>
  <c r="L53" i="7" s="1"/>
  <c r="H52" i="7"/>
  <c r="H54" i="7" s="1"/>
  <c r="I54" i="7" s="1"/>
  <c r="AS50" i="7"/>
  <c r="AT50" i="7" s="1"/>
  <c r="AL50" i="7"/>
  <c r="AE50" i="7"/>
  <c r="AF50" i="7" s="1"/>
  <c r="X50" i="7"/>
  <c r="Y50" i="7" s="1"/>
  <c r="Q50" i="7"/>
  <c r="R50" i="7" s="1"/>
  <c r="K50" i="7"/>
  <c r="L50" i="7" s="1"/>
  <c r="H50" i="7"/>
  <c r="I50" i="7" s="1"/>
  <c r="AS49" i="7"/>
  <c r="AT49" i="7" s="1"/>
  <c r="AL49" i="7"/>
  <c r="AE49" i="7"/>
  <c r="AF49" i="7" s="1"/>
  <c r="X49" i="7"/>
  <c r="Y49" i="7" s="1"/>
  <c r="Q49" i="7"/>
  <c r="K49" i="7"/>
  <c r="L49" i="7"/>
  <c r="H49" i="7"/>
  <c r="AS47" i="7"/>
  <c r="AL47" i="7"/>
  <c r="AM47" i="7" s="1"/>
  <c r="AE47" i="7"/>
  <c r="AF47" i="7" s="1"/>
  <c r="X47" i="7"/>
  <c r="Y47" i="7" s="1"/>
  <c r="Q47" i="7"/>
  <c r="R47" i="7" s="1"/>
  <c r="K47" i="7"/>
  <c r="H47" i="7"/>
  <c r="I47" i="7" s="1"/>
  <c r="B47" i="7"/>
  <c r="AS46" i="7"/>
  <c r="AT46" i="7" s="1"/>
  <c r="AL46" i="7"/>
  <c r="AM46" i="7" s="1"/>
  <c r="AE46" i="7"/>
  <c r="AF46" i="7" s="1"/>
  <c r="X46" i="7"/>
  <c r="Y46" i="7" s="1"/>
  <c r="Q46" i="7"/>
  <c r="R46" i="7" s="1"/>
  <c r="K46" i="7"/>
  <c r="L46" i="7" s="1"/>
  <c r="H46" i="7"/>
  <c r="I46" i="7" s="1"/>
  <c r="B46" i="7"/>
  <c r="AS45" i="7"/>
  <c r="AT45" i="7" s="1"/>
  <c r="AL45" i="7"/>
  <c r="AE45" i="7"/>
  <c r="AF45" i="7" s="1"/>
  <c r="Y45" i="7"/>
  <c r="X45" i="7"/>
  <c r="Q45" i="7"/>
  <c r="K45" i="7"/>
  <c r="L45" i="7" s="1"/>
  <c r="H45" i="7"/>
  <c r="B45" i="7"/>
  <c r="AS44" i="7"/>
  <c r="AR44" i="7"/>
  <c r="AL44" i="7"/>
  <c r="AE44" i="7"/>
  <c r="Q44" i="7"/>
  <c r="P44" i="7"/>
  <c r="K44" i="7"/>
  <c r="H44" i="7"/>
  <c r="G44" i="7"/>
  <c r="AS42" i="7"/>
  <c r="AT42" i="7" s="1"/>
  <c r="AM42" i="7"/>
  <c r="AL42" i="7"/>
  <c r="AE42" i="7"/>
  <c r="AF42" i="7" s="1"/>
  <c r="X42" i="7"/>
  <c r="Y42" i="7" s="1"/>
  <c r="Q42" i="7"/>
  <c r="R42" i="7" s="1"/>
  <c r="K42" i="7"/>
  <c r="L42" i="7" s="1"/>
  <c r="H42" i="7"/>
  <c r="I42" i="7" s="1"/>
  <c r="AT41" i="7"/>
  <c r="AS41" i="7"/>
  <c r="AL41" i="7"/>
  <c r="AM41" i="7" s="1"/>
  <c r="AE41" i="7"/>
  <c r="AF41" i="7" s="1"/>
  <c r="X41" i="7"/>
  <c r="Q41" i="7"/>
  <c r="R41" i="7" s="1"/>
  <c r="K41" i="7"/>
  <c r="L41" i="7" s="1"/>
  <c r="H41" i="7"/>
  <c r="I41" i="7" s="1"/>
  <c r="AS40" i="7"/>
  <c r="AT40" i="7" s="1"/>
  <c r="AL40" i="7"/>
  <c r="AM40" i="7" s="1"/>
  <c r="AE40" i="7"/>
  <c r="AF40" i="7" s="1"/>
  <c r="X40" i="7"/>
  <c r="Q40" i="7"/>
  <c r="R40" i="7" s="1"/>
  <c r="K40" i="7"/>
  <c r="L40" i="7" s="1"/>
  <c r="H40" i="7"/>
  <c r="I40" i="7" s="1"/>
  <c r="AS39" i="7"/>
  <c r="AT39" i="7" s="1"/>
  <c r="AL39" i="7"/>
  <c r="AM39" i="7" s="1"/>
  <c r="AE39" i="7"/>
  <c r="AF39" i="7" s="1"/>
  <c r="X39" i="7"/>
  <c r="Q39" i="7"/>
  <c r="R39" i="7" s="1"/>
  <c r="K39" i="7"/>
  <c r="L39" i="7" s="1"/>
  <c r="H39" i="7"/>
  <c r="I39" i="7" s="1"/>
  <c r="AS38" i="7"/>
  <c r="AT38" i="7" s="1"/>
  <c r="AL38" i="7"/>
  <c r="AM38" i="7" s="1"/>
  <c r="AE38" i="7"/>
  <c r="AF38" i="7" s="1"/>
  <c r="X38" i="7"/>
  <c r="Y38" i="7" s="1"/>
  <c r="Q38" i="7"/>
  <c r="R38" i="7" s="1"/>
  <c r="L38" i="7"/>
  <c r="K38" i="7"/>
  <c r="H38" i="7"/>
  <c r="I38" i="7" s="1"/>
  <c r="AS37" i="7"/>
  <c r="AT37" i="7" s="1"/>
  <c r="AL37" i="7"/>
  <c r="AM37" i="7" s="1"/>
  <c r="AE37" i="7"/>
  <c r="AF37" i="7" s="1"/>
  <c r="X37" i="7"/>
  <c r="Y37" i="7" s="1"/>
  <c r="Q37" i="7"/>
  <c r="R37" i="7" s="1"/>
  <c r="K37" i="7"/>
  <c r="L37" i="7" s="1"/>
  <c r="H37" i="7"/>
  <c r="I37" i="7" s="1"/>
  <c r="AS36" i="7"/>
  <c r="AT36" i="7" s="1"/>
  <c r="AL36" i="7"/>
  <c r="AM36" i="7" s="1"/>
  <c r="AE36" i="7"/>
  <c r="AF36" i="7" s="1"/>
  <c r="X36" i="7"/>
  <c r="Y36" i="7" s="1"/>
  <c r="Q36" i="7"/>
  <c r="R36" i="7" s="1"/>
  <c r="K36" i="7"/>
  <c r="L36" i="7" s="1"/>
  <c r="H36" i="7"/>
  <c r="I36" i="7" s="1"/>
  <c r="N36" i="7" s="1"/>
  <c r="AS35" i="7"/>
  <c r="AT35" i="7" s="1"/>
  <c r="AL35" i="7"/>
  <c r="AM35" i="7" s="1"/>
  <c r="AF35" i="7"/>
  <c r="AE35" i="7"/>
  <c r="X35" i="7"/>
  <c r="Y35" i="7" s="1"/>
  <c r="Q35" i="7"/>
  <c r="R35" i="7" s="1"/>
  <c r="K35" i="7"/>
  <c r="L35" i="7" s="1"/>
  <c r="H35" i="7"/>
  <c r="I35" i="7" s="1"/>
  <c r="AT34" i="7"/>
  <c r="AS34" i="7"/>
  <c r="AM34" i="7"/>
  <c r="AL34" i="7"/>
  <c r="AE34" i="7"/>
  <c r="AF34" i="7" s="1"/>
  <c r="Y34" i="7"/>
  <c r="X34" i="7"/>
  <c r="Q34" i="7"/>
  <c r="R34" i="7" s="1"/>
  <c r="K34" i="7"/>
  <c r="L34" i="7" s="1"/>
  <c r="H34" i="7"/>
  <c r="I34" i="7" s="1"/>
  <c r="AS33" i="7"/>
  <c r="AT33" i="7" s="1"/>
  <c r="AL33" i="7"/>
  <c r="AM33" i="7" s="1"/>
  <c r="AE33" i="7"/>
  <c r="AF33" i="7" s="1"/>
  <c r="X33" i="7"/>
  <c r="Y33" i="7" s="1"/>
  <c r="Q33" i="7"/>
  <c r="R33" i="7"/>
  <c r="K33" i="7"/>
  <c r="L33" i="7" s="1"/>
  <c r="H33" i="7"/>
  <c r="I33" i="7" s="1"/>
  <c r="AS32" i="7"/>
  <c r="AT32" i="7" s="1"/>
  <c r="AL32" i="7"/>
  <c r="AM32" i="7" s="1"/>
  <c r="AE32" i="7"/>
  <c r="AF32" i="7" s="1"/>
  <c r="X32" i="7"/>
  <c r="Y32" i="7" s="1"/>
  <c r="Q32" i="7"/>
  <c r="R32" i="7" s="1"/>
  <c r="K32" i="7"/>
  <c r="L32" i="7" s="1"/>
  <c r="H32" i="7"/>
  <c r="I32" i="7" s="1"/>
  <c r="AS31" i="7"/>
  <c r="AT31" i="7" s="1"/>
  <c r="AL31" i="7"/>
  <c r="AM31" i="7" s="1"/>
  <c r="AE31" i="7"/>
  <c r="AF31" i="7" s="1"/>
  <c r="X31" i="7"/>
  <c r="Y31" i="7" s="1"/>
  <c r="Q31" i="7"/>
  <c r="R31" i="7" s="1"/>
  <c r="K31" i="7"/>
  <c r="L31" i="7" s="1"/>
  <c r="H31" i="7"/>
  <c r="I31" i="7" s="1"/>
  <c r="AS30" i="7"/>
  <c r="AT30" i="7" s="1"/>
  <c r="AL30" i="7"/>
  <c r="AM30" i="7" s="1"/>
  <c r="AE30" i="7"/>
  <c r="AF30" i="7" s="1"/>
  <c r="X30" i="7"/>
  <c r="Y30" i="7" s="1"/>
  <c r="Q30" i="7"/>
  <c r="R30" i="7" s="1"/>
  <c r="K30" i="7"/>
  <c r="H30" i="7"/>
  <c r="I30" i="7" s="1"/>
  <c r="AT29" i="7"/>
  <c r="AM29" i="7"/>
  <c r="AF29" i="7"/>
  <c r="Y29" i="7"/>
  <c r="R29" i="7"/>
  <c r="K29" i="7"/>
  <c r="H29" i="7"/>
  <c r="I29" i="7" s="1"/>
  <c r="AS28" i="7"/>
  <c r="AL28" i="7"/>
  <c r="AM28" i="7" s="1"/>
  <c r="AE28" i="7"/>
  <c r="AF28" i="7" s="1"/>
  <c r="X28" i="7"/>
  <c r="Y28" i="7" s="1"/>
  <c r="Q28" i="7"/>
  <c r="R28" i="7" s="1"/>
  <c r="K28" i="7"/>
  <c r="L28" i="7" s="1"/>
  <c r="H28" i="7"/>
  <c r="I28" i="7" s="1"/>
  <c r="AS27" i="7"/>
  <c r="AT27" i="7" s="1"/>
  <c r="AL27" i="7"/>
  <c r="AM27" i="7" s="1"/>
  <c r="AE27" i="7"/>
  <c r="AF27" i="7" s="1"/>
  <c r="X27" i="7"/>
  <c r="Y27" i="7" s="1"/>
  <c r="Q27" i="7"/>
  <c r="R27" i="7" s="1"/>
  <c r="K27" i="7"/>
  <c r="L27" i="7" s="1"/>
  <c r="H27" i="7"/>
  <c r="I27" i="7" s="1"/>
  <c r="AS26" i="7"/>
  <c r="AT26" i="7" s="1"/>
  <c r="AL26" i="7"/>
  <c r="AM26" i="7" s="1"/>
  <c r="AE26" i="7"/>
  <c r="AF26" i="7" s="1"/>
  <c r="X26" i="7"/>
  <c r="Y26" i="7" s="1"/>
  <c r="Q26" i="7"/>
  <c r="R26" i="7" s="1"/>
  <c r="K26" i="7"/>
  <c r="L26" i="7" s="1"/>
  <c r="H26" i="7"/>
  <c r="I26" i="7" s="1"/>
  <c r="AW62" i="6"/>
  <c r="AV62" i="6"/>
  <c r="AP62" i="6"/>
  <c r="AO62" i="6"/>
  <c r="AI62" i="6"/>
  <c r="AH62" i="6"/>
  <c r="AB62" i="6"/>
  <c r="AA62" i="6"/>
  <c r="U62" i="6"/>
  <c r="T62" i="6"/>
  <c r="N62" i="6"/>
  <c r="M62" i="6"/>
  <c r="AW60" i="6"/>
  <c r="AV60" i="6"/>
  <c r="AP60" i="6"/>
  <c r="AO60" i="6"/>
  <c r="AI60" i="6"/>
  <c r="AH60" i="6"/>
  <c r="AB60" i="6"/>
  <c r="AA60" i="6"/>
  <c r="U60" i="6"/>
  <c r="T60" i="6"/>
  <c r="N60" i="6"/>
  <c r="M60" i="6"/>
  <c r="AW57" i="6"/>
  <c r="AV57" i="6"/>
  <c r="AP57" i="6"/>
  <c r="AO57" i="6"/>
  <c r="AI57" i="6"/>
  <c r="AH57" i="6"/>
  <c r="AB57" i="6"/>
  <c r="AA57" i="6"/>
  <c r="U57" i="6"/>
  <c r="T57" i="6"/>
  <c r="N57" i="6"/>
  <c r="M57" i="6"/>
  <c r="AW55" i="6"/>
  <c r="AV55" i="6"/>
  <c r="AP55" i="6"/>
  <c r="AO55" i="6"/>
  <c r="AI55" i="6"/>
  <c r="AH55" i="6"/>
  <c r="AB55" i="6"/>
  <c r="AA55" i="6"/>
  <c r="U55" i="6"/>
  <c r="T55" i="6"/>
  <c r="N55" i="6"/>
  <c r="M55" i="6"/>
  <c r="AS54" i="6"/>
  <c r="AR54" i="6"/>
  <c r="AL54" i="6"/>
  <c r="AE54" i="6"/>
  <c r="X54" i="6"/>
  <c r="Q54" i="6"/>
  <c r="K54" i="6"/>
  <c r="J54" i="6"/>
  <c r="J35" i="6" s="1"/>
  <c r="H54" i="6"/>
  <c r="AT53" i="6"/>
  <c r="AM53" i="6"/>
  <c r="AW53" i="6" s="1"/>
  <c r="AK54" i="6"/>
  <c r="Y53" i="6"/>
  <c r="W54" i="6"/>
  <c r="W35" i="6" s="1"/>
  <c r="L53" i="6"/>
  <c r="G54" i="6"/>
  <c r="I54" i="6" s="1"/>
  <c r="AT52" i="6"/>
  <c r="AS52" i="6"/>
  <c r="AL52" i="6"/>
  <c r="AE52" i="6"/>
  <c r="AF52" i="6" s="1"/>
  <c r="X52" i="6"/>
  <c r="Y52" i="6" s="1"/>
  <c r="Q52" i="6"/>
  <c r="R52" i="6" s="1"/>
  <c r="M52" i="6"/>
  <c r="L52" i="6"/>
  <c r="K52" i="6"/>
  <c r="H52" i="6"/>
  <c r="I52" i="6" s="1"/>
  <c r="AS51" i="6"/>
  <c r="AT51" i="6" s="1"/>
  <c r="AL51" i="6"/>
  <c r="AM51" i="6" s="1"/>
  <c r="AE51" i="6"/>
  <c r="AF51" i="6" s="1"/>
  <c r="X51" i="6"/>
  <c r="Y51" i="6" s="1"/>
  <c r="Q51" i="6"/>
  <c r="R51" i="6" s="1"/>
  <c r="K51" i="6"/>
  <c r="L51" i="6" s="1"/>
  <c r="H51" i="6"/>
  <c r="I51" i="6" s="1"/>
  <c r="AS50" i="6"/>
  <c r="AT50" i="6" s="1"/>
  <c r="AL50" i="6"/>
  <c r="AM50" i="6" s="1"/>
  <c r="AE50" i="6"/>
  <c r="AF50" i="6" s="1"/>
  <c r="Y50" i="6"/>
  <c r="X50" i="6"/>
  <c r="Q50" i="6"/>
  <c r="K50" i="6"/>
  <c r="L50" i="6" s="1"/>
  <c r="H50" i="6"/>
  <c r="I50" i="6" s="1"/>
  <c r="AS49" i="6"/>
  <c r="AT49" i="6" s="1"/>
  <c r="AM49" i="6"/>
  <c r="AL49" i="6"/>
  <c r="AE49" i="6"/>
  <c r="AF49" i="6" s="1"/>
  <c r="X49" i="6"/>
  <c r="Y49" i="6" s="1"/>
  <c r="Q49" i="6"/>
  <c r="R49" i="6" s="1"/>
  <c r="K49" i="6"/>
  <c r="L49" i="6" s="1"/>
  <c r="H49" i="6"/>
  <c r="I49" i="6" s="1"/>
  <c r="AS48" i="6"/>
  <c r="AT48" i="6" s="1"/>
  <c r="AL48" i="6"/>
  <c r="AM48" i="6" s="1"/>
  <c r="AE48" i="6"/>
  <c r="X48" i="6"/>
  <c r="Y48" i="6" s="1"/>
  <c r="Q48" i="6"/>
  <c r="R48" i="6" s="1"/>
  <c r="K48" i="6"/>
  <c r="L48" i="6" s="1"/>
  <c r="I48" i="6"/>
  <c r="H48" i="6"/>
  <c r="AT47" i="6"/>
  <c r="AM47" i="6"/>
  <c r="AO47" i="6" s="1"/>
  <c r="AF47" i="6"/>
  <c r="AH47" i="6" s="1"/>
  <c r="Y47" i="6"/>
  <c r="R47" i="6"/>
  <c r="AA47" i="6" s="1"/>
  <c r="L47" i="6"/>
  <c r="M47" i="6" s="1"/>
  <c r="I47" i="6"/>
  <c r="AT46" i="6"/>
  <c r="AM46" i="6"/>
  <c r="AF46" i="6"/>
  <c r="Y46" i="6"/>
  <c r="R46" i="6"/>
  <c r="L46" i="6"/>
  <c r="I46" i="6"/>
  <c r="AS44" i="6"/>
  <c r="AL44" i="6"/>
  <c r="AM44" i="6" s="1"/>
  <c r="AE44" i="6"/>
  <c r="AF44" i="6" s="1"/>
  <c r="X44" i="6"/>
  <c r="X45" i="6" s="1"/>
  <c r="Y45" i="6" s="1"/>
  <c r="K44" i="6"/>
  <c r="K45" i="6" s="1"/>
  <c r="L45" i="6" s="1"/>
  <c r="H44" i="6"/>
  <c r="H45" i="6" s="1"/>
  <c r="I45" i="6" s="1"/>
  <c r="AS42" i="6"/>
  <c r="AT42" i="6" s="1"/>
  <c r="AL42" i="6"/>
  <c r="AM42" i="6" s="1"/>
  <c r="AE42" i="6"/>
  <c r="AF42" i="6" s="1"/>
  <c r="X42" i="6"/>
  <c r="Y42" i="6" s="1"/>
  <c r="Q42" i="6"/>
  <c r="R42" i="6" s="1"/>
  <c r="K42" i="6"/>
  <c r="L42" i="6" s="1"/>
  <c r="H42" i="6"/>
  <c r="I42" i="6" s="1"/>
  <c r="AT41" i="6"/>
  <c r="AS41" i="6"/>
  <c r="AM41" i="6"/>
  <c r="AL41" i="6"/>
  <c r="AE41" i="6"/>
  <c r="AF41" i="6"/>
  <c r="X41" i="6"/>
  <c r="Y41" i="6" s="1"/>
  <c r="Q41" i="6"/>
  <c r="R41" i="6" s="1"/>
  <c r="K41" i="6"/>
  <c r="L41" i="6" s="1"/>
  <c r="H41" i="6"/>
  <c r="I41" i="6" s="1"/>
  <c r="AT39" i="6"/>
  <c r="AM39" i="6"/>
  <c r="AF39" i="6"/>
  <c r="Y39" i="6"/>
  <c r="R39" i="6"/>
  <c r="L39" i="6"/>
  <c r="M39" i="6" s="1"/>
  <c r="I39" i="6"/>
  <c r="B39" i="6"/>
  <c r="AT38" i="6"/>
  <c r="AM38" i="6"/>
  <c r="AF38" i="6"/>
  <c r="Y38" i="6"/>
  <c r="R38" i="6"/>
  <c r="L38" i="6"/>
  <c r="I38" i="6"/>
  <c r="B38" i="6"/>
  <c r="AS37" i="6"/>
  <c r="AT37" i="6" s="1"/>
  <c r="AL37" i="6"/>
  <c r="AM37" i="6" s="1"/>
  <c r="AE37" i="6"/>
  <c r="AF37" i="6" s="1"/>
  <c r="X37" i="6"/>
  <c r="Y37" i="6" s="1"/>
  <c r="Q37" i="6"/>
  <c r="R37" i="6" s="1"/>
  <c r="K37" i="6"/>
  <c r="L37" i="6" s="1"/>
  <c r="H37" i="6"/>
  <c r="I37" i="6" s="1"/>
  <c r="B37" i="6"/>
  <c r="AS36" i="6"/>
  <c r="AT36" i="6" s="1"/>
  <c r="AL36" i="6"/>
  <c r="AM36" i="6" s="1"/>
  <c r="AE36" i="6"/>
  <c r="AF36" i="6"/>
  <c r="X36" i="6"/>
  <c r="Y36" i="6" s="1"/>
  <c r="Q36" i="6"/>
  <c r="R36" i="6" s="1"/>
  <c r="K36" i="6"/>
  <c r="L36" i="6" s="1"/>
  <c r="H36" i="6"/>
  <c r="I36" i="6" s="1"/>
  <c r="B36" i="6"/>
  <c r="AS35" i="6"/>
  <c r="AR35" i="6"/>
  <c r="AL35" i="6"/>
  <c r="AK35" i="6"/>
  <c r="AE35" i="6"/>
  <c r="X35" i="6"/>
  <c r="K35" i="6"/>
  <c r="H35" i="6"/>
  <c r="AS33" i="6"/>
  <c r="AT33" i="6"/>
  <c r="AL33" i="6"/>
  <c r="AM33" i="6" s="1"/>
  <c r="AE33" i="6"/>
  <c r="AF33" i="6" s="1"/>
  <c r="X33" i="6"/>
  <c r="Y33" i="6" s="1"/>
  <c r="Q33" i="6"/>
  <c r="R33" i="6" s="1"/>
  <c r="K33" i="6"/>
  <c r="L33" i="6" s="1"/>
  <c r="H33" i="6"/>
  <c r="I33" i="6" s="1"/>
  <c r="N33" i="6" s="1"/>
  <c r="AS32" i="6"/>
  <c r="AT32" i="6" s="1"/>
  <c r="AL32" i="6"/>
  <c r="AM32" i="6" s="1"/>
  <c r="AE32" i="6"/>
  <c r="AF32" i="6" s="1"/>
  <c r="Y32" i="6"/>
  <c r="X32" i="6"/>
  <c r="Q32" i="6"/>
  <c r="R32" i="6" s="1"/>
  <c r="K32" i="6"/>
  <c r="L32" i="6" s="1"/>
  <c r="H32" i="6"/>
  <c r="I32" i="6" s="1"/>
  <c r="AS31" i="6"/>
  <c r="AT31" i="6" s="1"/>
  <c r="AL31" i="6"/>
  <c r="AM31" i="6" s="1"/>
  <c r="AE31" i="6"/>
  <c r="AF31" i="6" s="1"/>
  <c r="X31" i="6"/>
  <c r="Q31" i="6"/>
  <c r="R31" i="6" s="1"/>
  <c r="K31" i="6"/>
  <c r="L31" i="6" s="1"/>
  <c r="H31" i="6"/>
  <c r="I31" i="6" s="1"/>
  <c r="AS30" i="6"/>
  <c r="AT30" i="6" s="1"/>
  <c r="AL30" i="6"/>
  <c r="AM30" i="6" s="1"/>
  <c r="AE30" i="6"/>
  <c r="AF30" i="6" s="1"/>
  <c r="X30" i="6"/>
  <c r="Q30" i="6"/>
  <c r="R30" i="6"/>
  <c r="K30" i="6"/>
  <c r="L30" i="6" s="1"/>
  <c r="H30" i="6"/>
  <c r="I30" i="6" s="1"/>
  <c r="AS29" i="6"/>
  <c r="AT29" i="6" s="1"/>
  <c r="AL29" i="6"/>
  <c r="AM29" i="6" s="1"/>
  <c r="AE29" i="6"/>
  <c r="AF29" i="6" s="1"/>
  <c r="X29" i="6"/>
  <c r="Q29" i="6"/>
  <c r="R29" i="6"/>
  <c r="K29" i="6"/>
  <c r="L29" i="6" s="1"/>
  <c r="H29" i="6"/>
  <c r="I29" i="6" s="1"/>
  <c r="AS28" i="6"/>
  <c r="AT28" i="6" s="1"/>
  <c r="AL28" i="6"/>
  <c r="AM28" i="6" s="1"/>
  <c r="AE28" i="6"/>
  <c r="AF28" i="6" s="1"/>
  <c r="X28" i="6"/>
  <c r="Q28" i="6"/>
  <c r="R28" i="6" s="1"/>
  <c r="K28" i="6"/>
  <c r="L28" i="6" s="1"/>
  <c r="H28" i="6"/>
  <c r="I28" i="6" s="1"/>
  <c r="AS27" i="6"/>
  <c r="AT27" i="6" s="1"/>
  <c r="AL27" i="6"/>
  <c r="AM27" i="6" s="1"/>
  <c r="AE27" i="6"/>
  <c r="AF27" i="6" s="1"/>
  <c r="X27" i="6"/>
  <c r="Q27" i="6"/>
  <c r="R27" i="6"/>
  <c r="L27" i="6"/>
  <c r="K27" i="6"/>
  <c r="H27" i="6"/>
  <c r="I27" i="6" s="1"/>
  <c r="AS26" i="6"/>
  <c r="AT26" i="6" s="1"/>
  <c r="AV26" i="6" s="1"/>
  <c r="AL26" i="6"/>
  <c r="AM26" i="6" s="1"/>
  <c r="AE26" i="6"/>
  <c r="AF26" i="6" s="1"/>
  <c r="X26" i="6"/>
  <c r="Q26" i="6"/>
  <c r="R26" i="6" s="1"/>
  <c r="L26" i="6"/>
  <c r="K26" i="6"/>
  <c r="H26" i="6"/>
  <c r="I26" i="6" s="1"/>
  <c r="AS25" i="6"/>
  <c r="AT25" i="6" s="1"/>
  <c r="AV25" i="6" s="1"/>
  <c r="AL25" i="6"/>
  <c r="AM25" i="6" s="1"/>
  <c r="AE25" i="6"/>
  <c r="AF25" i="6" s="1"/>
  <c r="X25" i="6"/>
  <c r="Y25" i="6" s="1"/>
  <c r="Q25" i="6"/>
  <c r="R25" i="6" s="1"/>
  <c r="K25" i="6"/>
  <c r="L25" i="6" s="1"/>
  <c r="H25" i="6"/>
  <c r="I25" i="6" s="1"/>
  <c r="AS24" i="6"/>
  <c r="AT24" i="6" s="1"/>
  <c r="AL24" i="6"/>
  <c r="AM24" i="6" s="1"/>
  <c r="AE24" i="6"/>
  <c r="AF24" i="6" s="1"/>
  <c r="X24" i="6"/>
  <c r="Y24" i="6" s="1"/>
  <c r="Q24" i="6"/>
  <c r="R24" i="6" s="1"/>
  <c r="K24" i="6"/>
  <c r="L24" i="6" s="1"/>
  <c r="H24" i="6"/>
  <c r="I24" i="6" s="1"/>
  <c r="AS23" i="6"/>
  <c r="AT23" i="6" s="1"/>
  <c r="AL23" i="6"/>
  <c r="AM23" i="6" s="1"/>
  <c r="AE23" i="6"/>
  <c r="AF23" i="6" s="1"/>
  <c r="X23" i="6"/>
  <c r="Y23" i="6" s="1"/>
  <c r="R23" i="6"/>
  <c r="Q23" i="6"/>
  <c r="K23" i="6"/>
  <c r="L23" i="6" s="1"/>
  <c r="H23" i="6"/>
  <c r="I23" i="6" s="1"/>
  <c r="AS22" i="6"/>
  <c r="AT22" i="6"/>
  <c r="AL22" i="6"/>
  <c r="AM22" i="6" s="1"/>
  <c r="AE22" i="6"/>
  <c r="AF22" i="6" s="1"/>
  <c r="X22" i="6"/>
  <c r="Y22" i="6" s="1"/>
  <c r="Q22" i="6"/>
  <c r="R22" i="6" s="1"/>
  <c r="K22" i="6"/>
  <c r="L22" i="6" s="1"/>
  <c r="H22" i="6"/>
  <c r="I22" i="6" s="1"/>
  <c r="AS21" i="6"/>
  <c r="AT21" i="6" s="1"/>
  <c r="AL21" i="6"/>
  <c r="AM21" i="6" s="1"/>
  <c r="AE21" i="6"/>
  <c r="AF21" i="6" s="1"/>
  <c r="X21" i="6"/>
  <c r="Y21" i="6" s="1"/>
  <c r="Q21" i="6"/>
  <c r="R21" i="6" s="1"/>
  <c r="K21" i="6"/>
  <c r="L21" i="6" s="1"/>
  <c r="H21" i="6"/>
  <c r="I21" i="6" s="1"/>
  <c r="AS20" i="6"/>
  <c r="AT20" i="6" s="1"/>
  <c r="AL20" i="6"/>
  <c r="AM20" i="6" s="1"/>
  <c r="AE20" i="6"/>
  <c r="AF20" i="6"/>
  <c r="X20" i="6"/>
  <c r="Y20" i="6" s="1"/>
  <c r="Q20" i="6"/>
  <c r="R20" i="6" s="1"/>
  <c r="K20" i="6"/>
  <c r="L20" i="6" s="1"/>
  <c r="H20" i="6"/>
  <c r="I20" i="6" s="1"/>
  <c r="AS19" i="6"/>
  <c r="AT19" i="6"/>
  <c r="AL19" i="6"/>
  <c r="AM19" i="6" s="1"/>
  <c r="AE19" i="6"/>
  <c r="AF19" i="6" s="1"/>
  <c r="X19" i="6"/>
  <c r="Y19" i="6" s="1"/>
  <c r="Q19" i="6"/>
  <c r="R19" i="6" s="1"/>
  <c r="K19" i="6"/>
  <c r="L19" i="6" s="1"/>
  <c r="H19" i="6"/>
  <c r="I19" i="6" s="1"/>
  <c r="AT18" i="6"/>
  <c r="AM18" i="6"/>
  <c r="AO18" i="6" s="1"/>
  <c r="AF18" i="6"/>
  <c r="Y18" i="6"/>
  <c r="AI18" i="6" s="1"/>
  <c r="R18" i="6"/>
  <c r="K18" i="6"/>
  <c r="L18" i="6" s="1"/>
  <c r="H18" i="6"/>
  <c r="I18" i="6" s="1"/>
  <c r="AS17" i="6"/>
  <c r="AT17" i="6" s="1"/>
  <c r="AL17" i="6"/>
  <c r="AM17" i="6" s="1"/>
  <c r="AE17" i="6"/>
  <c r="AF17" i="6" s="1"/>
  <c r="X17" i="6"/>
  <c r="Y17" i="6" s="1"/>
  <c r="Q17" i="6"/>
  <c r="R17" i="6" s="1"/>
  <c r="K17" i="6"/>
  <c r="L17" i="6" s="1"/>
  <c r="H17" i="6"/>
  <c r="I17" i="6" s="1"/>
  <c r="AT16" i="6"/>
  <c r="AM16" i="6"/>
  <c r="AF16" i="6"/>
  <c r="Y16" i="6"/>
  <c r="R16" i="6"/>
  <c r="L16" i="6"/>
  <c r="I16" i="6"/>
  <c r="X101" i="5"/>
  <c r="AX128" i="5"/>
  <c r="AW128" i="5"/>
  <c r="AQ128" i="5"/>
  <c r="AP128" i="5"/>
  <c r="AJ128" i="5"/>
  <c r="AI128" i="5"/>
  <c r="AB128" i="5"/>
  <c r="AA128" i="5"/>
  <c r="U128" i="5"/>
  <c r="T128" i="5"/>
  <c r="N128" i="5"/>
  <c r="M128" i="5"/>
  <c r="AX126" i="5"/>
  <c r="AW126" i="5"/>
  <c r="AQ126" i="5"/>
  <c r="AP126" i="5"/>
  <c r="AJ126" i="5"/>
  <c r="AI126" i="5"/>
  <c r="AB126" i="5"/>
  <c r="AA126" i="5"/>
  <c r="U126" i="5"/>
  <c r="T126" i="5"/>
  <c r="AX123" i="5"/>
  <c r="AW123" i="5"/>
  <c r="AQ123" i="5"/>
  <c r="AP123" i="5"/>
  <c r="AJ123" i="5"/>
  <c r="AI123" i="5"/>
  <c r="AB123" i="5"/>
  <c r="AA123" i="5"/>
  <c r="U123" i="5"/>
  <c r="T123" i="5"/>
  <c r="N123" i="5"/>
  <c r="M123" i="5"/>
  <c r="AX121" i="5"/>
  <c r="AW121" i="5"/>
  <c r="AQ121" i="5"/>
  <c r="AP121" i="5"/>
  <c r="AJ121" i="5"/>
  <c r="AI121" i="5"/>
  <c r="AB121" i="5"/>
  <c r="AA121" i="5"/>
  <c r="U121" i="5"/>
  <c r="T121" i="5"/>
  <c r="AT120" i="5"/>
  <c r="AM120" i="5"/>
  <c r="AF120" i="5"/>
  <c r="AE120" i="5"/>
  <c r="X120" i="5"/>
  <c r="R120" i="5"/>
  <c r="Q120" i="5"/>
  <c r="P120" i="5"/>
  <c r="K120" i="5"/>
  <c r="H120" i="5"/>
  <c r="AU119" i="5"/>
  <c r="AG119" i="5"/>
  <c r="R119" i="5"/>
  <c r="I119" i="5"/>
  <c r="AT118" i="5"/>
  <c r="AU118" i="5" s="1"/>
  <c r="AM118" i="5"/>
  <c r="AN118" i="5" s="1"/>
  <c r="AF118" i="5"/>
  <c r="AG118" i="5" s="1"/>
  <c r="X118" i="5"/>
  <c r="Q118" i="5"/>
  <c r="R118" i="5" s="1"/>
  <c r="K118" i="5"/>
  <c r="L118" i="5" s="1"/>
  <c r="H118" i="5"/>
  <c r="I118" i="5" s="1"/>
  <c r="AT117" i="5"/>
  <c r="AU117" i="5" s="1"/>
  <c r="AM117" i="5"/>
  <c r="AN117" i="5" s="1"/>
  <c r="AF117" i="5"/>
  <c r="AG117" i="5" s="1"/>
  <c r="X117" i="5"/>
  <c r="Y117" i="5" s="1"/>
  <c r="Q117" i="5"/>
  <c r="R117" i="5" s="1"/>
  <c r="K117" i="5"/>
  <c r="L117" i="5" s="1"/>
  <c r="H117" i="5"/>
  <c r="I117" i="5" s="1"/>
  <c r="AT116" i="5"/>
  <c r="AU116" i="5" s="1"/>
  <c r="AF116" i="5"/>
  <c r="AG116" i="5" s="1"/>
  <c r="AT115" i="5"/>
  <c r="AU115" i="5" s="1"/>
  <c r="AM115" i="5"/>
  <c r="AN115" i="5" s="1"/>
  <c r="AF115" i="5"/>
  <c r="AG115" i="5" s="1"/>
  <c r="X115" i="5"/>
  <c r="Y115" i="5" s="1"/>
  <c r="Q115" i="5"/>
  <c r="R115" i="5"/>
  <c r="K115" i="5"/>
  <c r="L115" i="5" s="1"/>
  <c r="H115" i="5"/>
  <c r="I115" i="5"/>
  <c r="AT114" i="5"/>
  <c r="AU114" i="5" s="1"/>
  <c r="AM114" i="5"/>
  <c r="AN114" i="5" s="1"/>
  <c r="AF114" i="5"/>
  <c r="AG114" i="5" s="1"/>
  <c r="X114" i="5"/>
  <c r="Y114" i="5" s="1"/>
  <c r="Q114" i="5"/>
  <c r="R114" i="5" s="1"/>
  <c r="K114" i="5"/>
  <c r="L114" i="5" s="1"/>
  <c r="H114" i="5"/>
  <c r="I114" i="5" s="1"/>
  <c r="AU113" i="5"/>
  <c r="AN113" i="5"/>
  <c r="AG113" i="5"/>
  <c r="Y113" i="5"/>
  <c r="R113" i="5"/>
  <c r="L113" i="5"/>
  <c r="M113" i="5" s="1"/>
  <c r="I113" i="5"/>
  <c r="L111" i="5"/>
  <c r="AT110" i="5"/>
  <c r="AT111" i="5" s="1"/>
  <c r="AM110" i="5"/>
  <c r="AM111" i="5" s="1"/>
  <c r="AM112" i="5" s="1"/>
  <c r="AN112" i="5" s="1"/>
  <c r="AF110" i="5"/>
  <c r="AG110" i="5" s="1"/>
  <c r="Q110" i="5"/>
  <c r="K110" i="5"/>
  <c r="K111" i="5" s="1"/>
  <c r="K112" i="5" s="1"/>
  <c r="L112" i="5" s="1"/>
  <c r="H110" i="5"/>
  <c r="H111" i="5" s="1"/>
  <c r="I110" i="5"/>
  <c r="AT108" i="5"/>
  <c r="AU108" i="5"/>
  <c r="AM108" i="5"/>
  <c r="AN108" i="5" s="1"/>
  <c r="AF108" i="5"/>
  <c r="AG108" i="5"/>
  <c r="AP108" i="5" s="1"/>
  <c r="X108" i="5"/>
  <c r="Y108" i="5" s="1"/>
  <c r="Q108" i="5"/>
  <c r="R108" i="5" s="1"/>
  <c r="K108" i="5"/>
  <c r="H108" i="5"/>
  <c r="AT107" i="5"/>
  <c r="AU107" i="5" s="1"/>
  <c r="AM107" i="5"/>
  <c r="AN107" i="5" s="1"/>
  <c r="AF107" i="5"/>
  <c r="AG107" i="5" s="1"/>
  <c r="X107" i="5"/>
  <c r="Y107" i="5" s="1"/>
  <c r="Q107" i="5"/>
  <c r="R107" i="5" s="1"/>
  <c r="K107" i="5"/>
  <c r="H107" i="5"/>
  <c r="AT105" i="5"/>
  <c r="AU105" i="5" s="1"/>
  <c r="AM105" i="5"/>
  <c r="AN105" i="5" s="1"/>
  <c r="AW105" i="5" s="1"/>
  <c r="AF105" i="5"/>
  <c r="AG105" i="5" s="1"/>
  <c r="X105" i="5"/>
  <c r="Y105" i="5" s="1"/>
  <c r="Q105" i="5"/>
  <c r="R105" i="5" s="1"/>
  <c r="T105" i="5" s="1"/>
  <c r="K105" i="5"/>
  <c r="L105" i="5" s="1"/>
  <c r="H105" i="5"/>
  <c r="I105" i="5" s="1"/>
  <c r="N105" i="5" s="1"/>
  <c r="B105" i="5"/>
  <c r="AT104" i="5"/>
  <c r="AU104" i="5" s="1"/>
  <c r="AM104" i="5"/>
  <c r="AN104" i="5" s="1"/>
  <c r="AF104" i="5"/>
  <c r="AG104" i="5" s="1"/>
  <c r="X104" i="5"/>
  <c r="Y104" i="5" s="1"/>
  <c r="Q104" i="5"/>
  <c r="R104" i="5" s="1"/>
  <c r="K104" i="5"/>
  <c r="L104" i="5" s="1"/>
  <c r="H104" i="5"/>
  <c r="I104" i="5" s="1"/>
  <c r="B104" i="5"/>
  <c r="AT103" i="5"/>
  <c r="AU103" i="5" s="1"/>
  <c r="AM103" i="5"/>
  <c r="AN103" i="5" s="1"/>
  <c r="AF103" i="5"/>
  <c r="AG103" i="5" s="1"/>
  <c r="X103" i="5"/>
  <c r="Y103" i="5"/>
  <c r="Q103" i="5"/>
  <c r="R103" i="5" s="1"/>
  <c r="K103" i="5"/>
  <c r="L103" i="5" s="1"/>
  <c r="H103" i="5"/>
  <c r="I103" i="5" s="1"/>
  <c r="B103" i="5"/>
  <c r="AT102" i="5"/>
  <c r="AU102" i="5" s="1"/>
  <c r="AM102" i="5"/>
  <c r="AN102" i="5" s="1"/>
  <c r="AF102" i="5"/>
  <c r="AG102" i="5" s="1"/>
  <c r="X102" i="5"/>
  <c r="Y102" i="5" s="1"/>
  <c r="Q102" i="5"/>
  <c r="R102" i="5" s="1"/>
  <c r="T102" i="5" s="1"/>
  <c r="K102" i="5"/>
  <c r="L102" i="5" s="1"/>
  <c r="H102" i="5"/>
  <c r="I102" i="5" s="1"/>
  <c r="B102" i="5"/>
  <c r="AT101" i="5"/>
  <c r="AM101" i="5"/>
  <c r="AF101" i="5"/>
  <c r="Q101" i="5"/>
  <c r="K101" i="5"/>
  <c r="H101" i="5"/>
  <c r="AT99" i="5"/>
  <c r="AU99" i="5" s="1"/>
  <c r="AW99" i="5" s="1"/>
  <c r="AM99" i="5"/>
  <c r="AN99" i="5" s="1"/>
  <c r="AF99" i="5"/>
  <c r="AG99" i="5" s="1"/>
  <c r="X99" i="5"/>
  <c r="Y99" i="5" s="1"/>
  <c r="Q99" i="5"/>
  <c r="R99" i="5" s="1"/>
  <c r="K99" i="5"/>
  <c r="L99" i="5" s="1"/>
  <c r="H99" i="5"/>
  <c r="I99" i="5" s="1"/>
  <c r="AT98" i="5"/>
  <c r="AU98" i="5" s="1"/>
  <c r="AM98" i="5"/>
  <c r="AN98" i="5" s="1"/>
  <c r="AF98" i="5"/>
  <c r="AG98" i="5" s="1"/>
  <c r="X98" i="5"/>
  <c r="Y98" i="5" s="1"/>
  <c r="Q98" i="5"/>
  <c r="R98" i="5" s="1"/>
  <c r="L98" i="5"/>
  <c r="K98" i="5"/>
  <c r="H98" i="5"/>
  <c r="I98" i="5" s="1"/>
  <c r="AT97" i="5"/>
  <c r="AU97" i="5" s="1"/>
  <c r="AW97" i="5" s="1"/>
  <c r="AM97" i="5"/>
  <c r="AN97" i="5" s="1"/>
  <c r="AF97" i="5"/>
  <c r="AG97" i="5" s="1"/>
  <c r="X97" i="5"/>
  <c r="Y97" i="5" s="1"/>
  <c r="Q97" i="5"/>
  <c r="R97" i="5" s="1"/>
  <c r="K97" i="5"/>
  <c r="L97" i="5" s="1"/>
  <c r="H97" i="5"/>
  <c r="I97" i="5" s="1"/>
  <c r="AT96" i="5"/>
  <c r="AU96" i="5" s="1"/>
  <c r="AW96" i="5" s="1"/>
  <c r="AM96" i="5"/>
  <c r="AN96" i="5" s="1"/>
  <c r="AP96" i="5" s="1"/>
  <c r="AF96" i="5"/>
  <c r="AG96" i="5" s="1"/>
  <c r="X96" i="5"/>
  <c r="Y96" i="5" s="1"/>
  <c r="Q96" i="5"/>
  <c r="R96" i="5" s="1"/>
  <c r="K96" i="5"/>
  <c r="L96" i="5" s="1"/>
  <c r="H96" i="5"/>
  <c r="I96" i="5" s="1"/>
  <c r="AT95" i="5"/>
  <c r="AU95" i="5" s="1"/>
  <c r="AN95" i="5"/>
  <c r="AM95" i="5"/>
  <c r="AF95" i="5"/>
  <c r="AG95" i="5" s="1"/>
  <c r="X95" i="5"/>
  <c r="Y95" i="5" s="1"/>
  <c r="Q95" i="5"/>
  <c r="R95" i="5" s="1"/>
  <c r="K95" i="5"/>
  <c r="L95" i="5" s="1"/>
  <c r="H95" i="5"/>
  <c r="I95" i="5" s="1"/>
  <c r="AT94" i="5"/>
  <c r="AU94" i="5" s="1"/>
  <c r="AM94" i="5"/>
  <c r="AN94" i="5" s="1"/>
  <c r="AF94" i="5"/>
  <c r="AG94" i="5" s="1"/>
  <c r="X94" i="5"/>
  <c r="Y94" i="5" s="1"/>
  <c r="Q94" i="5"/>
  <c r="R94" i="5" s="1"/>
  <c r="K94" i="5"/>
  <c r="L94" i="5" s="1"/>
  <c r="H94" i="5"/>
  <c r="I94" i="5" s="1"/>
  <c r="AT93" i="5"/>
  <c r="AU93" i="5" s="1"/>
  <c r="AN93" i="5"/>
  <c r="AM93" i="5"/>
  <c r="AF93" i="5"/>
  <c r="AG93" i="5" s="1"/>
  <c r="X93" i="5"/>
  <c r="Y93" i="5" s="1"/>
  <c r="Q93" i="5"/>
  <c r="R93" i="5" s="1"/>
  <c r="K93" i="5"/>
  <c r="L93" i="5" s="1"/>
  <c r="H93" i="5"/>
  <c r="I93" i="5" s="1"/>
  <c r="AT92" i="5"/>
  <c r="AU92" i="5" s="1"/>
  <c r="AM92" i="5"/>
  <c r="AN92" i="5" s="1"/>
  <c r="AF92" i="5"/>
  <c r="AG92" i="5" s="1"/>
  <c r="X92" i="5"/>
  <c r="Y92" i="5" s="1"/>
  <c r="Q92" i="5"/>
  <c r="R92" i="5" s="1"/>
  <c r="K92" i="5"/>
  <c r="L92" i="5" s="1"/>
  <c r="H92" i="5"/>
  <c r="I92" i="5" s="1"/>
  <c r="AT91" i="5"/>
  <c r="AU91" i="5" s="1"/>
  <c r="AM91" i="5"/>
  <c r="AN91" i="5" s="1"/>
  <c r="AF91" i="5"/>
  <c r="AG91" i="5" s="1"/>
  <c r="X91" i="5"/>
  <c r="Y91" i="5" s="1"/>
  <c r="Q91" i="5"/>
  <c r="R91" i="5" s="1"/>
  <c r="K91" i="5"/>
  <c r="L91" i="5" s="1"/>
  <c r="H91" i="5"/>
  <c r="I91" i="5" s="1"/>
  <c r="AT90" i="5"/>
  <c r="AU90" i="5" s="1"/>
  <c r="AM90" i="5"/>
  <c r="AN90" i="5" s="1"/>
  <c r="AF90" i="5"/>
  <c r="AG90" i="5" s="1"/>
  <c r="X90" i="5"/>
  <c r="Y90" i="5" s="1"/>
  <c r="Q90" i="5"/>
  <c r="R90" i="5" s="1"/>
  <c r="K90" i="5"/>
  <c r="L90" i="5" s="1"/>
  <c r="H90" i="5"/>
  <c r="I90" i="5" s="1"/>
  <c r="AU89" i="5"/>
  <c r="AT89" i="5"/>
  <c r="AM89" i="5"/>
  <c r="AN89" i="5" s="1"/>
  <c r="AG89" i="5"/>
  <c r="AF89" i="5"/>
  <c r="X89" i="5"/>
  <c r="Y89" i="5" s="1"/>
  <c r="AJ89" i="5" s="1"/>
  <c r="Q89" i="5"/>
  <c r="R89" i="5" s="1"/>
  <c r="K89" i="5"/>
  <c r="L89" i="5" s="1"/>
  <c r="H89" i="5"/>
  <c r="I89" i="5" s="1"/>
  <c r="AT88" i="5"/>
  <c r="AU88" i="5" s="1"/>
  <c r="AW88" i="5" s="1"/>
  <c r="AN88" i="5"/>
  <c r="AM88" i="5"/>
  <c r="AG88" i="5"/>
  <c r="AF88" i="5"/>
  <c r="X88" i="5"/>
  <c r="Y88" i="5" s="1"/>
  <c r="Q88" i="5"/>
  <c r="R88" i="5" s="1"/>
  <c r="K88" i="5"/>
  <c r="L88" i="5" s="1"/>
  <c r="H88" i="5"/>
  <c r="I88" i="5" s="1"/>
  <c r="AU87" i="5"/>
  <c r="AT87" i="5"/>
  <c r="AN87" i="5"/>
  <c r="AM87" i="5"/>
  <c r="AF87" i="5"/>
  <c r="AG87" i="5" s="1"/>
  <c r="X87" i="5"/>
  <c r="Y87" i="5" s="1"/>
  <c r="Q87" i="5"/>
  <c r="R87" i="5" s="1"/>
  <c r="K87" i="5"/>
  <c r="L87" i="5" s="1"/>
  <c r="H87" i="5"/>
  <c r="I87" i="5" s="1"/>
  <c r="AT86" i="5"/>
  <c r="AU86" i="5" s="1"/>
  <c r="AM86" i="5"/>
  <c r="AN86" i="5" s="1"/>
  <c r="AF86" i="5"/>
  <c r="AG86" i="5" s="1"/>
  <c r="X86" i="5"/>
  <c r="Y86" i="5" s="1"/>
  <c r="Q86" i="5"/>
  <c r="R86" i="5" s="1"/>
  <c r="K86" i="5"/>
  <c r="L86" i="5" s="1"/>
  <c r="H86" i="5"/>
  <c r="I86" i="5" s="1"/>
  <c r="AT85" i="5"/>
  <c r="AU85" i="5" s="1"/>
  <c r="AM85" i="5"/>
  <c r="AN85" i="5" s="1"/>
  <c r="AF85" i="5"/>
  <c r="X85" i="5"/>
  <c r="Y85" i="5" s="1"/>
  <c r="Q85" i="5"/>
  <c r="R85" i="5" s="1"/>
  <c r="L85" i="5"/>
  <c r="K85" i="5"/>
  <c r="H85" i="5"/>
  <c r="I85" i="5" s="1"/>
  <c r="AT84" i="5"/>
  <c r="AU84" i="5" s="1"/>
  <c r="AW84" i="5" s="1"/>
  <c r="AM84" i="5"/>
  <c r="AN84" i="5" s="1"/>
  <c r="AF84" i="5"/>
  <c r="AG84" i="5" s="1"/>
  <c r="X84" i="5"/>
  <c r="Y84" i="5" s="1"/>
  <c r="Q84" i="5"/>
  <c r="R84" i="5" s="1"/>
  <c r="K84" i="5"/>
  <c r="L84" i="5" s="1"/>
  <c r="H84" i="5"/>
  <c r="I84" i="5" s="1"/>
  <c r="AT83" i="5"/>
  <c r="AU83" i="5" s="1"/>
  <c r="AM83" i="5"/>
  <c r="AN83" i="5" s="1"/>
  <c r="AF83" i="5"/>
  <c r="X83" i="5"/>
  <c r="Y83" i="5" s="1"/>
  <c r="Q83" i="5"/>
  <c r="R83" i="5" s="1"/>
  <c r="K83" i="5"/>
  <c r="L83" i="5" s="1"/>
  <c r="H83" i="5"/>
  <c r="I83" i="5" s="1"/>
  <c r="AU82" i="5"/>
  <c r="AN82" i="5"/>
  <c r="AW82" i="5" s="1"/>
  <c r="AG82" i="5"/>
  <c r="Y82" i="5"/>
  <c r="R82" i="5"/>
  <c r="L82" i="5"/>
  <c r="I82" i="5"/>
  <c r="M82" i="5" s="1"/>
  <c r="N82" i="5" s="1"/>
  <c r="AF44" i="5"/>
  <c r="AX62" i="5"/>
  <c r="AW62" i="5"/>
  <c r="AQ62" i="5"/>
  <c r="AP62" i="5"/>
  <c r="AJ62" i="5"/>
  <c r="AI62" i="5"/>
  <c r="AB62" i="5"/>
  <c r="AA62" i="5"/>
  <c r="U62" i="5"/>
  <c r="T62" i="5"/>
  <c r="N62" i="5"/>
  <c r="M62" i="5"/>
  <c r="AX60" i="5"/>
  <c r="AW60" i="5"/>
  <c r="AQ60" i="5"/>
  <c r="AP60" i="5"/>
  <c r="AJ60" i="5"/>
  <c r="AI60" i="5"/>
  <c r="AB60" i="5"/>
  <c r="AA60" i="5"/>
  <c r="U60" i="5"/>
  <c r="T60" i="5"/>
  <c r="AX57" i="5"/>
  <c r="AW57" i="5"/>
  <c r="AQ57" i="5"/>
  <c r="AP57" i="5"/>
  <c r="AJ57" i="5"/>
  <c r="AI57" i="5"/>
  <c r="AB57" i="5"/>
  <c r="AA57" i="5"/>
  <c r="U57" i="5"/>
  <c r="T57" i="5"/>
  <c r="N57" i="5"/>
  <c r="M57" i="5"/>
  <c r="AX55" i="5"/>
  <c r="AW55" i="5"/>
  <c r="AQ55" i="5"/>
  <c r="AP55" i="5"/>
  <c r="AJ55" i="5"/>
  <c r="AI55" i="5"/>
  <c r="AB55" i="5"/>
  <c r="AA55" i="5"/>
  <c r="U55" i="5"/>
  <c r="T55" i="5"/>
  <c r="AT54" i="5"/>
  <c r="AM54" i="5"/>
  <c r="AL54" i="5"/>
  <c r="AL35" i="5" s="1"/>
  <c r="AF54" i="5"/>
  <c r="X54" i="5"/>
  <c r="Q54" i="5"/>
  <c r="K54" i="5"/>
  <c r="H54" i="5"/>
  <c r="G54" i="5"/>
  <c r="G35" i="5" s="1"/>
  <c r="AN53" i="5"/>
  <c r="Y53" i="5"/>
  <c r="W54" i="5"/>
  <c r="W35" i="5" s="1"/>
  <c r="L53" i="5"/>
  <c r="J54" i="5"/>
  <c r="J35" i="5" s="1"/>
  <c r="I53" i="5"/>
  <c r="AT52" i="5"/>
  <c r="AU52" i="5" s="1"/>
  <c r="AM52" i="5"/>
  <c r="AF52" i="5"/>
  <c r="AG52" i="5" s="1"/>
  <c r="X52" i="5"/>
  <c r="Y52" i="5" s="1"/>
  <c r="Q52" i="5"/>
  <c r="R52" i="5" s="1"/>
  <c r="K52" i="5"/>
  <c r="L52" i="5" s="1"/>
  <c r="H52" i="5"/>
  <c r="I52" i="5" s="1"/>
  <c r="AT51" i="5"/>
  <c r="AU51" i="5" s="1"/>
  <c r="AM51" i="5"/>
  <c r="AN51" i="5" s="1"/>
  <c r="AF51" i="5"/>
  <c r="AG51" i="5" s="1"/>
  <c r="X51" i="5"/>
  <c r="Y51" i="5"/>
  <c r="Q51" i="5"/>
  <c r="K51" i="5"/>
  <c r="L51" i="5"/>
  <c r="H51" i="5"/>
  <c r="I51" i="5" s="1"/>
  <c r="AT50" i="5"/>
  <c r="AU50" i="5" s="1"/>
  <c r="AM50" i="5"/>
  <c r="AN50" i="5" s="1"/>
  <c r="AF50" i="5"/>
  <c r="AG50" i="5" s="1"/>
  <c r="X50" i="5"/>
  <c r="Q50" i="5"/>
  <c r="R50" i="5" s="1"/>
  <c r="K50" i="5"/>
  <c r="L50" i="5" s="1"/>
  <c r="H50" i="5"/>
  <c r="I50" i="5" s="1"/>
  <c r="AT49" i="5"/>
  <c r="AU49" i="5" s="1"/>
  <c r="AM49" i="5"/>
  <c r="AN49" i="5"/>
  <c r="AF49" i="5"/>
  <c r="AG49" i="5" s="1"/>
  <c r="X49" i="5"/>
  <c r="Y49" i="5" s="1"/>
  <c r="Q49" i="5"/>
  <c r="R49" i="5" s="1"/>
  <c r="K49" i="5"/>
  <c r="L49" i="5" s="1"/>
  <c r="H49" i="5"/>
  <c r="I49" i="5" s="1"/>
  <c r="AT48" i="5"/>
  <c r="AU48" i="5" s="1"/>
  <c r="AM48" i="5"/>
  <c r="AN48" i="5" s="1"/>
  <c r="AF48" i="5"/>
  <c r="AG48" i="5" s="1"/>
  <c r="X48" i="5"/>
  <c r="Y48" i="5" s="1"/>
  <c r="Q48" i="5"/>
  <c r="R48" i="5"/>
  <c r="K48" i="5"/>
  <c r="L48" i="5" s="1"/>
  <c r="T48" i="5" s="1"/>
  <c r="U48" i="5" s="1"/>
  <c r="H48" i="5"/>
  <c r="I48" i="5"/>
  <c r="AU47" i="5"/>
  <c r="AN47" i="5"/>
  <c r="AG47" i="5"/>
  <c r="Y47" i="5"/>
  <c r="R47" i="5"/>
  <c r="L47" i="5"/>
  <c r="I47" i="5"/>
  <c r="AU46" i="5"/>
  <c r="AN46" i="5"/>
  <c r="AG46" i="5"/>
  <c r="Y46" i="5"/>
  <c r="R46" i="5"/>
  <c r="L46" i="5"/>
  <c r="I46" i="5"/>
  <c r="AF45" i="5"/>
  <c r="AG45" i="5" s="1"/>
  <c r="AT44" i="5"/>
  <c r="AT45" i="5" s="1"/>
  <c r="AU45" i="5" s="1"/>
  <c r="AM44" i="5"/>
  <c r="AN44" i="5" s="1"/>
  <c r="AP44" i="5" s="1"/>
  <c r="AG44" i="5"/>
  <c r="X44" i="5"/>
  <c r="Q44" i="5"/>
  <c r="K44" i="5"/>
  <c r="K45" i="5" s="1"/>
  <c r="L45" i="5" s="1"/>
  <c r="H44" i="5"/>
  <c r="AT42" i="5"/>
  <c r="AU42" i="5" s="1"/>
  <c r="AM42" i="5"/>
  <c r="AN42" i="5" s="1"/>
  <c r="AF42" i="5"/>
  <c r="AG42" i="5" s="1"/>
  <c r="X42" i="5"/>
  <c r="Y42" i="5" s="1"/>
  <c r="Q42" i="5"/>
  <c r="R42" i="5" s="1"/>
  <c r="K42" i="5"/>
  <c r="L42" i="5" s="1"/>
  <c r="J108" i="5"/>
  <c r="H42" i="5"/>
  <c r="I42" i="5" s="1"/>
  <c r="G108" i="5"/>
  <c r="AT41" i="5"/>
  <c r="AU41" i="5" s="1"/>
  <c r="AM41" i="5"/>
  <c r="AN41" i="5" s="1"/>
  <c r="AF41" i="5"/>
  <c r="AG41" i="5" s="1"/>
  <c r="X41" i="5"/>
  <c r="Y41" i="5" s="1"/>
  <c r="Q41" i="5"/>
  <c r="R41" i="5" s="1"/>
  <c r="T41" i="5" s="1"/>
  <c r="K41" i="5"/>
  <c r="L41" i="5" s="1"/>
  <c r="J107" i="5"/>
  <c r="L107" i="5" s="1"/>
  <c r="H41" i="5"/>
  <c r="I41" i="5" s="1"/>
  <c r="G107" i="5"/>
  <c r="AU39" i="5"/>
  <c r="AW39" i="5" s="1"/>
  <c r="AN39" i="5"/>
  <c r="AG39" i="5"/>
  <c r="AQ39" i="5" s="1"/>
  <c r="Y39" i="5"/>
  <c r="R39" i="5"/>
  <c r="L39" i="5"/>
  <c r="U39" i="5" s="1"/>
  <c r="I39" i="5"/>
  <c r="B39" i="5"/>
  <c r="AU38" i="5"/>
  <c r="AN38" i="5"/>
  <c r="AG38" i="5"/>
  <c r="AQ38" i="5" s="1"/>
  <c r="Y38" i="5"/>
  <c r="R38" i="5"/>
  <c r="L38" i="5"/>
  <c r="I38" i="5"/>
  <c r="B38" i="5"/>
  <c r="AT37" i="5"/>
  <c r="AU37" i="5" s="1"/>
  <c r="AM37" i="5"/>
  <c r="AN37" i="5" s="1"/>
  <c r="AP37" i="5" s="1"/>
  <c r="AF37" i="5"/>
  <c r="AG37" i="5" s="1"/>
  <c r="X37" i="5"/>
  <c r="Y37" i="5" s="1"/>
  <c r="Q37" i="5"/>
  <c r="R37" i="5" s="1"/>
  <c r="K37" i="5"/>
  <c r="L37" i="5" s="1"/>
  <c r="I37" i="5"/>
  <c r="H37" i="5"/>
  <c r="B37" i="5"/>
  <c r="AT36" i="5"/>
  <c r="AU36" i="5" s="1"/>
  <c r="AN36" i="5"/>
  <c r="AM36" i="5"/>
  <c r="AF36" i="5"/>
  <c r="AG36" i="5" s="1"/>
  <c r="X36" i="5"/>
  <c r="Y36" i="5" s="1"/>
  <c r="Q36" i="5"/>
  <c r="R36" i="5" s="1"/>
  <c r="K36" i="5"/>
  <c r="L36" i="5" s="1"/>
  <c r="H36" i="5"/>
  <c r="B36" i="5"/>
  <c r="AT35" i="5"/>
  <c r="AM35" i="5"/>
  <c r="AF35" i="5"/>
  <c r="X35" i="5"/>
  <c r="Q35" i="5"/>
  <c r="K35" i="5"/>
  <c r="H35" i="5"/>
  <c r="AT33" i="5"/>
  <c r="AU33" i="5" s="1"/>
  <c r="AW33" i="5" s="1"/>
  <c r="AM33" i="5"/>
  <c r="AN33" i="5"/>
  <c r="AF33" i="5"/>
  <c r="AG33" i="5" s="1"/>
  <c r="X33" i="5"/>
  <c r="Y33" i="5" s="1"/>
  <c r="Q33" i="5"/>
  <c r="R33" i="5" s="1"/>
  <c r="K33" i="5"/>
  <c r="H33" i="5"/>
  <c r="I33" i="5" s="1"/>
  <c r="AT32" i="5"/>
  <c r="AU32" i="5" s="1"/>
  <c r="AM32" i="5"/>
  <c r="AG32" i="5"/>
  <c r="AF32" i="5"/>
  <c r="X32" i="5"/>
  <c r="Y32" i="5" s="1"/>
  <c r="Q32" i="5"/>
  <c r="R32" i="5"/>
  <c r="K32" i="5"/>
  <c r="L32" i="5" s="1"/>
  <c r="H32" i="5"/>
  <c r="I32" i="5" s="1"/>
  <c r="AT31" i="5"/>
  <c r="AU31" i="5" s="1"/>
  <c r="AW31" i="5" s="1"/>
  <c r="AM31" i="5"/>
  <c r="AN31" i="5" s="1"/>
  <c r="AF31" i="5"/>
  <c r="AG31" i="5" s="1"/>
  <c r="X31" i="5"/>
  <c r="Q31" i="5"/>
  <c r="R31" i="5" s="1"/>
  <c r="K31" i="5"/>
  <c r="L31" i="5" s="1"/>
  <c r="H31" i="5"/>
  <c r="I31" i="5" s="1"/>
  <c r="AT30" i="5"/>
  <c r="AU30" i="5" s="1"/>
  <c r="AM30" i="5"/>
  <c r="AN30" i="5" s="1"/>
  <c r="AG30" i="5"/>
  <c r="AF30" i="5"/>
  <c r="X30" i="5"/>
  <c r="Y30" i="5" s="1"/>
  <c r="Q30" i="5"/>
  <c r="R30" i="5" s="1"/>
  <c r="K30" i="5"/>
  <c r="L30" i="5" s="1"/>
  <c r="H30" i="5"/>
  <c r="I30" i="5" s="1"/>
  <c r="AT29" i="5"/>
  <c r="AU29" i="5" s="1"/>
  <c r="AM29" i="5"/>
  <c r="AN29" i="5" s="1"/>
  <c r="AF29" i="5"/>
  <c r="AG29" i="5" s="1"/>
  <c r="X29" i="5"/>
  <c r="Y29" i="5" s="1"/>
  <c r="AA29" i="5" s="1"/>
  <c r="Q29" i="5"/>
  <c r="R29" i="5" s="1"/>
  <c r="K29" i="5"/>
  <c r="L29" i="5" s="1"/>
  <c r="H29" i="5"/>
  <c r="I29" i="5" s="1"/>
  <c r="AT28" i="5"/>
  <c r="AU28" i="5" s="1"/>
  <c r="AM28" i="5"/>
  <c r="AN28" i="5" s="1"/>
  <c r="AF28" i="5"/>
  <c r="AG28" i="5" s="1"/>
  <c r="X28" i="5"/>
  <c r="Y28" i="5" s="1"/>
  <c r="Q28" i="5"/>
  <c r="R28" i="5" s="1"/>
  <c r="K28" i="5"/>
  <c r="L28" i="5" s="1"/>
  <c r="H28" i="5"/>
  <c r="I28" i="5" s="1"/>
  <c r="N28" i="5" s="1"/>
  <c r="AT27" i="5"/>
  <c r="AU27" i="5" s="1"/>
  <c r="AM27" i="5"/>
  <c r="AN27" i="5" s="1"/>
  <c r="AF27" i="5"/>
  <c r="AG27" i="5" s="1"/>
  <c r="X27" i="5"/>
  <c r="Y27" i="5" s="1"/>
  <c r="Q27" i="5"/>
  <c r="R27" i="5" s="1"/>
  <c r="K27" i="5"/>
  <c r="L27" i="5" s="1"/>
  <c r="H27" i="5"/>
  <c r="I27" i="5" s="1"/>
  <c r="AT26" i="5"/>
  <c r="AU26" i="5" s="1"/>
  <c r="AM26" i="5"/>
  <c r="AN26" i="5" s="1"/>
  <c r="AX26" i="5" s="1"/>
  <c r="AF26" i="5"/>
  <c r="AG26" i="5"/>
  <c r="X26" i="5"/>
  <c r="Y26" i="5" s="1"/>
  <c r="Q26" i="5"/>
  <c r="R26" i="5" s="1"/>
  <c r="K26" i="5"/>
  <c r="L26" i="5" s="1"/>
  <c r="H26" i="5"/>
  <c r="I26" i="5" s="1"/>
  <c r="N26" i="5" s="1"/>
  <c r="AT25" i="5"/>
  <c r="AU25" i="5"/>
  <c r="AM25" i="5"/>
  <c r="AN25" i="5" s="1"/>
  <c r="AF25" i="5"/>
  <c r="AG25" i="5"/>
  <c r="X25" i="5"/>
  <c r="Y25" i="5" s="1"/>
  <c r="Q25" i="5"/>
  <c r="R25" i="5" s="1"/>
  <c r="K25" i="5"/>
  <c r="L25" i="5" s="1"/>
  <c r="H25" i="5"/>
  <c r="I25" i="5" s="1"/>
  <c r="AT24" i="5"/>
  <c r="AU24" i="5" s="1"/>
  <c r="AW24" i="5" s="1"/>
  <c r="AM24" i="5"/>
  <c r="AN24" i="5" s="1"/>
  <c r="AP24" i="5" s="1"/>
  <c r="AF24" i="5"/>
  <c r="AG24" i="5" s="1"/>
  <c r="X24" i="5"/>
  <c r="Y24" i="5" s="1"/>
  <c r="Q24" i="5"/>
  <c r="R24" i="5" s="1"/>
  <c r="K24" i="5"/>
  <c r="L24" i="5" s="1"/>
  <c r="H24" i="5"/>
  <c r="I24" i="5" s="1"/>
  <c r="AT23" i="5"/>
  <c r="AU23" i="5"/>
  <c r="AM23" i="5"/>
  <c r="AN23" i="5" s="1"/>
  <c r="AF23" i="5"/>
  <c r="AG23" i="5"/>
  <c r="X23" i="5"/>
  <c r="Y23" i="5" s="1"/>
  <c r="AJ23" i="5" s="1"/>
  <c r="Q23" i="5"/>
  <c r="R23" i="5"/>
  <c r="K23" i="5"/>
  <c r="L23" i="5" s="1"/>
  <c r="H23" i="5"/>
  <c r="I23" i="5" s="1"/>
  <c r="AT22" i="5"/>
  <c r="AU22" i="5" s="1"/>
  <c r="AM22" i="5"/>
  <c r="AN22" i="5" s="1"/>
  <c r="AF22" i="5"/>
  <c r="AG22" i="5"/>
  <c r="X22" i="5"/>
  <c r="Y22" i="5" s="1"/>
  <c r="Q22" i="5"/>
  <c r="R22" i="5" s="1"/>
  <c r="K22" i="5"/>
  <c r="L22" i="5" s="1"/>
  <c r="H22" i="5"/>
  <c r="I22" i="5" s="1"/>
  <c r="AT21" i="5"/>
  <c r="AU21" i="5" s="1"/>
  <c r="AM21" i="5"/>
  <c r="AN21" i="5" s="1"/>
  <c r="AF21" i="5"/>
  <c r="AG21" i="5"/>
  <c r="X21" i="5"/>
  <c r="Y21" i="5" s="1"/>
  <c r="R21" i="5"/>
  <c r="Q21" i="5"/>
  <c r="K21" i="5"/>
  <c r="L21" i="5" s="1"/>
  <c r="H21" i="5"/>
  <c r="I21" i="5" s="1"/>
  <c r="N21" i="5" s="1"/>
  <c r="AT20" i="5"/>
  <c r="AU20" i="5" s="1"/>
  <c r="AM20" i="5"/>
  <c r="AN20" i="5" s="1"/>
  <c r="AF20" i="5"/>
  <c r="AG20" i="5" s="1"/>
  <c r="X20" i="5"/>
  <c r="Y20" i="5" s="1"/>
  <c r="Q20" i="5"/>
  <c r="R20" i="5" s="1"/>
  <c r="K20" i="5"/>
  <c r="L20" i="5" s="1"/>
  <c r="H20" i="5"/>
  <c r="I20" i="5" s="1"/>
  <c r="AT19" i="5"/>
  <c r="AU19" i="5" s="1"/>
  <c r="AM19" i="5"/>
  <c r="AN19" i="5" s="1"/>
  <c r="AF19" i="5"/>
  <c r="AG19" i="5"/>
  <c r="X19" i="5"/>
  <c r="Y19" i="5" s="1"/>
  <c r="Q19" i="5"/>
  <c r="R19" i="5" s="1"/>
  <c r="K19" i="5"/>
  <c r="L19" i="5" s="1"/>
  <c r="H19" i="5"/>
  <c r="I19" i="5" s="1"/>
  <c r="AU18" i="5"/>
  <c r="AN18" i="5"/>
  <c r="AG18" i="5"/>
  <c r="Y18" i="5"/>
  <c r="R18" i="5"/>
  <c r="K18" i="5"/>
  <c r="L18" i="5" s="1"/>
  <c r="H18" i="5"/>
  <c r="I18" i="5" s="1"/>
  <c r="AT17" i="5"/>
  <c r="AU17" i="5" s="1"/>
  <c r="AM17" i="5"/>
  <c r="AN17" i="5" s="1"/>
  <c r="AQ17" i="5" s="1"/>
  <c r="AF17" i="5"/>
  <c r="AG17" i="5" s="1"/>
  <c r="X17" i="5"/>
  <c r="Y17" i="5" s="1"/>
  <c r="Q17" i="5"/>
  <c r="R17" i="5" s="1"/>
  <c r="K17" i="5"/>
  <c r="L17" i="5" s="1"/>
  <c r="H17" i="5"/>
  <c r="I17" i="5" s="1"/>
  <c r="AU16" i="5"/>
  <c r="AN16" i="5"/>
  <c r="AG16" i="5"/>
  <c r="Y16" i="5"/>
  <c r="R16" i="5"/>
  <c r="L16" i="5"/>
  <c r="I16" i="5"/>
  <c r="AW65" i="4"/>
  <c r="AV65" i="4"/>
  <c r="AP65" i="4"/>
  <c r="AO65" i="4"/>
  <c r="AI65" i="4"/>
  <c r="AH65" i="4"/>
  <c r="AB65" i="4"/>
  <c r="AA65" i="4"/>
  <c r="U65" i="4"/>
  <c r="T65" i="4"/>
  <c r="N65" i="4"/>
  <c r="M65" i="4"/>
  <c r="AW63" i="4"/>
  <c r="AV63" i="4"/>
  <c r="AP63" i="4"/>
  <c r="AO63" i="4"/>
  <c r="AI63" i="4"/>
  <c r="AH63" i="4"/>
  <c r="AB63" i="4"/>
  <c r="AA63" i="4"/>
  <c r="U63" i="4"/>
  <c r="T63" i="4"/>
  <c r="AW60" i="4"/>
  <c r="AV60" i="4"/>
  <c r="AP60" i="4"/>
  <c r="AO60" i="4"/>
  <c r="AI60" i="4"/>
  <c r="AH60" i="4"/>
  <c r="AB60" i="4"/>
  <c r="AA60" i="4"/>
  <c r="U60" i="4"/>
  <c r="T60" i="4"/>
  <c r="N60" i="4"/>
  <c r="M60" i="4"/>
  <c r="AW58" i="4"/>
  <c r="AV58" i="4"/>
  <c r="AP58" i="4"/>
  <c r="AO58" i="4"/>
  <c r="AI58" i="4"/>
  <c r="AH58" i="4"/>
  <c r="AB58" i="4"/>
  <c r="AA58" i="4"/>
  <c r="U58" i="4"/>
  <c r="T58" i="4"/>
  <c r="AS57" i="4"/>
  <c r="AL57" i="4"/>
  <c r="AE57" i="4"/>
  <c r="AF57" i="4" s="1"/>
  <c r="AD57" i="4"/>
  <c r="X57" i="4"/>
  <c r="Q57" i="4"/>
  <c r="P57" i="4"/>
  <c r="R57" i="4" s="1"/>
  <c r="K57" i="4"/>
  <c r="H57" i="4"/>
  <c r="G57" i="4"/>
  <c r="AT56" i="4"/>
  <c r="AF56" i="4"/>
  <c r="R56" i="4"/>
  <c r="I56" i="4"/>
  <c r="AS55" i="4"/>
  <c r="AT55" i="4" s="1"/>
  <c r="AM55" i="4"/>
  <c r="AL55" i="4"/>
  <c r="AE55" i="4"/>
  <c r="AF55" i="4" s="1"/>
  <c r="X55" i="4"/>
  <c r="Y55" i="4" s="1"/>
  <c r="Q55" i="4"/>
  <c r="R55" i="4" s="1"/>
  <c r="K55" i="4"/>
  <c r="L55" i="4" s="1"/>
  <c r="H55" i="4"/>
  <c r="I55" i="4" s="1"/>
  <c r="AS54" i="4"/>
  <c r="AT54" i="4" s="1"/>
  <c r="AL54" i="4"/>
  <c r="AM54" i="4" s="1"/>
  <c r="AE54" i="4"/>
  <c r="AF54" i="4" s="1"/>
  <c r="X54" i="4"/>
  <c r="Y54" i="4" s="1"/>
  <c r="Q54" i="4"/>
  <c r="R54" i="4" s="1"/>
  <c r="K54" i="4"/>
  <c r="L54" i="4" s="1"/>
  <c r="H54" i="4"/>
  <c r="I54" i="4" s="1"/>
  <c r="AS53" i="4"/>
  <c r="AT53" i="4" s="1"/>
  <c r="AE53" i="4"/>
  <c r="AF53" i="4" s="1"/>
  <c r="AS52" i="4"/>
  <c r="AT52" i="4" s="1"/>
  <c r="AL52" i="4"/>
  <c r="AM52" i="4" s="1"/>
  <c r="AE52" i="4"/>
  <c r="AF52" i="4" s="1"/>
  <c r="X52" i="4"/>
  <c r="Y52" i="4" s="1"/>
  <c r="Q52" i="4"/>
  <c r="R52" i="4" s="1"/>
  <c r="K52" i="4"/>
  <c r="L52" i="4" s="1"/>
  <c r="M52" i="4" s="1"/>
  <c r="H52" i="4"/>
  <c r="I52" i="4" s="1"/>
  <c r="AS51" i="4"/>
  <c r="AT51" i="4" s="1"/>
  <c r="AL51" i="4"/>
  <c r="AM51" i="4" s="1"/>
  <c r="AE51" i="4"/>
  <c r="AF51" i="4" s="1"/>
  <c r="Y51" i="4"/>
  <c r="X51" i="4"/>
  <c r="Q51" i="4"/>
  <c r="R51" i="4" s="1"/>
  <c r="K51" i="4"/>
  <c r="L51" i="4" s="1"/>
  <c r="H51" i="4"/>
  <c r="I51" i="4" s="1"/>
  <c r="AT50" i="4"/>
  <c r="AV50" i="4" s="1"/>
  <c r="AM50" i="4"/>
  <c r="AF50" i="4"/>
  <c r="Y50" i="4"/>
  <c r="R50" i="4"/>
  <c r="L50" i="4"/>
  <c r="I50" i="4"/>
  <c r="AS47" i="4"/>
  <c r="AL47" i="4"/>
  <c r="AL48" i="4" s="1"/>
  <c r="AM48" i="4" s="1"/>
  <c r="AE47" i="4"/>
  <c r="AE49" i="4" s="1"/>
  <c r="AF49" i="4" s="1"/>
  <c r="Q47" i="4"/>
  <c r="Q49" i="4" s="1"/>
  <c r="R49" i="4" s="1"/>
  <c r="K47" i="4"/>
  <c r="H47" i="4"/>
  <c r="H48" i="4" s="1"/>
  <c r="I48" i="4" s="1"/>
  <c r="AS45" i="4"/>
  <c r="AT45" i="4" s="1"/>
  <c r="AL45" i="4"/>
  <c r="AM45" i="4" s="1"/>
  <c r="AE45" i="4"/>
  <c r="AF45" i="4"/>
  <c r="X45" i="4"/>
  <c r="Y45" i="4" s="1"/>
  <c r="Q45" i="4"/>
  <c r="R45" i="4"/>
  <c r="K45" i="4"/>
  <c r="L45" i="4" s="1"/>
  <c r="H45" i="4"/>
  <c r="I45" i="4" s="1"/>
  <c r="AS44" i="4"/>
  <c r="AT44" i="4" s="1"/>
  <c r="AL44" i="4"/>
  <c r="AM44" i="4" s="1"/>
  <c r="AE44" i="4"/>
  <c r="AF44" i="4" s="1"/>
  <c r="X44" i="4"/>
  <c r="Y44" i="4" s="1"/>
  <c r="Q44" i="4"/>
  <c r="R44" i="4" s="1"/>
  <c r="K44" i="4"/>
  <c r="L44" i="4" s="1"/>
  <c r="H44" i="4"/>
  <c r="I44" i="4" s="1"/>
  <c r="AS42" i="4"/>
  <c r="AT42" i="4" s="1"/>
  <c r="AL42" i="4"/>
  <c r="AM42" i="4"/>
  <c r="AE42" i="4"/>
  <c r="AF42" i="4" s="1"/>
  <c r="X42" i="4"/>
  <c r="Y42" i="4"/>
  <c r="Q42" i="4"/>
  <c r="R42" i="4" s="1"/>
  <c r="K42" i="4"/>
  <c r="L42" i="4" s="1"/>
  <c r="H42" i="4"/>
  <c r="I42" i="4" s="1"/>
  <c r="B42" i="4"/>
  <c r="AS41" i="4"/>
  <c r="AT41" i="4" s="1"/>
  <c r="AL41" i="4"/>
  <c r="AM41" i="4" s="1"/>
  <c r="AE41" i="4"/>
  <c r="AF41" i="4" s="1"/>
  <c r="X41" i="4"/>
  <c r="Y41" i="4" s="1"/>
  <c r="Q41" i="4"/>
  <c r="R41" i="4" s="1"/>
  <c r="K41" i="4"/>
  <c r="L41" i="4" s="1"/>
  <c r="H41" i="4"/>
  <c r="I41" i="4" s="1"/>
  <c r="B41" i="4"/>
  <c r="AS40" i="4"/>
  <c r="AT40" i="4" s="1"/>
  <c r="AL40" i="4"/>
  <c r="AM40" i="4" s="1"/>
  <c r="AE40" i="4"/>
  <c r="AF40" i="4" s="1"/>
  <c r="X40" i="4"/>
  <c r="Y40" i="4" s="1"/>
  <c r="Q40" i="4"/>
  <c r="R40" i="4" s="1"/>
  <c r="K40" i="4"/>
  <c r="L40" i="4"/>
  <c r="H40" i="4"/>
  <c r="I40" i="4" s="1"/>
  <c r="AS39" i="4"/>
  <c r="AT39" i="4"/>
  <c r="AV39" i="4" s="1"/>
  <c r="AL39" i="4"/>
  <c r="AM39" i="4" s="1"/>
  <c r="AO39" i="4" s="1"/>
  <c r="AE39" i="4"/>
  <c r="AF39" i="4" s="1"/>
  <c r="X39" i="4"/>
  <c r="Y39" i="4" s="1"/>
  <c r="Q39" i="4"/>
  <c r="R39" i="4" s="1"/>
  <c r="K39" i="4"/>
  <c r="L39" i="4" s="1"/>
  <c r="H39" i="4"/>
  <c r="I39" i="4" s="1"/>
  <c r="B39" i="4"/>
  <c r="AS38" i="4"/>
  <c r="AL38" i="4"/>
  <c r="AE38" i="4"/>
  <c r="Q38" i="4"/>
  <c r="K38" i="4"/>
  <c r="H38" i="4"/>
  <c r="AS36" i="4"/>
  <c r="AT36" i="4" s="1"/>
  <c r="AV36" i="4" s="1"/>
  <c r="AL36" i="4"/>
  <c r="AM36" i="4" s="1"/>
  <c r="AE36" i="4"/>
  <c r="AF36" i="4" s="1"/>
  <c r="X36" i="4"/>
  <c r="Y36" i="4" s="1"/>
  <c r="Q36" i="4"/>
  <c r="R36" i="4"/>
  <c r="N36" i="4"/>
  <c r="M36" i="4"/>
  <c r="K36" i="4"/>
  <c r="H36" i="4"/>
  <c r="AS35" i="4"/>
  <c r="AT35" i="4" s="1"/>
  <c r="AL35" i="4"/>
  <c r="AM35" i="4" s="1"/>
  <c r="AE35" i="4"/>
  <c r="AF35" i="4" s="1"/>
  <c r="X35" i="4"/>
  <c r="Y35" i="4" s="1"/>
  <c r="Q35" i="4"/>
  <c r="R35" i="4" s="1"/>
  <c r="K35" i="4"/>
  <c r="L35" i="4" s="1"/>
  <c r="H35" i="4"/>
  <c r="I35" i="4" s="1"/>
  <c r="AS34" i="4"/>
  <c r="AT34" i="4" s="1"/>
  <c r="AL34" i="4"/>
  <c r="AM34" i="4" s="1"/>
  <c r="AE34" i="4"/>
  <c r="AF34" i="4" s="1"/>
  <c r="X34" i="4"/>
  <c r="Y34" i="4" s="1"/>
  <c r="Q34" i="4"/>
  <c r="R34" i="4" s="1"/>
  <c r="N34" i="4"/>
  <c r="M34" i="4"/>
  <c r="K34" i="4"/>
  <c r="H34" i="4"/>
  <c r="AS33" i="4"/>
  <c r="AT33" i="4" s="1"/>
  <c r="AL33" i="4"/>
  <c r="AM33" i="4" s="1"/>
  <c r="AE33" i="4"/>
  <c r="AF33" i="4" s="1"/>
  <c r="X33" i="4"/>
  <c r="Y33" i="4" s="1"/>
  <c r="Q33" i="4"/>
  <c r="R33" i="4" s="1"/>
  <c r="U33" i="4" s="1"/>
  <c r="N33" i="4"/>
  <c r="M33" i="4"/>
  <c r="K33" i="4"/>
  <c r="H33" i="4"/>
  <c r="AS32" i="4"/>
  <c r="AT32" i="4" s="1"/>
  <c r="AV32" i="4" s="1"/>
  <c r="AL32" i="4"/>
  <c r="AM32" i="4" s="1"/>
  <c r="AE32" i="4"/>
  <c r="AF32" i="4" s="1"/>
  <c r="X32" i="4"/>
  <c r="Y32" i="4" s="1"/>
  <c r="Q32" i="4"/>
  <c r="R32" i="4" s="1"/>
  <c r="N32" i="4"/>
  <c r="M32" i="4"/>
  <c r="K32" i="4"/>
  <c r="H32" i="4"/>
  <c r="AS31" i="4"/>
  <c r="AT31" i="4" s="1"/>
  <c r="AL31" i="4"/>
  <c r="AM31" i="4" s="1"/>
  <c r="AE31" i="4"/>
  <c r="AF31" i="4" s="1"/>
  <c r="X31" i="4"/>
  <c r="Y31" i="4" s="1"/>
  <c r="Q31" i="4"/>
  <c r="R31" i="4" s="1"/>
  <c r="N31" i="4"/>
  <c r="M31" i="4"/>
  <c r="K31" i="4"/>
  <c r="H31" i="4"/>
  <c r="AS30" i="4"/>
  <c r="AT30" i="4" s="1"/>
  <c r="AL30" i="4"/>
  <c r="AM30" i="4" s="1"/>
  <c r="AE30" i="4"/>
  <c r="AF30" i="4" s="1"/>
  <c r="X30" i="4"/>
  <c r="Y30" i="4" s="1"/>
  <c r="Q30" i="4"/>
  <c r="R30" i="4" s="1"/>
  <c r="N30" i="4"/>
  <c r="M30" i="4"/>
  <c r="K30" i="4"/>
  <c r="H30" i="4"/>
  <c r="AS29" i="4"/>
  <c r="AT29" i="4" s="1"/>
  <c r="AV29" i="4" s="1"/>
  <c r="AL29" i="4"/>
  <c r="AM29" i="4" s="1"/>
  <c r="AE29" i="4"/>
  <c r="AF29" i="4" s="1"/>
  <c r="X29" i="4"/>
  <c r="Y29" i="4" s="1"/>
  <c r="Q29" i="4"/>
  <c r="R29" i="4" s="1"/>
  <c r="U29" i="4" s="1"/>
  <c r="N29" i="4"/>
  <c r="M29" i="4"/>
  <c r="K29" i="4"/>
  <c r="H29" i="4"/>
  <c r="AS28" i="4"/>
  <c r="AT28" i="4" s="1"/>
  <c r="AL28" i="4"/>
  <c r="AM28" i="4" s="1"/>
  <c r="AE28" i="4"/>
  <c r="AF28" i="4" s="1"/>
  <c r="X28" i="4"/>
  <c r="Y28" i="4" s="1"/>
  <c r="R28" i="4"/>
  <c r="U28" i="4" s="1"/>
  <c r="Q28" i="4"/>
  <c r="N28" i="4"/>
  <c r="M28" i="4"/>
  <c r="K28" i="4"/>
  <c r="H28" i="4"/>
  <c r="AS27" i="4"/>
  <c r="AL27" i="4"/>
  <c r="AE27" i="4"/>
  <c r="AF27" i="4" s="1"/>
  <c r="X27" i="4"/>
  <c r="Q27" i="4"/>
  <c r="N27" i="4"/>
  <c r="M27" i="4"/>
  <c r="K27" i="4"/>
  <c r="H27" i="4"/>
  <c r="AS26" i="4"/>
  <c r="AT26" i="4" s="1"/>
  <c r="AL26" i="4"/>
  <c r="AM26" i="4" s="1"/>
  <c r="AE26" i="4"/>
  <c r="AF26" i="4" s="1"/>
  <c r="X26" i="4"/>
  <c r="Y26" i="4" s="1"/>
  <c r="Q26" i="4"/>
  <c r="R26" i="4"/>
  <c r="N26" i="4"/>
  <c r="M26" i="4"/>
  <c r="K26" i="4"/>
  <c r="H26" i="4"/>
  <c r="AS25" i="4"/>
  <c r="AT25" i="4" s="1"/>
  <c r="AL25" i="4"/>
  <c r="AM25" i="4" s="1"/>
  <c r="AF25" i="4"/>
  <c r="AE25" i="4"/>
  <c r="X25" i="4"/>
  <c r="Y25" i="4" s="1"/>
  <c r="Q25" i="4"/>
  <c r="R25" i="4" s="1"/>
  <c r="U25" i="4" s="1"/>
  <c r="N25" i="4"/>
  <c r="M25" i="4"/>
  <c r="K25" i="4"/>
  <c r="H25" i="4"/>
  <c r="AS24" i="4"/>
  <c r="AT24" i="4" s="1"/>
  <c r="AV24" i="4" s="1"/>
  <c r="AL24" i="4"/>
  <c r="AM24" i="4" s="1"/>
  <c r="AE24" i="4"/>
  <c r="AF24" i="4" s="1"/>
  <c r="X24" i="4"/>
  <c r="Y24" i="4" s="1"/>
  <c r="Q24" i="4"/>
  <c r="R24" i="4" s="1"/>
  <c r="N24" i="4"/>
  <c r="M24" i="4"/>
  <c r="K24" i="4"/>
  <c r="H24" i="4"/>
  <c r="AS23" i="4"/>
  <c r="AT23" i="4" s="1"/>
  <c r="AL23" i="4"/>
  <c r="AM23" i="4" s="1"/>
  <c r="AW23" i="4" s="1"/>
  <c r="AE23" i="4"/>
  <c r="AF23" i="4"/>
  <c r="X23" i="4"/>
  <c r="Y23" i="4" s="1"/>
  <c r="AI23" i="4" s="1"/>
  <c r="Q23" i="4"/>
  <c r="R23" i="4" s="1"/>
  <c r="N23" i="4"/>
  <c r="M23" i="4"/>
  <c r="K23" i="4"/>
  <c r="H23" i="4"/>
  <c r="AS22" i="4"/>
  <c r="AT22" i="4" s="1"/>
  <c r="AL22" i="4"/>
  <c r="AM22" i="4" s="1"/>
  <c r="AE22" i="4"/>
  <c r="AF22" i="4" s="1"/>
  <c r="X22" i="4"/>
  <c r="Y22" i="4" s="1"/>
  <c r="Q22" i="4"/>
  <c r="R22" i="4" s="1"/>
  <c r="K22" i="4"/>
  <c r="L22" i="4"/>
  <c r="H22" i="4"/>
  <c r="I22" i="4" s="1"/>
  <c r="AS21" i="4"/>
  <c r="AT21" i="4"/>
  <c r="AL21" i="4"/>
  <c r="AM21" i="4" s="1"/>
  <c r="AE21" i="4"/>
  <c r="AF21" i="4" s="1"/>
  <c r="X21" i="4"/>
  <c r="Y21" i="4" s="1"/>
  <c r="Q21" i="4"/>
  <c r="R21" i="4" s="1"/>
  <c r="K21" i="4"/>
  <c r="L21" i="4" s="1"/>
  <c r="H21" i="4"/>
  <c r="I21" i="4" s="1"/>
  <c r="AS20" i="4"/>
  <c r="AT20" i="4"/>
  <c r="AL20" i="4"/>
  <c r="AM20" i="4" s="1"/>
  <c r="AF20" i="4"/>
  <c r="AE20" i="4"/>
  <c r="X20" i="4"/>
  <c r="Y20" i="4" s="1"/>
  <c r="Q20" i="4"/>
  <c r="R20" i="4" s="1"/>
  <c r="K20" i="4"/>
  <c r="L20" i="4" s="1"/>
  <c r="H20" i="4"/>
  <c r="I20" i="4" s="1"/>
  <c r="AS19" i="4"/>
  <c r="AT19" i="4" s="1"/>
  <c r="AL19" i="4"/>
  <c r="AM19" i="4" s="1"/>
  <c r="AE19" i="4"/>
  <c r="AF19" i="4" s="1"/>
  <c r="X19" i="4"/>
  <c r="Y19" i="4" s="1"/>
  <c r="AI19" i="4" s="1"/>
  <c r="Q19" i="4"/>
  <c r="R19" i="4" s="1"/>
  <c r="K19" i="4"/>
  <c r="L19" i="4" s="1"/>
  <c r="H19" i="4"/>
  <c r="I19" i="4" s="1"/>
  <c r="AS18" i="4"/>
  <c r="AT18" i="4" s="1"/>
  <c r="AL18" i="4"/>
  <c r="AM18" i="4" s="1"/>
  <c r="AE18" i="4"/>
  <c r="AF18" i="4" s="1"/>
  <c r="X18" i="4"/>
  <c r="Y18" i="4" s="1"/>
  <c r="Q18" i="4"/>
  <c r="R18" i="4" s="1"/>
  <c r="U18" i="4" s="1"/>
  <c r="K18" i="4"/>
  <c r="L18" i="4" s="1"/>
  <c r="H18" i="4"/>
  <c r="I18" i="4" s="1"/>
  <c r="AT17" i="4"/>
  <c r="AM17" i="4"/>
  <c r="AF17" i="4"/>
  <c r="Y17" i="4"/>
  <c r="R17" i="4"/>
  <c r="L17" i="4"/>
  <c r="I17" i="4"/>
  <c r="AT16" i="4"/>
  <c r="AM16" i="4"/>
  <c r="AO16" i="4" s="1"/>
  <c r="AF16" i="4"/>
  <c r="Y16" i="4"/>
  <c r="R16" i="4"/>
  <c r="L16" i="4"/>
  <c r="I16" i="4"/>
  <c r="AL104" i="3"/>
  <c r="AW135" i="3"/>
  <c r="AV135" i="3"/>
  <c r="AP135" i="3"/>
  <c r="AO135" i="3"/>
  <c r="AI135" i="3"/>
  <c r="AH135" i="3"/>
  <c r="AB135" i="3"/>
  <c r="AA135" i="3"/>
  <c r="U135" i="3"/>
  <c r="T135" i="3"/>
  <c r="AW130" i="3"/>
  <c r="AV130" i="3"/>
  <c r="AP130" i="3"/>
  <c r="AO130" i="3"/>
  <c r="AI130" i="3"/>
  <c r="AH130" i="3"/>
  <c r="AB130" i="3"/>
  <c r="AA130" i="3"/>
  <c r="U130" i="3"/>
  <c r="T130" i="3"/>
  <c r="AW125" i="3"/>
  <c r="AV125" i="3"/>
  <c r="AP125" i="3"/>
  <c r="AO125" i="3"/>
  <c r="AI125" i="3"/>
  <c r="AH125" i="3"/>
  <c r="AB125" i="3"/>
  <c r="AA125" i="3"/>
  <c r="U125" i="3"/>
  <c r="T125" i="3"/>
  <c r="AR124" i="3"/>
  <c r="AT124" i="3" s="1"/>
  <c r="AK124" i="3"/>
  <c r="AM124" i="3" s="1"/>
  <c r="AD124" i="3"/>
  <c r="AF124" i="3" s="1"/>
  <c r="W124" i="3"/>
  <c r="Y124" i="3" s="1"/>
  <c r="P124" i="3"/>
  <c r="R124" i="3" s="1"/>
  <c r="J124" i="3"/>
  <c r="L124" i="3" s="1"/>
  <c r="AV123" i="3"/>
  <c r="AT123" i="3"/>
  <c r="AM123" i="3"/>
  <c r="AO123" i="3" s="1"/>
  <c r="AF123" i="3"/>
  <c r="Y123" i="3"/>
  <c r="R123" i="3"/>
  <c r="AB123" i="3" s="1"/>
  <c r="L123" i="3"/>
  <c r="G124" i="3"/>
  <c r="I124" i="3" s="1"/>
  <c r="N124" i="3" s="1"/>
  <c r="AT122" i="3"/>
  <c r="AM122" i="3"/>
  <c r="AF122" i="3"/>
  <c r="Y122" i="3"/>
  <c r="R122" i="3"/>
  <c r="L122" i="3"/>
  <c r="I122" i="3"/>
  <c r="AT121" i="3"/>
  <c r="AM121" i="3"/>
  <c r="AF121" i="3"/>
  <c r="Y121" i="3"/>
  <c r="R121" i="3"/>
  <c r="L121" i="3"/>
  <c r="I121" i="3"/>
  <c r="AS120" i="3"/>
  <c r="AT120" i="3"/>
  <c r="AL120" i="3"/>
  <c r="AM120" i="3" s="1"/>
  <c r="AE120" i="3"/>
  <c r="AF120" i="3" s="1"/>
  <c r="X120" i="3"/>
  <c r="Y120" i="3" s="1"/>
  <c r="Q120" i="3"/>
  <c r="R120" i="3" s="1"/>
  <c r="K120" i="3"/>
  <c r="L120" i="3" s="1"/>
  <c r="H120" i="3"/>
  <c r="I120" i="3" s="1"/>
  <c r="AS119" i="3"/>
  <c r="AL119" i="3"/>
  <c r="AM119" i="3" s="1"/>
  <c r="AF119" i="3"/>
  <c r="AE119" i="3"/>
  <c r="X119" i="3"/>
  <c r="Y119" i="3" s="1"/>
  <c r="Q119" i="3"/>
  <c r="R119" i="3" s="1"/>
  <c r="K119" i="3"/>
  <c r="L119" i="3" s="1"/>
  <c r="H119" i="3"/>
  <c r="I119" i="3" s="1"/>
  <c r="AS118" i="3"/>
  <c r="AT118" i="3" s="1"/>
  <c r="AL118" i="3"/>
  <c r="AM118" i="3" s="1"/>
  <c r="AE118" i="3"/>
  <c r="AF118" i="3" s="1"/>
  <c r="X118" i="3"/>
  <c r="Q118" i="3"/>
  <c r="R118" i="3" s="1"/>
  <c r="K118" i="3"/>
  <c r="L118" i="3" s="1"/>
  <c r="H118" i="3"/>
  <c r="I118" i="3" s="1"/>
  <c r="AT117" i="3"/>
  <c r="AM117" i="3"/>
  <c r="AV117" i="3" s="1"/>
  <c r="AF117" i="3"/>
  <c r="Y117" i="3"/>
  <c r="R117" i="3"/>
  <c r="T117" i="3" s="1"/>
  <c r="L117" i="3"/>
  <c r="I117" i="3"/>
  <c r="Q112" i="3"/>
  <c r="R112" i="3" s="1"/>
  <c r="AS111" i="3"/>
  <c r="AS112" i="3" s="1"/>
  <c r="AT112" i="3" s="1"/>
  <c r="AL111" i="3"/>
  <c r="AL116" i="3" s="1"/>
  <c r="AM116" i="3" s="1"/>
  <c r="AE111" i="3"/>
  <c r="AE112" i="3" s="1"/>
  <c r="AF112" i="3" s="1"/>
  <c r="X111" i="3"/>
  <c r="X116" i="3" s="1"/>
  <c r="Y116" i="3" s="1"/>
  <c r="Q111" i="3"/>
  <c r="Q114" i="3" s="1"/>
  <c r="R114" i="3" s="1"/>
  <c r="R111" i="3"/>
  <c r="K111" i="3"/>
  <c r="K112" i="3" s="1"/>
  <c r="L112" i="3" s="1"/>
  <c r="H111" i="3"/>
  <c r="H114" i="3" s="1"/>
  <c r="I114" i="3" s="1"/>
  <c r="AT108" i="3"/>
  <c r="AM108" i="3"/>
  <c r="AF108" i="3"/>
  <c r="Y108" i="3"/>
  <c r="R108" i="3"/>
  <c r="L108" i="3"/>
  <c r="I108" i="3"/>
  <c r="B108" i="3"/>
  <c r="AS107" i="3"/>
  <c r="AT107" i="3" s="1"/>
  <c r="AL107" i="3"/>
  <c r="AM107" i="3" s="1"/>
  <c r="AW107" i="3" s="1"/>
  <c r="AE107" i="3"/>
  <c r="AF107" i="3"/>
  <c r="X107" i="3"/>
  <c r="Y107" i="3" s="1"/>
  <c r="Q107" i="3"/>
  <c r="R107" i="3" s="1"/>
  <c r="K107" i="3"/>
  <c r="L107" i="3" s="1"/>
  <c r="H107" i="3"/>
  <c r="I107" i="3" s="1"/>
  <c r="B107" i="3"/>
  <c r="AS106" i="3"/>
  <c r="AR106" i="3"/>
  <c r="AL106" i="3"/>
  <c r="AE106" i="3"/>
  <c r="X106" i="3"/>
  <c r="Q106" i="3"/>
  <c r="K106" i="3"/>
  <c r="H106" i="3"/>
  <c r="I106" i="3" s="1"/>
  <c r="AS105" i="3"/>
  <c r="AT105" i="3" s="1"/>
  <c r="AL105" i="3"/>
  <c r="AM105" i="3" s="1"/>
  <c r="AE105" i="3"/>
  <c r="AF105" i="3" s="1"/>
  <c r="X105" i="3"/>
  <c r="Y105" i="3" s="1"/>
  <c r="Q105" i="3"/>
  <c r="R105" i="3" s="1"/>
  <c r="T105" i="3" s="1"/>
  <c r="K105" i="3"/>
  <c r="L105" i="3" s="1"/>
  <c r="H105" i="3"/>
  <c r="I105" i="3" s="1"/>
  <c r="B105" i="3"/>
  <c r="AS104" i="3"/>
  <c r="AR104" i="3"/>
  <c r="AK104" i="3"/>
  <c r="AE104" i="3"/>
  <c r="AD104" i="3"/>
  <c r="X104" i="3"/>
  <c r="W104" i="3"/>
  <c r="Q104" i="3"/>
  <c r="P104" i="3"/>
  <c r="K104" i="3"/>
  <c r="J104" i="3"/>
  <c r="H104" i="3"/>
  <c r="G104" i="3"/>
  <c r="AS102" i="3"/>
  <c r="AT102" i="3" s="1"/>
  <c r="AL102" i="3"/>
  <c r="AM102" i="3" s="1"/>
  <c r="AE102" i="3"/>
  <c r="AF102" i="3"/>
  <c r="X102" i="3"/>
  <c r="Y102" i="3"/>
  <c r="Q102" i="3"/>
  <c r="R102" i="3" s="1"/>
  <c r="T102" i="3" s="1"/>
  <c r="K102" i="3"/>
  <c r="L102" i="3" s="1"/>
  <c r="H102" i="3"/>
  <c r="I102" i="3" s="1"/>
  <c r="N102" i="3" s="1"/>
  <c r="AS101" i="3"/>
  <c r="AT101" i="3" s="1"/>
  <c r="AL101" i="3"/>
  <c r="AM101" i="3" s="1"/>
  <c r="AE101" i="3"/>
  <c r="AF101" i="3" s="1"/>
  <c r="X101" i="3"/>
  <c r="Y101" i="3" s="1"/>
  <c r="Q101" i="3"/>
  <c r="R101" i="3" s="1"/>
  <c r="T101" i="3" s="1"/>
  <c r="K101" i="3"/>
  <c r="L101" i="3"/>
  <c r="H101" i="3"/>
  <c r="I101" i="3" s="1"/>
  <c r="AS100" i="3"/>
  <c r="AT100" i="3" s="1"/>
  <c r="AL100" i="3"/>
  <c r="AM100" i="3" s="1"/>
  <c r="AE100" i="3"/>
  <c r="AF100" i="3" s="1"/>
  <c r="X100" i="3"/>
  <c r="Y100" i="3" s="1"/>
  <c r="U100" i="3"/>
  <c r="Q100" i="3"/>
  <c r="R100" i="3" s="1"/>
  <c r="T100" i="3" s="1"/>
  <c r="N100" i="3"/>
  <c r="M100" i="3"/>
  <c r="AS99" i="3"/>
  <c r="AT99" i="3" s="1"/>
  <c r="AL99" i="3"/>
  <c r="AM99" i="3" s="1"/>
  <c r="AO99" i="3" s="1"/>
  <c r="AE99" i="3"/>
  <c r="AF99" i="3" s="1"/>
  <c r="X99" i="3"/>
  <c r="Y99" i="3" s="1"/>
  <c r="Q99" i="3"/>
  <c r="R99" i="3"/>
  <c r="N99" i="3"/>
  <c r="M99" i="3"/>
  <c r="AS98" i="3"/>
  <c r="AT98" i="3" s="1"/>
  <c r="AV98" i="3" s="1"/>
  <c r="AL98" i="3"/>
  <c r="AM98" i="3" s="1"/>
  <c r="AE98" i="3"/>
  <c r="AF98" i="3" s="1"/>
  <c r="Y98" i="3"/>
  <c r="X98" i="3"/>
  <c r="Q98" i="3"/>
  <c r="R98" i="3" s="1"/>
  <c r="U98" i="3" s="1"/>
  <c r="N98" i="3"/>
  <c r="M98" i="3"/>
  <c r="AS97" i="3"/>
  <c r="AT97" i="3" s="1"/>
  <c r="AL97" i="3"/>
  <c r="AE97" i="3"/>
  <c r="AF97" i="3" s="1"/>
  <c r="X97" i="3"/>
  <c r="Y97" i="3" s="1"/>
  <c r="Q97" i="3"/>
  <c r="R97" i="3"/>
  <c r="N97" i="3"/>
  <c r="M97" i="3"/>
  <c r="AS96" i="3"/>
  <c r="AT96" i="3" s="1"/>
  <c r="AL96" i="3"/>
  <c r="AM96" i="3"/>
  <c r="AE96" i="3"/>
  <c r="AF96" i="3" s="1"/>
  <c r="X96" i="3"/>
  <c r="Y96" i="3" s="1"/>
  <c r="Q96" i="3"/>
  <c r="R96" i="3" s="1"/>
  <c r="N96" i="3"/>
  <c r="M96" i="3"/>
  <c r="AS95" i="3"/>
  <c r="AT95" i="3" s="1"/>
  <c r="AL95" i="3"/>
  <c r="AM95" i="3" s="1"/>
  <c r="AE95" i="3"/>
  <c r="AF95" i="3" s="1"/>
  <c r="X95" i="3"/>
  <c r="Y95" i="3" s="1"/>
  <c r="Q95" i="3"/>
  <c r="R95" i="3" s="1"/>
  <c r="N95" i="3"/>
  <c r="M95" i="3"/>
  <c r="AE94" i="3"/>
  <c r="AF94" i="3" s="1"/>
  <c r="N94" i="3"/>
  <c r="M94" i="3"/>
  <c r="AS93" i="3"/>
  <c r="AT93" i="3" s="1"/>
  <c r="AL93" i="3"/>
  <c r="AM93" i="3" s="1"/>
  <c r="AE93" i="3"/>
  <c r="AF93" i="3" s="1"/>
  <c r="X93" i="3"/>
  <c r="Y93" i="3" s="1"/>
  <c r="Q93" i="3"/>
  <c r="R93" i="3" s="1"/>
  <c r="N93" i="3"/>
  <c r="M93" i="3"/>
  <c r="AS92" i="3"/>
  <c r="AT92" i="3" s="1"/>
  <c r="AL92" i="3"/>
  <c r="AM92" i="3" s="1"/>
  <c r="AE92" i="3"/>
  <c r="AF92" i="3" s="1"/>
  <c r="X92" i="3"/>
  <c r="Y92" i="3" s="1"/>
  <c r="AA92" i="3" s="1"/>
  <c r="Q92" i="3"/>
  <c r="R92" i="3" s="1"/>
  <c r="N92" i="3"/>
  <c r="M92" i="3"/>
  <c r="AS91" i="3"/>
  <c r="AT91" i="3" s="1"/>
  <c r="AL91" i="3"/>
  <c r="AM91" i="3" s="1"/>
  <c r="AE91" i="3"/>
  <c r="AF91" i="3" s="1"/>
  <c r="X91" i="3"/>
  <c r="Y91" i="3" s="1"/>
  <c r="Q91" i="3"/>
  <c r="R91" i="3" s="1"/>
  <c r="N91" i="3"/>
  <c r="M91" i="3"/>
  <c r="AS90" i="3"/>
  <c r="AT90" i="3" s="1"/>
  <c r="AL90" i="3"/>
  <c r="AE90" i="3"/>
  <c r="AF90" i="3" s="1"/>
  <c r="X90" i="3"/>
  <c r="Y90" i="3" s="1"/>
  <c r="Q90" i="3"/>
  <c r="R90" i="3" s="1"/>
  <c r="N90" i="3"/>
  <c r="M90" i="3"/>
  <c r="AT89" i="3"/>
  <c r="AM89" i="3"/>
  <c r="AF89" i="3"/>
  <c r="Y89" i="3"/>
  <c r="AI89" i="3" s="1"/>
  <c r="R89" i="3"/>
  <c r="AB89" i="3" s="1"/>
  <c r="K89" i="3"/>
  <c r="L89" i="3" s="1"/>
  <c r="U89" i="3" s="1"/>
  <c r="H89" i="3"/>
  <c r="I89" i="3" s="1"/>
  <c r="AS88" i="3"/>
  <c r="AT88" i="3" s="1"/>
  <c r="AL88" i="3"/>
  <c r="AM88" i="3" s="1"/>
  <c r="AE88" i="3"/>
  <c r="X88" i="3"/>
  <c r="Y88" i="3" s="1"/>
  <c r="Q88" i="3"/>
  <c r="R88" i="3" s="1"/>
  <c r="K88" i="3"/>
  <c r="L88" i="3" s="1"/>
  <c r="H88" i="3"/>
  <c r="I88" i="3" s="1"/>
  <c r="AS87" i="3"/>
  <c r="AT87" i="3" s="1"/>
  <c r="AL87" i="3"/>
  <c r="AM87" i="3" s="1"/>
  <c r="AW87" i="3" s="1"/>
  <c r="AE87" i="3"/>
  <c r="AF87" i="3" s="1"/>
  <c r="Y87" i="3"/>
  <c r="X87" i="3"/>
  <c r="Q87" i="3"/>
  <c r="R87" i="3" s="1"/>
  <c r="K87" i="3"/>
  <c r="L87" i="3" s="1"/>
  <c r="H87" i="3"/>
  <c r="I87" i="3" s="1"/>
  <c r="AS86" i="3"/>
  <c r="AT86" i="3" s="1"/>
  <c r="AL86" i="3"/>
  <c r="AM86" i="3" s="1"/>
  <c r="AE86" i="3"/>
  <c r="AF86" i="3" s="1"/>
  <c r="X86" i="3"/>
  <c r="Y86" i="3" s="1"/>
  <c r="Q86" i="3"/>
  <c r="R86" i="3" s="1"/>
  <c r="K86" i="3"/>
  <c r="L86" i="3" s="1"/>
  <c r="U86" i="3" s="1"/>
  <c r="H86" i="3"/>
  <c r="AT85" i="3"/>
  <c r="AM85" i="3"/>
  <c r="AW85" i="3" s="1"/>
  <c r="AF85" i="3"/>
  <c r="Y85" i="3"/>
  <c r="AA85" i="3" s="1"/>
  <c r="R85" i="3"/>
  <c r="L85" i="3"/>
  <c r="T85" i="3" s="1"/>
  <c r="I85" i="3"/>
  <c r="AT84" i="3"/>
  <c r="AM84" i="3"/>
  <c r="AF84" i="3"/>
  <c r="Y84" i="3"/>
  <c r="R84" i="3"/>
  <c r="L84" i="3"/>
  <c r="I84" i="3"/>
  <c r="AW62" i="3"/>
  <c r="AV62" i="3"/>
  <c r="AP62" i="3"/>
  <c r="AO62" i="3"/>
  <c r="AI62" i="3"/>
  <c r="AH62" i="3"/>
  <c r="AB62" i="3"/>
  <c r="AA62" i="3"/>
  <c r="U62" i="3"/>
  <c r="T62" i="3"/>
  <c r="AW57" i="3"/>
  <c r="AV57" i="3"/>
  <c r="AP57" i="3"/>
  <c r="AO57" i="3"/>
  <c r="AI57" i="3"/>
  <c r="AH57" i="3"/>
  <c r="AB57" i="3"/>
  <c r="AA57" i="3"/>
  <c r="U57" i="3"/>
  <c r="T57" i="3"/>
  <c r="AK56" i="3"/>
  <c r="AM56" i="3" s="1"/>
  <c r="W56" i="3"/>
  <c r="Y56" i="3" s="1"/>
  <c r="J56" i="3"/>
  <c r="L56" i="3" s="1"/>
  <c r="G56" i="3"/>
  <c r="I56" i="3" s="1"/>
  <c r="AR56" i="3"/>
  <c r="AT56" i="3" s="1"/>
  <c r="AM55" i="3"/>
  <c r="AD56" i="3"/>
  <c r="AF56" i="3" s="1"/>
  <c r="Y55" i="3"/>
  <c r="P56" i="3"/>
  <c r="R56" i="3" s="1"/>
  <c r="L55" i="3"/>
  <c r="I55" i="3"/>
  <c r="N55" i="3" s="1"/>
  <c r="R54" i="3"/>
  <c r="L54" i="3"/>
  <c r="I54" i="3"/>
  <c r="R53" i="3"/>
  <c r="L53" i="3"/>
  <c r="I53" i="3"/>
  <c r="AS52" i="3"/>
  <c r="AT52" i="3" s="1"/>
  <c r="AL52" i="3"/>
  <c r="AM52" i="3" s="1"/>
  <c r="AE52" i="3"/>
  <c r="AF52" i="3" s="1"/>
  <c r="X52" i="3"/>
  <c r="Y52" i="3" s="1"/>
  <c r="Q52" i="3"/>
  <c r="R52" i="3" s="1"/>
  <c r="K52" i="3"/>
  <c r="L52" i="3" s="1"/>
  <c r="H52" i="3"/>
  <c r="I52" i="3" s="1"/>
  <c r="AS51" i="3"/>
  <c r="AT51" i="3" s="1"/>
  <c r="AL51" i="3"/>
  <c r="AM51" i="3" s="1"/>
  <c r="AE51" i="3"/>
  <c r="AF51" i="3" s="1"/>
  <c r="X51" i="3"/>
  <c r="Y51" i="3" s="1"/>
  <c r="Q51" i="3"/>
  <c r="K51" i="3"/>
  <c r="L51" i="3" s="1"/>
  <c r="H51" i="3"/>
  <c r="AS50" i="3"/>
  <c r="AT50" i="3" s="1"/>
  <c r="AL50" i="3"/>
  <c r="AM50" i="3" s="1"/>
  <c r="AE50" i="3"/>
  <c r="X50" i="3"/>
  <c r="Y50" i="3" s="1"/>
  <c r="Q50" i="3"/>
  <c r="R50" i="3" s="1"/>
  <c r="K50" i="3"/>
  <c r="L50" i="3" s="1"/>
  <c r="H50" i="3"/>
  <c r="I50" i="3" s="1"/>
  <c r="AT49" i="3"/>
  <c r="AM49" i="3"/>
  <c r="AF49" i="3"/>
  <c r="Y49" i="3"/>
  <c r="R49" i="3"/>
  <c r="L49" i="3"/>
  <c r="I49" i="3"/>
  <c r="AS43" i="3"/>
  <c r="AS46" i="3" s="1"/>
  <c r="AT46" i="3" s="1"/>
  <c r="AE43" i="3"/>
  <c r="AE44" i="3" s="1"/>
  <c r="AF44" i="3" s="1"/>
  <c r="X43" i="3"/>
  <c r="Y43" i="3" s="1"/>
  <c r="Q43" i="3"/>
  <c r="Q44" i="3" s="1"/>
  <c r="R44" i="3" s="1"/>
  <c r="K43" i="3"/>
  <c r="H43" i="3"/>
  <c r="H44" i="3" s="1"/>
  <c r="I44" i="3" s="1"/>
  <c r="AR41" i="3"/>
  <c r="AR109" i="3" s="1"/>
  <c r="AT109" i="3" s="1"/>
  <c r="AK41" i="3"/>
  <c r="AK109" i="3" s="1"/>
  <c r="AM109" i="3" s="1"/>
  <c r="AW109" i="3" s="1"/>
  <c r="AT40" i="3"/>
  <c r="AM40" i="3"/>
  <c r="AO40" i="3" s="1"/>
  <c r="AF40" i="3"/>
  <c r="Y40" i="3"/>
  <c r="R40" i="3"/>
  <c r="L40" i="3"/>
  <c r="I40" i="3"/>
  <c r="B40" i="3"/>
  <c r="AS39" i="3"/>
  <c r="AT39" i="3" s="1"/>
  <c r="AL39" i="3"/>
  <c r="AM39" i="3" s="1"/>
  <c r="AE39" i="3"/>
  <c r="AF39" i="3" s="1"/>
  <c r="X39" i="3"/>
  <c r="Q39" i="3"/>
  <c r="R39" i="3" s="1"/>
  <c r="K39" i="3"/>
  <c r="L39" i="3" s="1"/>
  <c r="U39" i="3" s="1"/>
  <c r="H39" i="3"/>
  <c r="I39" i="3" s="1"/>
  <c r="B39" i="3"/>
  <c r="AS38" i="3"/>
  <c r="AT38" i="3" s="1"/>
  <c r="AL38" i="3"/>
  <c r="AM38" i="3" s="1"/>
  <c r="AK106" i="3"/>
  <c r="AE38" i="3"/>
  <c r="AF38" i="3" s="1"/>
  <c r="AD106" i="3"/>
  <c r="Y38" i="3"/>
  <c r="X38" i="3"/>
  <c r="W106" i="3"/>
  <c r="Q38" i="3"/>
  <c r="R38" i="3" s="1"/>
  <c r="P106" i="3"/>
  <c r="K38" i="3"/>
  <c r="L38" i="3" s="1"/>
  <c r="J106" i="3"/>
  <c r="H38" i="3"/>
  <c r="AS37" i="3"/>
  <c r="AT37" i="3" s="1"/>
  <c r="AL37" i="3"/>
  <c r="AM37" i="3" s="1"/>
  <c r="AE37" i="3"/>
  <c r="AF37" i="3" s="1"/>
  <c r="X37" i="3"/>
  <c r="Y37" i="3" s="1"/>
  <c r="AI37" i="3" s="1"/>
  <c r="Q37" i="3"/>
  <c r="R37" i="3" s="1"/>
  <c r="K37" i="3"/>
  <c r="L37" i="3" s="1"/>
  <c r="H37" i="3"/>
  <c r="I37" i="3" s="1"/>
  <c r="B37" i="3"/>
  <c r="AS36" i="3"/>
  <c r="AE36" i="3"/>
  <c r="X36" i="3"/>
  <c r="Q36" i="3"/>
  <c r="K36" i="3"/>
  <c r="J36" i="3"/>
  <c r="L36" i="3" s="1"/>
  <c r="H36" i="3"/>
  <c r="AS34" i="3"/>
  <c r="AT34" i="3" s="1"/>
  <c r="AL34" i="3"/>
  <c r="AM34" i="3" s="1"/>
  <c r="AE34" i="3"/>
  <c r="AF34" i="3" s="1"/>
  <c r="X34" i="3"/>
  <c r="Y34" i="3" s="1"/>
  <c r="Q34" i="3"/>
  <c r="R34" i="3" s="1"/>
  <c r="K34" i="3"/>
  <c r="L34" i="3" s="1"/>
  <c r="H34" i="3"/>
  <c r="I34" i="3" s="1"/>
  <c r="AS33" i="3"/>
  <c r="AT33" i="3" s="1"/>
  <c r="AL33" i="3"/>
  <c r="AE33" i="3"/>
  <c r="AF33" i="3" s="1"/>
  <c r="X33" i="3"/>
  <c r="Y33" i="3" s="1"/>
  <c r="Q33" i="3"/>
  <c r="R33" i="3" s="1"/>
  <c r="K33" i="3"/>
  <c r="L33" i="3" s="1"/>
  <c r="H33" i="3"/>
  <c r="I33" i="3" s="1"/>
  <c r="AS32" i="3"/>
  <c r="AT32" i="3" s="1"/>
  <c r="AV32" i="3" s="1"/>
  <c r="AL32" i="3"/>
  <c r="AM32" i="3" s="1"/>
  <c r="AE32" i="3"/>
  <c r="AF32" i="3" s="1"/>
  <c r="Y32" i="3"/>
  <c r="X32" i="3"/>
  <c r="Q32" i="3"/>
  <c r="N32" i="3"/>
  <c r="M32" i="3"/>
  <c r="AS31" i="3"/>
  <c r="AT31" i="3" s="1"/>
  <c r="AL31" i="3"/>
  <c r="AM31" i="3" s="1"/>
  <c r="AE31" i="3"/>
  <c r="AF31" i="3" s="1"/>
  <c r="X31" i="3"/>
  <c r="Y31" i="3" s="1"/>
  <c r="Q31" i="3"/>
  <c r="R31" i="3" s="1"/>
  <c r="U31" i="3" s="1"/>
  <c r="N31" i="3"/>
  <c r="M31" i="3"/>
  <c r="AS30" i="3"/>
  <c r="AT30" i="3" s="1"/>
  <c r="AL30" i="3"/>
  <c r="AM30" i="3" s="1"/>
  <c r="AE30" i="3"/>
  <c r="AF30" i="3" s="1"/>
  <c r="Y30" i="3"/>
  <c r="X30" i="3"/>
  <c r="Q30" i="3"/>
  <c r="N30" i="3"/>
  <c r="M30" i="3"/>
  <c r="AS29" i="3"/>
  <c r="AL29" i="3"/>
  <c r="AM29" i="3" s="1"/>
  <c r="AE29" i="3"/>
  <c r="AF29" i="3" s="1"/>
  <c r="X29" i="3"/>
  <c r="Y29" i="3"/>
  <c r="AH29" i="3" s="1"/>
  <c r="Q29" i="3"/>
  <c r="R29" i="3" s="1"/>
  <c r="N29" i="3"/>
  <c r="M29" i="3"/>
  <c r="AS28" i="3"/>
  <c r="AT28" i="3" s="1"/>
  <c r="AL28" i="3"/>
  <c r="AM28" i="3" s="1"/>
  <c r="AE28" i="3"/>
  <c r="AF28" i="3" s="1"/>
  <c r="X28" i="3"/>
  <c r="Y28" i="3"/>
  <c r="Q28" i="3"/>
  <c r="N28" i="3"/>
  <c r="M28" i="3"/>
  <c r="AS27" i="3"/>
  <c r="AL27" i="3"/>
  <c r="AM27" i="3" s="1"/>
  <c r="AE27" i="3"/>
  <c r="AF27" i="3" s="1"/>
  <c r="X27" i="3"/>
  <c r="Y27" i="3" s="1"/>
  <c r="Q27" i="3"/>
  <c r="R27" i="3" s="1"/>
  <c r="U27" i="3" s="1"/>
  <c r="N27" i="3"/>
  <c r="M27" i="3"/>
  <c r="AE26" i="3"/>
  <c r="AF26" i="3" s="1"/>
  <c r="AH26" i="3" s="1"/>
  <c r="N26" i="3"/>
  <c r="M26" i="3"/>
  <c r="AS25" i="3"/>
  <c r="AT25" i="3" s="1"/>
  <c r="AL25" i="3"/>
  <c r="AM25" i="3" s="1"/>
  <c r="AV25" i="3" s="1"/>
  <c r="AE25" i="3"/>
  <c r="AF25" i="3" s="1"/>
  <c r="X25" i="3"/>
  <c r="Y25" i="3" s="1"/>
  <c r="Q25" i="3"/>
  <c r="R25" i="3" s="1"/>
  <c r="N25" i="3"/>
  <c r="M25" i="3"/>
  <c r="AS24" i="3"/>
  <c r="AT24" i="3" s="1"/>
  <c r="AL24" i="3"/>
  <c r="AM24" i="3" s="1"/>
  <c r="AE24" i="3"/>
  <c r="AF24" i="3" s="1"/>
  <c r="X24" i="3"/>
  <c r="Y24" i="3"/>
  <c r="AB24" i="3" s="1"/>
  <c r="Q24" i="3"/>
  <c r="R24" i="3" s="1"/>
  <c r="N24" i="3"/>
  <c r="M24" i="3"/>
  <c r="AS23" i="3"/>
  <c r="AT23" i="3" s="1"/>
  <c r="AL23" i="3"/>
  <c r="AM23" i="3" s="1"/>
  <c r="AE23" i="3"/>
  <c r="AF23" i="3" s="1"/>
  <c r="Y23" i="3"/>
  <c r="X23" i="3"/>
  <c r="Q23" i="3"/>
  <c r="N23" i="3"/>
  <c r="M23" i="3"/>
  <c r="AS22" i="3"/>
  <c r="AT22" i="3" s="1"/>
  <c r="AL22" i="3"/>
  <c r="AM22" i="3" s="1"/>
  <c r="AE22" i="3"/>
  <c r="AF22" i="3" s="1"/>
  <c r="Y22" i="3"/>
  <c r="X22" i="3"/>
  <c r="Q22" i="3"/>
  <c r="N22" i="3"/>
  <c r="M22" i="3"/>
  <c r="AT21" i="3"/>
  <c r="AM21" i="3"/>
  <c r="AF21" i="3"/>
  <c r="Y21" i="3"/>
  <c r="R21" i="3"/>
  <c r="K21" i="3"/>
  <c r="L21" i="3" s="1"/>
  <c r="I21" i="3"/>
  <c r="H21" i="3"/>
  <c r="AS20" i="3"/>
  <c r="AT20" i="3"/>
  <c r="AL20" i="3"/>
  <c r="AM20" i="3" s="1"/>
  <c r="AE20" i="3"/>
  <c r="AF20" i="3" s="1"/>
  <c r="X20" i="3"/>
  <c r="Y20" i="3" s="1"/>
  <c r="Q20" i="3"/>
  <c r="R20" i="3" s="1"/>
  <c r="K20" i="3"/>
  <c r="H20" i="3"/>
  <c r="I20" i="3"/>
  <c r="AT19" i="3"/>
  <c r="AM19" i="3"/>
  <c r="AO19" i="3" s="1"/>
  <c r="AF19" i="3"/>
  <c r="Y19" i="3"/>
  <c r="R19" i="3"/>
  <c r="K19" i="3"/>
  <c r="H19" i="3"/>
  <c r="I19" i="3" s="1"/>
  <c r="AS18" i="3"/>
  <c r="AL18" i="3"/>
  <c r="AM18" i="3" s="1"/>
  <c r="AE18" i="3"/>
  <c r="AF18" i="3" s="1"/>
  <c r="X18" i="3"/>
  <c r="Y18" i="3" s="1"/>
  <c r="Q18" i="3"/>
  <c r="K18" i="3"/>
  <c r="L18" i="3" s="1"/>
  <c r="H18" i="3"/>
  <c r="AT17" i="3"/>
  <c r="AM17" i="3"/>
  <c r="AF17" i="3"/>
  <c r="AA17" i="3"/>
  <c r="Y17" i="3"/>
  <c r="AH17" i="3" s="1"/>
  <c r="R17" i="3"/>
  <c r="AB17" i="3" s="1"/>
  <c r="L17" i="3"/>
  <c r="I17" i="3"/>
  <c r="AT16" i="3"/>
  <c r="AM16" i="3"/>
  <c r="AF16" i="3"/>
  <c r="AH16" i="3" s="1"/>
  <c r="Y16" i="3"/>
  <c r="R16" i="3"/>
  <c r="L16" i="3"/>
  <c r="I16" i="3"/>
  <c r="AB117" i="2"/>
  <c r="AA117" i="2"/>
  <c r="AR114" i="2"/>
  <c r="AD114" i="2"/>
  <c r="AW112" i="2"/>
  <c r="AV112" i="2"/>
  <c r="AP112" i="2"/>
  <c r="AO112" i="2"/>
  <c r="AI112" i="2"/>
  <c r="AH112" i="2"/>
  <c r="AB112" i="2"/>
  <c r="AA112" i="2"/>
  <c r="U112" i="2"/>
  <c r="T112" i="2"/>
  <c r="P111" i="2"/>
  <c r="R111" i="2" s="1"/>
  <c r="AR111" i="2"/>
  <c r="AK111" i="2"/>
  <c r="AD111" i="2"/>
  <c r="W111" i="2"/>
  <c r="R110" i="2"/>
  <c r="L110" i="2"/>
  <c r="AS109" i="2"/>
  <c r="AT109" i="2" s="1"/>
  <c r="AL109" i="2"/>
  <c r="AM109" i="2" s="1"/>
  <c r="AP109" i="2" s="1"/>
  <c r="AE109" i="2"/>
  <c r="AF109" i="2" s="1"/>
  <c r="X109" i="2"/>
  <c r="Y109" i="2" s="1"/>
  <c r="AB109" i="2" s="1"/>
  <c r="Q109" i="2"/>
  <c r="R109" i="2" s="1"/>
  <c r="K109" i="2"/>
  <c r="L109" i="2" s="1"/>
  <c r="H109" i="2"/>
  <c r="I109" i="2" s="1"/>
  <c r="AS108" i="2"/>
  <c r="AT108" i="2" s="1"/>
  <c r="AL108" i="2"/>
  <c r="AM108" i="2" s="1"/>
  <c r="AE108" i="2"/>
  <c r="AF108" i="2"/>
  <c r="X108" i="2"/>
  <c r="Y108" i="2" s="1"/>
  <c r="R108" i="2"/>
  <c r="Q108" i="2"/>
  <c r="K108" i="2"/>
  <c r="L108" i="2" s="1"/>
  <c r="H108" i="2"/>
  <c r="I108" i="2" s="1"/>
  <c r="AS107" i="2"/>
  <c r="AT107" i="2" s="1"/>
  <c r="AL107" i="2"/>
  <c r="AM107" i="2" s="1"/>
  <c r="AE107" i="2"/>
  <c r="AF107" i="2" s="1"/>
  <c r="AH107" i="2" s="1"/>
  <c r="X107" i="2"/>
  <c r="Y107" i="2"/>
  <c r="Q107" i="2"/>
  <c r="R107" i="2" s="1"/>
  <c r="K107" i="2"/>
  <c r="L107" i="2" s="1"/>
  <c r="H107" i="2"/>
  <c r="I107" i="2" s="1"/>
  <c r="AS106" i="2"/>
  <c r="AT106" i="2" s="1"/>
  <c r="AL106" i="2"/>
  <c r="AM106" i="2" s="1"/>
  <c r="AF106" i="2"/>
  <c r="AE106" i="2"/>
  <c r="X106" i="2"/>
  <c r="Y106" i="2" s="1"/>
  <c r="Q106" i="2"/>
  <c r="R106" i="2" s="1"/>
  <c r="K106" i="2"/>
  <c r="L106" i="2" s="1"/>
  <c r="H106" i="2"/>
  <c r="I106" i="2" s="1"/>
  <c r="AS105" i="2"/>
  <c r="AT105" i="2" s="1"/>
  <c r="AL105" i="2"/>
  <c r="AM105" i="2" s="1"/>
  <c r="AE105" i="2"/>
  <c r="AF105" i="2" s="1"/>
  <c r="X105" i="2"/>
  <c r="Y105" i="2" s="1"/>
  <c r="Q105" i="2"/>
  <c r="R105" i="2" s="1"/>
  <c r="L105" i="2"/>
  <c r="K105" i="2"/>
  <c r="H105" i="2"/>
  <c r="I105" i="2" s="1"/>
  <c r="AT104" i="2"/>
  <c r="AM104" i="2"/>
  <c r="AF104" i="2"/>
  <c r="Y104" i="2"/>
  <c r="R104" i="2"/>
  <c r="L104" i="2"/>
  <c r="M104" i="2" s="1"/>
  <c r="I104" i="2"/>
  <c r="AR96" i="2"/>
  <c r="AT96" i="2" s="1"/>
  <c r="AV96" i="2" s="1"/>
  <c r="AK96" i="2"/>
  <c r="AM96" i="2" s="1"/>
  <c r="B95" i="2"/>
  <c r="AS94" i="2"/>
  <c r="AL94" i="2"/>
  <c r="AE94" i="2"/>
  <c r="X94" i="2"/>
  <c r="U94" i="2"/>
  <c r="Q94" i="2"/>
  <c r="R94" i="2" s="1"/>
  <c r="K94" i="2"/>
  <c r="J94" i="2"/>
  <c r="L94" i="2" s="1"/>
  <c r="H94" i="2"/>
  <c r="B94" i="2"/>
  <c r="AS93" i="2"/>
  <c r="AL93" i="2"/>
  <c r="AE93" i="2"/>
  <c r="X93" i="2"/>
  <c r="U93" i="2"/>
  <c r="Q93" i="2"/>
  <c r="K93" i="2"/>
  <c r="H93" i="2"/>
  <c r="B93" i="2"/>
  <c r="AT90" i="2"/>
  <c r="AM90" i="2"/>
  <c r="AF90" i="2"/>
  <c r="Y90" i="2"/>
  <c r="R90" i="2"/>
  <c r="N90" i="2"/>
  <c r="M90" i="2"/>
  <c r="AT89" i="2"/>
  <c r="AM89" i="2"/>
  <c r="AF89" i="2"/>
  <c r="Y89" i="2"/>
  <c r="AA89" i="2" s="1"/>
  <c r="R89" i="2"/>
  <c r="U89" i="2" s="1"/>
  <c r="N89" i="2"/>
  <c r="M89" i="2"/>
  <c r="AT88" i="2"/>
  <c r="AM88" i="2"/>
  <c r="AF88" i="2"/>
  <c r="Y88" i="2"/>
  <c r="R88" i="2"/>
  <c r="N88" i="2"/>
  <c r="M88" i="2"/>
  <c r="AT87" i="2"/>
  <c r="AM87" i="2"/>
  <c r="AF87" i="2"/>
  <c r="Y87" i="2"/>
  <c r="R87" i="2"/>
  <c r="U87" i="2" s="1"/>
  <c r="N87" i="2"/>
  <c r="M87" i="2"/>
  <c r="AT86" i="2"/>
  <c r="AM86" i="2"/>
  <c r="AF86" i="2"/>
  <c r="Y86" i="2"/>
  <c r="R86" i="2"/>
  <c r="T86" i="2" s="1"/>
  <c r="N86" i="2"/>
  <c r="M86" i="2"/>
  <c r="AT85" i="2"/>
  <c r="AM85" i="2"/>
  <c r="AF85" i="2"/>
  <c r="Y85" i="2"/>
  <c r="R85" i="2"/>
  <c r="N85" i="2"/>
  <c r="M85" i="2"/>
  <c r="AT84" i="2"/>
  <c r="AM84" i="2"/>
  <c r="AF84" i="2"/>
  <c r="Y84" i="2"/>
  <c r="AI84" i="2" s="1"/>
  <c r="R84" i="2"/>
  <c r="N84" i="2"/>
  <c r="M84" i="2"/>
  <c r="AT83" i="2"/>
  <c r="AV83" i="2" s="1"/>
  <c r="AM83" i="2"/>
  <c r="AP83" i="2" s="1"/>
  <c r="AF83" i="2"/>
  <c r="Y83" i="2"/>
  <c r="R83" i="2"/>
  <c r="U83" i="2" s="1"/>
  <c r="N83" i="2"/>
  <c r="M83" i="2"/>
  <c r="AT82" i="2"/>
  <c r="AV82" i="2" s="1"/>
  <c r="AM82" i="2"/>
  <c r="AF82" i="2"/>
  <c r="Y82" i="2"/>
  <c r="R82" i="2"/>
  <c r="N82" i="2"/>
  <c r="M82" i="2"/>
  <c r="AT81" i="2"/>
  <c r="AM81" i="2"/>
  <c r="AF81" i="2"/>
  <c r="Y81" i="2"/>
  <c r="R81" i="2"/>
  <c r="N81" i="2"/>
  <c r="M81" i="2"/>
  <c r="AT80" i="2"/>
  <c r="AM80" i="2"/>
  <c r="AF80" i="2"/>
  <c r="Y80" i="2"/>
  <c r="R80" i="2"/>
  <c r="T80" i="2" s="1"/>
  <c r="N80" i="2"/>
  <c r="M80" i="2"/>
  <c r="AT79" i="2"/>
  <c r="AM79" i="2"/>
  <c r="AO79" i="2" s="1"/>
  <c r="AI79" i="2"/>
  <c r="AF79" i="2"/>
  <c r="Y79" i="2"/>
  <c r="R79" i="2"/>
  <c r="N79" i="2"/>
  <c r="M79" i="2"/>
  <c r="AT78" i="2"/>
  <c r="AM78" i="2"/>
  <c r="AF78" i="2"/>
  <c r="AP78" i="2" s="1"/>
  <c r="Y78" i="2"/>
  <c r="R78" i="2"/>
  <c r="L78" i="2"/>
  <c r="I78" i="2"/>
  <c r="AT77" i="2"/>
  <c r="AM77" i="2"/>
  <c r="AW77" i="2" s="1"/>
  <c r="AF77" i="2"/>
  <c r="Y77" i="2"/>
  <c r="R77" i="2"/>
  <c r="L77" i="2"/>
  <c r="I77" i="2"/>
  <c r="AT76" i="2"/>
  <c r="AM76" i="2"/>
  <c r="AF76" i="2"/>
  <c r="Y76" i="2"/>
  <c r="R76" i="2"/>
  <c r="L76" i="2"/>
  <c r="I76" i="2"/>
  <c r="AT75" i="2"/>
  <c r="AM75" i="2"/>
  <c r="AF75" i="2"/>
  <c r="Y75" i="2"/>
  <c r="R75" i="2"/>
  <c r="T75" i="2" s="1"/>
  <c r="U75" i="2" s="1"/>
  <c r="L75" i="2"/>
  <c r="I75" i="2"/>
  <c r="AR72" i="2"/>
  <c r="AK72" i="2"/>
  <c r="AD72" i="2"/>
  <c r="W72" i="2"/>
  <c r="AK114" i="2"/>
  <c r="W114" i="2"/>
  <c r="P114" i="2"/>
  <c r="J114" i="2"/>
  <c r="G114" i="2"/>
  <c r="AW53" i="2"/>
  <c r="AV53" i="2"/>
  <c r="AP53" i="2"/>
  <c r="AO53" i="2"/>
  <c r="AI53" i="2"/>
  <c r="AH53" i="2"/>
  <c r="AB53" i="2"/>
  <c r="AA53" i="2"/>
  <c r="U53" i="2"/>
  <c r="T53" i="2"/>
  <c r="AR52" i="2"/>
  <c r="AT52" i="2" s="1"/>
  <c r="AV52" i="2" s="1"/>
  <c r="AT51" i="2"/>
  <c r="AM51" i="2"/>
  <c r="AK52" i="2"/>
  <c r="AM52" i="2" s="1"/>
  <c r="AF51" i="2"/>
  <c r="L51" i="2"/>
  <c r="J52" i="2"/>
  <c r="L52" i="2" s="1"/>
  <c r="I51" i="2"/>
  <c r="AS50" i="2"/>
  <c r="AL50" i="2"/>
  <c r="AM50" i="2" s="1"/>
  <c r="AF50" i="2"/>
  <c r="AE50" i="2"/>
  <c r="X50" i="2"/>
  <c r="Y50" i="2" s="1"/>
  <c r="Q50" i="2"/>
  <c r="R50" i="2" s="1"/>
  <c r="K50" i="2"/>
  <c r="L50" i="2" s="1"/>
  <c r="I50" i="2"/>
  <c r="AS49" i="2"/>
  <c r="AT49" i="2" s="1"/>
  <c r="AL49" i="2"/>
  <c r="AM49" i="2" s="1"/>
  <c r="AE49" i="2"/>
  <c r="AF49" i="2" s="1"/>
  <c r="X49" i="2"/>
  <c r="Q49" i="2"/>
  <c r="R49" i="2" s="1"/>
  <c r="K49" i="2"/>
  <c r="L49" i="2" s="1"/>
  <c r="H49" i="2"/>
  <c r="I49" i="2" s="1"/>
  <c r="AS48" i="2"/>
  <c r="AT48" i="2" s="1"/>
  <c r="AL48" i="2"/>
  <c r="AM48" i="2" s="1"/>
  <c r="AE48" i="2"/>
  <c r="X48" i="2"/>
  <c r="Y48" i="2" s="1"/>
  <c r="R48" i="2"/>
  <c r="Q48" i="2"/>
  <c r="K48" i="2"/>
  <c r="L48" i="2" s="1"/>
  <c r="H48" i="2"/>
  <c r="I48" i="2" s="1"/>
  <c r="AT47" i="2"/>
  <c r="AS47" i="2"/>
  <c r="AL47" i="2"/>
  <c r="AM47" i="2" s="1"/>
  <c r="AE47" i="2"/>
  <c r="AF47" i="2" s="1"/>
  <c r="X47" i="2"/>
  <c r="Y47" i="2" s="1"/>
  <c r="Q47" i="2"/>
  <c r="R47" i="2" s="1"/>
  <c r="K47" i="2"/>
  <c r="I47" i="2"/>
  <c r="H47" i="2"/>
  <c r="AS46" i="2"/>
  <c r="AT46" i="2" s="1"/>
  <c r="AL46" i="2"/>
  <c r="AM46" i="2" s="1"/>
  <c r="AE46" i="2"/>
  <c r="AF46" i="2" s="1"/>
  <c r="X46" i="2"/>
  <c r="Y46" i="2" s="1"/>
  <c r="Q46" i="2"/>
  <c r="K46" i="2"/>
  <c r="L46" i="2" s="1"/>
  <c r="H46" i="2"/>
  <c r="AT45" i="2"/>
  <c r="AM45" i="2"/>
  <c r="AF45" i="2"/>
  <c r="Y45" i="2"/>
  <c r="R45" i="2"/>
  <c r="L45" i="2"/>
  <c r="I45" i="2"/>
  <c r="AR99" i="2"/>
  <c r="AK99" i="2"/>
  <c r="AD99" i="2"/>
  <c r="W99" i="2"/>
  <c r="P99" i="2"/>
  <c r="J99" i="2"/>
  <c r="G99" i="2"/>
  <c r="AR98" i="2"/>
  <c r="AK98" i="2"/>
  <c r="AD98" i="2"/>
  <c r="W98" i="2"/>
  <c r="P98" i="2"/>
  <c r="J98" i="2"/>
  <c r="G98" i="2"/>
  <c r="AT37" i="2"/>
  <c r="AM37" i="2"/>
  <c r="B37" i="2"/>
  <c r="AT36" i="2"/>
  <c r="AR95" i="2"/>
  <c r="AT95" i="2" s="1"/>
  <c r="AV95" i="2" s="1"/>
  <c r="AK95" i="2"/>
  <c r="AM95" i="2" s="1"/>
  <c r="AF36" i="2"/>
  <c r="AD95" i="2"/>
  <c r="AF95" i="2" s="1"/>
  <c r="W95" i="2"/>
  <c r="Y95" i="2" s="1"/>
  <c r="R36" i="2"/>
  <c r="P95" i="2"/>
  <c r="R95" i="2" s="1"/>
  <c r="J95" i="2"/>
  <c r="L95" i="2" s="1"/>
  <c r="I36" i="2"/>
  <c r="G95" i="2"/>
  <c r="I95" i="2" s="1"/>
  <c r="N95" i="2" s="1"/>
  <c r="B36" i="2"/>
  <c r="AS35" i="2"/>
  <c r="AT35" i="2" s="1"/>
  <c r="AR94" i="2"/>
  <c r="AL35" i="2"/>
  <c r="AM35" i="2" s="1"/>
  <c r="AK94" i="2"/>
  <c r="AM94" i="2" s="1"/>
  <c r="AE35" i="2"/>
  <c r="AF35" i="2" s="1"/>
  <c r="AD94" i="2"/>
  <c r="Y35" i="2"/>
  <c r="X35" i="2"/>
  <c r="W94" i="2"/>
  <c r="Q35" i="2"/>
  <c r="R35" i="2" s="1"/>
  <c r="P94" i="2"/>
  <c r="K35" i="2"/>
  <c r="L35" i="2" s="1"/>
  <c r="H35" i="2"/>
  <c r="I35" i="2" s="1"/>
  <c r="G94" i="2"/>
  <c r="B35" i="2"/>
  <c r="AS34" i="2"/>
  <c r="AT34" i="2" s="1"/>
  <c r="AR93" i="2"/>
  <c r="AM34" i="2"/>
  <c r="AL34" i="2"/>
  <c r="AK93" i="2"/>
  <c r="AE34" i="2"/>
  <c r="AF34" i="2" s="1"/>
  <c r="AD93" i="2"/>
  <c r="X34" i="2"/>
  <c r="Y34" i="2" s="1"/>
  <c r="W93" i="2"/>
  <c r="Q34" i="2"/>
  <c r="R34" i="2" s="1"/>
  <c r="P93" i="2"/>
  <c r="K34" i="2"/>
  <c r="H34" i="2"/>
  <c r="I34" i="2" s="1"/>
  <c r="G93" i="2"/>
  <c r="B34" i="2"/>
  <c r="AR33" i="2"/>
  <c r="AK33" i="2"/>
  <c r="AD33" i="2"/>
  <c r="W33" i="2"/>
  <c r="P33" i="2"/>
  <c r="J33" i="2"/>
  <c r="G33" i="2"/>
  <c r="AT31" i="2"/>
  <c r="AM31" i="2"/>
  <c r="AF31" i="2"/>
  <c r="AH31" i="2" s="1"/>
  <c r="Y31" i="2"/>
  <c r="R31" i="2"/>
  <c r="T31" i="2" s="1"/>
  <c r="N31" i="2"/>
  <c r="M31" i="2"/>
  <c r="AT30" i="2"/>
  <c r="AM30" i="2"/>
  <c r="AO30" i="2" s="1"/>
  <c r="AF30" i="2"/>
  <c r="Y30" i="2"/>
  <c r="R30" i="2"/>
  <c r="N30" i="2"/>
  <c r="M30" i="2"/>
  <c r="AT29" i="2"/>
  <c r="AV29" i="2" s="1"/>
  <c r="AM29" i="2"/>
  <c r="AF29" i="2"/>
  <c r="AP29" i="2" s="1"/>
  <c r="Y29" i="2"/>
  <c r="R29" i="2"/>
  <c r="N29" i="2"/>
  <c r="M29" i="2"/>
  <c r="AT28" i="2"/>
  <c r="AM28" i="2"/>
  <c r="AF28" i="2"/>
  <c r="Y28" i="2"/>
  <c r="R28" i="2"/>
  <c r="N28" i="2"/>
  <c r="M28" i="2"/>
  <c r="AT27" i="2"/>
  <c r="AM27" i="2"/>
  <c r="AF27" i="2"/>
  <c r="Y27" i="2"/>
  <c r="R27" i="2"/>
  <c r="N27" i="2"/>
  <c r="M27" i="2"/>
  <c r="AT26" i="2"/>
  <c r="AM26" i="2"/>
  <c r="AF26" i="2"/>
  <c r="Y26" i="2"/>
  <c r="R26" i="2"/>
  <c r="U26" i="2" s="1"/>
  <c r="N26" i="2"/>
  <c r="M26" i="2"/>
  <c r="AT25" i="2"/>
  <c r="AM25" i="2"/>
  <c r="AF25" i="2"/>
  <c r="AH25" i="2" s="1"/>
  <c r="Y25" i="2"/>
  <c r="R25" i="2"/>
  <c r="U25" i="2" s="1"/>
  <c r="N25" i="2"/>
  <c r="M25" i="2"/>
  <c r="AT24" i="2"/>
  <c r="AM24" i="2"/>
  <c r="AF24" i="2"/>
  <c r="Y24" i="2"/>
  <c r="R24" i="2"/>
  <c r="N24" i="2"/>
  <c r="M24" i="2"/>
  <c r="AT23" i="2"/>
  <c r="AM23" i="2"/>
  <c r="AF23" i="2"/>
  <c r="Y23" i="2"/>
  <c r="R23" i="2"/>
  <c r="N23" i="2"/>
  <c r="M23" i="2"/>
  <c r="AT22" i="2"/>
  <c r="AM22" i="2"/>
  <c r="AF22" i="2"/>
  <c r="Y22" i="2"/>
  <c r="R22" i="2"/>
  <c r="U22" i="2" s="1"/>
  <c r="N22" i="2"/>
  <c r="M22" i="2"/>
  <c r="AT21" i="2"/>
  <c r="AV21" i="2" s="1"/>
  <c r="AM21" i="2"/>
  <c r="AF21" i="2"/>
  <c r="AP21" i="2" s="1"/>
  <c r="Y21" i="2"/>
  <c r="R21" i="2"/>
  <c r="N21" i="2"/>
  <c r="M21" i="2"/>
  <c r="AT20" i="2"/>
  <c r="AM20" i="2"/>
  <c r="AF20" i="2"/>
  <c r="Y20" i="2"/>
  <c r="R20" i="2"/>
  <c r="N20" i="2"/>
  <c r="M20" i="2"/>
  <c r="AT19" i="2"/>
  <c r="AM19" i="2"/>
  <c r="AF19" i="2"/>
  <c r="Y19" i="2"/>
  <c r="R19" i="2"/>
  <c r="M19" i="2"/>
  <c r="L19" i="2"/>
  <c r="I19" i="2"/>
  <c r="AT18" i="2"/>
  <c r="AV18" i="2" s="1"/>
  <c r="AM18" i="2"/>
  <c r="AF18" i="2"/>
  <c r="Y18" i="2"/>
  <c r="R18" i="2"/>
  <c r="L18" i="2"/>
  <c r="I18" i="2"/>
  <c r="AT17" i="2"/>
  <c r="AM17" i="2"/>
  <c r="AO17" i="2" s="1"/>
  <c r="AF17" i="2"/>
  <c r="Y17" i="2"/>
  <c r="AI17" i="2" s="1"/>
  <c r="R17" i="2"/>
  <c r="L17" i="2"/>
  <c r="U17" i="2" s="1"/>
  <c r="I17" i="2"/>
  <c r="AT16" i="2"/>
  <c r="AV16" i="2" s="1"/>
  <c r="AM16" i="2"/>
  <c r="AF16" i="2"/>
  <c r="Y16" i="2"/>
  <c r="R16" i="2"/>
  <c r="L16" i="2"/>
  <c r="I16" i="2"/>
  <c r="G13" i="2"/>
  <c r="AE300" i="1"/>
  <c r="AE305" i="1" s="1"/>
  <c r="AF305" i="1" s="1"/>
  <c r="Q300" i="1"/>
  <c r="Q301" i="1" s="1"/>
  <c r="AW314" i="1"/>
  <c r="AV314" i="1"/>
  <c r="AP314" i="1"/>
  <c r="AO314" i="1"/>
  <c r="AI314" i="1"/>
  <c r="AH314" i="1"/>
  <c r="AB314" i="1"/>
  <c r="AA314" i="1"/>
  <c r="U314" i="1"/>
  <c r="T314" i="1"/>
  <c r="N314" i="1"/>
  <c r="M314" i="1"/>
  <c r="AR313" i="1"/>
  <c r="AK313" i="1"/>
  <c r="AD313" i="1"/>
  <c r="W313" i="1"/>
  <c r="P313" i="1"/>
  <c r="J313" i="1"/>
  <c r="G313" i="1"/>
  <c r="AS309" i="1"/>
  <c r="AT309" i="1" s="1"/>
  <c r="AL309" i="1"/>
  <c r="AM309" i="1" s="1"/>
  <c r="AE309" i="1"/>
  <c r="AF309" i="1" s="1"/>
  <c r="X309" i="1"/>
  <c r="Y309" i="1" s="1"/>
  <c r="Q309" i="1"/>
  <c r="R309" i="1" s="1"/>
  <c r="K309" i="1"/>
  <c r="L309" i="1" s="1"/>
  <c r="H309" i="1"/>
  <c r="I309" i="1" s="1"/>
  <c r="AK294" i="1"/>
  <c r="Q308" i="1"/>
  <c r="R308" i="1" s="1"/>
  <c r="H308" i="1"/>
  <c r="I308" i="1" s="1"/>
  <c r="AS307" i="1"/>
  <c r="AT307" i="1" s="1"/>
  <c r="AL307" i="1"/>
  <c r="AM307" i="1" s="1"/>
  <c r="AE307" i="1"/>
  <c r="AF307" i="1" s="1"/>
  <c r="X307" i="1"/>
  <c r="Y307" i="1" s="1"/>
  <c r="Q307" i="1"/>
  <c r="K307" i="1"/>
  <c r="L307" i="1" s="1"/>
  <c r="H307" i="1"/>
  <c r="I307" i="1" s="1"/>
  <c r="AT306" i="1"/>
  <c r="AM306" i="1"/>
  <c r="AF306" i="1"/>
  <c r="Y306" i="1"/>
  <c r="R306" i="1"/>
  <c r="L306" i="1"/>
  <c r="I306" i="1"/>
  <c r="AS300" i="1"/>
  <c r="AS304" i="1" s="1"/>
  <c r="AT304" i="1" s="1"/>
  <c r="AL300" i="1"/>
  <c r="X300" i="1"/>
  <c r="X301" i="1" s="1"/>
  <c r="B298" i="1"/>
  <c r="AT297" i="1"/>
  <c r="AM297" i="1"/>
  <c r="AF297" i="1"/>
  <c r="Y297" i="1"/>
  <c r="R297" i="1"/>
  <c r="L297" i="1"/>
  <c r="I297" i="1"/>
  <c r="B297" i="1"/>
  <c r="AT296" i="1"/>
  <c r="AM296" i="1"/>
  <c r="AW296" i="1" s="1"/>
  <c r="AF296" i="1"/>
  <c r="Y296" i="1"/>
  <c r="R296" i="1"/>
  <c r="L296" i="1"/>
  <c r="I296" i="1"/>
  <c r="B296" i="1"/>
  <c r="AT295" i="1"/>
  <c r="AM295" i="1"/>
  <c r="AW295" i="1" s="1"/>
  <c r="AF295" i="1"/>
  <c r="R295" i="1"/>
  <c r="L295" i="1"/>
  <c r="I295" i="1"/>
  <c r="B295" i="1"/>
  <c r="AS294" i="1"/>
  <c r="AR294" i="1"/>
  <c r="AL294" i="1"/>
  <c r="AE294" i="1"/>
  <c r="AD294" i="1"/>
  <c r="X294" i="1"/>
  <c r="W294" i="1"/>
  <c r="Q294" i="1"/>
  <c r="J294" i="1"/>
  <c r="G294" i="1"/>
  <c r="AT292" i="1"/>
  <c r="AM292" i="1"/>
  <c r="AF292" i="1"/>
  <c r="Y292" i="1"/>
  <c r="R292" i="1"/>
  <c r="U292" i="1" s="1"/>
  <c r="N292" i="1"/>
  <c r="M292" i="1"/>
  <c r="AT291" i="1"/>
  <c r="AM291" i="1"/>
  <c r="AF291" i="1"/>
  <c r="Y291" i="1"/>
  <c r="R291" i="1"/>
  <c r="N291" i="1"/>
  <c r="M291" i="1"/>
  <c r="AT290" i="1"/>
  <c r="AM290" i="1"/>
  <c r="AF290" i="1"/>
  <c r="Y290" i="1"/>
  <c r="R290" i="1"/>
  <c r="N290" i="1"/>
  <c r="M290" i="1"/>
  <c r="AT289" i="1"/>
  <c r="AM289" i="1"/>
  <c r="AF289" i="1"/>
  <c r="Y289" i="1"/>
  <c r="R289" i="1"/>
  <c r="N289" i="1"/>
  <c r="M289" i="1"/>
  <c r="AT288" i="1"/>
  <c r="AM288" i="1"/>
  <c r="AF288" i="1"/>
  <c r="Y288" i="1"/>
  <c r="R288" i="1"/>
  <c r="U288" i="1" s="1"/>
  <c r="N288" i="1"/>
  <c r="M288" i="1"/>
  <c r="AT287" i="1"/>
  <c r="AM287" i="1"/>
  <c r="AF287" i="1"/>
  <c r="Y287" i="1"/>
  <c r="R287" i="1"/>
  <c r="N287" i="1"/>
  <c r="M287" i="1"/>
  <c r="AT286" i="1"/>
  <c r="AM286" i="1"/>
  <c r="AF286" i="1"/>
  <c r="Y286" i="1"/>
  <c r="R286" i="1"/>
  <c r="U286" i="1" s="1"/>
  <c r="N286" i="1"/>
  <c r="M286" i="1"/>
  <c r="AT285" i="1"/>
  <c r="AM285" i="1"/>
  <c r="AF285" i="1"/>
  <c r="Y285" i="1"/>
  <c r="R285" i="1"/>
  <c r="U285" i="1" s="1"/>
  <c r="N285" i="1"/>
  <c r="M285" i="1"/>
  <c r="AT284" i="1"/>
  <c r="AM284" i="1"/>
  <c r="AF284" i="1"/>
  <c r="AI284" i="1" s="1"/>
  <c r="Y284" i="1"/>
  <c r="R284" i="1"/>
  <c r="U284" i="1" s="1"/>
  <c r="N284" i="1"/>
  <c r="M284" i="1"/>
  <c r="AT283" i="1"/>
  <c r="AM283" i="1"/>
  <c r="AF283" i="1"/>
  <c r="Y283" i="1"/>
  <c r="R283" i="1"/>
  <c r="T283" i="1" s="1"/>
  <c r="N283" i="1"/>
  <c r="M283" i="1"/>
  <c r="AT282" i="1"/>
  <c r="AM282" i="1"/>
  <c r="AF282" i="1"/>
  <c r="Y282" i="1"/>
  <c r="R282" i="1"/>
  <c r="N282" i="1"/>
  <c r="M282" i="1"/>
  <c r="AT281" i="1"/>
  <c r="AM281" i="1"/>
  <c r="AF281" i="1"/>
  <c r="Y281" i="1"/>
  <c r="R281" i="1"/>
  <c r="N281" i="1"/>
  <c r="M281" i="1"/>
  <c r="AT280" i="1"/>
  <c r="AM280" i="1"/>
  <c r="AF280" i="1"/>
  <c r="Y280" i="1"/>
  <c r="R280" i="1"/>
  <c r="L280" i="1"/>
  <c r="I280" i="1"/>
  <c r="AT279" i="1"/>
  <c r="AM279" i="1"/>
  <c r="AF279" i="1"/>
  <c r="Y279" i="1"/>
  <c r="R279" i="1"/>
  <c r="L279" i="1"/>
  <c r="I279" i="1"/>
  <c r="AT278" i="1"/>
  <c r="AM278" i="1"/>
  <c r="AF278" i="1"/>
  <c r="Y278" i="1"/>
  <c r="R278" i="1"/>
  <c r="L278" i="1"/>
  <c r="I278" i="1"/>
  <c r="AT277" i="1"/>
  <c r="AM277" i="1"/>
  <c r="AF277" i="1"/>
  <c r="Y277" i="1"/>
  <c r="R277" i="1"/>
  <c r="L277" i="1"/>
  <c r="U277" i="1" s="1"/>
  <c r="I277" i="1"/>
  <c r="AT276" i="1"/>
  <c r="AM276" i="1"/>
  <c r="AF276" i="1"/>
  <c r="Y276" i="1"/>
  <c r="R276" i="1"/>
  <c r="L276" i="1"/>
  <c r="I276" i="1"/>
  <c r="AT275" i="1"/>
  <c r="AM275" i="1"/>
  <c r="AF275" i="1"/>
  <c r="Y275" i="1"/>
  <c r="R275" i="1"/>
  <c r="L275" i="1"/>
  <c r="I275" i="1"/>
  <c r="Q239" i="1"/>
  <c r="AW253" i="1"/>
  <c r="AV253" i="1"/>
  <c r="AP253" i="1"/>
  <c r="AO253" i="1"/>
  <c r="AI253" i="1"/>
  <c r="AH253" i="1"/>
  <c r="AB253" i="1"/>
  <c r="AA253" i="1"/>
  <c r="U253" i="1"/>
  <c r="T253" i="1"/>
  <c r="N253" i="1"/>
  <c r="M253" i="1"/>
  <c r="AS252" i="1"/>
  <c r="AS313" i="1" s="1"/>
  <c r="AR252" i="1"/>
  <c r="AL252" i="1"/>
  <c r="AL313" i="1" s="1"/>
  <c r="AM313" i="1" s="1"/>
  <c r="AE252" i="1"/>
  <c r="AE313" i="1" s="1"/>
  <c r="AD252" i="1"/>
  <c r="X252" i="1"/>
  <c r="X313" i="1" s="1"/>
  <c r="Q252" i="1"/>
  <c r="Q313" i="1" s="1"/>
  <c r="P252" i="1"/>
  <c r="K252" i="1"/>
  <c r="K313" i="1" s="1"/>
  <c r="H252" i="1"/>
  <c r="H313" i="1" s="1"/>
  <c r="I313" i="1" s="1"/>
  <c r="G252" i="1"/>
  <c r="AS251" i="1"/>
  <c r="AS312" i="1" s="1"/>
  <c r="AT312" i="1" s="1"/>
  <c r="AL251" i="1"/>
  <c r="AL312" i="1" s="1"/>
  <c r="AM312" i="1" s="1"/>
  <c r="AM251" i="1"/>
  <c r="AE251" i="1"/>
  <c r="X251" i="1"/>
  <c r="X312" i="1" s="1"/>
  <c r="Y312" i="1" s="1"/>
  <c r="Q251" i="1"/>
  <c r="Q312" i="1" s="1"/>
  <c r="R312" i="1" s="1"/>
  <c r="K251" i="1"/>
  <c r="K312" i="1" s="1"/>
  <c r="L312" i="1" s="1"/>
  <c r="H251" i="1"/>
  <c r="H312" i="1" s="1"/>
  <c r="I312" i="1" s="1"/>
  <c r="AS250" i="1"/>
  <c r="AS311" i="1" s="1"/>
  <c r="AT311" i="1" s="1"/>
  <c r="AL250" i="1"/>
  <c r="AL311" i="1" s="1"/>
  <c r="AM311" i="1" s="1"/>
  <c r="AE250" i="1"/>
  <c r="AE311" i="1" s="1"/>
  <c r="AF311" i="1" s="1"/>
  <c r="X250" i="1"/>
  <c r="Y250" i="1" s="1"/>
  <c r="Q250" i="1"/>
  <c r="Q311" i="1" s="1"/>
  <c r="R311" i="1" s="1"/>
  <c r="K250" i="1"/>
  <c r="H250" i="1"/>
  <c r="H311" i="1" s="1"/>
  <c r="I311" i="1" s="1"/>
  <c r="AS249" i="1"/>
  <c r="AL249" i="1"/>
  <c r="AL310" i="1" s="1"/>
  <c r="AE249" i="1"/>
  <c r="AE310" i="1" s="1"/>
  <c r="AF310" i="1" s="1"/>
  <c r="X249" i="1"/>
  <c r="X310" i="1" s="1"/>
  <c r="Y310" i="1" s="1"/>
  <c r="Q249" i="1"/>
  <c r="Q310" i="1" s="1"/>
  <c r="R310" i="1" s="1"/>
  <c r="K249" i="1"/>
  <c r="K310" i="1" s="1"/>
  <c r="L310" i="1" s="1"/>
  <c r="H249" i="1"/>
  <c r="H310" i="1" s="1"/>
  <c r="I310" i="1" s="1"/>
  <c r="AS248" i="1"/>
  <c r="AT248" i="1" s="1"/>
  <c r="AL248" i="1"/>
  <c r="AM248" i="1" s="1"/>
  <c r="AE248" i="1"/>
  <c r="AF248" i="1" s="1"/>
  <c r="X248" i="1"/>
  <c r="Y248" i="1" s="1"/>
  <c r="Q248" i="1"/>
  <c r="R248" i="1" s="1"/>
  <c r="K248" i="1"/>
  <c r="L248" i="1" s="1"/>
  <c r="H248" i="1"/>
  <c r="I248" i="1" s="1"/>
  <c r="AS247" i="1"/>
  <c r="AT247" i="1" s="1"/>
  <c r="AL247" i="1"/>
  <c r="AM247" i="1" s="1"/>
  <c r="AE247" i="1"/>
  <c r="AF247" i="1" s="1"/>
  <c r="X247" i="1"/>
  <c r="Y247" i="1" s="1"/>
  <c r="Q247" i="1"/>
  <c r="R247" i="1" s="1"/>
  <c r="K247" i="1"/>
  <c r="L247" i="1" s="1"/>
  <c r="H247" i="1"/>
  <c r="I247" i="1" s="1"/>
  <c r="AS246" i="1"/>
  <c r="AT246" i="1" s="1"/>
  <c r="AL246" i="1"/>
  <c r="AE246" i="1"/>
  <c r="AF246" i="1"/>
  <c r="X246" i="1"/>
  <c r="Y246" i="1" s="1"/>
  <c r="Q246" i="1"/>
  <c r="R246" i="1" s="1"/>
  <c r="K246" i="1"/>
  <c r="L246" i="1" s="1"/>
  <c r="H246" i="1"/>
  <c r="I246" i="1" s="1"/>
  <c r="AT245" i="1"/>
  <c r="AM245" i="1"/>
  <c r="AF245" i="1"/>
  <c r="Y245" i="1"/>
  <c r="R245" i="1"/>
  <c r="L245" i="1"/>
  <c r="I245" i="1"/>
  <c r="AS239" i="1"/>
  <c r="AS243" i="1" s="1"/>
  <c r="AL239" i="1"/>
  <c r="AL240" i="1" s="1"/>
  <c r="AE239" i="1"/>
  <c r="AE242" i="1" s="1"/>
  <c r="AF242" i="1" s="1"/>
  <c r="X239" i="1"/>
  <c r="X243" i="1" s="1"/>
  <c r="Y243" i="1" s="1"/>
  <c r="AR237" i="1"/>
  <c r="AR298" i="1" s="1"/>
  <c r="AT298" i="1" s="1"/>
  <c r="AK237" i="1"/>
  <c r="AK298" i="1" s="1"/>
  <c r="AM298" i="1" s="1"/>
  <c r="B237" i="1"/>
  <c r="AT236" i="1"/>
  <c r="AM236" i="1"/>
  <c r="AF236" i="1"/>
  <c r="Y236" i="1"/>
  <c r="R236" i="1"/>
  <c r="L236" i="1"/>
  <c r="I236" i="1"/>
  <c r="B236" i="1"/>
  <c r="AS235" i="1"/>
  <c r="AT235" i="1" s="1"/>
  <c r="AL235" i="1"/>
  <c r="AM235" i="1" s="1"/>
  <c r="AE235" i="1"/>
  <c r="AF235" i="1" s="1"/>
  <c r="X235" i="1"/>
  <c r="Y235" i="1" s="1"/>
  <c r="Q235" i="1"/>
  <c r="R235" i="1" s="1"/>
  <c r="K235" i="1"/>
  <c r="L235" i="1" s="1"/>
  <c r="H235" i="1"/>
  <c r="I235" i="1" s="1"/>
  <c r="B235" i="1"/>
  <c r="AS234" i="1"/>
  <c r="AT234" i="1" s="1"/>
  <c r="AL234" i="1"/>
  <c r="AM234" i="1" s="1"/>
  <c r="AE234" i="1"/>
  <c r="AF234" i="1" s="1"/>
  <c r="X234" i="1"/>
  <c r="Q234" i="1"/>
  <c r="R234" i="1" s="1"/>
  <c r="K234" i="1"/>
  <c r="L234" i="1" s="1"/>
  <c r="H234" i="1"/>
  <c r="I234" i="1" s="1"/>
  <c r="B234" i="1"/>
  <c r="AS233" i="1"/>
  <c r="AR233" i="1"/>
  <c r="AT233" i="1" s="1"/>
  <c r="AL233" i="1"/>
  <c r="AK233" i="1"/>
  <c r="AE233" i="1"/>
  <c r="AD233" i="1"/>
  <c r="X233" i="1"/>
  <c r="W233" i="1"/>
  <c r="Q233" i="1"/>
  <c r="J233" i="1"/>
  <c r="G233" i="1"/>
  <c r="AT231" i="1"/>
  <c r="AM231" i="1"/>
  <c r="AV231" i="1" s="1"/>
  <c r="AF231" i="1"/>
  <c r="Y231" i="1"/>
  <c r="R231" i="1"/>
  <c r="U231" i="1" s="1"/>
  <c r="N231" i="1"/>
  <c r="M231" i="1"/>
  <c r="AT230" i="1"/>
  <c r="AM230" i="1"/>
  <c r="AF230" i="1"/>
  <c r="Y230" i="1"/>
  <c r="R230" i="1"/>
  <c r="U230" i="1" s="1"/>
  <c r="N230" i="1"/>
  <c r="M230" i="1"/>
  <c r="AT229" i="1"/>
  <c r="AM229" i="1"/>
  <c r="AF229" i="1"/>
  <c r="Y229" i="1"/>
  <c r="R229" i="1"/>
  <c r="N229" i="1"/>
  <c r="M229" i="1"/>
  <c r="AT228" i="1"/>
  <c r="AM228" i="1"/>
  <c r="AF228" i="1"/>
  <c r="Y228" i="1"/>
  <c r="R228" i="1"/>
  <c r="N228" i="1"/>
  <c r="M228" i="1"/>
  <c r="AT227" i="1"/>
  <c r="AM227" i="1"/>
  <c r="AF227" i="1"/>
  <c r="Y227" i="1"/>
  <c r="R227" i="1"/>
  <c r="N227" i="1"/>
  <c r="M227" i="1"/>
  <c r="AT226" i="1"/>
  <c r="AM226" i="1"/>
  <c r="AF226" i="1"/>
  <c r="Y226" i="1"/>
  <c r="R226" i="1"/>
  <c r="T226" i="1" s="1"/>
  <c r="N226" i="1"/>
  <c r="M226" i="1"/>
  <c r="AT225" i="1"/>
  <c r="AM225" i="1"/>
  <c r="AF225" i="1"/>
  <c r="Y225" i="1"/>
  <c r="R225" i="1"/>
  <c r="N225" i="1"/>
  <c r="M225" i="1"/>
  <c r="AT224" i="1"/>
  <c r="AM224" i="1"/>
  <c r="AF224" i="1"/>
  <c r="Y224" i="1"/>
  <c r="R224" i="1"/>
  <c r="N224" i="1"/>
  <c r="M224" i="1"/>
  <c r="AT223" i="1"/>
  <c r="AM223" i="1"/>
  <c r="AF223" i="1"/>
  <c r="Y223" i="1"/>
  <c r="R223" i="1"/>
  <c r="U223" i="1" s="1"/>
  <c r="N223" i="1"/>
  <c r="M223" i="1"/>
  <c r="AT222" i="1"/>
  <c r="AM222" i="1"/>
  <c r="AF222" i="1"/>
  <c r="Y222" i="1"/>
  <c r="R222" i="1"/>
  <c r="U222" i="1" s="1"/>
  <c r="N222" i="1"/>
  <c r="M222" i="1"/>
  <c r="AT221" i="1"/>
  <c r="AM221" i="1"/>
  <c r="AF221" i="1"/>
  <c r="Y221" i="1"/>
  <c r="R221" i="1"/>
  <c r="N221" i="1"/>
  <c r="M221" i="1"/>
  <c r="AT220" i="1"/>
  <c r="AM220" i="1"/>
  <c r="AF220" i="1"/>
  <c r="Y220" i="1"/>
  <c r="R220" i="1"/>
  <c r="N220" i="1"/>
  <c r="M220" i="1"/>
  <c r="AT219" i="1"/>
  <c r="AM219" i="1"/>
  <c r="AF219" i="1"/>
  <c r="Y219" i="1"/>
  <c r="R219" i="1"/>
  <c r="L219" i="1"/>
  <c r="I219" i="1"/>
  <c r="AT218" i="1"/>
  <c r="AM218" i="1"/>
  <c r="AF218" i="1"/>
  <c r="Y218" i="1"/>
  <c r="R218" i="1"/>
  <c r="AB218" i="1" s="1"/>
  <c r="L218" i="1"/>
  <c r="I218" i="1"/>
  <c r="AT217" i="1"/>
  <c r="AM217" i="1"/>
  <c r="AF217" i="1"/>
  <c r="Y217" i="1"/>
  <c r="R217" i="1"/>
  <c r="AA217" i="1" s="1"/>
  <c r="L217" i="1"/>
  <c r="M217" i="1" s="1"/>
  <c r="I217" i="1"/>
  <c r="AT216" i="1"/>
  <c r="AM216" i="1"/>
  <c r="AF216" i="1"/>
  <c r="Y216" i="1"/>
  <c r="R216" i="1"/>
  <c r="L216" i="1"/>
  <c r="I216" i="1"/>
  <c r="AT215" i="1"/>
  <c r="AM215" i="1"/>
  <c r="AF215" i="1"/>
  <c r="Y215" i="1"/>
  <c r="R215" i="1"/>
  <c r="L215" i="1"/>
  <c r="I215" i="1"/>
  <c r="AT214" i="1"/>
  <c r="AM214" i="1"/>
  <c r="AF214" i="1"/>
  <c r="Y214" i="1"/>
  <c r="R214" i="1"/>
  <c r="L214" i="1"/>
  <c r="I214" i="1"/>
  <c r="K174" i="1"/>
  <c r="AW189" i="1"/>
  <c r="AV189" i="1"/>
  <c r="AP189" i="1"/>
  <c r="AO189" i="1"/>
  <c r="AI189" i="1"/>
  <c r="AH189" i="1"/>
  <c r="AB189" i="1"/>
  <c r="AA189" i="1"/>
  <c r="U189" i="1"/>
  <c r="T189" i="1"/>
  <c r="N189" i="1"/>
  <c r="M189" i="1"/>
  <c r="AR188" i="1"/>
  <c r="AT188" i="1" s="1"/>
  <c r="AK188" i="1"/>
  <c r="AM188" i="1" s="1"/>
  <c r="AD188" i="1"/>
  <c r="AF188" i="1" s="1"/>
  <c r="W188" i="1"/>
  <c r="Y188" i="1" s="1"/>
  <c r="R188" i="1"/>
  <c r="P188" i="1"/>
  <c r="J188" i="1"/>
  <c r="L188" i="1" s="1"/>
  <c r="AT187" i="1"/>
  <c r="AM187" i="1"/>
  <c r="AF187" i="1"/>
  <c r="Y187" i="1"/>
  <c r="R187" i="1"/>
  <c r="L187" i="1"/>
  <c r="T187" i="1" s="1"/>
  <c r="G188" i="1"/>
  <c r="I188" i="1" s="1"/>
  <c r="AT186" i="1"/>
  <c r="AM186" i="1"/>
  <c r="AF186" i="1"/>
  <c r="Y186" i="1"/>
  <c r="R186" i="1"/>
  <c r="L186" i="1"/>
  <c r="I186" i="1"/>
  <c r="AT185" i="1"/>
  <c r="AM185" i="1"/>
  <c r="AF185" i="1"/>
  <c r="Y185" i="1"/>
  <c r="R185" i="1"/>
  <c r="AA185" i="1" s="1"/>
  <c r="AB185" i="1" s="1"/>
  <c r="L185" i="1"/>
  <c r="I185" i="1"/>
  <c r="AS184" i="1"/>
  <c r="AT184" i="1" s="1"/>
  <c r="AL184" i="1"/>
  <c r="AM184" i="1" s="1"/>
  <c r="AE184" i="1"/>
  <c r="AF184" i="1" s="1"/>
  <c r="X184" i="1"/>
  <c r="Q184" i="1"/>
  <c r="R184" i="1" s="1"/>
  <c r="K184" i="1"/>
  <c r="L184" i="1" s="1"/>
  <c r="H184" i="1"/>
  <c r="I184" i="1" s="1"/>
  <c r="AS183" i="1"/>
  <c r="AT183" i="1" s="1"/>
  <c r="AL183" i="1"/>
  <c r="AM183" i="1" s="1"/>
  <c r="AE183" i="1"/>
  <c r="AF183" i="1" s="1"/>
  <c r="Y183" i="1"/>
  <c r="X183" i="1"/>
  <c r="Q183" i="1"/>
  <c r="R183" i="1" s="1"/>
  <c r="K183" i="1"/>
  <c r="L183" i="1" s="1"/>
  <c r="H183" i="1"/>
  <c r="I183" i="1" s="1"/>
  <c r="AS182" i="1"/>
  <c r="AT182" i="1" s="1"/>
  <c r="AL182" i="1"/>
  <c r="AM182" i="1" s="1"/>
  <c r="AK168" i="1"/>
  <c r="AE182" i="1"/>
  <c r="AF182" i="1" s="1"/>
  <c r="X182" i="1"/>
  <c r="Y182" i="1" s="1"/>
  <c r="Q182" i="1"/>
  <c r="R182" i="1" s="1"/>
  <c r="K182" i="1"/>
  <c r="L182" i="1" s="1"/>
  <c r="H182" i="1"/>
  <c r="I182" i="1" s="1"/>
  <c r="AS181" i="1"/>
  <c r="AT181" i="1" s="1"/>
  <c r="AR168" i="1"/>
  <c r="AL181" i="1"/>
  <c r="AM181" i="1" s="1"/>
  <c r="AE181" i="1"/>
  <c r="AF181" i="1" s="1"/>
  <c r="X181" i="1"/>
  <c r="Y181" i="1" s="1"/>
  <c r="Q181" i="1"/>
  <c r="R181" i="1" s="1"/>
  <c r="K181" i="1"/>
  <c r="L181" i="1" s="1"/>
  <c r="H181" i="1"/>
  <c r="G168" i="1"/>
  <c r="AT180" i="1"/>
  <c r="AM180" i="1"/>
  <c r="AF180" i="1"/>
  <c r="Y180" i="1"/>
  <c r="R180" i="1"/>
  <c r="L180" i="1"/>
  <c r="I180" i="1"/>
  <c r="K179" i="1"/>
  <c r="L179" i="1" s="1"/>
  <c r="AE174" i="1"/>
  <c r="AE179" i="1" s="1"/>
  <c r="AF179" i="1" s="1"/>
  <c r="X174" i="1"/>
  <c r="X175" i="1" s="1"/>
  <c r="Y175" i="1" s="1"/>
  <c r="Q174" i="1"/>
  <c r="Q179" i="1" s="1"/>
  <c r="R179" i="1" s="1"/>
  <c r="H174" i="1"/>
  <c r="H179" i="1" s="1"/>
  <c r="I179" i="1" s="1"/>
  <c r="AT172" i="1"/>
  <c r="AM172" i="1"/>
  <c r="AF172" i="1"/>
  <c r="Y172" i="1"/>
  <c r="R172" i="1"/>
  <c r="L172" i="1"/>
  <c r="I172" i="1"/>
  <c r="AT171" i="1"/>
  <c r="AM171" i="1"/>
  <c r="AF171" i="1"/>
  <c r="Y171" i="1"/>
  <c r="R171" i="1"/>
  <c r="L171" i="1"/>
  <c r="I171" i="1"/>
  <c r="AS170" i="1"/>
  <c r="AT170" i="1" s="1"/>
  <c r="AL170" i="1"/>
  <c r="AM170" i="1" s="1"/>
  <c r="AE170" i="1"/>
  <c r="AF170" i="1" s="1"/>
  <c r="X170" i="1"/>
  <c r="Y170" i="1" s="1"/>
  <c r="Q170" i="1"/>
  <c r="K170" i="1"/>
  <c r="L170" i="1" s="1"/>
  <c r="H170" i="1"/>
  <c r="I170" i="1" s="1"/>
  <c r="AS169" i="1"/>
  <c r="AT169" i="1" s="1"/>
  <c r="AL169" i="1"/>
  <c r="AM169" i="1" s="1"/>
  <c r="AE169" i="1"/>
  <c r="AF169" i="1" s="1"/>
  <c r="X169" i="1"/>
  <c r="Y169" i="1" s="1"/>
  <c r="Q169" i="1"/>
  <c r="R169" i="1" s="1"/>
  <c r="K169" i="1"/>
  <c r="L169" i="1" s="1"/>
  <c r="H169" i="1"/>
  <c r="I169" i="1" s="1"/>
  <c r="AE168" i="1"/>
  <c r="AD168" i="1"/>
  <c r="X168" i="1"/>
  <c r="W168" i="1"/>
  <c r="Q168" i="1"/>
  <c r="J168" i="1"/>
  <c r="H168" i="1"/>
  <c r="AT166" i="1"/>
  <c r="AM166" i="1"/>
  <c r="AF166" i="1"/>
  <c r="Y166" i="1"/>
  <c r="R166" i="1"/>
  <c r="T166" i="1" s="1"/>
  <c r="N166" i="1"/>
  <c r="M166" i="1"/>
  <c r="AT165" i="1"/>
  <c r="AM165" i="1"/>
  <c r="AF165" i="1"/>
  <c r="Y165" i="1"/>
  <c r="R165" i="1"/>
  <c r="N165" i="1"/>
  <c r="M165" i="1"/>
  <c r="AT164" i="1"/>
  <c r="AM164" i="1"/>
  <c r="AF164" i="1"/>
  <c r="Y164" i="1"/>
  <c r="R164" i="1"/>
  <c r="N164" i="1"/>
  <c r="M164" i="1"/>
  <c r="AT163" i="1"/>
  <c r="AM163" i="1"/>
  <c r="AF163" i="1"/>
  <c r="Y163" i="1"/>
  <c r="R163" i="1"/>
  <c r="U163" i="1" s="1"/>
  <c r="N163" i="1"/>
  <c r="M163" i="1"/>
  <c r="AT162" i="1"/>
  <c r="AM162" i="1"/>
  <c r="AF162" i="1"/>
  <c r="Y162" i="1"/>
  <c r="R162" i="1"/>
  <c r="U162" i="1" s="1"/>
  <c r="N162" i="1"/>
  <c r="M162" i="1"/>
  <c r="AT161" i="1"/>
  <c r="AM161" i="1"/>
  <c r="AF161" i="1"/>
  <c r="Y161" i="1"/>
  <c r="R161" i="1"/>
  <c r="N161" i="1"/>
  <c r="M161" i="1"/>
  <c r="AT160" i="1"/>
  <c r="AM160" i="1"/>
  <c r="AF160" i="1"/>
  <c r="Y160" i="1"/>
  <c r="R160" i="1"/>
  <c r="U160" i="1" s="1"/>
  <c r="N160" i="1"/>
  <c r="M160" i="1"/>
  <c r="AT159" i="1"/>
  <c r="AM159" i="1"/>
  <c r="AF159" i="1"/>
  <c r="Y159" i="1"/>
  <c r="R159" i="1"/>
  <c r="U159" i="1" s="1"/>
  <c r="N159" i="1"/>
  <c r="M159" i="1"/>
  <c r="AT158" i="1"/>
  <c r="AM158" i="1"/>
  <c r="AF158" i="1"/>
  <c r="Y158" i="1"/>
  <c r="R158" i="1"/>
  <c r="N158" i="1"/>
  <c r="M158" i="1"/>
  <c r="AT157" i="1"/>
  <c r="AM157" i="1"/>
  <c r="AF157" i="1"/>
  <c r="Y157" i="1"/>
  <c r="R157" i="1"/>
  <c r="N157" i="1"/>
  <c r="M157" i="1"/>
  <c r="AT156" i="1"/>
  <c r="AM156" i="1"/>
  <c r="AF156" i="1"/>
  <c r="Y156" i="1"/>
  <c r="R156" i="1"/>
  <c r="N156" i="1"/>
  <c r="M156" i="1"/>
  <c r="AT155" i="1"/>
  <c r="AM155" i="1"/>
  <c r="AF155" i="1"/>
  <c r="Y155" i="1"/>
  <c r="AI155" i="1" s="1"/>
  <c r="R155" i="1"/>
  <c r="U155" i="1" s="1"/>
  <c r="N155" i="1"/>
  <c r="M155" i="1"/>
  <c r="AT154" i="1"/>
  <c r="AM154" i="1"/>
  <c r="AF154" i="1"/>
  <c r="Y154" i="1"/>
  <c r="R154" i="1"/>
  <c r="L154" i="1"/>
  <c r="I154" i="1"/>
  <c r="AT153" i="1"/>
  <c r="AM153" i="1"/>
  <c r="AF153" i="1"/>
  <c r="Y153" i="1"/>
  <c r="R153" i="1"/>
  <c r="L153" i="1"/>
  <c r="I153" i="1"/>
  <c r="AT152" i="1"/>
  <c r="AM152" i="1"/>
  <c r="AF152" i="1"/>
  <c r="Y152" i="1"/>
  <c r="R152" i="1"/>
  <c r="L152" i="1"/>
  <c r="I152" i="1"/>
  <c r="AT151" i="1"/>
  <c r="AV151" i="1" s="1"/>
  <c r="AM151" i="1"/>
  <c r="AF151" i="1"/>
  <c r="AP151" i="1" s="1"/>
  <c r="Y151" i="1"/>
  <c r="R151" i="1"/>
  <c r="L151" i="1"/>
  <c r="I151" i="1"/>
  <c r="AT150" i="1"/>
  <c r="AM150" i="1"/>
  <c r="AF150" i="1"/>
  <c r="Y150" i="1"/>
  <c r="AH150" i="1" s="1"/>
  <c r="R150" i="1"/>
  <c r="L150" i="1"/>
  <c r="I150" i="1"/>
  <c r="AT149" i="1"/>
  <c r="AM149" i="1"/>
  <c r="AF149" i="1"/>
  <c r="Y149" i="1"/>
  <c r="R149" i="1"/>
  <c r="L149" i="1"/>
  <c r="I149" i="1"/>
  <c r="G146" i="1"/>
  <c r="G211" i="1" s="1"/>
  <c r="G272" i="1" s="1"/>
  <c r="AE112" i="1"/>
  <c r="J133" i="1"/>
  <c r="G133" i="1"/>
  <c r="U131" i="1"/>
  <c r="AW126" i="1"/>
  <c r="AV126" i="1"/>
  <c r="AP126" i="1"/>
  <c r="AO126" i="1"/>
  <c r="AI126" i="1"/>
  <c r="AH126" i="1"/>
  <c r="AB126" i="1"/>
  <c r="AA126" i="1"/>
  <c r="U126" i="1"/>
  <c r="T126" i="1"/>
  <c r="N126" i="1"/>
  <c r="M126" i="1"/>
  <c r="AK125" i="1"/>
  <c r="AM125" i="1" s="1"/>
  <c r="W125" i="1"/>
  <c r="Y125" i="1" s="1"/>
  <c r="J125" i="1"/>
  <c r="L125" i="1" s="1"/>
  <c r="AM124" i="1"/>
  <c r="Y124" i="1"/>
  <c r="L124" i="1"/>
  <c r="I124" i="1"/>
  <c r="G125" i="1"/>
  <c r="I125" i="1" s="1"/>
  <c r="AT123" i="1"/>
  <c r="AM123" i="1"/>
  <c r="AF123" i="1"/>
  <c r="Y123" i="1"/>
  <c r="R123" i="1"/>
  <c r="L123" i="1"/>
  <c r="AT122" i="1"/>
  <c r="AM122" i="1"/>
  <c r="AF122" i="1"/>
  <c r="Y122" i="1"/>
  <c r="R122" i="1"/>
  <c r="L122" i="1"/>
  <c r="I122" i="1"/>
  <c r="AS121" i="1"/>
  <c r="AT121" i="1" s="1"/>
  <c r="AL121" i="1"/>
  <c r="AM121" i="1" s="1"/>
  <c r="AE121" i="1"/>
  <c r="AF121" i="1" s="1"/>
  <c r="X121" i="1"/>
  <c r="Y121" i="1" s="1"/>
  <c r="Q121" i="1"/>
  <c r="R121" i="1" s="1"/>
  <c r="K121" i="1"/>
  <c r="L121" i="1" s="1"/>
  <c r="H121" i="1"/>
  <c r="I121" i="1" s="1"/>
  <c r="AS120" i="1"/>
  <c r="AT120" i="1"/>
  <c r="AL120" i="1"/>
  <c r="AM120" i="1" s="1"/>
  <c r="AE120" i="1"/>
  <c r="AF120" i="1" s="1"/>
  <c r="X120" i="1"/>
  <c r="Y120" i="1" s="1"/>
  <c r="Q120" i="1"/>
  <c r="R120" i="1" s="1"/>
  <c r="K120" i="1"/>
  <c r="L120" i="1" s="1"/>
  <c r="H120" i="1"/>
  <c r="I120" i="1" s="1"/>
  <c r="AS119" i="1"/>
  <c r="AT119" i="1" s="1"/>
  <c r="AL119" i="1"/>
  <c r="AM119" i="1" s="1"/>
  <c r="AE119" i="1"/>
  <c r="AF119" i="1" s="1"/>
  <c r="X119" i="1"/>
  <c r="Y119" i="1" s="1"/>
  <c r="Q119" i="1"/>
  <c r="R119" i="1" s="1"/>
  <c r="K119" i="1"/>
  <c r="L119" i="1" s="1"/>
  <c r="H119" i="1"/>
  <c r="I119" i="1" s="1"/>
  <c r="AT118" i="1"/>
  <c r="AM118" i="1"/>
  <c r="AF118" i="1"/>
  <c r="Y118" i="1"/>
  <c r="R118" i="1"/>
  <c r="L118" i="1"/>
  <c r="I118" i="1"/>
  <c r="AS112" i="1"/>
  <c r="AS117" i="1" s="1"/>
  <c r="AT117" i="1" s="1"/>
  <c r="AL112" i="1"/>
  <c r="AL115" i="1" s="1"/>
  <c r="AM115" i="1" s="1"/>
  <c r="X112" i="1"/>
  <c r="X113" i="1" s="1"/>
  <c r="Y113" i="1" s="1"/>
  <c r="Q112" i="1"/>
  <c r="Q117" i="1" s="1"/>
  <c r="AT110" i="1"/>
  <c r="AM110" i="1"/>
  <c r="AF110" i="1"/>
  <c r="Y110" i="1"/>
  <c r="R110" i="1"/>
  <c r="L110" i="1"/>
  <c r="I110" i="1"/>
  <c r="AT109" i="1"/>
  <c r="AM109" i="1"/>
  <c r="AF109" i="1"/>
  <c r="Y109" i="1"/>
  <c r="R109" i="1"/>
  <c r="L109" i="1"/>
  <c r="I109" i="1"/>
  <c r="AS108" i="1"/>
  <c r="AL108" i="1"/>
  <c r="AM108" i="1" s="1"/>
  <c r="AE108" i="1"/>
  <c r="AF108" i="1" s="1"/>
  <c r="X108" i="1"/>
  <c r="Y108" i="1" s="1"/>
  <c r="Q108" i="1"/>
  <c r="R108" i="1" s="1"/>
  <c r="K108" i="1"/>
  <c r="L108" i="1" s="1"/>
  <c r="H108" i="1"/>
  <c r="I108" i="1" s="1"/>
  <c r="AS107" i="1"/>
  <c r="AT107" i="1" s="1"/>
  <c r="AL107" i="1"/>
  <c r="AM107" i="1" s="1"/>
  <c r="AE107" i="1"/>
  <c r="AF107" i="1" s="1"/>
  <c r="X107" i="1"/>
  <c r="Y107" i="1" s="1"/>
  <c r="Q107" i="1"/>
  <c r="R107" i="1" s="1"/>
  <c r="K107" i="1"/>
  <c r="L107" i="1" s="1"/>
  <c r="H107" i="1"/>
  <c r="I107" i="1" s="1"/>
  <c r="AS106" i="1"/>
  <c r="AR106" i="1"/>
  <c r="AT106" i="1" s="1"/>
  <c r="AL106" i="1"/>
  <c r="AK106" i="1"/>
  <c r="AE106" i="1"/>
  <c r="AD106" i="1"/>
  <c r="X106" i="1"/>
  <c r="W106" i="1"/>
  <c r="Q106" i="1"/>
  <c r="P106" i="1"/>
  <c r="J106" i="1"/>
  <c r="AT104" i="1"/>
  <c r="AM104" i="1"/>
  <c r="AF104" i="1"/>
  <c r="Y104" i="1"/>
  <c r="R104" i="1"/>
  <c r="U104" i="1" s="1"/>
  <c r="N104" i="1"/>
  <c r="M104" i="1"/>
  <c r="AT103" i="1"/>
  <c r="AM103" i="1"/>
  <c r="AF103" i="1"/>
  <c r="Y103" i="1"/>
  <c r="R103" i="1"/>
  <c r="N103" i="1"/>
  <c r="M103" i="1"/>
  <c r="AT102" i="1"/>
  <c r="AM102" i="1"/>
  <c r="AF102" i="1"/>
  <c r="Y102" i="1"/>
  <c r="R102" i="1"/>
  <c r="T102" i="1" s="1"/>
  <c r="N102" i="1"/>
  <c r="M102" i="1"/>
  <c r="AT101" i="1"/>
  <c r="AM101" i="1"/>
  <c r="AF101" i="1"/>
  <c r="Y101" i="1"/>
  <c r="R101" i="1"/>
  <c r="N101" i="1"/>
  <c r="M101" i="1"/>
  <c r="AT100" i="1"/>
  <c r="AM100" i="1"/>
  <c r="AF100" i="1"/>
  <c r="Y100" i="1"/>
  <c r="R100" i="1"/>
  <c r="N100" i="1"/>
  <c r="M100" i="1"/>
  <c r="AT99" i="1"/>
  <c r="AM99" i="1"/>
  <c r="AF99" i="1"/>
  <c r="Y99" i="1"/>
  <c r="R99" i="1"/>
  <c r="N99" i="1"/>
  <c r="M99" i="1"/>
  <c r="AT98" i="1"/>
  <c r="AM98" i="1"/>
  <c r="AF98" i="1"/>
  <c r="Y98" i="1"/>
  <c r="R98" i="1"/>
  <c r="N98" i="1"/>
  <c r="M98" i="1"/>
  <c r="AT97" i="1"/>
  <c r="AM97" i="1"/>
  <c r="AF97" i="1"/>
  <c r="Y97" i="1"/>
  <c r="R97" i="1"/>
  <c r="U97" i="1" s="1"/>
  <c r="N97" i="1"/>
  <c r="M97" i="1"/>
  <c r="AT96" i="1"/>
  <c r="AM96" i="1"/>
  <c r="AF96" i="1"/>
  <c r="Y96" i="1"/>
  <c r="R96" i="1"/>
  <c r="U96" i="1" s="1"/>
  <c r="N96" i="1"/>
  <c r="M96" i="1"/>
  <c r="AT95" i="1"/>
  <c r="AM95" i="1"/>
  <c r="AF95" i="1"/>
  <c r="Y95" i="1"/>
  <c r="R95" i="1"/>
  <c r="N95" i="1"/>
  <c r="M95" i="1"/>
  <c r="AT94" i="1"/>
  <c r="AM94" i="1"/>
  <c r="AF94" i="1"/>
  <c r="Y94" i="1"/>
  <c r="R94" i="1"/>
  <c r="U94" i="1" s="1"/>
  <c r="N94" i="1"/>
  <c r="M94" i="1"/>
  <c r="AT93" i="1"/>
  <c r="AM93" i="1"/>
  <c r="AF93" i="1"/>
  <c r="Y93" i="1"/>
  <c r="R93" i="1"/>
  <c r="T93" i="1" s="1"/>
  <c r="N93" i="1"/>
  <c r="M93" i="1"/>
  <c r="AT92" i="1"/>
  <c r="AM92" i="1"/>
  <c r="AF92" i="1"/>
  <c r="Y92" i="1"/>
  <c r="R92" i="1"/>
  <c r="L92" i="1"/>
  <c r="I92" i="1"/>
  <c r="AT91" i="1"/>
  <c r="AM91" i="1"/>
  <c r="AF91" i="1"/>
  <c r="Y91" i="1"/>
  <c r="R91" i="1"/>
  <c r="L91" i="1"/>
  <c r="I91" i="1"/>
  <c r="AT90" i="1"/>
  <c r="AM90" i="1"/>
  <c r="AF90" i="1"/>
  <c r="Y90" i="1"/>
  <c r="R90" i="1"/>
  <c r="L90" i="1"/>
  <c r="I90" i="1"/>
  <c r="AT89" i="1"/>
  <c r="AM89" i="1"/>
  <c r="AO89" i="1" s="1"/>
  <c r="AF89" i="1"/>
  <c r="Y89" i="1"/>
  <c r="R89" i="1"/>
  <c r="L89" i="1"/>
  <c r="I89" i="1"/>
  <c r="AT88" i="1"/>
  <c r="AM88" i="1"/>
  <c r="AF88" i="1"/>
  <c r="Y88" i="1"/>
  <c r="R88" i="1"/>
  <c r="L88" i="1"/>
  <c r="I88" i="1"/>
  <c r="AT87" i="1"/>
  <c r="AM87" i="1"/>
  <c r="AF87" i="1"/>
  <c r="Y87" i="1"/>
  <c r="R87" i="1"/>
  <c r="L87" i="1"/>
  <c r="I87" i="1"/>
  <c r="AR60" i="2"/>
  <c r="AK60" i="2"/>
  <c r="AD60" i="2"/>
  <c r="P60" i="2"/>
  <c r="J60" i="2"/>
  <c r="U70" i="1"/>
  <c r="N70" i="1"/>
  <c r="AW65" i="1"/>
  <c r="AV65" i="1"/>
  <c r="AP65" i="1"/>
  <c r="AO65" i="1"/>
  <c r="AI65" i="1"/>
  <c r="AH65" i="1"/>
  <c r="AB65" i="1"/>
  <c r="AA65" i="1"/>
  <c r="U65" i="1"/>
  <c r="T65" i="1"/>
  <c r="N65" i="1"/>
  <c r="AR64" i="1"/>
  <c r="AT64" i="1" s="1"/>
  <c r="AK64" i="1"/>
  <c r="AM64" i="1" s="1"/>
  <c r="AD64" i="1"/>
  <c r="AF64" i="1" s="1"/>
  <c r="W64" i="1"/>
  <c r="Y64" i="1" s="1"/>
  <c r="P64" i="1"/>
  <c r="R64" i="1" s="1"/>
  <c r="J64" i="1"/>
  <c r="L64" i="1" s="1"/>
  <c r="AT63" i="1"/>
  <c r="AM63" i="1"/>
  <c r="AW63" i="1" s="1"/>
  <c r="AF63" i="1"/>
  <c r="Y63" i="1"/>
  <c r="R63" i="1"/>
  <c r="L63" i="1"/>
  <c r="I63" i="1"/>
  <c r="G64" i="1"/>
  <c r="I64" i="1" s="1"/>
  <c r="AT62" i="1"/>
  <c r="AM62" i="1"/>
  <c r="AF62" i="1"/>
  <c r="Y62" i="1"/>
  <c r="R62" i="1"/>
  <c r="L62" i="1"/>
  <c r="I62" i="1"/>
  <c r="AT61" i="1"/>
  <c r="AM61" i="1"/>
  <c r="AF61" i="1"/>
  <c r="Y61" i="1"/>
  <c r="R61" i="1"/>
  <c r="L61" i="1"/>
  <c r="I61" i="1"/>
  <c r="AS60" i="1"/>
  <c r="AT60" i="1" s="1"/>
  <c r="AL60" i="1"/>
  <c r="AM60" i="1" s="1"/>
  <c r="AE60" i="1"/>
  <c r="AF60" i="1" s="1"/>
  <c r="X60" i="1"/>
  <c r="Q60" i="1"/>
  <c r="R60" i="1" s="1"/>
  <c r="K60" i="1"/>
  <c r="L60" i="1" s="1"/>
  <c r="H60" i="1"/>
  <c r="I60" i="1" s="1"/>
  <c r="AS59" i="1"/>
  <c r="AT59" i="1" s="1"/>
  <c r="AL59" i="1"/>
  <c r="AM59" i="1" s="1"/>
  <c r="AE59" i="1"/>
  <c r="AF59" i="1" s="1"/>
  <c r="X59" i="1"/>
  <c r="Y59" i="1" s="1"/>
  <c r="Q59" i="1"/>
  <c r="R59" i="1" s="1"/>
  <c r="K59" i="1"/>
  <c r="L59" i="1" s="1"/>
  <c r="H59" i="1"/>
  <c r="I59" i="1" s="1"/>
  <c r="AS58" i="1"/>
  <c r="AT58" i="1" s="1"/>
  <c r="AL58" i="1"/>
  <c r="AE58" i="1"/>
  <c r="AF58" i="1" s="1"/>
  <c r="X58" i="1"/>
  <c r="Y58" i="1" s="1"/>
  <c r="Q58" i="1"/>
  <c r="R58" i="1" s="1"/>
  <c r="K58" i="1"/>
  <c r="L58" i="1" s="1"/>
  <c r="H58" i="1"/>
  <c r="I58" i="1" s="1"/>
  <c r="AT57" i="1"/>
  <c r="AM57" i="1"/>
  <c r="AF57" i="1"/>
  <c r="Y57" i="1"/>
  <c r="R57" i="1"/>
  <c r="L57" i="1"/>
  <c r="I57" i="1"/>
  <c r="W301" i="1"/>
  <c r="G301" i="1"/>
  <c r="AS51" i="1"/>
  <c r="AS54" i="1" s="1"/>
  <c r="AT54" i="1" s="1"/>
  <c r="AR300" i="1"/>
  <c r="AL51" i="1"/>
  <c r="AL52" i="1" s="1"/>
  <c r="AM52" i="1" s="1"/>
  <c r="AE51" i="1"/>
  <c r="AE52" i="1" s="1"/>
  <c r="AF52" i="1" s="1"/>
  <c r="AD300" i="1"/>
  <c r="AF300" i="1" s="1"/>
  <c r="Q51" i="1"/>
  <c r="Q52" i="1" s="1"/>
  <c r="R52" i="1" s="1"/>
  <c r="P300" i="1"/>
  <c r="R300" i="1" s="1"/>
  <c r="K51" i="1"/>
  <c r="K56" i="1" s="1"/>
  <c r="H51" i="1"/>
  <c r="G300" i="1"/>
  <c r="AT49" i="1"/>
  <c r="AM49" i="1"/>
  <c r="Y49" i="1"/>
  <c r="W41" i="3"/>
  <c r="L49" i="1"/>
  <c r="I49" i="1"/>
  <c r="AT48" i="1"/>
  <c r="AM48" i="1"/>
  <c r="AF48" i="1"/>
  <c r="Y48" i="1"/>
  <c r="R48" i="1"/>
  <c r="L48" i="1"/>
  <c r="I48" i="1"/>
  <c r="AS47" i="1"/>
  <c r="AT47" i="1" s="1"/>
  <c r="AL47" i="1"/>
  <c r="AM47" i="1" s="1"/>
  <c r="AE47" i="1"/>
  <c r="AF47" i="1" s="1"/>
  <c r="X47" i="1"/>
  <c r="Y47" i="1" s="1"/>
  <c r="Q47" i="1"/>
  <c r="R47" i="1" s="1"/>
  <c r="K47" i="1"/>
  <c r="L47" i="1" s="1"/>
  <c r="H47" i="1"/>
  <c r="I47" i="1" s="1"/>
  <c r="AS46" i="1"/>
  <c r="AT46" i="1" s="1"/>
  <c r="AL46" i="1"/>
  <c r="AM46" i="1" s="1"/>
  <c r="AE46" i="1"/>
  <c r="AF46" i="1" s="1"/>
  <c r="X46" i="1"/>
  <c r="Y46" i="1" s="1"/>
  <c r="Q46" i="1"/>
  <c r="R46" i="1" s="1"/>
  <c r="K46" i="1"/>
  <c r="L46" i="1" s="1"/>
  <c r="H46" i="1"/>
  <c r="I46" i="1" s="1"/>
  <c r="AS45" i="1"/>
  <c r="AR45" i="1"/>
  <c r="AL45" i="1"/>
  <c r="AK45" i="1"/>
  <c r="AD45" i="1"/>
  <c r="X45" i="1"/>
  <c r="W45" i="1"/>
  <c r="Q45" i="1"/>
  <c r="P45" i="1"/>
  <c r="K45" i="1"/>
  <c r="L45" i="1" s="1"/>
  <c r="H45" i="1"/>
  <c r="AT43" i="1"/>
  <c r="AM43" i="1"/>
  <c r="AF43" i="1"/>
  <c r="Y43" i="1"/>
  <c r="R43" i="1"/>
  <c r="T43" i="1" s="1"/>
  <c r="N43" i="1"/>
  <c r="M43" i="1"/>
  <c r="AT42" i="1"/>
  <c r="AM42" i="1"/>
  <c r="AF42" i="1"/>
  <c r="Y42" i="1"/>
  <c r="R42" i="1"/>
  <c r="N42" i="1"/>
  <c r="M42" i="1"/>
  <c r="AT41" i="1"/>
  <c r="AM41" i="1"/>
  <c r="AF41" i="1"/>
  <c r="Y41" i="1"/>
  <c r="R41" i="1"/>
  <c r="N41" i="1"/>
  <c r="M41" i="1"/>
  <c r="AT40" i="1"/>
  <c r="AM40" i="1"/>
  <c r="AF40" i="1"/>
  <c r="Y40" i="1"/>
  <c r="R40" i="1"/>
  <c r="N40" i="1"/>
  <c r="M40" i="1"/>
  <c r="AT39" i="1"/>
  <c r="AM39" i="1"/>
  <c r="AF39" i="1"/>
  <c r="Y39" i="1"/>
  <c r="R39" i="1"/>
  <c r="N39" i="1"/>
  <c r="M39" i="1"/>
  <c r="AT38" i="1"/>
  <c r="AM38" i="1"/>
  <c r="AF38" i="1"/>
  <c r="Y38" i="1"/>
  <c r="R38" i="1"/>
  <c r="U38" i="1" s="1"/>
  <c r="N38" i="1"/>
  <c r="M38" i="1"/>
  <c r="AT37" i="1"/>
  <c r="AM37" i="1"/>
  <c r="AF37" i="1"/>
  <c r="Y37" i="1"/>
  <c r="R37" i="1"/>
  <c r="N37" i="1"/>
  <c r="M37" i="1"/>
  <c r="AT36" i="1"/>
  <c r="AM36" i="1"/>
  <c r="AF36" i="1"/>
  <c r="Y36" i="1"/>
  <c r="R36" i="1"/>
  <c r="N36" i="1"/>
  <c r="M36" i="1"/>
  <c r="AT35" i="1"/>
  <c r="AM35" i="1"/>
  <c r="AF35" i="1"/>
  <c r="Y35" i="1"/>
  <c r="R35" i="1"/>
  <c r="T35" i="1" s="1"/>
  <c r="N35" i="1"/>
  <c r="M35" i="1"/>
  <c r="AT34" i="1"/>
  <c r="AM34" i="1"/>
  <c r="AF34" i="1"/>
  <c r="Y34" i="1"/>
  <c r="R34" i="1"/>
  <c r="N34" i="1"/>
  <c r="M34" i="1"/>
  <c r="AT33" i="1"/>
  <c r="AM33" i="1"/>
  <c r="AF33" i="1"/>
  <c r="Y33" i="1"/>
  <c r="R33" i="1"/>
  <c r="N33" i="1"/>
  <c r="M33" i="1"/>
  <c r="AT32" i="1"/>
  <c r="AM32" i="1"/>
  <c r="AF32" i="1"/>
  <c r="Y32" i="1"/>
  <c r="R32" i="1"/>
  <c r="N32" i="1"/>
  <c r="M32" i="1"/>
  <c r="AT31" i="1"/>
  <c r="AM31" i="1"/>
  <c r="AF31" i="1"/>
  <c r="Y31" i="1"/>
  <c r="R31" i="1"/>
  <c r="L31" i="1"/>
  <c r="I31" i="1"/>
  <c r="AT30" i="1"/>
  <c r="AM30" i="1"/>
  <c r="AF30" i="1"/>
  <c r="Y30" i="1"/>
  <c r="R30" i="1"/>
  <c r="L30" i="1"/>
  <c r="I30" i="1"/>
  <c r="AT29" i="1"/>
  <c r="AM29" i="1"/>
  <c r="AF29" i="1"/>
  <c r="Y29" i="1"/>
  <c r="AI29" i="1" s="1"/>
  <c r="R29" i="1"/>
  <c r="L29" i="1"/>
  <c r="I29" i="1"/>
  <c r="AT28" i="1"/>
  <c r="AM28" i="1"/>
  <c r="AF28" i="1"/>
  <c r="Y28" i="1"/>
  <c r="R28" i="1"/>
  <c r="L28" i="1"/>
  <c r="I28" i="1"/>
  <c r="AT27" i="1"/>
  <c r="AM27" i="1"/>
  <c r="AF27" i="1"/>
  <c r="Y27" i="1"/>
  <c r="R27" i="1"/>
  <c r="L27" i="1"/>
  <c r="T27" i="1" s="1"/>
  <c r="I27" i="1"/>
  <c r="AT26" i="1"/>
  <c r="AM26" i="1"/>
  <c r="AF26" i="1"/>
  <c r="Y26" i="1"/>
  <c r="R26" i="1"/>
  <c r="L26" i="1"/>
  <c r="I26" i="1"/>
  <c r="AH101" i="1" l="1"/>
  <c r="AI101" i="1" s="1"/>
  <c r="AO153" i="1"/>
  <c r="AA223" i="1"/>
  <c r="AH224" i="1"/>
  <c r="AV292" i="1"/>
  <c r="AW292" i="1" s="1"/>
  <c r="AA181" i="1"/>
  <c r="AP91" i="1"/>
  <c r="AT237" i="1"/>
  <c r="AO184" i="1"/>
  <c r="H175" i="1"/>
  <c r="I175" i="1" s="1"/>
  <c r="AV149" i="1"/>
  <c r="AW149" i="1" s="1"/>
  <c r="AB153" i="1"/>
  <c r="AP171" i="1"/>
  <c r="T185" i="1"/>
  <c r="AW227" i="1"/>
  <c r="AO101" i="1"/>
  <c r="AV118" i="1"/>
  <c r="AA151" i="1"/>
  <c r="AV155" i="1"/>
  <c r="M183" i="1"/>
  <c r="AH226" i="1"/>
  <c r="AH306" i="1"/>
  <c r="AV63" i="1"/>
  <c r="AP46" i="1"/>
  <c r="AI89" i="1"/>
  <c r="AO91" i="1"/>
  <c r="AI97" i="1"/>
  <c r="AV153" i="1"/>
  <c r="AB215" i="1"/>
  <c r="M247" i="1"/>
  <c r="N247" i="1" s="1"/>
  <c r="L249" i="1"/>
  <c r="R251" i="1"/>
  <c r="I252" i="1"/>
  <c r="AT252" i="1"/>
  <c r="AA278" i="1"/>
  <c r="U63" i="1"/>
  <c r="AP89" i="1"/>
  <c r="AW159" i="1"/>
  <c r="AW187" i="1"/>
  <c r="AW298" i="1"/>
  <c r="AV37" i="1"/>
  <c r="AV166" i="1"/>
  <c r="AH35" i="1"/>
  <c r="R313" i="1"/>
  <c r="AH27" i="1"/>
  <c r="AB27" i="1"/>
  <c r="AA61" i="1"/>
  <c r="AB61" i="1" s="1"/>
  <c r="AA93" i="1"/>
  <c r="AI94" i="1"/>
  <c r="AP107" i="1"/>
  <c r="U151" i="1"/>
  <c r="AO182" i="1"/>
  <c r="AV311" i="1"/>
  <c r="AF294" i="1"/>
  <c r="AB223" i="1"/>
  <c r="AH38" i="1"/>
  <c r="AO39" i="1"/>
  <c r="AV87" i="1"/>
  <c r="M91" i="1"/>
  <c r="T94" i="1"/>
  <c r="AI96" i="1"/>
  <c r="AP97" i="1"/>
  <c r="AV99" i="1"/>
  <c r="AT112" i="1"/>
  <c r="AA163" i="1"/>
  <c r="AB219" i="1"/>
  <c r="AP223" i="1"/>
  <c r="AH231" i="1"/>
  <c r="Y233" i="1"/>
  <c r="AV245" i="1"/>
  <c r="T292" i="1"/>
  <c r="AT294" i="1"/>
  <c r="AV61" i="1"/>
  <c r="AH152" i="1"/>
  <c r="AP153" i="1"/>
  <c r="T280" i="1"/>
  <c r="M61" i="1"/>
  <c r="N61" i="1" s="1"/>
  <c r="AI91" i="1"/>
  <c r="AP93" i="1"/>
  <c r="AV97" i="1"/>
  <c r="AH109" i="1"/>
  <c r="AH162" i="1"/>
  <c r="AO163" i="1"/>
  <c r="AA187" i="1"/>
  <c r="M215" i="1"/>
  <c r="AB216" i="1"/>
  <c r="AV219" i="1"/>
  <c r="AV223" i="1"/>
  <c r="AA228" i="1"/>
  <c r="AF233" i="1"/>
  <c r="U236" i="1"/>
  <c r="AM237" i="1"/>
  <c r="AB312" i="1"/>
  <c r="AB292" i="1"/>
  <c r="AP108" i="1"/>
  <c r="I168" i="1"/>
  <c r="T61" i="1"/>
  <c r="AB88" i="1"/>
  <c r="AV93" i="1"/>
  <c r="AH120" i="1"/>
  <c r="AA149" i="1"/>
  <c r="AH216" i="1"/>
  <c r="AW217" i="1"/>
  <c r="T223" i="1"/>
  <c r="AH227" i="1"/>
  <c r="Y251" i="1"/>
  <c r="AB297" i="1"/>
  <c r="AA87" i="1"/>
  <c r="AH185" i="1"/>
  <c r="U29" i="1"/>
  <c r="AV42" i="1"/>
  <c r="AW42" i="1" s="1"/>
  <c r="AM45" i="1"/>
  <c r="AP63" i="1"/>
  <c r="AO88" i="1"/>
  <c r="AV101" i="1"/>
  <c r="AO149" i="1"/>
  <c r="AV159" i="1"/>
  <c r="AV171" i="1"/>
  <c r="AV183" i="1"/>
  <c r="AW183" i="1" s="1"/>
  <c r="AH214" i="1"/>
  <c r="AO226" i="1"/>
  <c r="AO288" i="1"/>
  <c r="AP288" i="1" s="1"/>
  <c r="M309" i="1"/>
  <c r="M31" i="1"/>
  <c r="AA58" i="1"/>
  <c r="AB97" i="1"/>
  <c r="AA100" i="1"/>
  <c r="AV150" i="1"/>
  <c r="T159" i="1"/>
  <c r="AH170" i="1"/>
  <c r="AH171" i="1"/>
  <c r="AO187" i="1"/>
  <c r="AV188" i="1"/>
  <c r="AI220" i="1"/>
  <c r="AP224" i="1"/>
  <c r="AV225" i="1"/>
  <c r="AE301" i="1"/>
  <c r="AW87" i="2"/>
  <c r="Y35" i="6"/>
  <c r="AB31" i="1"/>
  <c r="AP33" i="1"/>
  <c r="AV49" i="1"/>
  <c r="M60" i="1"/>
  <c r="AO61" i="1"/>
  <c r="AV64" i="1"/>
  <c r="AO87" i="1"/>
  <c r="AP87" i="1" s="1"/>
  <c r="AW93" i="1"/>
  <c r="AF105" i="1"/>
  <c r="AW96" i="1"/>
  <c r="AB98" i="1"/>
  <c r="U102" i="1"/>
  <c r="AF106" i="1"/>
  <c r="U107" i="1"/>
  <c r="AH123" i="1"/>
  <c r="AI123" i="1" s="1"/>
  <c r="T149" i="1"/>
  <c r="U149" i="1" s="1"/>
  <c r="AH166" i="1"/>
  <c r="AW169" i="1"/>
  <c r="AV172" i="1"/>
  <c r="M185" i="1"/>
  <c r="N185" i="1" s="1"/>
  <c r="AV185" i="1"/>
  <c r="AH218" i="1"/>
  <c r="M248" i="1"/>
  <c r="N248" i="1" s="1"/>
  <c r="AS301" i="1"/>
  <c r="AS48" i="4"/>
  <c r="AT48" i="4" s="1"/>
  <c r="AT47" i="4"/>
  <c r="AS49" i="4"/>
  <c r="AT49" i="4" s="1"/>
  <c r="AT300" i="1"/>
  <c r="AH97" i="1"/>
  <c r="I44" i="5"/>
  <c r="H45" i="5"/>
  <c r="I45" i="5" s="1"/>
  <c r="AB29" i="1"/>
  <c r="AH31" i="1"/>
  <c r="AV33" i="1"/>
  <c r="AH58" i="1"/>
  <c r="AI58" i="1" s="1"/>
  <c r="N63" i="1"/>
  <c r="AV89" i="1"/>
  <c r="AV91" i="1"/>
  <c r="AI102" i="1"/>
  <c r="AM106" i="1"/>
  <c r="AA107" i="1"/>
  <c r="AS115" i="1"/>
  <c r="AT115" i="1" s="1"/>
  <c r="AV123" i="1"/>
  <c r="T154" i="1"/>
  <c r="T155" i="1"/>
  <c r="AV158" i="1"/>
  <c r="AP159" i="1"/>
  <c r="AA160" i="1"/>
  <c r="AH163" i="1"/>
  <c r="AV165" i="1"/>
  <c r="AF168" i="1"/>
  <c r="N171" i="1"/>
  <c r="I174" i="1"/>
  <c r="AB181" i="1"/>
  <c r="M234" i="1"/>
  <c r="N234" i="1" s="1"/>
  <c r="R250" i="1"/>
  <c r="AF313" i="1"/>
  <c r="M278" i="1"/>
  <c r="AV295" i="1"/>
  <c r="AH34" i="2"/>
  <c r="AV28" i="4"/>
  <c r="AV49" i="6"/>
  <c r="AA159" i="1"/>
  <c r="AO97" i="1"/>
  <c r="AH149" i="1"/>
  <c r="AI149" i="1" s="1"/>
  <c r="AH154" i="1"/>
  <c r="AV217" i="1"/>
  <c r="AI227" i="1"/>
  <c r="N236" i="1"/>
  <c r="Y249" i="1"/>
  <c r="Y32" i="2"/>
  <c r="AB26" i="2"/>
  <c r="AW101" i="1"/>
  <c r="AI153" i="1"/>
  <c r="AH155" i="1"/>
  <c r="AO160" i="1"/>
  <c r="AE243" i="1"/>
  <c r="AF243" i="1" s="1"/>
  <c r="AH81" i="2"/>
  <c r="AI81" i="2"/>
  <c r="AH181" i="1"/>
  <c r="AB163" i="1"/>
  <c r="T183" i="1"/>
  <c r="AH29" i="1"/>
  <c r="R45" i="1"/>
  <c r="T45" i="1" s="1"/>
  <c r="U45" i="1" s="1"/>
  <c r="AO59" i="1"/>
  <c r="AI27" i="1"/>
  <c r="AW29" i="1"/>
  <c r="AW37" i="1"/>
  <c r="AV38" i="1"/>
  <c r="AH61" i="1"/>
  <c r="AI61" i="1" s="1"/>
  <c r="AA63" i="1"/>
  <c r="T87" i="1"/>
  <c r="T89" i="1"/>
  <c r="T91" i="1"/>
  <c r="U91" i="1" s="1"/>
  <c r="T97" i="1"/>
  <c r="AB101" i="1"/>
  <c r="R106" i="1"/>
  <c r="AV107" i="1"/>
  <c r="AI150" i="1"/>
  <c r="AW151" i="1"/>
  <c r="AW153" i="1"/>
  <c r="AW155" i="1"/>
  <c r="AA171" i="1"/>
  <c r="AI187" i="1"/>
  <c r="AO228" i="1"/>
  <c r="T236" i="1"/>
  <c r="L313" i="1"/>
  <c r="M313" i="1" s="1"/>
  <c r="AT313" i="1"/>
  <c r="AW313" i="1" s="1"/>
  <c r="AW16" i="2"/>
  <c r="AV17" i="2"/>
  <c r="AA87" i="2"/>
  <c r="AW94" i="5"/>
  <c r="AI107" i="5"/>
  <c r="AP187" i="1"/>
  <c r="M219" i="1"/>
  <c r="N219" i="1" s="1"/>
  <c r="AB227" i="1"/>
  <c r="AV235" i="1"/>
  <c r="M280" i="1"/>
  <c r="N280" i="1" s="1"/>
  <c r="AH283" i="1"/>
  <c r="AH284" i="1"/>
  <c r="AI285" i="1"/>
  <c r="AO287" i="1"/>
  <c r="AA306" i="1"/>
  <c r="AW19" i="2"/>
  <c r="AV30" i="2"/>
  <c r="AW30" i="2" s="1"/>
  <c r="AO104" i="2"/>
  <c r="AP104" i="2" s="1"/>
  <c r="AV105" i="2"/>
  <c r="T109" i="2"/>
  <c r="AO16" i="3"/>
  <c r="AP17" i="3"/>
  <c r="AH21" i="3"/>
  <c r="AV34" i="3"/>
  <c r="M49" i="3"/>
  <c r="AB88" i="3"/>
  <c r="AT104" i="3"/>
  <c r="M16" i="4"/>
  <c r="AV31" i="4"/>
  <c r="AA21" i="5"/>
  <c r="N25" i="5"/>
  <c r="AW48" i="5"/>
  <c r="AX48" i="5" s="1"/>
  <c r="T82" i="5"/>
  <c r="AW85" i="5"/>
  <c r="AJ91" i="5"/>
  <c r="AA93" i="5"/>
  <c r="M94" i="5"/>
  <c r="AW95" i="5"/>
  <c r="N38" i="6"/>
  <c r="N39" i="6"/>
  <c r="AL45" i="6"/>
  <c r="AM45" i="6" s="1"/>
  <c r="J44" i="7"/>
  <c r="L44" i="7" s="1"/>
  <c r="M44" i="7" s="1"/>
  <c r="N44" i="7" s="1"/>
  <c r="AV25" i="8"/>
  <c r="U36" i="8"/>
  <c r="K44" i="8"/>
  <c r="L44" i="8" s="1"/>
  <c r="AH42" i="4"/>
  <c r="AW38" i="5"/>
  <c r="AB84" i="5"/>
  <c r="AW87" i="5"/>
  <c r="AP88" i="5"/>
  <c r="AA115" i="5"/>
  <c r="AV41" i="6"/>
  <c r="AV17" i="3"/>
  <c r="AV22" i="3"/>
  <c r="AV120" i="3"/>
  <c r="AA17" i="4"/>
  <c r="T47" i="5"/>
  <c r="U47" i="5" s="1"/>
  <c r="M87" i="5"/>
  <c r="AP89" i="5"/>
  <c r="M45" i="6"/>
  <c r="AH50" i="7"/>
  <c r="AI50" i="7" s="1"/>
  <c r="AA280" i="1"/>
  <c r="AP281" i="1"/>
  <c r="AO282" i="1"/>
  <c r="AV283" i="1"/>
  <c r="AV284" i="1"/>
  <c r="X304" i="1"/>
  <c r="Y304" i="1" s="1"/>
  <c r="AV306" i="1"/>
  <c r="AW25" i="2"/>
  <c r="AO89" i="2"/>
  <c r="AV90" i="2"/>
  <c r="AH109" i="2"/>
  <c r="AV56" i="3"/>
  <c r="M105" i="3"/>
  <c r="N105" i="3" s="1"/>
  <c r="AV118" i="3"/>
  <c r="AX21" i="5"/>
  <c r="N38" i="5"/>
  <c r="L54" i="5"/>
  <c r="AW90" i="5"/>
  <c r="T103" i="5"/>
  <c r="AU110" i="5"/>
  <c r="T18" i="6"/>
  <c r="AW22" i="6"/>
  <c r="AT35" i="6"/>
  <c r="Y44" i="6"/>
  <c r="AP29" i="7"/>
  <c r="AO33" i="7"/>
  <c r="AH36" i="7"/>
  <c r="AM52" i="7"/>
  <c r="AB27" i="8"/>
  <c r="AM35" i="8"/>
  <c r="T49" i="8"/>
  <c r="AT91" i="2"/>
  <c r="AA98" i="3"/>
  <c r="K115" i="3"/>
  <c r="L115" i="3" s="1"/>
  <c r="AH17" i="4"/>
  <c r="AW30" i="4"/>
  <c r="AX36" i="5"/>
  <c r="AW92" i="5"/>
  <c r="AD44" i="7"/>
  <c r="AA276" i="1"/>
  <c r="AA277" i="1"/>
  <c r="AB288" i="1"/>
  <c r="AV291" i="1"/>
  <c r="AW291" i="1" s="1"/>
  <c r="AV309" i="1"/>
  <c r="L32" i="2"/>
  <c r="AA30" i="2"/>
  <c r="AB34" i="2"/>
  <c r="AV87" i="2"/>
  <c r="AV88" i="2"/>
  <c r="T16" i="3"/>
  <c r="T17" i="3"/>
  <c r="M21" i="3"/>
  <c r="N21" i="3" s="1"/>
  <c r="AV52" i="3"/>
  <c r="AW52" i="3" s="1"/>
  <c r="M55" i="3"/>
  <c r="AH89" i="3"/>
  <c r="AV91" i="3"/>
  <c r="AH98" i="3"/>
  <c r="I104" i="3"/>
  <c r="AF104" i="3"/>
  <c r="AP17" i="4"/>
  <c r="T55" i="4"/>
  <c r="AA30" i="5"/>
  <c r="AJ88" i="5"/>
  <c r="U89" i="5"/>
  <c r="N90" i="5"/>
  <c r="U91" i="5"/>
  <c r="AI98" i="5"/>
  <c r="AA18" i="6"/>
  <c r="AV36" i="6"/>
  <c r="N34" i="7"/>
  <c r="AW19" i="8"/>
  <c r="AO22" i="8"/>
  <c r="AI26" i="8"/>
  <c r="L35" i="8"/>
  <c r="M35" i="8" s="1"/>
  <c r="AT35" i="8"/>
  <c r="AB187" i="1"/>
  <c r="AV215" i="1"/>
  <c r="AV218" i="1"/>
  <c r="AB231" i="1"/>
  <c r="Y293" i="1"/>
  <c r="AW278" i="1"/>
  <c r="AV279" i="1"/>
  <c r="AV280" i="1"/>
  <c r="T297" i="1"/>
  <c r="AA18" i="2"/>
  <c r="AV23" i="2"/>
  <c r="Y93" i="2"/>
  <c r="AI20" i="3"/>
  <c r="AI26" i="3"/>
  <c r="AV40" i="3"/>
  <c r="M84" i="3"/>
  <c r="N84" i="3" s="1"/>
  <c r="T86" i="3"/>
  <c r="AH100" i="3"/>
  <c r="AB108" i="3"/>
  <c r="AH123" i="3"/>
  <c r="AV18" i="4"/>
  <c r="AV19" i="4"/>
  <c r="T17" i="5"/>
  <c r="T18" i="5"/>
  <c r="AI27" i="5"/>
  <c r="AJ27" i="5" s="1"/>
  <c r="I108" i="5"/>
  <c r="U92" i="5"/>
  <c r="U93" i="5"/>
  <c r="N23" i="6"/>
  <c r="AH32" i="6"/>
  <c r="U40" i="7"/>
  <c r="N22" i="8"/>
  <c r="AP25" i="8"/>
  <c r="AO33" i="8"/>
  <c r="H43" i="8"/>
  <c r="I43" i="8" s="1"/>
  <c r="AV52" i="8"/>
  <c r="T121" i="3"/>
  <c r="U18" i="5"/>
  <c r="AA18" i="5"/>
  <c r="AP18" i="5"/>
  <c r="AJ18" i="5"/>
  <c r="AH91" i="3"/>
  <c r="AP91" i="3"/>
  <c r="AO37" i="3"/>
  <c r="AW37" i="3"/>
  <c r="AI90" i="3"/>
  <c r="AA90" i="3"/>
  <c r="AV100" i="3"/>
  <c r="AH119" i="3"/>
  <c r="M38" i="3"/>
  <c r="N38" i="3"/>
  <c r="M54" i="3"/>
  <c r="AA95" i="3"/>
  <c r="AS48" i="3"/>
  <c r="AV49" i="3"/>
  <c r="AW49" i="3" s="1"/>
  <c r="AB85" i="3"/>
  <c r="AB91" i="3"/>
  <c r="AV102" i="3"/>
  <c r="AT106" i="3"/>
  <c r="X112" i="3"/>
  <c r="Y112" i="3" s="1"/>
  <c r="Q115" i="3"/>
  <c r="R115" i="3" s="1"/>
  <c r="AV16" i="3"/>
  <c r="U91" i="3"/>
  <c r="AI17" i="3"/>
  <c r="AM106" i="3"/>
  <c r="AO106" i="3" s="1"/>
  <c r="X44" i="3"/>
  <c r="Y44" i="3" s="1"/>
  <c r="Y111" i="3"/>
  <c r="X115" i="3"/>
  <c r="Y115" i="3" s="1"/>
  <c r="AV39" i="3"/>
  <c r="T40" i="3"/>
  <c r="X46" i="3"/>
  <c r="Y46" i="3" s="1"/>
  <c r="L104" i="3"/>
  <c r="M104" i="3" s="1"/>
  <c r="N104" i="3" s="1"/>
  <c r="X114" i="3"/>
  <c r="Y114" i="3" s="1"/>
  <c r="AA114" i="3" s="1"/>
  <c r="AB114" i="3" s="1"/>
  <c r="AS115" i="3"/>
  <c r="AT115" i="3" s="1"/>
  <c r="AI16" i="3"/>
  <c r="AV31" i="3"/>
  <c r="AV37" i="3"/>
  <c r="AV38" i="3"/>
  <c r="T49" i="3"/>
  <c r="U49" i="3" s="1"/>
  <c r="I111" i="3"/>
  <c r="AE114" i="3"/>
  <c r="AF114" i="3" s="1"/>
  <c r="H116" i="3"/>
  <c r="AW21" i="3"/>
  <c r="X47" i="3"/>
  <c r="Y47" i="3" s="1"/>
  <c r="AV84" i="3"/>
  <c r="AW84" i="3" s="1"/>
  <c r="AW88" i="3"/>
  <c r="AS114" i="3"/>
  <c r="AT114" i="3" s="1"/>
  <c r="Q116" i="3"/>
  <c r="R116" i="3" s="1"/>
  <c r="X48" i="3"/>
  <c r="AA20" i="3"/>
  <c r="AO21" i="3"/>
  <c r="T37" i="3"/>
  <c r="AS47" i="3"/>
  <c r="AT47" i="3" s="1"/>
  <c r="AV85" i="3"/>
  <c r="AA89" i="3"/>
  <c r="AF106" i="3"/>
  <c r="AP106" i="3" s="1"/>
  <c r="H112" i="3"/>
  <c r="I112" i="3" s="1"/>
  <c r="H115" i="3"/>
  <c r="I115" i="3" s="1"/>
  <c r="AW123" i="3"/>
  <c r="AW19" i="4"/>
  <c r="AA18" i="4"/>
  <c r="U19" i="4"/>
  <c r="AA22" i="4"/>
  <c r="AI17" i="4"/>
  <c r="AO36" i="4"/>
  <c r="AP36" i="4" s="1"/>
  <c r="R47" i="4"/>
  <c r="AE48" i="4"/>
  <c r="AF48" i="4" s="1"/>
  <c r="AV51" i="4"/>
  <c r="AW18" i="4"/>
  <c r="AA25" i="4"/>
  <c r="Q48" i="4"/>
  <c r="R48" i="4" s="1"/>
  <c r="AV30" i="4"/>
  <c r="T40" i="4"/>
  <c r="M50" i="4"/>
  <c r="AV21" i="4"/>
  <c r="AW21" i="4" s="1"/>
  <c r="M17" i="4"/>
  <c r="N17" i="4" s="1"/>
  <c r="AO17" i="4"/>
  <c r="AV20" i="4"/>
  <c r="M22" i="4"/>
  <c r="AI22" i="4"/>
  <c r="AO34" i="4"/>
  <c r="AP34" i="4" s="1"/>
  <c r="AV41" i="4"/>
  <c r="T44" i="4"/>
  <c r="AF47" i="4"/>
  <c r="H49" i="4"/>
  <c r="I49" i="4" s="1"/>
  <c r="AV17" i="4"/>
  <c r="AA26" i="4"/>
  <c r="AA33" i="4"/>
  <c r="AB33" i="4" s="1"/>
  <c r="AO26" i="4"/>
  <c r="AW31" i="4"/>
  <c r="AA34" i="4"/>
  <c r="AP41" i="4"/>
  <c r="AO31" i="4"/>
  <c r="I47" i="4"/>
  <c r="M18" i="4"/>
  <c r="AI26" i="4"/>
  <c r="AV35" i="4"/>
  <c r="AW35" i="4" s="1"/>
  <c r="AA45" i="4"/>
  <c r="AL49" i="4"/>
  <c r="AM49" i="4" s="1"/>
  <c r="AP33" i="5"/>
  <c r="AW86" i="5"/>
  <c r="AJ90" i="5"/>
  <c r="N99" i="5"/>
  <c r="AW104" i="5"/>
  <c r="M29" i="5"/>
  <c r="U29" i="5"/>
  <c r="AW50" i="5"/>
  <c r="AX50" i="5" s="1"/>
  <c r="AP90" i="5"/>
  <c r="T99" i="5"/>
  <c r="AQ84" i="5"/>
  <c r="AI84" i="5"/>
  <c r="AX84" i="5"/>
  <c r="AP97" i="5"/>
  <c r="AQ97" i="5" s="1"/>
  <c r="M48" i="5"/>
  <c r="Y54" i="5"/>
  <c r="AP82" i="5"/>
  <c r="AW91" i="5"/>
  <c r="M93" i="5"/>
  <c r="AW93" i="5"/>
  <c r="AP22" i="5"/>
  <c r="AI30" i="5"/>
  <c r="AJ30" i="5" s="1"/>
  <c r="AW36" i="5"/>
  <c r="AI47" i="5"/>
  <c r="AI52" i="5"/>
  <c r="AF111" i="5"/>
  <c r="AF112" i="5" s="1"/>
  <c r="AG112" i="5" s="1"/>
  <c r="AP112" i="5" s="1"/>
  <c r="AW113" i="5"/>
  <c r="AG120" i="5"/>
  <c r="AP23" i="5"/>
  <c r="AM45" i="5"/>
  <c r="AN45" i="5" s="1"/>
  <c r="AP47" i="5"/>
  <c r="AQ47" i="5" s="1"/>
  <c r="AN54" i="5"/>
  <c r="T86" i="5"/>
  <c r="U86" i="5" s="1"/>
  <c r="AW89" i="5"/>
  <c r="AA91" i="5"/>
  <c r="N92" i="5"/>
  <c r="U97" i="5"/>
  <c r="AW102" i="5"/>
  <c r="AW23" i="5"/>
  <c r="AJ39" i="5"/>
  <c r="AI99" i="5"/>
  <c r="AQ103" i="5"/>
  <c r="AW107" i="5"/>
  <c r="AI114" i="5"/>
  <c r="AJ114" i="5" s="1"/>
  <c r="M19" i="5"/>
  <c r="N19" i="5" s="1"/>
  <c r="AA39" i="5"/>
  <c r="I54" i="5"/>
  <c r="AA86" i="5"/>
  <c r="AB86" i="5" s="1"/>
  <c r="U90" i="5"/>
  <c r="M92" i="5"/>
  <c r="AW98" i="5"/>
  <c r="AX98" i="5" s="1"/>
  <c r="AQ104" i="5"/>
  <c r="I107" i="5"/>
  <c r="M107" i="5" s="1"/>
  <c r="N107" i="5" s="1"/>
  <c r="AW114" i="5"/>
  <c r="AW41" i="5"/>
  <c r="N53" i="5"/>
  <c r="AW17" i="5"/>
  <c r="AQ18" i="5"/>
  <c r="AW28" i="5"/>
  <c r="AX28" i="5" s="1"/>
  <c r="L44" i="5"/>
  <c r="AU44" i="5"/>
  <c r="AW44" i="5" s="1"/>
  <c r="AA90" i="5"/>
  <c r="M95" i="5"/>
  <c r="AW118" i="5"/>
  <c r="U36" i="6"/>
  <c r="M36" i="6"/>
  <c r="T36" i="6"/>
  <c r="U37" i="6"/>
  <c r="N47" i="6"/>
  <c r="M25" i="6"/>
  <c r="U25" i="6"/>
  <c r="AH44" i="6"/>
  <c r="AO44" i="6"/>
  <c r="AP44" i="6" s="1"/>
  <c r="N28" i="6"/>
  <c r="M18" i="6"/>
  <c r="AO22" i="6"/>
  <c r="N25" i="6"/>
  <c r="AV29" i="6"/>
  <c r="AV38" i="6"/>
  <c r="AV39" i="6"/>
  <c r="T42" i="6"/>
  <c r="AI21" i="6"/>
  <c r="AV22" i="6"/>
  <c r="L44" i="6"/>
  <c r="T46" i="6"/>
  <c r="AP47" i="6"/>
  <c r="AV51" i="6"/>
  <c r="AW51" i="6" s="1"/>
  <c r="AH17" i="6"/>
  <c r="AA21" i="6"/>
  <c r="AV30" i="6"/>
  <c r="AW30" i="6" s="1"/>
  <c r="T47" i="6"/>
  <c r="AV47" i="6"/>
  <c r="AW47" i="6" s="1"/>
  <c r="T49" i="6"/>
  <c r="AV37" i="6"/>
  <c r="G35" i="6"/>
  <c r="I35" i="6" s="1"/>
  <c r="AM35" i="6"/>
  <c r="AM54" i="6"/>
  <c r="AW54" i="6" s="1"/>
  <c r="AB17" i="6"/>
  <c r="AO28" i="6"/>
  <c r="AP18" i="6"/>
  <c r="AW24" i="6"/>
  <c r="AE45" i="6"/>
  <c r="AF45" i="6" s="1"/>
  <c r="N52" i="6"/>
  <c r="T17" i="6"/>
  <c r="AO21" i="6"/>
  <c r="N24" i="6"/>
  <c r="AO24" i="6"/>
  <c r="AV27" i="6"/>
  <c r="L35" i="6"/>
  <c r="M35" i="6" s="1"/>
  <c r="AA39" i="6"/>
  <c r="AB47" i="6"/>
  <c r="AV53" i="6"/>
  <c r="AT54" i="6"/>
  <c r="AV54" i="6" s="1"/>
  <c r="AV48" i="6"/>
  <c r="N24" i="8"/>
  <c r="AV37" i="8"/>
  <c r="AV48" i="8"/>
  <c r="T18" i="8"/>
  <c r="N26" i="8"/>
  <c r="AV35" i="8"/>
  <c r="AH26" i="8"/>
  <c r="N32" i="8"/>
  <c r="N35" i="8"/>
  <c r="M51" i="8"/>
  <c r="N23" i="8"/>
  <c r="N31" i="8"/>
  <c r="T19" i="8"/>
  <c r="AH29" i="8"/>
  <c r="AL44" i="8"/>
  <c r="AM44" i="8" s="1"/>
  <c r="AO44" i="8" s="1"/>
  <c r="AP44" i="8" s="1"/>
  <c r="N29" i="8"/>
  <c r="AT40" i="8"/>
  <c r="AE45" i="8"/>
  <c r="AF45" i="8" s="1"/>
  <c r="AO47" i="8"/>
  <c r="AI19" i="8"/>
  <c r="AV33" i="8"/>
  <c r="AW33" i="8" s="1"/>
  <c r="AI36" i="8"/>
  <c r="H41" i="8"/>
  <c r="I41" i="8" s="1"/>
  <c r="AO19" i="8"/>
  <c r="AH52" i="8"/>
  <c r="AV18" i="8"/>
  <c r="AA19" i="8"/>
  <c r="AI23" i="8"/>
  <c r="AE41" i="8"/>
  <c r="AF41" i="8" s="1"/>
  <c r="AS41" i="8"/>
  <c r="AT41" i="8" s="1"/>
  <c r="AA49" i="8"/>
  <c r="AB49" i="8" s="1"/>
  <c r="M33" i="7"/>
  <c r="M34" i="7"/>
  <c r="AP40" i="7"/>
  <c r="I44" i="7"/>
  <c r="AV34" i="7"/>
  <c r="AO58" i="7"/>
  <c r="AT44" i="7"/>
  <c r="AB47" i="7"/>
  <c r="AL53" i="7"/>
  <c r="AM53" i="7" s="1"/>
  <c r="AV60" i="7"/>
  <c r="AB35" i="7"/>
  <c r="U36" i="7"/>
  <c r="M39" i="7"/>
  <c r="K54" i="7"/>
  <c r="L54" i="7" s="1"/>
  <c r="I62" i="7"/>
  <c r="AA50" i="7"/>
  <c r="AW29" i="7"/>
  <c r="T38" i="7"/>
  <c r="T55" i="7"/>
  <c r="U55" i="7" s="1"/>
  <c r="M27" i="7"/>
  <c r="AV37" i="7"/>
  <c r="AP30" i="7"/>
  <c r="AB36" i="7"/>
  <c r="W44" i="7"/>
  <c r="Y44" i="7" s="1"/>
  <c r="Q53" i="7"/>
  <c r="R53" i="7" s="1"/>
  <c r="AV54" i="7"/>
  <c r="AW54" i="7" s="1"/>
  <c r="AO29" i="7"/>
  <c r="AV29" i="7"/>
  <c r="AW34" i="7"/>
  <c r="AA35" i="7"/>
  <c r="AV39" i="7"/>
  <c r="AW39" i="7" s="1"/>
  <c r="AV42" i="7"/>
  <c r="AW42" i="7" s="1"/>
  <c r="AA27" i="7"/>
  <c r="AB27" i="7" s="1"/>
  <c r="AI35" i="7"/>
  <c r="AV40" i="7"/>
  <c r="AS53" i="7"/>
  <c r="AT53" i="7" s="1"/>
  <c r="L62" i="7"/>
  <c r="M36" i="7"/>
  <c r="R44" i="7"/>
  <c r="AT52" i="7"/>
  <c r="AV52" i="7" s="1"/>
  <c r="AV56" i="7"/>
  <c r="AW56" i="7" s="1"/>
  <c r="T58" i="7"/>
  <c r="AV61" i="7"/>
  <c r="AV32" i="7"/>
  <c r="AV46" i="7"/>
  <c r="AA56" i="7"/>
  <c r="AM44" i="7"/>
  <c r="AV44" i="7" s="1"/>
  <c r="AW44" i="7" s="1"/>
  <c r="AV33" i="7"/>
  <c r="N38" i="7"/>
  <c r="AV38" i="7"/>
  <c r="AV41" i="7"/>
  <c r="AO24" i="2"/>
  <c r="AV28" i="2"/>
  <c r="AV34" i="2"/>
  <c r="AV35" i="2"/>
  <c r="I91" i="2"/>
  <c r="AA84" i="2"/>
  <c r="AP88" i="2"/>
  <c r="AV104" i="2"/>
  <c r="AI19" i="2"/>
  <c r="AH21" i="2"/>
  <c r="AV27" i="2"/>
  <c r="AB76" i="2"/>
  <c r="AO21" i="2"/>
  <c r="AW95" i="2"/>
  <c r="AV48" i="2"/>
  <c r="AW48" i="2" s="1"/>
  <c r="AW84" i="2"/>
  <c r="N109" i="2"/>
  <c r="I93" i="2"/>
  <c r="I32" i="2"/>
  <c r="AW18" i="2"/>
  <c r="N50" i="2"/>
  <c r="AH75" i="2"/>
  <c r="AI75" i="2" s="1"/>
  <c r="AV77" i="2"/>
  <c r="AV78" i="2"/>
  <c r="AV109" i="2"/>
  <c r="AI25" i="2"/>
  <c r="T26" i="2"/>
  <c r="N51" i="2"/>
  <c r="AB18" i="2"/>
  <c r="AA25" i="2"/>
  <c r="AH28" i="2"/>
  <c r="AI28" i="2" s="1"/>
  <c r="AV75" i="2"/>
  <c r="AA46" i="1"/>
  <c r="AP61" i="1"/>
  <c r="N183" i="1"/>
  <c r="AV247" i="1"/>
  <c r="AW247" i="1" s="1"/>
  <c r="AO107" i="1"/>
  <c r="AW234" i="1"/>
  <c r="AP88" i="1"/>
  <c r="AW90" i="1"/>
  <c r="AO220" i="1"/>
  <c r="U27" i="1"/>
  <c r="T29" i="1"/>
  <c r="U35" i="1"/>
  <c r="AV39" i="1"/>
  <c r="R51" i="1"/>
  <c r="AH63" i="1"/>
  <c r="AW88" i="1"/>
  <c r="N91" i="1"/>
  <c r="AH93" i="1"/>
  <c r="AW97" i="1"/>
  <c r="AW109" i="1"/>
  <c r="Q113" i="1"/>
  <c r="R113" i="1" s="1"/>
  <c r="Q116" i="1"/>
  <c r="R116" i="1" s="1"/>
  <c r="AH121" i="1"/>
  <c r="AB151" i="1"/>
  <c r="T153" i="1"/>
  <c r="U153" i="1" s="1"/>
  <c r="AH159" i="1"/>
  <c r="Y168" i="1"/>
  <c r="Q175" i="1"/>
  <c r="R175" i="1" s="1"/>
  <c r="AA175" i="1" s="1"/>
  <c r="AB175" i="1" s="1"/>
  <c r="U185" i="1"/>
  <c r="U187" i="1"/>
  <c r="AW215" i="1"/>
  <c r="AP216" i="1"/>
  <c r="AW219" i="1"/>
  <c r="AH223" i="1"/>
  <c r="T227" i="1"/>
  <c r="AO227" i="1"/>
  <c r="AP227" i="1" s="1"/>
  <c r="AE240" i="1"/>
  <c r="AE244" i="1"/>
  <c r="AF244" i="1" s="1"/>
  <c r="T247" i="1"/>
  <c r="AA279" i="1"/>
  <c r="AP284" i="1"/>
  <c r="AA288" i="1"/>
  <c r="AM294" i="1"/>
  <c r="R104" i="3"/>
  <c r="K52" i="1"/>
  <c r="L52" i="1" s="1"/>
  <c r="U101" i="1"/>
  <c r="I232" i="1"/>
  <c r="T31" i="1"/>
  <c r="U43" i="1"/>
  <c r="AT45" i="1"/>
  <c r="AW49" i="1"/>
  <c r="M63" i="1"/>
  <c r="AI63" i="1"/>
  <c r="I105" i="1"/>
  <c r="AH87" i="1"/>
  <c r="AH88" i="1"/>
  <c r="AH89" i="1"/>
  <c r="AH91" i="1"/>
  <c r="AI93" i="1"/>
  <c r="AA101" i="1"/>
  <c r="AL113" i="1"/>
  <c r="AM113" i="1" s="1"/>
  <c r="AL116" i="1"/>
  <c r="AM116" i="1" s="1"/>
  <c r="T151" i="1"/>
  <c r="AO151" i="1"/>
  <c r="AI154" i="1"/>
  <c r="AA155" i="1"/>
  <c r="AI159" i="1"/>
  <c r="T163" i="1"/>
  <c r="AP163" i="1"/>
  <c r="AB171" i="1"/>
  <c r="AW185" i="1"/>
  <c r="AV187" i="1"/>
  <c r="AA215" i="1"/>
  <c r="AV216" i="1"/>
  <c r="AA219" i="1"/>
  <c r="AW220" i="1"/>
  <c r="AW223" i="1"/>
  <c r="AP226" i="1"/>
  <c r="U227" i="1"/>
  <c r="I251" i="1"/>
  <c r="Y313" i="1"/>
  <c r="AH313" i="1" s="1"/>
  <c r="AI276" i="1"/>
  <c r="AI278" i="1"/>
  <c r="AA282" i="1"/>
  <c r="AS305" i="1"/>
  <c r="AT305" i="1" s="1"/>
  <c r="AO306" i="1"/>
  <c r="AV59" i="1"/>
  <c r="AW59" i="1" s="1"/>
  <c r="AB91" i="1"/>
  <c r="AI151" i="1"/>
  <c r="AP155" i="1"/>
  <c r="U31" i="1"/>
  <c r="T60" i="1"/>
  <c r="AB63" i="1"/>
  <c r="U89" i="1"/>
  <c r="AW89" i="1"/>
  <c r="AH90" i="1"/>
  <c r="AW91" i="1"/>
  <c r="AH92" i="1"/>
  <c r="AB93" i="1"/>
  <c r="AV100" i="1"/>
  <c r="AP101" i="1"/>
  <c r="R112" i="1"/>
  <c r="AL117" i="1"/>
  <c r="AM117" i="1" s="1"/>
  <c r="AV117" i="1" s="1"/>
  <c r="AW117" i="1" s="1"/>
  <c r="AA120" i="1"/>
  <c r="AB120" i="1" s="1"/>
  <c r="AI152" i="1"/>
  <c r="AA153" i="1"/>
  <c r="AB155" i="1"/>
  <c r="AB159" i="1"/>
  <c r="AA162" i="1"/>
  <c r="AI163" i="1"/>
  <c r="AI170" i="1"/>
  <c r="T171" i="1"/>
  <c r="H177" i="1"/>
  <c r="I177" i="1" s="1"/>
  <c r="AI181" i="1"/>
  <c r="AO185" i="1"/>
  <c r="AP185" i="1" s="1"/>
  <c r="AO223" i="1"/>
  <c r="AV227" i="1"/>
  <c r="AW231" i="1"/>
  <c r="AB236" i="1"/>
  <c r="AS240" i="1"/>
  <c r="AV248" i="1"/>
  <c r="AW248" i="1" s="1"/>
  <c r="AF249" i="1"/>
  <c r="AV312" i="1"/>
  <c r="AF252" i="1"/>
  <c r="AW276" i="1"/>
  <c r="AI280" i="1"/>
  <c r="AP283" i="1"/>
  <c r="T284" i="1"/>
  <c r="Y104" i="3"/>
  <c r="AV47" i="1"/>
  <c r="AV120" i="1"/>
  <c r="AW120" i="1" s="1"/>
  <c r="AB217" i="1"/>
  <c r="AI31" i="1"/>
  <c r="AH43" i="1"/>
  <c r="AI43" i="1" s="1"/>
  <c r="T63" i="1"/>
  <c r="AO63" i="1"/>
  <c r="AO90" i="1"/>
  <c r="AO92" i="1"/>
  <c r="AO93" i="1"/>
  <c r="M108" i="1"/>
  <c r="AS113" i="1"/>
  <c r="AT113" i="1" s="1"/>
  <c r="AV113" i="1" s="1"/>
  <c r="AO159" i="1"/>
  <c r="AV163" i="1"/>
  <c r="AW163" i="1" s="1"/>
  <c r="Q177" i="1"/>
  <c r="R177" i="1" s="1"/>
  <c r="AA227" i="1"/>
  <c r="AO231" i="1"/>
  <c r="AP231" i="1" s="1"/>
  <c r="AM249" i="1"/>
  <c r="AO278" i="1"/>
  <c r="AW280" i="1"/>
  <c r="AW284" i="1"/>
  <c r="AO285" i="1"/>
  <c r="AV287" i="1"/>
  <c r="AH292" i="1"/>
  <c r="AI292" i="1" s="1"/>
  <c r="AB87" i="1"/>
  <c r="AB89" i="1"/>
  <c r="AW92" i="1"/>
  <c r="AA183" i="1"/>
  <c r="AO27" i="1"/>
  <c r="AV34" i="1"/>
  <c r="AP41" i="1"/>
  <c r="Y45" i="1"/>
  <c r="AA45" i="1" s="1"/>
  <c r="AB45" i="1" s="1"/>
  <c r="AV46" i="1"/>
  <c r="AV48" i="1"/>
  <c r="AI88" i="1"/>
  <c r="AI90" i="1"/>
  <c r="AI92" i="1"/>
  <c r="U93" i="1"/>
  <c r="AH96" i="1"/>
  <c r="AA97" i="1"/>
  <c r="U109" i="1"/>
  <c r="AM112" i="1"/>
  <c r="AV112" i="1" s="1"/>
  <c r="Q115" i="1"/>
  <c r="R115" i="1" s="1"/>
  <c r="AV121" i="1"/>
  <c r="M124" i="1"/>
  <c r="AH153" i="1"/>
  <c r="AP158" i="1"/>
  <c r="AW162" i="1"/>
  <c r="R174" i="1"/>
  <c r="X177" i="1"/>
  <c r="AI185" i="1"/>
  <c r="AH187" i="1"/>
  <c r="AP218" i="1"/>
  <c r="AI222" i="1"/>
  <c r="AI223" i="1"/>
  <c r="AV226" i="1"/>
  <c r="T231" i="1"/>
  <c r="U235" i="1"/>
  <c r="AV236" i="1"/>
  <c r="AS242" i="1"/>
  <c r="AT242" i="1" s="1"/>
  <c r="AB251" i="1"/>
  <c r="N313" i="1"/>
  <c r="AV278" i="1"/>
  <c r="AO280" i="1"/>
  <c r="AB284" i="1"/>
  <c r="Y294" i="1"/>
  <c r="T306" i="1"/>
  <c r="AI231" i="1"/>
  <c r="AB276" i="1"/>
  <c r="N31" i="1"/>
  <c r="AO31" i="1"/>
  <c r="AV32" i="1"/>
  <c r="AV41" i="1"/>
  <c r="N48" i="1"/>
  <c r="AA89" i="1"/>
  <c r="AP90" i="1"/>
  <c r="AA91" i="1"/>
  <c r="AP92" i="1"/>
  <c r="T101" i="1"/>
  <c r="AH104" i="1"/>
  <c r="AI104" i="1" s="1"/>
  <c r="Y106" i="1"/>
  <c r="AI109" i="1"/>
  <c r="N124" i="1"/>
  <c r="AH151" i="1"/>
  <c r="AO155" i="1"/>
  <c r="AH156" i="1"/>
  <c r="AA166" i="1"/>
  <c r="AV184" i="1"/>
  <c r="AW184" i="1" s="1"/>
  <c r="AW222" i="1"/>
  <c r="AH230" i="1"/>
  <c r="AA231" i="1"/>
  <c r="AW236" i="1"/>
  <c r="I250" i="1"/>
  <c r="AT250" i="1"/>
  <c r="U276" i="1"/>
  <c r="AB278" i="1"/>
  <c r="AB280" i="1"/>
  <c r="AW288" i="1"/>
  <c r="N297" i="1"/>
  <c r="AS303" i="1"/>
  <c r="AT303" i="1" s="1"/>
  <c r="AM104" i="3"/>
  <c r="AV104" i="3" s="1"/>
  <c r="AW104" i="3" s="1"/>
  <c r="AP295" i="1"/>
  <c r="AV296" i="1"/>
  <c r="AO295" i="1"/>
  <c r="AB296" i="1"/>
  <c r="AH30" i="1"/>
  <c r="AP30" i="1"/>
  <c r="M47" i="1"/>
  <c r="N47" i="1" s="1"/>
  <c r="U47" i="1"/>
  <c r="AI48" i="1"/>
  <c r="AA48" i="1"/>
  <c r="AO52" i="1"/>
  <c r="AP52" i="1" s="1"/>
  <c r="AA106" i="1"/>
  <c r="AO170" i="1"/>
  <c r="AW170" i="1"/>
  <c r="AA180" i="1"/>
  <c r="Y44" i="1"/>
  <c r="AA26" i="1"/>
  <c r="AB26" i="1" s="1"/>
  <c r="AA30" i="1"/>
  <c r="AI30" i="1"/>
  <c r="AH42" i="1"/>
  <c r="U46" i="1"/>
  <c r="M46" i="1"/>
  <c r="N46" i="1" s="1"/>
  <c r="M29" i="1"/>
  <c r="AW30" i="1"/>
  <c r="AO30" i="1"/>
  <c r="AB32" i="1"/>
  <c r="U32" i="1"/>
  <c r="T32" i="1"/>
  <c r="AO34" i="1"/>
  <c r="AA35" i="1"/>
  <c r="AI35" i="1"/>
  <c r="AW38" i="1"/>
  <c r="AO38" i="1"/>
  <c r="AA39" i="1"/>
  <c r="AB40" i="1"/>
  <c r="U40" i="1"/>
  <c r="T40" i="1"/>
  <c r="AO42" i="1"/>
  <c r="AP42" i="1" s="1"/>
  <c r="AA43" i="1"/>
  <c r="AO47" i="1"/>
  <c r="AH48" i="1"/>
  <c r="AP48" i="1"/>
  <c r="U88" i="1"/>
  <c r="M88" i="1"/>
  <c r="N88" i="1" s="1"/>
  <c r="L105" i="1"/>
  <c r="T169" i="1"/>
  <c r="AB169" i="1"/>
  <c r="AW221" i="1"/>
  <c r="AO221" i="1"/>
  <c r="AP225" i="1"/>
  <c r="AH225" i="1"/>
  <c r="T48" i="1"/>
  <c r="AB48" i="1"/>
  <c r="AH26" i="1"/>
  <c r="AI26" i="1" s="1"/>
  <c r="AF44" i="1"/>
  <c r="AM44" i="1"/>
  <c r="AO26" i="1"/>
  <c r="AP26" i="1" s="1"/>
  <c r="M28" i="1"/>
  <c r="N28" i="1" s="1"/>
  <c r="U28" i="1"/>
  <c r="AV26" i="1"/>
  <c r="AW26" i="1" s="1"/>
  <c r="AT44" i="1"/>
  <c r="T28" i="1"/>
  <c r="AB28" i="1"/>
  <c r="AV30" i="1"/>
  <c r="AA32" i="1"/>
  <c r="AI32" i="1"/>
  <c r="AB33" i="1"/>
  <c r="U36" i="1"/>
  <c r="T36" i="1"/>
  <c r="AB36" i="1"/>
  <c r="U37" i="1"/>
  <c r="T37" i="1"/>
  <c r="AB37" i="1"/>
  <c r="AP39" i="1"/>
  <c r="AH39" i="1"/>
  <c r="AI39" i="1" s="1"/>
  <c r="AA40" i="1"/>
  <c r="AV45" i="1"/>
  <c r="AW45" i="1" s="1"/>
  <c r="T46" i="1"/>
  <c r="AO46" i="1"/>
  <c r="AW46" i="1"/>
  <c r="AB47" i="1"/>
  <c r="T47" i="1"/>
  <c r="AW48" i="1"/>
  <c r="AO48" i="1"/>
  <c r="M62" i="1"/>
  <c r="N62" i="1" s="1"/>
  <c r="U90" i="1"/>
  <c r="M90" i="1"/>
  <c r="U92" i="1"/>
  <c r="M92" i="1"/>
  <c r="M119" i="1"/>
  <c r="N119" i="1" s="1"/>
  <c r="M149" i="1"/>
  <c r="N149" i="1" s="1"/>
  <c r="I167" i="1"/>
  <c r="AO180" i="1"/>
  <c r="AP188" i="1"/>
  <c r="AH188" i="1"/>
  <c r="AP34" i="1"/>
  <c r="AH34" i="1"/>
  <c r="U39" i="1"/>
  <c r="T39" i="1"/>
  <c r="AB39" i="1"/>
  <c r="M153" i="1"/>
  <c r="N153" i="1" s="1"/>
  <c r="AO186" i="1"/>
  <c r="AI221" i="1"/>
  <c r="AA221" i="1"/>
  <c r="AI28" i="1"/>
  <c r="AA28" i="1"/>
  <c r="AP32" i="1"/>
  <c r="AH32" i="1"/>
  <c r="AA33" i="1"/>
  <c r="AI33" i="1"/>
  <c r="AI36" i="1"/>
  <c r="AA36" i="1"/>
  <c r="AH40" i="1"/>
  <c r="AI40" i="1" s="1"/>
  <c r="AA41" i="1"/>
  <c r="AB41" i="1" s="1"/>
  <c r="AI41" i="1"/>
  <c r="AF111" i="1"/>
  <c r="AO181" i="1"/>
  <c r="AH28" i="1"/>
  <c r="AP28" i="1"/>
  <c r="AO32" i="1"/>
  <c r="AW32" i="1"/>
  <c r="AB34" i="1"/>
  <c r="U34" i="1"/>
  <c r="T34" i="1"/>
  <c r="AO35" i="1"/>
  <c r="AW35" i="1"/>
  <c r="AH36" i="1"/>
  <c r="AP36" i="1"/>
  <c r="AI37" i="1"/>
  <c r="AO40" i="1"/>
  <c r="AP40" i="1" s="1"/>
  <c r="T42" i="1"/>
  <c r="U42" i="1"/>
  <c r="AO43" i="1"/>
  <c r="AA47" i="1"/>
  <c r="AI47" i="1"/>
  <c r="AH118" i="1"/>
  <c r="AI118" i="1" s="1"/>
  <c r="AI161" i="1"/>
  <c r="AA161" i="1"/>
  <c r="L44" i="1"/>
  <c r="M26" i="1"/>
  <c r="N26" i="1" s="1"/>
  <c r="M27" i="1"/>
  <c r="N27" i="1" s="1"/>
  <c r="AW28" i="1"/>
  <c r="AO28" i="1"/>
  <c r="M30" i="1"/>
  <c r="N30" i="1" s="1"/>
  <c r="AH37" i="1"/>
  <c r="AP37" i="1"/>
  <c r="AV40" i="1"/>
  <c r="AW40" i="1" s="1"/>
  <c r="AP64" i="1"/>
  <c r="AH64" i="1"/>
  <c r="U165" i="1"/>
  <c r="T165" i="1"/>
  <c r="AA186" i="1"/>
  <c r="AB186" i="1" s="1"/>
  <c r="N29" i="1"/>
  <c r="AA113" i="1"/>
  <c r="AH165" i="1"/>
  <c r="AI165" i="1" s="1"/>
  <c r="AB225" i="1"/>
  <c r="U225" i="1"/>
  <c r="T225" i="1"/>
  <c r="AW36" i="1"/>
  <c r="AO36" i="1"/>
  <c r="T26" i="1"/>
  <c r="U26" i="1" s="1"/>
  <c r="R44" i="1"/>
  <c r="AV28" i="1"/>
  <c r="T30" i="1"/>
  <c r="U30" i="1" s="1"/>
  <c r="AB30" i="1"/>
  <c r="AO33" i="1"/>
  <c r="AW33" i="1"/>
  <c r="AA34" i="1"/>
  <c r="AV35" i="1"/>
  <c r="AV36" i="1"/>
  <c r="AI38" i="1"/>
  <c r="AA38" i="1"/>
  <c r="AO41" i="1"/>
  <c r="AW41" i="1"/>
  <c r="AA42" i="1"/>
  <c r="AB42" i="1" s="1"/>
  <c r="AV43" i="1"/>
  <c r="AW43" i="1" s="1"/>
  <c r="AP47" i="1"/>
  <c r="AH47" i="1"/>
  <c r="U48" i="1"/>
  <c r="M48" i="1"/>
  <c r="M49" i="1"/>
  <c r="N49" i="1" s="1"/>
  <c r="AW161" i="1"/>
  <c r="AO161" i="1"/>
  <c r="M180" i="1"/>
  <c r="N180" i="1" s="1"/>
  <c r="AH235" i="1"/>
  <c r="AP235" i="1"/>
  <c r="AO29" i="1"/>
  <c r="H56" i="1"/>
  <c r="I56" i="1" s="1"/>
  <c r="H55" i="1"/>
  <c r="I55" i="1" s="1"/>
  <c r="H54" i="1"/>
  <c r="I54" i="1" s="1"/>
  <c r="AO60" i="1"/>
  <c r="AP60" i="1" s="1"/>
  <c r="AD119" i="2"/>
  <c r="AE39" i="2"/>
  <c r="T92" i="1"/>
  <c r="M182" i="1"/>
  <c r="N182" i="1" s="1"/>
  <c r="T234" i="1"/>
  <c r="U234" i="1"/>
  <c r="U281" i="1"/>
  <c r="T281" i="1"/>
  <c r="AB281" i="1"/>
  <c r="T295" i="1"/>
  <c r="AB295" i="1"/>
  <c r="AB22" i="6"/>
  <c r="T22" i="6"/>
  <c r="AP27" i="1"/>
  <c r="AP31" i="1"/>
  <c r="T33" i="1"/>
  <c r="AI34" i="1"/>
  <c r="AW34" i="1"/>
  <c r="AA37" i="1"/>
  <c r="AO37" i="1"/>
  <c r="AB38" i="1"/>
  <c r="AP38" i="1"/>
  <c r="T41" i="1"/>
  <c r="AH41" i="1"/>
  <c r="AI42" i="1"/>
  <c r="I44" i="1"/>
  <c r="AH46" i="1"/>
  <c r="I51" i="1"/>
  <c r="AF51" i="1"/>
  <c r="AS52" i="1"/>
  <c r="AT52" i="1" s="1"/>
  <c r="AV52" i="1" s="1"/>
  <c r="AT51" i="1"/>
  <c r="AS56" i="1"/>
  <c r="AT56" i="1" s="1"/>
  <c r="AS55" i="1"/>
  <c r="AT55" i="1" s="1"/>
  <c r="AK301" i="1"/>
  <c r="AK240" i="1"/>
  <c r="AM240" i="1" s="1"/>
  <c r="AE54" i="1"/>
  <c r="AF54" i="1" s="1"/>
  <c r="T57" i="1"/>
  <c r="M57" i="1"/>
  <c r="N57" i="1" s="1"/>
  <c r="AH62" i="1"/>
  <c r="AI62" i="1" s="1"/>
  <c r="R105" i="1"/>
  <c r="AV92" i="1"/>
  <c r="U95" i="1"/>
  <c r="T95" i="1"/>
  <c r="AB95" i="1"/>
  <c r="U103" i="1"/>
  <c r="T103" i="1"/>
  <c r="AO106" i="1"/>
  <c r="AP106" i="1" s="1"/>
  <c r="AH108" i="1"/>
  <c r="T110" i="1"/>
  <c r="U110" i="1" s="1"/>
  <c r="M110" i="1"/>
  <c r="N110" i="1" s="1"/>
  <c r="AV110" i="1"/>
  <c r="Y112" i="1"/>
  <c r="R167" i="1"/>
  <c r="AO156" i="1"/>
  <c r="AW156" i="1"/>
  <c r="AA157" i="1"/>
  <c r="AI157" i="1"/>
  <c r="AH158" i="1"/>
  <c r="AO172" i="1"/>
  <c r="AH182" i="1"/>
  <c r="AI182" i="1" s="1"/>
  <c r="AP182" i="1"/>
  <c r="Y184" i="1"/>
  <c r="AS174" i="1"/>
  <c r="AS168" i="1"/>
  <c r="AT168" i="1" s="1"/>
  <c r="AH228" i="1"/>
  <c r="AP228" i="1"/>
  <c r="U229" i="1"/>
  <c r="T229" i="1"/>
  <c r="M235" i="1"/>
  <c r="N235" i="1" s="1"/>
  <c r="AA235" i="1"/>
  <c r="AI235" i="1"/>
  <c r="AD239" i="1"/>
  <c r="AF239" i="1" s="1"/>
  <c r="AA246" i="1"/>
  <c r="AA247" i="1"/>
  <c r="AB247" i="1" s="1"/>
  <c r="AA281" i="1"/>
  <c r="AI281" i="1"/>
  <c r="U290" i="1"/>
  <c r="T290" i="1"/>
  <c r="AW290" i="1"/>
  <c r="AV290" i="1"/>
  <c r="AH291" i="1"/>
  <c r="AP18" i="2"/>
  <c r="AI18" i="2"/>
  <c r="AH18" i="2"/>
  <c r="AE33" i="2"/>
  <c r="AF33" i="2" s="1"/>
  <c r="AE113" i="1"/>
  <c r="AF113" i="1" s="1"/>
  <c r="AO113" i="1" s="1"/>
  <c r="AF112" i="1"/>
  <c r="AE117" i="1"/>
  <c r="AF117" i="1" s="1"/>
  <c r="AE116" i="1"/>
  <c r="AF116" i="1" s="1"/>
  <c r="AO116" i="1" s="1"/>
  <c r="AE115" i="1"/>
  <c r="AF115" i="1" s="1"/>
  <c r="AO115" i="1" s="1"/>
  <c r="AA164" i="1"/>
  <c r="AB164" i="1" s="1"/>
  <c r="AI164" i="1"/>
  <c r="M170" i="1"/>
  <c r="N170" i="1" s="1"/>
  <c r="AO224" i="1"/>
  <c r="AW224" i="1"/>
  <c r="M245" i="1"/>
  <c r="N245" i="1" s="1"/>
  <c r="Q40" i="8"/>
  <c r="Q35" i="8"/>
  <c r="R35" i="8" s="1"/>
  <c r="AP29" i="1"/>
  <c r="AH33" i="1"/>
  <c r="AA27" i="1"/>
  <c r="AA29" i="1"/>
  <c r="AA31" i="1"/>
  <c r="U33" i="1"/>
  <c r="U41" i="1"/>
  <c r="AL101" i="5"/>
  <c r="AN101" i="5" s="1"/>
  <c r="AK36" i="3"/>
  <c r="AI46" i="1"/>
  <c r="J41" i="3"/>
  <c r="G37" i="2"/>
  <c r="AD37" i="2"/>
  <c r="P37" i="2"/>
  <c r="W37" i="2"/>
  <c r="J37" i="2"/>
  <c r="J237" i="1"/>
  <c r="W109" i="3"/>
  <c r="Y109" i="3" s="1"/>
  <c r="Y41" i="3"/>
  <c r="J300" i="1"/>
  <c r="J239" i="1"/>
  <c r="M58" i="1"/>
  <c r="N58" i="1" s="1"/>
  <c r="U60" i="1"/>
  <c r="AO64" i="1"/>
  <c r="AW64" i="1"/>
  <c r="AA92" i="1"/>
  <c r="AV94" i="1"/>
  <c r="AP94" i="1"/>
  <c r="AO94" i="1"/>
  <c r="AO98" i="1"/>
  <c r="AI98" i="1"/>
  <c r="AH98" i="1"/>
  <c r="AV102" i="1"/>
  <c r="AP102" i="1"/>
  <c r="AO102" i="1"/>
  <c r="T108" i="1"/>
  <c r="AB108" i="1"/>
  <c r="M109" i="1"/>
  <c r="AO118" i="1"/>
  <c r="AP118" i="1" s="1"/>
  <c r="AW118" i="1"/>
  <c r="AH119" i="1"/>
  <c r="AI119" i="1" s="1"/>
  <c r="AW150" i="1"/>
  <c r="AP150" i="1"/>
  <c r="AO150" i="1"/>
  <c r="AP156" i="1"/>
  <c r="AH160" i="1"/>
  <c r="AP160" i="1"/>
  <c r="U161" i="1"/>
  <c r="T161" i="1"/>
  <c r="AB161" i="1"/>
  <c r="AH164" i="1"/>
  <c r="AO169" i="1"/>
  <c r="R170" i="1"/>
  <c r="U170" i="1" s="1"/>
  <c r="T180" i="1"/>
  <c r="U180" i="1" s="1"/>
  <c r="AB180" i="1"/>
  <c r="I181" i="1"/>
  <c r="M181" i="1" s="1"/>
  <c r="T182" i="1"/>
  <c r="U182" i="1" s="1"/>
  <c r="AO183" i="1"/>
  <c r="AP183" i="1" s="1"/>
  <c r="AH186" i="1"/>
  <c r="AI186" i="1" s="1"/>
  <c r="AP186" i="1"/>
  <c r="AO188" i="1"/>
  <c r="AW188" i="1"/>
  <c r="AO214" i="1"/>
  <c r="AP214" i="1" s="1"/>
  <c r="AM232" i="1"/>
  <c r="AO216" i="1"/>
  <c r="AW216" i="1"/>
  <c r="AO218" i="1"/>
  <c r="AW218" i="1"/>
  <c r="AV220" i="1"/>
  <c r="AH221" i="1"/>
  <c r="AP221" i="1"/>
  <c r="AO222" i="1"/>
  <c r="AV224" i="1"/>
  <c r="AB226" i="1"/>
  <c r="U226" i="1"/>
  <c r="AI228" i="1"/>
  <c r="AH233" i="1"/>
  <c r="AI233" i="1" s="1"/>
  <c r="AO234" i="1"/>
  <c r="W237" i="1"/>
  <c r="AS310" i="1"/>
  <c r="AT310" i="1" s="1"/>
  <c r="AT249" i="1"/>
  <c r="AV249" i="1" s="1"/>
  <c r="AW279" i="1"/>
  <c r="AH289" i="1"/>
  <c r="AI289" i="1" s="1"/>
  <c r="AV22" i="2"/>
  <c r="AW22" i="2"/>
  <c r="AE56" i="1"/>
  <c r="AF56" i="1" s="1"/>
  <c r="AA225" i="1"/>
  <c r="AI225" i="1"/>
  <c r="T248" i="1"/>
  <c r="U248" i="1" s="1"/>
  <c r="AA248" i="1"/>
  <c r="AB248" i="1" s="1"/>
  <c r="AH294" i="1"/>
  <c r="AI294" i="1" s="1"/>
  <c r="M32" i="7"/>
  <c r="U32" i="7"/>
  <c r="AI45" i="7"/>
  <c r="AA46" i="7"/>
  <c r="AI46" i="7"/>
  <c r="AH46" i="7"/>
  <c r="AB46" i="7"/>
  <c r="AV27" i="1"/>
  <c r="AV29" i="1"/>
  <c r="AV31" i="1"/>
  <c r="P36" i="3"/>
  <c r="R36" i="3" s="1"/>
  <c r="L56" i="1"/>
  <c r="W300" i="1"/>
  <c r="Y300" i="1" s="1"/>
  <c r="W239" i="1"/>
  <c r="Y239" i="1" s="1"/>
  <c r="AK239" i="1"/>
  <c r="AM239" i="1" s="1"/>
  <c r="AK300" i="1"/>
  <c r="AM300" i="1" s="1"/>
  <c r="P301" i="1"/>
  <c r="R301" i="1" s="1"/>
  <c r="P240" i="1"/>
  <c r="AV57" i="1"/>
  <c r="AO57" i="1"/>
  <c r="AP57" i="1" s="1"/>
  <c r="AA59" i="1"/>
  <c r="AB59" i="1" s="1"/>
  <c r="AV60" i="1"/>
  <c r="AW60" i="1" s="1"/>
  <c r="AO62" i="1"/>
  <c r="AP62" i="1" s="1"/>
  <c r="AW87" i="1"/>
  <c r="T90" i="1"/>
  <c r="AB92" i="1"/>
  <c r="AI95" i="1"/>
  <c r="AA95" i="1"/>
  <c r="AB99" i="1"/>
  <c r="U99" i="1"/>
  <c r="T99" i="1"/>
  <c r="AA103" i="1"/>
  <c r="AB103" i="1" s="1"/>
  <c r="U108" i="1"/>
  <c r="AO108" i="1"/>
  <c r="T119" i="1"/>
  <c r="U119" i="1" s="1"/>
  <c r="M120" i="1"/>
  <c r="N120" i="1" s="1"/>
  <c r="AW121" i="1"/>
  <c r="T122" i="1"/>
  <c r="M122" i="1"/>
  <c r="N122" i="1" s="1"/>
  <c r="AV122" i="1"/>
  <c r="AW122" i="1" s="1"/>
  <c r="AO122" i="1"/>
  <c r="AP122" i="1" s="1"/>
  <c r="AO123" i="1"/>
  <c r="AP123" i="1" s="1"/>
  <c r="AW152" i="1"/>
  <c r="AP152" i="1"/>
  <c r="AO152" i="1"/>
  <c r="AV156" i="1"/>
  <c r="AP157" i="1"/>
  <c r="AH157" i="1"/>
  <c r="AB158" i="1"/>
  <c r="U158" i="1"/>
  <c r="AO158" i="1"/>
  <c r="AI160" i="1"/>
  <c r="AO164" i="1"/>
  <c r="AW164" i="1"/>
  <c r="AA165" i="1"/>
  <c r="AB165" i="1" s="1"/>
  <c r="AM167" i="1"/>
  <c r="AA169" i="1"/>
  <c r="AI169" i="1"/>
  <c r="M171" i="1"/>
  <c r="M172" i="1"/>
  <c r="N172" i="1" s="1"/>
  <c r="AE178" i="1"/>
  <c r="AF178" i="1" s="1"/>
  <c r="AE177" i="1"/>
  <c r="AF177" i="1" s="1"/>
  <c r="AE175" i="1"/>
  <c r="AF175" i="1" s="1"/>
  <c r="AF174" i="1"/>
  <c r="M179" i="1"/>
  <c r="N179" i="1" s="1"/>
  <c r="AV181" i="1"/>
  <c r="AW181" i="1" s="1"/>
  <c r="AO225" i="1"/>
  <c r="AW225" i="1"/>
  <c r="AI229" i="1"/>
  <c r="AA229" i="1"/>
  <c r="AB229" i="1" s="1"/>
  <c r="P233" i="1"/>
  <c r="R233" i="1" s="1"/>
  <c r="AP236" i="1"/>
  <c r="AO236" i="1"/>
  <c r="AH247" i="1"/>
  <c r="AI247" i="1" s="1"/>
  <c r="AA310" i="1"/>
  <c r="AB310" i="1" s="1"/>
  <c r="AM293" i="1"/>
  <c r="AO275" i="1"/>
  <c r="AP275" i="1" s="1"/>
  <c r="AI286" i="1"/>
  <c r="AB286" i="1"/>
  <c r="AA286" i="1"/>
  <c r="AO289" i="1"/>
  <c r="AP289" i="1" s="1"/>
  <c r="M296" i="1"/>
  <c r="N296" i="1" s="1"/>
  <c r="U296" i="1"/>
  <c r="W101" i="5"/>
  <c r="Y101" i="5" s="1"/>
  <c r="W36" i="3"/>
  <c r="Y36" i="3" s="1"/>
  <c r="N90" i="1"/>
  <c r="AD125" i="1"/>
  <c r="AF125" i="1" s="1"/>
  <c r="AO125" i="1" s="1"/>
  <c r="AF124" i="1"/>
  <c r="AF167" i="1"/>
  <c r="AV180" i="1"/>
  <c r="AW180" i="1" s="1"/>
  <c r="AH183" i="1"/>
  <c r="AI183" i="1" s="1"/>
  <c r="U312" i="1"/>
  <c r="M312" i="1"/>
  <c r="AW31" i="1"/>
  <c r="AB35" i="1"/>
  <c r="AP35" i="1"/>
  <c r="T38" i="1"/>
  <c r="AW39" i="1"/>
  <c r="AB43" i="1"/>
  <c r="AP43" i="1"/>
  <c r="G45" i="1"/>
  <c r="L51" i="1"/>
  <c r="AL56" i="1"/>
  <c r="AM56" i="1" s="1"/>
  <c r="AL55" i="1"/>
  <c r="AM55" i="1" s="1"/>
  <c r="M59" i="1"/>
  <c r="N59" i="1" s="1"/>
  <c r="AH59" i="1"/>
  <c r="AI59" i="1" s="1"/>
  <c r="AP59" i="1"/>
  <c r="AW61" i="1"/>
  <c r="AV62" i="1"/>
  <c r="AW62" i="1" s="1"/>
  <c r="M64" i="1"/>
  <c r="U64" i="1"/>
  <c r="Y105" i="1"/>
  <c r="M89" i="1"/>
  <c r="N89" i="1" s="1"/>
  <c r="AV90" i="1"/>
  <c r="AH95" i="1"/>
  <c r="AP95" i="1"/>
  <c r="AO96" i="1"/>
  <c r="AA99" i="1"/>
  <c r="AI99" i="1"/>
  <c r="AH100" i="1"/>
  <c r="AH103" i="1"/>
  <c r="AI103" i="1" s="1"/>
  <c r="AO104" i="1"/>
  <c r="AP104" i="1" s="1"/>
  <c r="M107" i="1"/>
  <c r="N107" i="1" s="1"/>
  <c r="AH107" i="1"/>
  <c r="AA108" i="1"/>
  <c r="AI108" i="1"/>
  <c r="T109" i="1"/>
  <c r="AO109" i="1"/>
  <c r="M118" i="1"/>
  <c r="N118" i="1" s="1"/>
  <c r="AO119" i="1"/>
  <c r="AP119" i="1" s="1"/>
  <c r="T121" i="1"/>
  <c r="U121" i="1" s="1"/>
  <c r="AO121" i="1"/>
  <c r="AP121" i="1" s="1"/>
  <c r="T123" i="1"/>
  <c r="U123" i="1" s="1"/>
  <c r="P125" i="1"/>
  <c r="R125" i="1" s="1"/>
  <c r="R124" i="1"/>
  <c r="AR125" i="1"/>
  <c r="AT125" i="1" s="1"/>
  <c r="AV125" i="1" s="1"/>
  <c r="AT124" i="1"/>
  <c r="H112" i="1"/>
  <c r="H106" i="1"/>
  <c r="M150" i="1"/>
  <c r="N150" i="1" s="1"/>
  <c r="U150" i="1"/>
  <c r="AV152" i="1"/>
  <c r="AW154" i="1"/>
  <c r="AP154" i="1"/>
  <c r="AO154" i="1"/>
  <c r="AO157" i="1"/>
  <c r="AW157" i="1"/>
  <c r="T158" i="1"/>
  <c r="AP164" i="1"/>
  <c r="AV169" i="1"/>
  <c r="Y177" i="1"/>
  <c r="AP184" i="1"/>
  <c r="M188" i="1"/>
  <c r="U188" i="1"/>
  <c r="K177" i="1"/>
  <c r="L177" i="1" s="1"/>
  <c r="K175" i="1"/>
  <c r="L175" i="1" s="1"/>
  <c r="L174" i="1"/>
  <c r="L232" i="1"/>
  <c r="M214" i="1"/>
  <c r="N214" i="1" s="1"/>
  <c r="AT232" i="1"/>
  <c r="AV214" i="1"/>
  <c r="AW214" i="1" s="1"/>
  <c r="AP215" i="1"/>
  <c r="AI215" i="1"/>
  <c r="AH215" i="1"/>
  <c r="M216" i="1"/>
  <c r="N216" i="1" s="1"/>
  <c r="U216" i="1"/>
  <c r="AP217" i="1"/>
  <c r="AI217" i="1"/>
  <c r="AH217" i="1"/>
  <c r="M218" i="1"/>
  <c r="N218" i="1" s="1"/>
  <c r="AP219" i="1"/>
  <c r="AI219" i="1"/>
  <c r="AH219" i="1"/>
  <c r="T220" i="1"/>
  <c r="AB220" i="1"/>
  <c r="AV222" i="1"/>
  <c r="U224" i="1"/>
  <c r="T224" i="1"/>
  <c r="AV228" i="1"/>
  <c r="AW228" i="1" s="1"/>
  <c r="AH229" i="1"/>
  <c r="AP229" i="1"/>
  <c r="AO230" i="1"/>
  <c r="AP230" i="1" s="1"/>
  <c r="AM233" i="1"/>
  <c r="AV233" i="1" s="1"/>
  <c r="AH236" i="1"/>
  <c r="AW237" i="1"/>
  <c r="AH245" i="1"/>
  <c r="AI245" i="1" s="1"/>
  <c r="AO245" i="1"/>
  <c r="AP245" i="1" s="1"/>
  <c r="AO247" i="1"/>
  <c r="AP247" i="1" s="1"/>
  <c r="AP313" i="1"/>
  <c r="M279" i="1"/>
  <c r="N279" i="1" s="1"/>
  <c r="U287" i="1"/>
  <c r="T287" i="1"/>
  <c r="AB287" i="1"/>
  <c r="AA287" i="1"/>
  <c r="AP50" i="2"/>
  <c r="AH50" i="2"/>
  <c r="AE55" i="1"/>
  <c r="AF55" i="1" s="1"/>
  <c r="T59" i="1"/>
  <c r="U59" i="1" s="1"/>
  <c r="AA62" i="1"/>
  <c r="X117" i="1"/>
  <c r="Y117" i="1" s="1"/>
  <c r="X116" i="1"/>
  <c r="Y116" i="1" s="1"/>
  <c r="X115" i="1"/>
  <c r="Y115" i="1" s="1"/>
  <c r="AV161" i="1"/>
  <c r="AW27" i="1"/>
  <c r="AD36" i="3"/>
  <c r="AB46" i="1"/>
  <c r="AW47" i="1"/>
  <c r="AM51" i="1"/>
  <c r="H52" i="1"/>
  <c r="I52" i="1" s="1"/>
  <c r="AR301" i="1"/>
  <c r="AT301" i="1" s="1"/>
  <c r="AR240" i="1"/>
  <c r="AL54" i="1"/>
  <c r="AM54" i="1" s="1"/>
  <c r="U57" i="1"/>
  <c r="AB58" i="1"/>
  <c r="N64" i="1"/>
  <c r="U87" i="1"/>
  <c r="T88" i="1"/>
  <c r="AA90" i="1"/>
  <c r="N92" i="1"/>
  <c r="AW94" i="1"/>
  <c r="AP98" i="1"/>
  <c r="AW102" i="1"/>
  <c r="AI107" i="1"/>
  <c r="N108" i="1"/>
  <c r="AT108" i="1"/>
  <c r="AV108" i="1" s="1"/>
  <c r="AA110" i="1"/>
  <c r="AB110" i="1" s="1"/>
  <c r="R117" i="1"/>
  <c r="AA119" i="1"/>
  <c r="AB119" i="1" s="1"/>
  <c r="K112" i="1"/>
  <c r="K106" i="1"/>
  <c r="L106" i="1" s="1"/>
  <c r="Y167" i="1"/>
  <c r="AA167" i="1" s="1"/>
  <c r="AB150" i="1"/>
  <c r="AA150" i="1"/>
  <c r="M152" i="1"/>
  <c r="N152" i="1" s="1"/>
  <c r="U152" i="1"/>
  <c r="AV154" i="1"/>
  <c r="U156" i="1"/>
  <c r="T156" i="1"/>
  <c r="AV160" i="1"/>
  <c r="AH161" i="1"/>
  <c r="AP161" i="1"/>
  <c r="AO162" i="1"/>
  <c r="AP162" i="1" s="1"/>
  <c r="AV164" i="1"/>
  <c r="AB166" i="1"/>
  <c r="U166" i="1"/>
  <c r="AO166" i="1"/>
  <c r="AP166" i="1" s="1"/>
  <c r="AH169" i="1"/>
  <c r="AP169" i="1"/>
  <c r="AO171" i="1"/>
  <c r="T172" i="1"/>
  <c r="U172" i="1" s="1"/>
  <c r="T179" i="1"/>
  <c r="U179" i="1" s="1"/>
  <c r="AH180" i="1"/>
  <c r="AI180" i="1" s="1"/>
  <c r="AP180" i="1"/>
  <c r="P168" i="1"/>
  <c r="R168" i="1" s="1"/>
  <c r="M184" i="1"/>
  <c r="N184" i="1" s="1"/>
  <c r="AV186" i="1"/>
  <c r="AW186" i="1" s="1"/>
  <c r="N215" i="1"/>
  <c r="AO215" i="1"/>
  <c r="N217" i="1"/>
  <c r="AO217" i="1"/>
  <c r="AO219" i="1"/>
  <c r="U220" i="1"/>
  <c r="AV221" i="1"/>
  <c r="AA222" i="1"/>
  <c r="AA224" i="1"/>
  <c r="AI224" i="1"/>
  <c r="AA226" i="1"/>
  <c r="AF232" i="1"/>
  <c r="AP234" i="1"/>
  <c r="M236" i="1"/>
  <c r="AR239" i="1"/>
  <c r="AT239" i="1" s="1"/>
  <c r="AV239" i="1" s="1"/>
  <c r="T246" i="1"/>
  <c r="U246" i="1" s="1"/>
  <c r="AB246" i="1"/>
  <c r="AH286" i="1"/>
  <c r="G41" i="3"/>
  <c r="G237" i="1"/>
  <c r="AW110" i="1"/>
  <c r="AO110" i="1"/>
  <c r="AB157" i="1"/>
  <c r="U157" i="1"/>
  <c r="T157" i="1"/>
  <c r="AP172" i="1"/>
  <c r="AH172" i="1"/>
  <c r="AI172" i="1" s="1"/>
  <c r="AL174" i="1"/>
  <c r="AL168" i="1"/>
  <c r="AM168" i="1" s="1"/>
  <c r="AE45" i="1"/>
  <c r="AF45" i="1" s="1"/>
  <c r="AO45" i="1" s="1"/>
  <c r="P41" i="3"/>
  <c r="P237" i="1"/>
  <c r="AD41" i="3"/>
  <c r="AD237" i="1"/>
  <c r="K55" i="1"/>
  <c r="L55" i="1" s="1"/>
  <c r="AH57" i="1"/>
  <c r="AI57" i="1" s="1"/>
  <c r="AA57" i="1"/>
  <c r="AB57" i="1" s="1"/>
  <c r="U61" i="1"/>
  <c r="T62" i="1"/>
  <c r="U62" i="1" s="1"/>
  <c r="AB62" i="1"/>
  <c r="AB64" i="1"/>
  <c r="T64" i="1"/>
  <c r="M87" i="1"/>
  <c r="N87" i="1" s="1"/>
  <c r="AB90" i="1"/>
  <c r="AH94" i="1"/>
  <c r="AB94" i="1"/>
  <c r="AA94" i="1"/>
  <c r="AW95" i="1"/>
  <c r="AO95" i="1"/>
  <c r="AV96" i="1"/>
  <c r="AA98" i="1"/>
  <c r="U98" i="1"/>
  <c r="T98" i="1"/>
  <c r="AW98" i="1"/>
  <c r="AV98" i="1"/>
  <c r="AP99" i="1"/>
  <c r="AH99" i="1"/>
  <c r="AB100" i="1"/>
  <c r="U100" i="1"/>
  <c r="AO100" i="1"/>
  <c r="AP100" i="1" s="1"/>
  <c r="AH102" i="1"/>
  <c r="AA102" i="1"/>
  <c r="AB102" i="1" s="1"/>
  <c r="AO103" i="1"/>
  <c r="AP103" i="1" s="1"/>
  <c r="AV104" i="1"/>
  <c r="AW104" i="1" s="1"/>
  <c r="AH106" i="1"/>
  <c r="AI106" i="1" s="1"/>
  <c r="AV106" i="1"/>
  <c r="AW106" i="1" s="1"/>
  <c r="T107" i="1"/>
  <c r="AB107" i="1"/>
  <c r="AV109" i="1"/>
  <c r="AH110" i="1"/>
  <c r="AI110" i="1" s="1"/>
  <c r="AP110" i="1"/>
  <c r="AV115" i="1"/>
  <c r="AW115" i="1" s="1"/>
  <c r="T118" i="1"/>
  <c r="U118" i="1" s="1"/>
  <c r="AV119" i="1"/>
  <c r="AW119" i="1" s="1"/>
  <c r="AA121" i="1"/>
  <c r="AB121" i="1" s="1"/>
  <c r="AI121" i="1"/>
  <c r="U122" i="1"/>
  <c r="AA123" i="1"/>
  <c r="AB123" i="1" s="1"/>
  <c r="T150" i="1"/>
  <c r="M151" i="1"/>
  <c r="N151" i="1" s="1"/>
  <c r="AB152" i="1"/>
  <c r="AA152" i="1"/>
  <c r="M154" i="1"/>
  <c r="N154" i="1" s="1"/>
  <c r="U154" i="1"/>
  <c r="AA156" i="1"/>
  <c r="AI156" i="1"/>
  <c r="AV157" i="1"/>
  <c r="AA158" i="1"/>
  <c r="AW160" i="1"/>
  <c r="AO165" i="1"/>
  <c r="AP165" i="1" s="1"/>
  <c r="AW165" i="1"/>
  <c r="AH168" i="1"/>
  <c r="AI168" i="1" s="1"/>
  <c r="M169" i="1"/>
  <c r="N169" i="1" s="1"/>
  <c r="AA172" i="1"/>
  <c r="AB172" i="1" s="1"/>
  <c r="K178" i="1"/>
  <c r="L178" i="1" s="1"/>
  <c r="T181" i="1"/>
  <c r="U181" i="1" s="1"/>
  <c r="U183" i="1"/>
  <c r="M186" i="1"/>
  <c r="N186" i="1" s="1"/>
  <c r="N188" i="1"/>
  <c r="AB188" i="1"/>
  <c r="T188" i="1"/>
  <c r="T214" i="1"/>
  <c r="U214" i="1" s="1"/>
  <c r="R232" i="1"/>
  <c r="T216" i="1"/>
  <c r="T218" i="1"/>
  <c r="U218" i="1" s="1"/>
  <c r="AA220" i="1"/>
  <c r="AB224" i="1"/>
  <c r="T228" i="1"/>
  <c r="AB228" i="1"/>
  <c r="AW229" i="1"/>
  <c r="AO229" i="1"/>
  <c r="AI230" i="1"/>
  <c r="AV230" i="1"/>
  <c r="AW230" i="1" s="1"/>
  <c r="AB235" i="1"/>
  <c r="AO235" i="1"/>
  <c r="P239" i="1"/>
  <c r="R239" i="1" s="1"/>
  <c r="AT243" i="1"/>
  <c r="AO277" i="1"/>
  <c r="AW277" i="1"/>
  <c r="AW286" i="1"/>
  <c r="AP286" i="1"/>
  <c r="AO286" i="1"/>
  <c r="AR36" i="3"/>
  <c r="R49" i="1"/>
  <c r="AF49" i="1"/>
  <c r="AO49" i="1" s="1"/>
  <c r="Q56" i="1"/>
  <c r="R56" i="1" s="1"/>
  <c r="Q55" i="1"/>
  <c r="R55" i="1" s="1"/>
  <c r="Q54" i="1"/>
  <c r="R54" i="1" s="1"/>
  <c r="J301" i="1"/>
  <c r="J240" i="1"/>
  <c r="K54" i="1"/>
  <c r="L54" i="1" s="1"/>
  <c r="AW57" i="1"/>
  <c r="T58" i="1"/>
  <c r="U58" i="1" s="1"/>
  <c r="AM58" i="1"/>
  <c r="N60" i="1"/>
  <c r="Y60" i="1"/>
  <c r="AA64" i="1"/>
  <c r="AI64" i="1"/>
  <c r="W60" i="2"/>
  <c r="X51" i="1"/>
  <c r="AT105" i="1"/>
  <c r="AA88" i="1"/>
  <c r="AV88" i="1"/>
  <c r="AV95" i="1"/>
  <c r="AA96" i="1"/>
  <c r="AO99" i="1"/>
  <c r="AW99" i="1"/>
  <c r="T100" i="1"/>
  <c r="AV103" i="1"/>
  <c r="AW103" i="1" s="1"/>
  <c r="AA104" i="1"/>
  <c r="N109" i="1"/>
  <c r="AA109" i="1"/>
  <c r="AB113" i="1"/>
  <c r="AA118" i="1"/>
  <c r="AB118" i="1" s="1"/>
  <c r="T120" i="1"/>
  <c r="U120" i="1" s="1"/>
  <c r="AO120" i="1"/>
  <c r="AP120" i="1" s="1"/>
  <c r="M121" i="1"/>
  <c r="N121" i="1" s="1"/>
  <c r="AH122" i="1"/>
  <c r="AI122" i="1" s="1"/>
  <c r="AA122" i="1"/>
  <c r="AB122" i="1" s="1"/>
  <c r="I123" i="1"/>
  <c r="N125" i="1"/>
  <c r="M125" i="1"/>
  <c r="L167" i="1"/>
  <c r="AT167" i="1"/>
  <c r="T152" i="1"/>
  <c r="AB154" i="1"/>
  <c r="AA154" i="1"/>
  <c r="AB156" i="1"/>
  <c r="T160" i="1"/>
  <c r="AB160" i="1"/>
  <c r="AI162" i="1"/>
  <c r="AV162" i="1"/>
  <c r="U164" i="1"/>
  <c r="T164" i="1"/>
  <c r="AV170" i="1"/>
  <c r="AA182" i="1"/>
  <c r="AB182" i="1" s="1"/>
  <c r="AV182" i="1"/>
  <c r="AW182" i="1" s="1"/>
  <c r="T184" i="1"/>
  <c r="U184" i="1" s="1"/>
  <c r="T186" i="1"/>
  <c r="U186" i="1" s="1"/>
  <c r="I187" i="1"/>
  <c r="AA188" i="1"/>
  <c r="AI188" i="1"/>
  <c r="AA214" i="1"/>
  <c r="AB214" i="1" s="1"/>
  <c r="Y232" i="1"/>
  <c r="AI214" i="1"/>
  <c r="U215" i="1"/>
  <c r="T215" i="1"/>
  <c r="AA216" i="1"/>
  <c r="AI216" i="1"/>
  <c r="U217" i="1"/>
  <c r="T217" i="1"/>
  <c r="AA218" i="1"/>
  <c r="AI218" i="1"/>
  <c r="U219" i="1"/>
  <c r="T219" i="1"/>
  <c r="AH220" i="1"/>
  <c r="AP220" i="1"/>
  <c r="U221" i="1"/>
  <c r="T221" i="1"/>
  <c r="AB221" i="1"/>
  <c r="AH222" i="1"/>
  <c r="U228" i="1"/>
  <c r="AV229" i="1"/>
  <c r="AA230" i="1"/>
  <c r="AB230" i="1" s="1"/>
  <c r="T235" i="1"/>
  <c r="AH243" i="1"/>
  <c r="AI243" i="1" s="1"/>
  <c r="AF251" i="1"/>
  <c r="AO251" i="1" s="1"/>
  <c r="AE312" i="1"/>
  <c r="AF312" i="1" s="1"/>
  <c r="Q244" i="1"/>
  <c r="R244" i="1" s="1"/>
  <c r="Q243" i="1"/>
  <c r="R243" i="1" s="1"/>
  <c r="Q242" i="1"/>
  <c r="R242" i="1" s="1"/>
  <c r="Q240" i="1"/>
  <c r="AV277" i="1"/>
  <c r="AB283" i="1"/>
  <c r="U283" i="1"/>
  <c r="T285" i="1"/>
  <c r="AB285" i="1"/>
  <c r="M295" i="1"/>
  <c r="N295" i="1" s="1"/>
  <c r="U295" i="1"/>
  <c r="AD301" i="1"/>
  <c r="AD240" i="1"/>
  <c r="AF240" i="1" s="1"/>
  <c r="AK119" i="2"/>
  <c r="AL39" i="2"/>
  <c r="AL33" i="2"/>
  <c r="AM33" i="2" s="1"/>
  <c r="AB96" i="1"/>
  <c r="AP96" i="1"/>
  <c r="AI100" i="1"/>
  <c r="AW100" i="1"/>
  <c r="AB104" i="1"/>
  <c r="AB109" i="1"/>
  <c r="AP109" i="1"/>
  <c r="AW123" i="1"/>
  <c r="AI158" i="1"/>
  <c r="AW158" i="1"/>
  <c r="AB162" i="1"/>
  <c r="AI166" i="1"/>
  <c r="AW166" i="1"/>
  <c r="K168" i="1"/>
  <c r="L168" i="1" s="1"/>
  <c r="U171" i="1"/>
  <c r="AI171" i="1"/>
  <c r="AW171" i="1"/>
  <c r="AW172" i="1"/>
  <c r="X178" i="1"/>
  <c r="Y178" i="1" s="1"/>
  <c r="AB222" i="1"/>
  <c r="AP222" i="1"/>
  <c r="AI226" i="1"/>
  <c r="AW226" i="1"/>
  <c r="AI236" i="1"/>
  <c r="AV298" i="1"/>
  <c r="M246" i="1"/>
  <c r="N246" i="1" s="1"/>
  <c r="AO248" i="1"/>
  <c r="AP248" i="1" s="1"/>
  <c r="M310" i="1"/>
  <c r="N310" i="1" s="1"/>
  <c r="I293" i="1"/>
  <c r="AV275" i="1"/>
  <c r="AW275" i="1" s="1"/>
  <c r="AT293" i="1"/>
  <c r="M277" i="1"/>
  <c r="N277" i="1" s="1"/>
  <c r="T279" i="1"/>
  <c r="U279" i="1" s="1"/>
  <c r="AB279" i="1"/>
  <c r="AA283" i="1"/>
  <c r="AI283" i="1"/>
  <c r="AA285" i="1"/>
  <c r="AI287" i="1"/>
  <c r="AA290" i="1"/>
  <c r="AB290" i="1" s="1"/>
  <c r="AP297" i="1"/>
  <c r="AH297" i="1"/>
  <c r="AO46" i="2"/>
  <c r="AP46" i="2" s="1"/>
  <c r="AO49" i="2"/>
  <c r="AP49" i="2" s="1"/>
  <c r="AR119" i="2"/>
  <c r="AS39" i="2"/>
  <c r="AS33" i="2"/>
  <c r="AT33" i="2" s="1"/>
  <c r="AB106" i="1"/>
  <c r="AW107" i="1"/>
  <c r="AW113" i="1"/>
  <c r="AI120" i="1"/>
  <c r="U169" i="1"/>
  <c r="AP170" i="1"/>
  <c r="X179" i="1"/>
  <c r="Y179" i="1" s="1"/>
  <c r="AH179" i="1" s="1"/>
  <c r="AP181" i="1"/>
  <c r="AB183" i="1"/>
  <c r="AW235" i="1"/>
  <c r="AV237" i="1"/>
  <c r="AH246" i="1"/>
  <c r="AI246" i="1" s="1"/>
  <c r="AA250" i="1"/>
  <c r="AB250" i="1" s="1"/>
  <c r="J260" i="1"/>
  <c r="L293" i="1"/>
  <c r="M275" i="1"/>
  <c r="N275" i="1" s="1"/>
  <c r="T277" i="1"/>
  <c r="AB277" i="1"/>
  <c r="N278" i="1"/>
  <c r="AH281" i="1"/>
  <c r="AB282" i="1"/>
  <c r="U282" i="1"/>
  <c r="T282" i="1"/>
  <c r="AW282" i="1"/>
  <c r="AV282" i="1"/>
  <c r="AH285" i="1"/>
  <c r="AP285" i="1"/>
  <c r="AV289" i="1"/>
  <c r="AW289" i="1" s="1"/>
  <c r="AO291" i="1"/>
  <c r="AP291" i="1" s="1"/>
  <c r="AV294" i="1"/>
  <c r="AW294" i="1" s="1"/>
  <c r="AI295" i="1"/>
  <c r="AH295" i="1"/>
  <c r="AA295" i="1"/>
  <c r="AH296" i="1"/>
  <c r="AP296" i="1"/>
  <c r="AI296" i="1"/>
  <c r="Y301" i="1"/>
  <c r="AV24" i="2"/>
  <c r="AW24" i="2"/>
  <c r="AT32" i="2"/>
  <c r="T35" i="2"/>
  <c r="AB35" i="2"/>
  <c r="AA108" i="2"/>
  <c r="AB108" i="2" s="1"/>
  <c r="AM105" i="1"/>
  <c r="AV234" i="1"/>
  <c r="T245" i="1"/>
  <c r="U245" i="1" s="1"/>
  <c r="T313" i="1"/>
  <c r="T275" i="1"/>
  <c r="U275" i="1" s="1"/>
  <c r="R293" i="1"/>
  <c r="AO281" i="1"/>
  <c r="AW281" i="1"/>
  <c r="AV286" i="1"/>
  <c r="AH287" i="1"/>
  <c r="AP287" i="1"/>
  <c r="AP290" i="1"/>
  <c r="AI290" i="1"/>
  <c r="AH290" i="1"/>
  <c r="AW297" i="1"/>
  <c r="AO297" i="1"/>
  <c r="M32" i="2"/>
  <c r="N32" i="2" s="1"/>
  <c r="AB21" i="2"/>
  <c r="U21" i="2"/>
  <c r="T21" i="2"/>
  <c r="AH45" i="2"/>
  <c r="AI45" i="2" s="1"/>
  <c r="T49" i="2"/>
  <c r="AV19" i="3"/>
  <c r="AW19" i="3"/>
  <c r="G60" i="2"/>
  <c r="G260" i="1"/>
  <c r="AI87" i="1"/>
  <c r="T96" i="1"/>
  <c r="T104" i="1"/>
  <c r="AS116" i="1"/>
  <c r="AT116" i="1" s="1"/>
  <c r="AV116" i="1" s="1"/>
  <c r="AB149" i="1"/>
  <c r="AP149" i="1"/>
  <c r="T162" i="1"/>
  <c r="Y174" i="1"/>
  <c r="H178" i="1"/>
  <c r="I178" i="1" s="1"/>
  <c r="Q178" i="1"/>
  <c r="R178" i="1" s="1"/>
  <c r="T222" i="1"/>
  <c r="T230" i="1"/>
  <c r="W240" i="1"/>
  <c r="AW245" i="1"/>
  <c r="AH249" i="1"/>
  <c r="AI249" i="1" s="1"/>
  <c r="K311" i="1"/>
  <c r="L311" i="1" s="1"/>
  <c r="L250" i="1"/>
  <c r="AA251" i="1"/>
  <c r="R252" i="1"/>
  <c r="M276" i="1"/>
  <c r="N276" i="1" s="1"/>
  <c r="AO276" i="1"/>
  <c r="AH279" i="1"/>
  <c r="AP279" i="1"/>
  <c r="U289" i="1"/>
  <c r="T289" i="1"/>
  <c r="U291" i="1"/>
  <c r="AV297" i="1"/>
  <c r="AH20" i="2"/>
  <c r="AP20" i="2"/>
  <c r="T24" i="2"/>
  <c r="AB24" i="2"/>
  <c r="U24" i="2"/>
  <c r="J119" i="2"/>
  <c r="K33" i="2"/>
  <c r="L33" i="2" s="1"/>
  <c r="K39" i="2"/>
  <c r="Y234" i="1"/>
  <c r="AB234" i="1" s="1"/>
  <c r="AA236" i="1"/>
  <c r="X240" i="1"/>
  <c r="X244" i="1"/>
  <c r="Y244" i="1" s="1"/>
  <c r="X242" i="1"/>
  <c r="Y242" i="1" s="1"/>
  <c r="AL244" i="1"/>
  <c r="AM244" i="1" s="1"/>
  <c r="AL242" i="1"/>
  <c r="AM242" i="1" s="1"/>
  <c r="AL243" i="1"/>
  <c r="AM243" i="1" s="1"/>
  <c r="AS244" i="1"/>
  <c r="AT244" i="1" s="1"/>
  <c r="AM246" i="1"/>
  <c r="U247" i="1"/>
  <c r="AF250" i="1"/>
  <c r="AA275" i="1"/>
  <c r="AB275" i="1" s="1"/>
  <c r="AV276" i="1"/>
  <c r="AH277" i="1"/>
  <c r="AP277" i="1"/>
  <c r="T278" i="1"/>
  <c r="AI279" i="1"/>
  <c r="U280" i="1"/>
  <c r="AV281" i="1"/>
  <c r="AO283" i="1"/>
  <c r="AW283" i="1"/>
  <c r="AV285" i="1"/>
  <c r="AW287" i="1"/>
  <c r="AA289" i="1"/>
  <c r="AO290" i="1"/>
  <c r="T291" i="1"/>
  <c r="P294" i="1"/>
  <c r="R294" i="1" s="1"/>
  <c r="AA294" i="1" s="1"/>
  <c r="R307" i="1"/>
  <c r="P119" i="2"/>
  <c r="Q33" i="2"/>
  <c r="R33" i="2" s="1"/>
  <c r="Q39" i="2"/>
  <c r="AA245" i="1"/>
  <c r="AB245" i="1" s="1"/>
  <c r="AH248" i="1"/>
  <c r="AI248" i="1" s="1"/>
  <c r="L251" i="1"/>
  <c r="J252" i="1"/>
  <c r="L252" i="1" s="1"/>
  <c r="AH275" i="1"/>
  <c r="AI275" i="1" s="1"/>
  <c r="AF293" i="1"/>
  <c r="T276" i="1"/>
  <c r="AI277" i="1"/>
  <c r="U278" i="1"/>
  <c r="AO279" i="1"/>
  <c r="AP282" i="1"/>
  <c r="AI282" i="1"/>
  <c r="AH282" i="1"/>
  <c r="AW285" i="1"/>
  <c r="AB289" i="1"/>
  <c r="AA291" i="1"/>
  <c r="AB291" i="1" s="1"/>
  <c r="AI291" i="1"/>
  <c r="T296" i="1"/>
  <c r="U313" i="1"/>
  <c r="AP23" i="2"/>
  <c r="AH23" i="2"/>
  <c r="AH47" i="2"/>
  <c r="T309" i="1"/>
  <c r="U309" i="1" s="1"/>
  <c r="AO18" i="2"/>
  <c r="AB19" i="2"/>
  <c r="T19" i="2"/>
  <c r="AO20" i="2"/>
  <c r="AW20" i="2"/>
  <c r="U29" i="2"/>
  <c r="AO31" i="2"/>
  <c r="J93" i="2"/>
  <c r="L93" i="2" s="1"/>
  <c r="M93" i="2" s="1"/>
  <c r="L34" i="2"/>
  <c r="AW35" i="2"/>
  <c r="AO35" i="2"/>
  <c r="AW37" i="2"/>
  <c r="AV37" i="2"/>
  <c r="AO45" i="2"/>
  <c r="AP45" i="2" s="1"/>
  <c r="AA48" i="2"/>
  <c r="T50" i="2"/>
  <c r="AB50" i="2"/>
  <c r="R51" i="2"/>
  <c r="P52" i="2"/>
  <c r="R52" i="2" s="1"/>
  <c r="AI82" i="2"/>
  <c r="AA82" i="2"/>
  <c r="AH87" i="2"/>
  <c r="AI87" i="2" s="1"/>
  <c r="AH105" i="2"/>
  <c r="AH108" i="2"/>
  <c r="AI108" i="2" s="1"/>
  <c r="AO108" i="2"/>
  <c r="AP108" i="2" s="1"/>
  <c r="AP25" i="3"/>
  <c r="AH25" i="3"/>
  <c r="AO30" i="3"/>
  <c r="AW30" i="3"/>
  <c r="AV30" i="3"/>
  <c r="AH44" i="3"/>
  <c r="AH51" i="3"/>
  <c r="AI51" i="3" s="1"/>
  <c r="AP276" i="1"/>
  <c r="AP278" i="1"/>
  <c r="AP280" i="1"/>
  <c r="AI306" i="1"/>
  <c r="AO307" i="1"/>
  <c r="AP307" i="1" s="1"/>
  <c r="AO309" i="1"/>
  <c r="AP309" i="1" s="1"/>
  <c r="T16" i="2"/>
  <c r="U16" i="2" s="1"/>
  <c r="R32" i="2"/>
  <c r="AA16" i="2"/>
  <c r="AB16" i="2" s="1"/>
  <c r="AM32" i="2"/>
  <c r="M17" i="2"/>
  <c r="N17" i="2" s="1"/>
  <c r="AW23" i="2"/>
  <c r="AO23" i="2"/>
  <c r="AB27" i="2"/>
  <c r="U27" i="2"/>
  <c r="T27" i="2"/>
  <c r="AO28" i="2"/>
  <c r="AP28" i="2" s="1"/>
  <c r="AW28" i="2"/>
  <c r="T29" i="2"/>
  <c r="AH30" i="2"/>
  <c r="AI30" i="2" s="1"/>
  <c r="AP30" i="2"/>
  <c r="AR92" i="2"/>
  <c r="J92" i="2"/>
  <c r="AD92" i="2"/>
  <c r="P92" i="2"/>
  <c r="G92" i="2"/>
  <c r="W92" i="2"/>
  <c r="AK92" i="2"/>
  <c r="AB95" i="2"/>
  <c r="T95" i="2"/>
  <c r="M45" i="2"/>
  <c r="N45" i="2" s="1"/>
  <c r="AV45" i="2"/>
  <c r="AW45" i="2" s="1"/>
  <c r="AV46" i="2"/>
  <c r="AW46" i="2" s="1"/>
  <c r="AO47" i="2"/>
  <c r="AP47" i="2" s="1"/>
  <c r="AV49" i="2"/>
  <c r="AW49" i="2" s="1"/>
  <c r="U50" i="2"/>
  <c r="AO50" i="2"/>
  <c r="W52" i="2"/>
  <c r="Y52" i="2" s="1"/>
  <c r="Y51" i="2"/>
  <c r="AP81" i="2"/>
  <c r="AO81" i="2"/>
  <c r="AW81" i="2"/>
  <c r="AH82" i="2"/>
  <c r="AP82" i="2"/>
  <c r="AO82" i="2"/>
  <c r="U88" i="2"/>
  <c r="T88" i="2"/>
  <c r="M105" i="2"/>
  <c r="M106" i="2"/>
  <c r="N106" i="2" s="1"/>
  <c r="AP18" i="3"/>
  <c r="AH18" i="3"/>
  <c r="AI297" i="1"/>
  <c r="X311" i="1"/>
  <c r="Y311" i="1" s="1"/>
  <c r="AH311" i="1" s="1"/>
  <c r="AB17" i="2"/>
  <c r="T17" i="2"/>
  <c r="U18" i="2"/>
  <c r="T18" i="2"/>
  <c r="AA19" i="2"/>
  <c r="AA21" i="2"/>
  <c r="AH22" i="2"/>
  <c r="AP22" i="2"/>
  <c r="AO22" i="2"/>
  <c r="AA24" i="2"/>
  <c r="AO26" i="2"/>
  <c r="AW26" i="2"/>
  <c r="AV26" i="2"/>
  <c r="AA29" i="2"/>
  <c r="AB29" i="2" s="1"/>
  <c r="AI29" i="2"/>
  <c r="AV31" i="2"/>
  <c r="AW31" i="2" s="1"/>
  <c r="AA35" i="2"/>
  <c r="AI35" i="2"/>
  <c r="AB77" i="2"/>
  <c r="AA77" i="2"/>
  <c r="T77" i="2"/>
  <c r="T81" i="2"/>
  <c r="AB81" i="2"/>
  <c r="U81" i="2"/>
  <c r="M107" i="2"/>
  <c r="M108" i="2"/>
  <c r="N108" i="2" s="1"/>
  <c r="AI23" i="3"/>
  <c r="AM310" i="1"/>
  <c r="AA312" i="1"/>
  <c r="AI312" i="1"/>
  <c r="AT251" i="1"/>
  <c r="AV251" i="1" s="1"/>
  <c r="W252" i="1"/>
  <c r="Y252" i="1" s="1"/>
  <c r="AV313" i="1"/>
  <c r="AA284" i="1"/>
  <c r="AO284" i="1"/>
  <c r="T288" i="1"/>
  <c r="AH288" i="1"/>
  <c r="AI288" i="1" s="1"/>
  <c r="AV288" i="1"/>
  <c r="AA292" i="1"/>
  <c r="AO292" i="1"/>
  <c r="AP292" i="1" s="1"/>
  <c r="AA297" i="1"/>
  <c r="AL301" i="1"/>
  <c r="AL305" i="1"/>
  <c r="AM305" i="1" s="1"/>
  <c r="AV305" i="1" s="1"/>
  <c r="AL304" i="1"/>
  <c r="AM304" i="1" s="1"/>
  <c r="AV304" i="1" s="1"/>
  <c r="AL303" i="1"/>
  <c r="AM303" i="1" s="1"/>
  <c r="AV307" i="1"/>
  <c r="AW307" i="1" s="1"/>
  <c r="N309" i="1"/>
  <c r="Q305" i="1"/>
  <c r="R305" i="1" s="1"/>
  <c r="Q304" i="1"/>
  <c r="R304" i="1" s="1"/>
  <c r="AA304" i="1" s="1"/>
  <c r="Q303" i="1"/>
  <c r="R303" i="1" s="1"/>
  <c r="AL308" i="1"/>
  <c r="AM308" i="1" s="1"/>
  <c r="X308" i="1"/>
  <c r="Y308" i="1" s="1"/>
  <c r="AS308" i="1"/>
  <c r="AT308" i="1" s="1"/>
  <c r="K308" i="1"/>
  <c r="L308" i="1" s="1"/>
  <c r="AE308" i="1"/>
  <c r="AF308" i="1" s="1"/>
  <c r="G13" i="3"/>
  <c r="G72" i="2"/>
  <c r="M18" i="2"/>
  <c r="N18" i="2" s="1"/>
  <c r="AP19" i="2"/>
  <c r="AH19" i="2"/>
  <c r="U20" i="2"/>
  <c r="T20" i="2"/>
  <c r="AV20" i="2"/>
  <c r="AI22" i="2"/>
  <c r="AH24" i="2"/>
  <c r="AP24" i="2"/>
  <c r="AO25" i="2"/>
  <c r="AP26" i="2"/>
  <c r="AA27" i="2"/>
  <c r="U31" i="2"/>
  <c r="AB31" i="2"/>
  <c r="AB78" i="2"/>
  <c r="T78" i="2"/>
  <c r="U78" i="2" s="1"/>
  <c r="AV81" i="2"/>
  <c r="AO85" i="2"/>
  <c r="AW85" i="2"/>
  <c r="AP85" i="2"/>
  <c r="T94" i="2"/>
  <c r="AP95" i="2"/>
  <c r="AH95" i="2"/>
  <c r="T104" i="2"/>
  <c r="U104" i="2" s="1"/>
  <c r="AO106" i="2"/>
  <c r="AO107" i="2"/>
  <c r="AP107" i="2" s="1"/>
  <c r="AH24" i="3"/>
  <c r="AP24" i="3"/>
  <c r="T310" i="1"/>
  <c r="U310" i="1" s="1"/>
  <c r="AO311" i="1"/>
  <c r="AP311" i="1" s="1"/>
  <c r="AW311" i="1"/>
  <c r="AO296" i="1"/>
  <c r="U297" i="1"/>
  <c r="X303" i="1"/>
  <c r="Y303" i="1" s="1"/>
  <c r="X305" i="1"/>
  <c r="Y305" i="1" s="1"/>
  <c r="AA309" i="1"/>
  <c r="AB309" i="1" s="1"/>
  <c r="AA17" i="2"/>
  <c r="AA20" i="2"/>
  <c r="AI20" i="2"/>
  <c r="U23" i="2"/>
  <c r="AB23" i="2"/>
  <c r="AI24" i="2"/>
  <c r="AH27" i="2"/>
  <c r="AI27" i="2" s="1"/>
  <c r="U28" i="2"/>
  <c r="T28" i="2"/>
  <c r="AH29" i="2"/>
  <c r="T30" i="2"/>
  <c r="AB30" i="2"/>
  <c r="AO34" i="2"/>
  <c r="AW34" i="2"/>
  <c r="M35" i="2"/>
  <c r="N35" i="2" s="1"/>
  <c r="U35" i="2"/>
  <c r="T45" i="2"/>
  <c r="U45" i="2" s="1"/>
  <c r="AI47" i="2"/>
  <c r="AO51" i="2"/>
  <c r="AW51" i="2"/>
  <c r="AP77" i="2"/>
  <c r="AO77" i="2"/>
  <c r="AH77" i="2"/>
  <c r="AI77" i="2"/>
  <c r="AP80" i="2"/>
  <c r="AH80" i="2"/>
  <c r="AH86" i="2"/>
  <c r="AI86" i="2" s="1"/>
  <c r="AV106" i="2"/>
  <c r="AW106" i="2" s="1"/>
  <c r="T107" i="2"/>
  <c r="U107" i="2" s="1"/>
  <c r="AI22" i="3"/>
  <c r="U56" i="3"/>
  <c r="M56" i="3"/>
  <c r="I249" i="1"/>
  <c r="M249" i="1" s="1"/>
  <c r="R249" i="1"/>
  <c r="AA249" i="1" s="1"/>
  <c r="T311" i="1"/>
  <c r="AM250" i="1"/>
  <c r="AO312" i="1"/>
  <c r="AW312" i="1"/>
  <c r="AK252" i="1"/>
  <c r="AM252" i="1" s="1"/>
  <c r="AP252" i="1" s="1"/>
  <c r="AH276" i="1"/>
  <c r="AH278" i="1"/>
  <c r="AH280" i="1"/>
  <c r="T286" i="1"/>
  <c r="M297" i="1"/>
  <c r="AF301" i="1"/>
  <c r="U306" i="1"/>
  <c r="AW306" i="1"/>
  <c r="AH307" i="1"/>
  <c r="AI307" i="1" s="1"/>
  <c r="AW309" i="1"/>
  <c r="T312" i="1"/>
  <c r="AO313" i="1"/>
  <c r="AE304" i="1"/>
  <c r="AF304" i="1" s="1"/>
  <c r="AE303" i="1"/>
  <c r="AF303" i="1" s="1"/>
  <c r="N16" i="2"/>
  <c r="M16" i="2"/>
  <c r="AP17" i="2"/>
  <c r="AH17" i="2"/>
  <c r="N19" i="2"/>
  <c r="AO19" i="2"/>
  <c r="AB20" i="2"/>
  <c r="T22" i="2"/>
  <c r="AB22" i="2"/>
  <c r="AA22" i="2"/>
  <c r="T23" i="2"/>
  <c r="AV25" i="2"/>
  <c r="AA26" i="2"/>
  <c r="AI26" i="2"/>
  <c r="AH26" i="2"/>
  <c r="AW27" i="2"/>
  <c r="AA28" i="2"/>
  <c r="AO29" i="2"/>
  <c r="AW29" i="2"/>
  <c r="U30" i="2"/>
  <c r="AI31" i="2"/>
  <c r="AA31" i="2"/>
  <c r="AA32" i="2"/>
  <c r="AP34" i="2"/>
  <c r="AH35" i="2"/>
  <c r="AP35" i="2"/>
  <c r="AA45" i="2"/>
  <c r="AB45" i="2" s="1"/>
  <c r="AH46" i="2"/>
  <c r="AI46" i="2" s="1"/>
  <c r="AA47" i="2"/>
  <c r="AB47" i="2" s="1"/>
  <c r="AV47" i="2"/>
  <c r="AW47" i="2" s="1"/>
  <c r="U49" i="2"/>
  <c r="M49" i="2"/>
  <c r="N49" i="2" s="1"/>
  <c r="AP76" i="2"/>
  <c r="AH76" i="2"/>
  <c r="AF91" i="2"/>
  <c r="AV79" i="2"/>
  <c r="AW79" i="2"/>
  <c r="AO80" i="2"/>
  <c r="AW80" i="2"/>
  <c r="AV80" i="2"/>
  <c r="U84" i="2"/>
  <c r="T84" i="2"/>
  <c r="AB84" i="2"/>
  <c r="U90" i="2"/>
  <c r="T90" i="2"/>
  <c r="AB90" i="2"/>
  <c r="AA90" i="2"/>
  <c r="AW96" i="2"/>
  <c r="AO20" i="3"/>
  <c r="AW20" i="3"/>
  <c r="AO32" i="3"/>
  <c r="AP32" i="3" s="1"/>
  <c r="AW32" i="3"/>
  <c r="N312" i="1"/>
  <c r="AA296" i="1"/>
  <c r="M306" i="1"/>
  <c r="N306" i="1" s="1"/>
  <c r="M307" i="1"/>
  <c r="N307" i="1" s="1"/>
  <c r="AH309" i="1"/>
  <c r="AI309" i="1" s="1"/>
  <c r="AH310" i="1"/>
  <c r="AI310" i="1" s="1"/>
  <c r="AH16" i="2"/>
  <c r="AI16" i="2" s="1"/>
  <c r="AO16" i="2"/>
  <c r="AP16" i="2" s="1"/>
  <c r="AF32" i="2"/>
  <c r="AW17" i="2"/>
  <c r="U19" i="2"/>
  <c r="AV19" i="2"/>
  <c r="AI23" i="2"/>
  <c r="AA23" i="2"/>
  <c r="AO27" i="2"/>
  <c r="AP27" i="2" s="1"/>
  <c r="AB28" i="2"/>
  <c r="AP31" i="2"/>
  <c r="AA34" i="2"/>
  <c r="AI34" i="2"/>
  <c r="AB48" i="2"/>
  <c r="T48" i="2"/>
  <c r="U48" i="2" s="1"/>
  <c r="M50" i="2"/>
  <c r="AV51" i="2"/>
  <c r="AO76" i="2"/>
  <c r="AW76" i="2"/>
  <c r="AV76" i="2"/>
  <c r="N93" i="2"/>
  <c r="N105" i="2"/>
  <c r="AA105" i="2"/>
  <c r="AB105" i="2" s="1"/>
  <c r="AI105" i="2"/>
  <c r="AA106" i="2"/>
  <c r="AI18" i="3"/>
  <c r="AV20" i="3"/>
  <c r="AO52" i="3"/>
  <c r="AP52" i="3" s="1"/>
  <c r="AB306" i="1"/>
  <c r="AP306" i="1"/>
  <c r="AI21" i="2"/>
  <c r="AW21" i="2"/>
  <c r="AB25" i="2"/>
  <c r="AP25" i="2"/>
  <c r="G52" i="2"/>
  <c r="I52" i="2" s="1"/>
  <c r="N52" i="2" s="1"/>
  <c r="AP79" i="2"/>
  <c r="AH79" i="2"/>
  <c r="AA81" i="2"/>
  <c r="AW82" i="2"/>
  <c r="AH84" i="2"/>
  <c r="AP84" i="2"/>
  <c r="U85" i="2"/>
  <c r="T85" i="2"/>
  <c r="AV85" i="2"/>
  <c r="AB87" i="2"/>
  <c r="T87" i="2"/>
  <c r="AO87" i="2"/>
  <c r="AP87" i="2" s="1"/>
  <c r="AM93" i="2"/>
  <c r="AT94" i="2"/>
  <c r="AV94" i="2" s="1"/>
  <c r="M109" i="2"/>
  <c r="U109" i="2"/>
  <c r="G111" i="2"/>
  <c r="I111" i="2" s="1"/>
  <c r="I110" i="2"/>
  <c r="N110" i="2" s="1"/>
  <c r="AO18" i="3"/>
  <c r="AB19" i="3"/>
  <c r="AH22" i="3"/>
  <c r="AH23" i="3"/>
  <c r="AO24" i="3"/>
  <c r="AW24" i="3"/>
  <c r="AB29" i="3"/>
  <c r="U29" i="3"/>
  <c r="T29" i="3"/>
  <c r="M33" i="3"/>
  <c r="N33" i="3" s="1"/>
  <c r="AA34" i="3"/>
  <c r="AH34" i="3"/>
  <c r="AI34" i="3" s="1"/>
  <c r="M87" i="3"/>
  <c r="N87" i="3" s="1"/>
  <c r="U87" i="3"/>
  <c r="M76" i="2"/>
  <c r="N76" i="2" s="1"/>
  <c r="U76" i="2"/>
  <c r="AA78" i="2"/>
  <c r="AI78" i="2"/>
  <c r="AI83" i="2"/>
  <c r="AA83" i="2"/>
  <c r="AA85" i="2"/>
  <c r="AI85" i="2"/>
  <c r="AO86" i="2"/>
  <c r="AP86" i="2" s="1"/>
  <c r="AW86" i="2"/>
  <c r="AA88" i="2"/>
  <c r="AB88" i="2" s="1"/>
  <c r="AI88" i="2"/>
  <c r="R93" i="2"/>
  <c r="AA93" i="2" s="1"/>
  <c r="AO105" i="2"/>
  <c r="AP105" i="2" s="1"/>
  <c r="AW105" i="2"/>
  <c r="AA107" i="2"/>
  <c r="AB107" i="2" s="1"/>
  <c r="AI107" i="2"/>
  <c r="M110" i="2"/>
  <c r="U110" i="2"/>
  <c r="AI19" i="3"/>
  <c r="AA19" i="3"/>
  <c r="U25" i="3"/>
  <c r="AB25" i="3"/>
  <c r="T25" i="3"/>
  <c r="AH27" i="3"/>
  <c r="AP27" i="3"/>
  <c r="AO28" i="3"/>
  <c r="AP28" i="3" s="1"/>
  <c r="AW28" i="3"/>
  <c r="AV28" i="3"/>
  <c r="AO108" i="3"/>
  <c r="AW108" i="3"/>
  <c r="T122" i="3"/>
  <c r="U122" i="3" s="1"/>
  <c r="M95" i="2"/>
  <c r="AA95" i="2"/>
  <c r="AO95" i="2"/>
  <c r="B41" i="3"/>
  <c r="B109" i="3" s="1"/>
  <c r="B96" i="2"/>
  <c r="AI50" i="2"/>
  <c r="U52" i="2"/>
  <c r="AP51" i="2"/>
  <c r="AM91" i="2"/>
  <c r="AV91" i="2" s="1"/>
  <c r="AO75" i="2"/>
  <c r="AP75" i="2" s="1"/>
  <c r="AB80" i="2"/>
  <c r="U80" i="2"/>
  <c r="AB83" i="2"/>
  <c r="AO84" i="2"/>
  <c r="AB85" i="2"/>
  <c r="T89" i="2"/>
  <c r="AB89" i="2"/>
  <c r="AV89" i="2"/>
  <c r="AH90" i="2"/>
  <c r="AI90" i="2" s="1"/>
  <c r="AT93" i="2"/>
  <c r="Y94" i="2"/>
  <c r="AA104" i="2"/>
  <c r="AB104" i="2" s="1"/>
  <c r="AW104" i="2"/>
  <c r="T105" i="2"/>
  <c r="U105" i="2" s="1"/>
  <c r="AP106" i="2"/>
  <c r="AH106" i="2"/>
  <c r="AI106" i="2" s="1"/>
  <c r="N107" i="2"/>
  <c r="AV107" i="2"/>
  <c r="AW107" i="2" s="1"/>
  <c r="T108" i="2"/>
  <c r="U108" i="2" s="1"/>
  <c r="AH19" i="3"/>
  <c r="AH20" i="3"/>
  <c r="AP20" i="3"/>
  <c r="AO22" i="3"/>
  <c r="AW22" i="3"/>
  <c r="U24" i="3"/>
  <c r="T24" i="3"/>
  <c r="AI25" i="3"/>
  <c r="AA25" i="3"/>
  <c r="AO27" i="3"/>
  <c r="N34" i="3"/>
  <c r="M34" i="3"/>
  <c r="T25" i="2"/>
  <c r="L36" i="2"/>
  <c r="Y36" i="2"/>
  <c r="AB36" i="2" s="1"/>
  <c r="AM36" i="2"/>
  <c r="AV36" i="2" s="1"/>
  <c r="M48" i="2"/>
  <c r="N48" i="2" s="1"/>
  <c r="AA50" i="2"/>
  <c r="U51" i="2"/>
  <c r="T76" i="2"/>
  <c r="U77" i="2"/>
  <c r="AH78" i="2"/>
  <c r="AB79" i="2"/>
  <c r="T79" i="2"/>
  <c r="AV84" i="2"/>
  <c r="AV86" i="2"/>
  <c r="AH88" i="2"/>
  <c r="AW89" i="2"/>
  <c r="AW90" i="2"/>
  <c r="N104" i="2"/>
  <c r="T110" i="2"/>
  <c r="X110" i="2" s="1"/>
  <c r="Y110" i="2" s="1"/>
  <c r="AB110" i="2" s="1"/>
  <c r="AP22" i="3"/>
  <c r="AO23" i="3"/>
  <c r="AW23" i="3"/>
  <c r="AV23" i="3"/>
  <c r="AA24" i="3"/>
  <c r="AI24" i="3"/>
  <c r="AI28" i="3"/>
  <c r="AH28" i="3"/>
  <c r="AH32" i="3"/>
  <c r="AO38" i="3"/>
  <c r="AW38" i="3"/>
  <c r="T50" i="3"/>
  <c r="M53" i="3"/>
  <c r="N53" i="3" s="1"/>
  <c r="AH93" i="3"/>
  <c r="AP93" i="3"/>
  <c r="R46" i="2"/>
  <c r="L47" i="2"/>
  <c r="T47" i="2" s="1"/>
  <c r="M51" i="2"/>
  <c r="AW52" i="2"/>
  <c r="Y91" i="2"/>
  <c r="AA75" i="2"/>
  <c r="AB75" i="2" s="1"/>
  <c r="AA76" i="2"/>
  <c r="AI76" i="2"/>
  <c r="M77" i="2"/>
  <c r="N77" i="2" s="1"/>
  <c r="AO78" i="2"/>
  <c r="AW78" i="2"/>
  <c r="U79" i="2"/>
  <c r="AA80" i="2"/>
  <c r="AI80" i="2"/>
  <c r="U82" i="2"/>
  <c r="T82" i="2"/>
  <c r="AB82" i="2"/>
  <c r="AH83" i="2"/>
  <c r="AH85" i="2"/>
  <c r="AB86" i="2"/>
  <c r="U86" i="2"/>
  <c r="AO88" i="2"/>
  <c r="AW88" i="2"/>
  <c r="AO90" i="2"/>
  <c r="AP90" i="2" s="1"/>
  <c r="I94" i="2"/>
  <c r="AF94" i="2"/>
  <c r="AO94" i="2" s="1"/>
  <c r="U95" i="2"/>
  <c r="AH104" i="2"/>
  <c r="AI104" i="2" s="1"/>
  <c r="T106" i="2"/>
  <c r="U106" i="2" s="1"/>
  <c r="AB106" i="2"/>
  <c r="AV108" i="2"/>
  <c r="AW108" i="2" s="1"/>
  <c r="AW109" i="2"/>
  <c r="AO109" i="2"/>
  <c r="J111" i="2"/>
  <c r="L111" i="2" s="1"/>
  <c r="U16" i="3"/>
  <c r="M17" i="3"/>
  <c r="N17" i="3" s="1"/>
  <c r="U17" i="3"/>
  <c r="AB20" i="3"/>
  <c r="U21" i="3"/>
  <c r="T21" i="3"/>
  <c r="AV24" i="3"/>
  <c r="AH31" i="3"/>
  <c r="T38" i="3"/>
  <c r="AB38" i="3"/>
  <c r="AA38" i="3"/>
  <c r="AH97" i="3"/>
  <c r="I46" i="2"/>
  <c r="AF48" i="2"/>
  <c r="AO48" i="2" s="1"/>
  <c r="Y49" i="2"/>
  <c r="AT50" i="2"/>
  <c r="AV50" i="2" s="1"/>
  <c r="AD52" i="2"/>
  <c r="AF52" i="2" s="1"/>
  <c r="M75" i="2"/>
  <c r="N75" i="2" s="1"/>
  <c r="L91" i="2"/>
  <c r="AW75" i="2"/>
  <c r="M78" i="2"/>
  <c r="N78" i="2" s="1"/>
  <c r="AA79" i="2"/>
  <c r="AW83" i="2"/>
  <c r="AO83" i="2"/>
  <c r="AA86" i="2"/>
  <c r="AH89" i="2"/>
  <c r="AI89" i="2" s="1"/>
  <c r="AP89" i="2"/>
  <c r="AF93" i="2"/>
  <c r="AI95" i="2"/>
  <c r="AA109" i="2"/>
  <c r="AI109" i="2"/>
  <c r="AO25" i="3"/>
  <c r="AW25" i="3"/>
  <c r="AA27" i="3"/>
  <c r="AI27" i="3"/>
  <c r="AB49" i="3"/>
  <c r="AA49" i="3"/>
  <c r="T52" i="3"/>
  <c r="AA52" i="3"/>
  <c r="AB52" i="3" s="1"/>
  <c r="AI56" i="3"/>
  <c r="AA56" i="3"/>
  <c r="AF35" i="3"/>
  <c r="AW17" i="3"/>
  <c r="AO17" i="3"/>
  <c r="AP19" i="3"/>
  <c r="L20" i="3"/>
  <c r="T20" i="3" s="1"/>
  <c r="AP23" i="3"/>
  <c r="AA31" i="3"/>
  <c r="AI31" i="3"/>
  <c r="AO31" i="3"/>
  <c r="AP31" i="3" s="1"/>
  <c r="R32" i="3"/>
  <c r="AM33" i="3"/>
  <c r="AV33" i="3" s="1"/>
  <c r="AT36" i="3"/>
  <c r="AH37" i="3"/>
  <c r="AP37" i="3"/>
  <c r="AP39" i="3"/>
  <c r="AA44" i="3"/>
  <c r="AB44" i="3" s="1"/>
  <c r="AI44" i="3"/>
  <c r="Y48" i="3"/>
  <c r="R103" i="3"/>
  <c r="AA84" i="3"/>
  <c r="AB84" i="3" s="1"/>
  <c r="T84" i="3"/>
  <c r="U84" i="3" s="1"/>
  <c r="AH85" i="3"/>
  <c r="AP85" i="3"/>
  <c r="AI85" i="3"/>
  <c r="AB93" i="3"/>
  <c r="U93" i="3"/>
  <c r="T93" i="3"/>
  <c r="AH101" i="3"/>
  <c r="R106" i="3"/>
  <c r="T118" i="3"/>
  <c r="AP124" i="3"/>
  <c r="AH124" i="3"/>
  <c r="AX19" i="5"/>
  <c r="AP19" i="5"/>
  <c r="AH30" i="3"/>
  <c r="AP30" i="3"/>
  <c r="AI40" i="3"/>
  <c r="AB40" i="3"/>
  <c r="AH56" i="3"/>
  <c r="AP56" i="3"/>
  <c r="AL36" i="3"/>
  <c r="AL43" i="3"/>
  <c r="AO86" i="3"/>
  <c r="AW86" i="3"/>
  <c r="AO92" i="3"/>
  <c r="AW92" i="3"/>
  <c r="AH96" i="3"/>
  <c r="AI96" i="3" s="1"/>
  <c r="AH105" i="3"/>
  <c r="AP105" i="3"/>
  <c r="M108" i="3"/>
  <c r="U108" i="3"/>
  <c r="AV108" i="3"/>
  <c r="M115" i="3"/>
  <c r="N115" i="3" s="1"/>
  <c r="AO124" i="3"/>
  <c r="AW124" i="3"/>
  <c r="M20" i="4"/>
  <c r="N20" i="4" s="1"/>
  <c r="AV22" i="4"/>
  <c r="AW22" i="4"/>
  <c r="AA35" i="4"/>
  <c r="AH35" i="4"/>
  <c r="AI35" i="4" s="1"/>
  <c r="AW16" i="3"/>
  <c r="AP21" i="3"/>
  <c r="R22" i="3"/>
  <c r="R23" i="3"/>
  <c r="AA23" i="3" s="1"/>
  <c r="AB27" i="3"/>
  <c r="R28" i="3"/>
  <c r="AA29" i="3"/>
  <c r="AI29" i="3"/>
  <c r="AO29" i="3"/>
  <c r="AP29" i="3" s="1"/>
  <c r="R30" i="3"/>
  <c r="AA33" i="3"/>
  <c r="AB33" i="3" s="1"/>
  <c r="U34" i="3"/>
  <c r="AI38" i="3"/>
  <c r="M39" i="3"/>
  <c r="N39" i="3" s="1"/>
  <c r="AA40" i="3"/>
  <c r="N49" i="3"/>
  <c r="AH49" i="3"/>
  <c r="AI49" i="3" s="1"/>
  <c r="AA50" i="3"/>
  <c r="AB50" i="3" s="1"/>
  <c r="R51" i="3"/>
  <c r="AA51" i="3" s="1"/>
  <c r="T53" i="3"/>
  <c r="Y53" i="3" s="1"/>
  <c r="T54" i="3"/>
  <c r="Y54" i="3" s="1"/>
  <c r="N54" i="3"/>
  <c r="AV99" i="3"/>
  <c r="AW99" i="3" s="1"/>
  <c r="AO105" i="3"/>
  <c r="AW105" i="3"/>
  <c r="T112" i="3"/>
  <c r="R91" i="2"/>
  <c r="AI32" i="3"/>
  <c r="AO39" i="3"/>
  <c r="AW39" i="3"/>
  <c r="K47" i="3"/>
  <c r="L47" i="3" s="1"/>
  <c r="K46" i="3"/>
  <c r="L46" i="3" s="1"/>
  <c r="K44" i="3"/>
  <c r="L44" i="3" s="1"/>
  <c r="L43" i="3"/>
  <c r="AE48" i="3"/>
  <c r="AF48" i="3" s="1"/>
  <c r="AE47" i="3"/>
  <c r="AF47" i="3" s="1"/>
  <c r="AE46" i="3"/>
  <c r="AF46" i="3" s="1"/>
  <c r="K48" i="3"/>
  <c r="L48" i="3" s="1"/>
  <c r="M50" i="3"/>
  <c r="N50" i="3" s="1"/>
  <c r="U50" i="3"/>
  <c r="AV50" i="3"/>
  <c r="AW50" i="3" s="1"/>
  <c r="AO51" i="3"/>
  <c r="AP51" i="3" s="1"/>
  <c r="AO84" i="3"/>
  <c r="AP84" i="3" s="1"/>
  <c r="AA87" i="3"/>
  <c r="AI87" i="3"/>
  <c r="AV92" i="3"/>
  <c r="AB96" i="3"/>
  <c r="U96" i="3"/>
  <c r="T96" i="3"/>
  <c r="AA99" i="3"/>
  <c r="AA117" i="3"/>
  <c r="AB117" i="3" s="1"/>
  <c r="AH117" i="3"/>
  <c r="AI117" i="3" s="1"/>
  <c r="AH120" i="3"/>
  <c r="AI120" i="3" s="1"/>
  <c r="T52" i="4"/>
  <c r="U52" i="4" s="1"/>
  <c r="T83" i="2"/>
  <c r="Y35" i="3"/>
  <c r="R18" i="3"/>
  <c r="AA18" i="3" s="1"/>
  <c r="L19" i="3"/>
  <c r="T19" i="3" s="1"/>
  <c r="AA21" i="3"/>
  <c r="AI21" i="3"/>
  <c r="AV21" i="3"/>
  <c r="AT27" i="3"/>
  <c r="AV27" i="3" s="1"/>
  <c r="AF36" i="3"/>
  <c r="T39" i="3"/>
  <c r="U40" i="3"/>
  <c r="N40" i="3"/>
  <c r="AH40" i="3"/>
  <c r="AF43" i="3"/>
  <c r="AP49" i="3"/>
  <c r="M52" i="3"/>
  <c r="N52" i="3" s="1"/>
  <c r="AW56" i="3"/>
  <c r="AO56" i="3"/>
  <c r="AH84" i="3"/>
  <c r="AI84" i="3" s="1"/>
  <c r="AI86" i="3"/>
  <c r="AA86" i="3"/>
  <c r="AB87" i="3"/>
  <c r="AO95" i="3"/>
  <c r="AW95" i="3"/>
  <c r="AB105" i="3"/>
  <c r="U105" i="3"/>
  <c r="AA112" i="3"/>
  <c r="AB112" i="3" s="1"/>
  <c r="Y37" i="4"/>
  <c r="M16" i="3"/>
  <c r="N16" i="3" s="1"/>
  <c r="AA16" i="3"/>
  <c r="AB16" i="3" s="1"/>
  <c r="AT18" i="3"/>
  <c r="AB21" i="3"/>
  <c r="T27" i="3"/>
  <c r="AT29" i="3"/>
  <c r="AV29" i="3" s="1"/>
  <c r="AI30" i="3"/>
  <c r="AB31" i="3"/>
  <c r="T33" i="3"/>
  <c r="U33" i="3" s="1"/>
  <c r="AH33" i="3"/>
  <c r="AI33" i="3" s="1"/>
  <c r="AA37" i="3"/>
  <c r="AH38" i="3"/>
  <c r="AP38" i="3"/>
  <c r="M40" i="3"/>
  <c r="AO49" i="3"/>
  <c r="AF50" i="3"/>
  <c r="I51" i="3"/>
  <c r="AH52" i="3"/>
  <c r="AI52" i="3" s="1"/>
  <c r="T56" i="3"/>
  <c r="AB56" i="3"/>
  <c r="T107" i="3"/>
  <c r="AB107" i="3"/>
  <c r="AA111" i="3"/>
  <c r="M119" i="3"/>
  <c r="M120" i="3"/>
  <c r="U120" i="3"/>
  <c r="T120" i="3"/>
  <c r="AW40" i="4"/>
  <c r="AO40" i="4"/>
  <c r="AO44" i="4"/>
  <c r="AP44" i="4" s="1"/>
  <c r="AV44" i="4"/>
  <c r="AW44" i="4" s="1"/>
  <c r="AP16" i="3"/>
  <c r="I18" i="3"/>
  <c r="AA30" i="3"/>
  <c r="T31" i="3"/>
  <c r="T34" i="3"/>
  <c r="AB34" i="3"/>
  <c r="AO34" i="3"/>
  <c r="AP34" i="3" s="1"/>
  <c r="AW34" i="3"/>
  <c r="M37" i="3"/>
  <c r="N37" i="3" s="1"/>
  <c r="AB37" i="3"/>
  <c r="Y39" i="3"/>
  <c r="AW40" i="3"/>
  <c r="AP40" i="3"/>
  <c r="AT48" i="3"/>
  <c r="AV51" i="3"/>
  <c r="AW51" i="3" s="1"/>
  <c r="N56" i="3"/>
  <c r="I86" i="3"/>
  <c r="AV95" i="3"/>
  <c r="AO118" i="3"/>
  <c r="AP118" i="3" s="1"/>
  <c r="AW118" i="3"/>
  <c r="U42" i="4"/>
  <c r="M42" i="4"/>
  <c r="T42" i="4"/>
  <c r="AH87" i="3"/>
  <c r="AO93" i="3"/>
  <c r="AW93" i="3"/>
  <c r="AI94" i="3"/>
  <c r="AH94" i="3"/>
  <c r="AO96" i="3"/>
  <c r="AP96" i="3" s="1"/>
  <c r="AW96" i="3"/>
  <c r="U97" i="3"/>
  <c r="T97" i="3"/>
  <c r="AB97" i="3"/>
  <c r="AH102" i="3"/>
  <c r="I103" i="3"/>
  <c r="U112" i="3"/>
  <c r="Y118" i="3"/>
  <c r="T119" i="3"/>
  <c r="U119" i="3" s="1"/>
  <c r="AA121" i="3"/>
  <c r="AB121" i="3" s="1"/>
  <c r="AV121" i="3"/>
  <c r="AW121" i="3" s="1"/>
  <c r="AV124" i="3"/>
  <c r="AB39" i="4"/>
  <c r="T39" i="4"/>
  <c r="AA39" i="4"/>
  <c r="AO48" i="4"/>
  <c r="AJ22" i="5"/>
  <c r="AA22" i="5"/>
  <c r="M27" i="5"/>
  <c r="U27" i="5"/>
  <c r="AM41" i="3"/>
  <c r="AT43" i="3"/>
  <c r="AS44" i="3"/>
  <c r="AT44" i="3" s="1"/>
  <c r="H46" i="3"/>
  <c r="I46" i="3" s="1"/>
  <c r="Q46" i="3"/>
  <c r="R46" i="3" s="1"/>
  <c r="R55" i="3"/>
  <c r="AF55" i="3"/>
  <c r="AI55" i="3" s="1"/>
  <c r="AT55" i="3"/>
  <c r="AV55" i="3" s="1"/>
  <c r="U85" i="3"/>
  <c r="AO85" i="3"/>
  <c r="AB86" i="3"/>
  <c r="T88" i="3"/>
  <c r="U88" i="3" s="1"/>
  <c r="AH90" i="3"/>
  <c r="AA91" i="3"/>
  <c r="AI92" i="3"/>
  <c r="AI95" i="3"/>
  <c r="AM97" i="3"/>
  <c r="AA100" i="3"/>
  <c r="AI100" i="3"/>
  <c r="AO101" i="3"/>
  <c r="AP101" i="3" s="1"/>
  <c r="M102" i="3"/>
  <c r="U102" i="3"/>
  <c r="L103" i="3"/>
  <c r="AV105" i="3"/>
  <c r="Y106" i="3"/>
  <c r="AO107" i="3"/>
  <c r="T108" i="3"/>
  <c r="AH112" i="3"/>
  <c r="AI112" i="3" s="1"/>
  <c r="AO119" i="3"/>
  <c r="AP119" i="3" s="1"/>
  <c r="M121" i="3"/>
  <c r="N121" i="3" s="1"/>
  <c r="U121" i="3"/>
  <c r="AO122" i="3"/>
  <c r="AP122" i="3" s="1"/>
  <c r="T123" i="3"/>
  <c r="AV40" i="4"/>
  <c r="T19" i="5"/>
  <c r="U19" i="5" s="1"/>
  <c r="AB19" i="5"/>
  <c r="AB24" i="5"/>
  <c r="T24" i="5"/>
  <c r="AA24" i="5"/>
  <c r="AB27" i="5"/>
  <c r="T27" i="5"/>
  <c r="M30" i="5"/>
  <c r="U30" i="5"/>
  <c r="N30" i="5"/>
  <c r="H47" i="3"/>
  <c r="I47" i="3" s="1"/>
  <c r="Q47" i="3"/>
  <c r="R47" i="3" s="1"/>
  <c r="AA47" i="3" s="1"/>
  <c r="M85" i="3"/>
  <c r="N85" i="3" s="1"/>
  <c r="AP89" i="3"/>
  <c r="U90" i="3"/>
  <c r="T90" i="3"/>
  <c r="AB90" i="3"/>
  <c r="AB98" i="3"/>
  <c r="AH99" i="3"/>
  <c r="AI99" i="3" s="1"/>
  <c r="AP99" i="3"/>
  <c r="AA105" i="3"/>
  <c r="AI105" i="3"/>
  <c r="AA107" i="3"/>
  <c r="AI107" i="3"/>
  <c r="AA108" i="3"/>
  <c r="AI108" i="3"/>
  <c r="AB111" i="3"/>
  <c r="T115" i="3"/>
  <c r="U115" i="3" s="1"/>
  <c r="AA119" i="3"/>
  <c r="AB119" i="3" s="1"/>
  <c r="AI119" i="3"/>
  <c r="AO120" i="3"/>
  <c r="AP120" i="3" s="1"/>
  <c r="AW120" i="3"/>
  <c r="AH121" i="3"/>
  <c r="AI121" i="3" s="1"/>
  <c r="AA122" i="3"/>
  <c r="AB122" i="3" s="1"/>
  <c r="U123" i="3"/>
  <c r="AH21" i="4"/>
  <c r="AO21" i="4"/>
  <c r="AP21" i="4" s="1"/>
  <c r="AA24" i="4"/>
  <c r="AI24" i="4"/>
  <c r="AB31" i="4"/>
  <c r="U31" i="4"/>
  <c r="T31" i="4"/>
  <c r="AI41" i="4"/>
  <c r="AA41" i="4"/>
  <c r="AH41" i="4"/>
  <c r="AP48" i="4"/>
  <c r="AB23" i="5"/>
  <c r="T23" i="5"/>
  <c r="AP29" i="5"/>
  <c r="AX29" i="5"/>
  <c r="AW29" i="5"/>
  <c r="AW29" i="3"/>
  <c r="AW31" i="3"/>
  <c r="U37" i="3"/>
  <c r="U38" i="3"/>
  <c r="H48" i="3"/>
  <c r="I48" i="3" s="1"/>
  <c r="Q48" i="3"/>
  <c r="R48" i="3" s="1"/>
  <c r="U52" i="3"/>
  <c r="Y103" i="3"/>
  <c r="AV86" i="3"/>
  <c r="T87" i="3"/>
  <c r="AO87" i="3"/>
  <c r="AA88" i="3"/>
  <c r="M89" i="3"/>
  <c r="N89" i="3" s="1"/>
  <c r="AM90" i="3"/>
  <c r="AP90" i="3" s="1"/>
  <c r="AV93" i="3"/>
  <c r="AV96" i="3"/>
  <c r="T98" i="3"/>
  <c r="AO98" i="3"/>
  <c r="AW98" i="3"/>
  <c r="U99" i="3"/>
  <c r="T99" i="3"/>
  <c r="AB99" i="3"/>
  <c r="AV107" i="3"/>
  <c r="AL115" i="3"/>
  <c r="AM115" i="3" s="1"/>
  <c r="AV115" i="3" s="1"/>
  <c r="AL114" i="3"/>
  <c r="AM114" i="3" s="1"/>
  <c r="AV114" i="3" s="1"/>
  <c r="AL112" i="3"/>
  <c r="AM112" i="3" s="1"/>
  <c r="AM111" i="3"/>
  <c r="M112" i="3"/>
  <c r="N112" i="3" s="1"/>
  <c r="M117" i="3"/>
  <c r="N117" i="3" s="1"/>
  <c r="U117" i="3"/>
  <c r="AO117" i="3"/>
  <c r="AP117" i="3" s="1"/>
  <c r="AW117" i="3"/>
  <c r="U118" i="3"/>
  <c r="N119" i="3"/>
  <c r="AT119" i="3"/>
  <c r="AV119" i="3" s="1"/>
  <c r="AV122" i="3"/>
  <c r="AW122" i="3" s="1"/>
  <c r="M124" i="3"/>
  <c r="U124" i="3"/>
  <c r="M21" i="4"/>
  <c r="N21" i="4" s="1"/>
  <c r="AP24" i="4"/>
  <c r="AH24" i="4"/>
  <c r="AO24" i="4"/>
  <c r="AH45" i="4"/>
  <c r="AI45" i="4" s="1"/>
  <c r="J57" i="4"/>
  <c r="L57" i="4" s="1"/>
  <c r="L56" i="4"/>
  <c r="T56" i="4" s="1"/>
  <c r="AA32" i="5"/>
  <c r="AJ37" i="5"/>
  <c r="AA37" i="5"/>
  <c r="AI37" i="5"/>
  <c r="AV109" i="3"/>
  <c r="AH86" i="3"/>
  <c r="AP86" i="3"/>
  <c r="AP87" i="3"/>
  <c r="AW89" i="3"/>
  <c r="AV89" i="3"/>
  <c r="AH92" i="3"/>
  <c r="AP92" i="3"/>
  <c r="AA93" i="3"/>
  <c r="AH95" i="3"/>
  <c r="AP95" i="3"/>
  <c r="AA96" i="3"/>
  <c r="AI97" i="3"/>
  <c r="AA101" i="3"/>
  <c r="AB101" i="3" s="1"/>
  <c r="AI101" i="3"/>
  <c r="AV101" i="3"/>
  <c r="AW101" i="3" s="1"/>
  <c r="AW102" i="3"/>
  <c r="AT103" i="3"/>
  <c r="AH107" i="3"/>
  <c r="AP107" i="3"/>
  <c r="AP108" i="3"/>
  <c r="AA115" i="3"/>
  <c r="AB115" i="3" s="1"/>
  <c r="M118" i="3"/>
  <c r="N118" i="3" s="1"/>
  <c r="AH122" i="3"/>
  <c r="AI122" i="3" s="1"/>
  <c r="AA123" i="3"/>
  <c r="AB124" i="3"/>
  <c r="T124" i="3"/>
  <c r="AH50" i="4"/>
  <c r="AI50" i="4"/>
  <c r="AP54" i="4"/>
  <c r="AH54" i="4"/>
  <c r="AH55" i="4"/>
  <c r="AQ19" i="5"/>
  <c r="AI19" i="5"/>
  <c r="AI20" i="5"/>
  <c r="AP20" i="5"/>
  <c r="AQ20" i="5" s="1"/>
  <c r="AB26" i="5"/>
  <c r="T26" i="5"/>
  <c r="AA26" i="5"/>
  <c r="AA28" i="5"/>
  <c r="T36" i="5"/>
  <c r="AB36" i="5"/>
  <c r="AA36" i="5"/>
  <c r="U36" i="5"/>
  <c r="AT41" i="3"/>
  <c r="I43" i="3"/>
  <c r="R43" i="3"/>
  <c r="AA43" i="3" s="1"/>
  <c r="AV87" i="3"/>
  <c r="M88" i="3"/>
  <c r="N88" i="3" s="1"/>
  <c r="AF88" i="3"/>
  <c r="AV88" i="3"/>
  <c r="T89" i="3"/>
  <c r="AO89" i="3"/>
  <c r="T91" i="3"/>
  <c r="AO91" i="3"/>
  <c r="AW91" i="3"/>
  <c r="U92" i="3"/>
  <c r="T92" i="3"/>
  <c r="AB92" i="3"/>
  <c r="U95" i="3"/>
  <c r="T95" i="3"/>
  <c r="AB95" i="3"/>
  <c r="AA97" i="3"/>
  <c r="AP98" i="3"/>
  <c r="AB100" i="3"/>
  <c r="AO100" i="3"/>
  <c r="AP100" i="3" s="1"/>
  <c r="AW100" i="3"/>
  <c r="M101" i="3"/>
  <c r="N101" i="3" s="1"/>
  <c r="U101" i="3"/>
  <c r="AA102" i="3"/>
  <c r="AB102" i="3" s="1"/>
  <c r="AI102" i="3"/>
  <c r="AO102" i="3"/>
  <c r="AP102" i="3" s="1"/>
  <c r="L106" i="3"/>
  <c r="M107" i="3"/>
  <c r="N107" i="3" s="1"/>
  <c r="U107" i="3"/>
  <c r="N108" i="3"/>
  <c r="AH108" i="3"/>
  <c r="I116" i="3"/>
  <c r="N120" i="3"/>
  <c r="AA120" i="3"/>
  <c r="AB120" i="3" s="1"/>
  <c r="AO121" i="3"/>
  <c r="AP121" i="3" s="1"/>
  <c r="M122" i="3"/>
  <c r="N122" i="3" s="1"/>
  <c r="I123" i="3"/>
  <c r="N123" i="3" s="1"/>
  <c r="AP123" i="3"/>
  <c r="AI123" i="3"/>
  <c r="AA124" i="3"/>
  <c r="AI124" i="3"/>
  <c r="AP18" i="4"/>
  <c r="AH18" i="4"/>
  <c r="AO18" i="4"/>
  <c r="AA20" i="4"/>
  <c r="AI20" i="4"/>
  <c r="AP28" i="4"/>
  <c r="AH28" i="4"/>
  <c r="AO28" i="4"/>
  <c r="AH40" i="4"/>
  <c r="AP40" i="4"/>
  <c r="R34" i="5"/>
  <c r="T16" i="5"/>
  <c r="U16" i="5" s="1"/>
  <c r="AB22" i="5"/>
  <c r="T22" i="5"/>
  <c r="AW22" i="5"/>
  <c r="AX22" i="5"/>
  <c r="AX25" i="5"/>
  <c r="AP25" i="5"/>
  <c r="AB23" i="4"/>
  <c r="U23" i="4"/>
  <c r="T23" i="4"/>
  <c r="AO25" i="4"/>
  <c r="AW25" i="4"/>
  <c r="AA32" i="4"/>
  <c r="AB32" i="4" s="1"/>
  <c r="AI32" i="4"/>
  <c r="AO33" i="4"/>
  <c r="AP33" i="4" s="1"/>
  <c r="U36" i="4"/>
  <c r="T36" i="4"/>
  <c r="AM37" i="4"/>
  <c r="AO42" i="4"/>
  <c r="AW42" i="4"/>
  <c r="K49" i="4"/>
  <c r="L49" i="4" s="1"/>
  <c r="K48" i="4"/>
  <c r="L48" i="4" s="1"/>
  <c r="T48" i="4" s="1"/>
  <c r="L47" i="4"/>
  <c r="AA51" i="4"/>
  <c r="AO52" i="4"/>
  <c r="AP52" i="4" s="1"/>
  <c r="T54" i="4"/>
  <c r="U54" i="4" s="1"/>
  <c r="G38" i="4"/>
  <c r="I38" i="4" s="1"/>
  <c r="I57" i="4"/>
  <c r="AA17" i="5"/>
  <c r="AJ17" i="5"/>
  <c r="M20" i="5"/>
  <c r="N20" i="5" s="1"/>
  <c r="AI21" i="5"/>
  <c r="AQ21" i="5"/>
  <c r="AB25" i="5"/>
  <c r="T25" i="5"/>
  <c r="K114" i="3"/>
  <c r="L114" i="3" s="1"/>
  <c r="T114" i="3" s="1"/>
  <c r="AE115" i="3"/>
  <c r="AF115" i="3" s="1"/>
  <c r="R37" i="4"/>
  <c r="AT37" i="4"/>
  <c r="N18" i="4"/>
  <c r="T19" i="4"/>
  <c r="AB19" i="4"/>
  <c r="AA19" i="4"/>
  <c r="N22" i="4"/>
  <c r="AO23" i="4"/>
  <c r="U26" i="4"/>
  <c r="T26" i="4"/>
  <c r="AB26" i="4"/>
  <c r="T28" i="4"/>
  <c r="AB28" i="4"/>
  <c r="AW28" i="4"/>
  <c r="AH29" i="4"/>
  <c r="AI29" i="4" s="1"/>
  <c r="AA30" i="4"/>
  <c r="U34" i="4"/>
  <c r="T34" i="4"/>
  <c r="AB34" i="4"/>
  <c r="AI39" i="4"/>
  <c r="AB42" i="4"/>
  <c r="M45" i="4"/>
  <c r="N45" i="4" s="1"/>
  <c r="AO49" i="4"/>
  <c r="AP49" i="4" s="1"/>
  <c r="AO54" i="4"/>
  <c r="Y34" i="5"/>
  <c r="AA16" i="5"/>
  <c r="AB16" i="5" s="1"/>
  <c r="AW19" i="5"/>
  <c r="M21" i="5"/>
  <c r="U21" i="5"/>
  <c r="N22" i="5"/>
  <c r="AI22" i="5"/>
  <c r="AQ22" i="5"/>
  <c r="AA23" i="5"/>
  <c r="AX23" i="5"/>
  <c r="AJ24" i="5"/>
  <c r="AW25" i="5"/>
  <c r="AP26" i="5"/>
  <c r="AQ26" i="5" s="1"/>
  <c r="AI31" i="5"/>
  <c r="AJ36" i="5"/>
  <c r="U37" i="5"/>
  <c r="M37" i="5"/>
  <c r="T37" i="5"/>
  <c r="AI91" i="3"/>
  <c r="AI93" i="3"/>
  <c r="AI98" i="3"/>
  <c r="AE116" i="3"/>
  <c r="AF116" i="3" s="1"/>
  <c r="AH16" i="4"/>
  <c r="AI16" i="4" s="1"/>
  <c r="AH20" i="4"/>
  <c r="AP20" i="4"/>
  <c r="T21" i="4"/>
  <c r="U21" i="4" s="1"/>
  <c r="AH22" i="4"/>
  <c r="AP22" i="4"/>
  <c r="T29" i="4"/>
  <c r="AB29" i="4"/>
  <c r="AH30" i="4"/>
  <c r="AI30" i="4" s="1"/>
  <c r="AW39" i="4"/>
  <c r="AP42" i="4"/>
  <c r="T45" i="4"/>
  <c r="U45" i="4" s="1"/>
  <c r="AB45" i="4"/>
  <c r="T50" i="4"/>
  <c r="U50" i="4" s="1"/>
  <c r="AO50" i="4"/>
  <c r="AP50" i="4" s="1"/>
  <c r="M51" i="4"/>
  <c r="N51" i="4" s="1"/>
  <c r="N52" i="4"/>
  <c r="AA52" i="4"/>
  <c r="AB52" i="4" s="1"/>
  <c r="AV54" i="4"/>
  <c r="AW54" i="4" s="1"/>
  <c r="AO55" i="4"/>
  <c r="AP55" i="4" s="1"/>
  <c r="W57" i="4"/>
  <c r="Y57" i="4" s="1"/>
  <c r="Y56" i="4"/>
  <c r="AB56" i="4" s="1"/>
  <c r="AG34" i="5"/>
  <c r="AA19" i="5"/>
  <c r="AJ19" i="5"/>
  <c r="M22" i="5"/>
  <c r="U22" i="5"/>
  <c r="N23" i="5"/>
  <c r="AI23" i="5"/>
  <c r="AQ23" i="5"/>
  <c r="AX24" i="5"/>
  <c r="AJ25" i="5"/>
  <c r="AW26" i="5"/>
  <c r="AP27" i="5"/>
  <c r="AX27" i="5"/>
  <c r="M28" i="5"/>
  <c r="AI28" i="5"/>
  <c r="AJ28" i="5" s="1"/>
  <c r="N29" i="5"/>
  <c r="T30" i="5"/>
  <c r="U31" i="5"/>
  <c r="M31" i="5"/>
  <c r="M32" i="5"/>
  <c r="N32" i="5" s="1"/>
  <c r="N37" i="5"/>
  <c r="AA103" i="5"/>
  <c r="AJ103" i="5"/>
  <c r="K116" i="3"/>
  <c r="L116" i="3" s="1"/>
  <c r="AA16" i="4"/>
  <c r="AV23" i="4"/>
  <c r="AV25" i="4"/>
  <c r="AP32" i="4"/>
  <c r="AH32" i="4"/>
  <c r="AV33" i="4"/>
  <c r="AW33" i="4" s="1"/>
  <c r="M35" i="4"/>
  <c r="N35" i="4" s="1"/>
  <c r="AH39" i="4"/>
  <c r="AP39" i="4"/>
  <c r="M41" i="4"/>
  <c r="N41" i="4" s="1"/>
  <c r="U41" i="4"/>
  <c r="AA42" i="4"/>
  <c r="AI42" i="4"/>
  <c r="AA44" i="4"/>
  <c r="AB44" i="4" s="1"/>
  <c r="AO45" i="4"/>
  <c r="AP45" i="4" s="1"/>
  <c r="AV49" i="4"/>
  <c r="AW49" i="4" s="1"/>
  <c r="AH51" i="4"/>
  <c r="AI51" i="4" s="1"/>
  <c r="AV52" i="4"/>
  <c r="AW52" i="4" s="1"/>
  <c r="AA54" i="4"/>
  <c r="AB54" i="4" s="1"/>
  <c r="AI54" i="4"/>
  <c r="AI16" i="5"/>
  <c r="AJ16" i="5" s="1"/>
  <c r="T20" i="5"/>
  <c r="U20" i="5" s="1"/>
  <c r="M23" i="5"/>
  <c r="U23" i="5"/>
  <c r="N24" i="5"/>
  <c r="AI24" i="5"/>
  <c r="AQ24" i="5"/>
  <c r="AA25" i="5"/>
  <c r="AQ27" i="5"/>
  <c r="AP30" i="5"/>
  <c r="AQ30" i="5"/>
  <c r="AI32" i="5"/>
  <c r="AJ32" i="5" s="1"/>
  <c r="AA33" i="5"/>
  <c r="AB33" i="5" s="1"/>
  <c r="AX46" i="5"/>
  <c r="AP46" i="5"/>
  <c r="AW46" i="5"/>
  <c r="AI48" i="5"/>
  <c r="AJ48" i="5" s="1"/>
  <c r="AX83" i="5"/>
  <c r="AF111" i="3"/>
  <c r="AS116" i="3"/>
  <c r="AT116" i="3" s="1"/>
  <c r="AV116" i="3" s="1"/>
  <c r="T17" i="4"/>
  <c r="T20" i="4"/>
  <c r="U20" i="4" s="1"/>
  <c r="AB20" i="4"/>
  <c r="AA23" i="4"/>
  <c r="T24" i="4"/>
  <c r="AB24" i="4"/>
  <c r="AA28" i="4"/>
  <c r="AI28" i="4"/>
  <c r="AO29" i="4"/>
  <c r="AP29" i="4" s="1"/>
  <c r="AW29" i="4"/>
  <c r="AA36" i="4"/>
  <c r="AB36" i="4" s="1"/>
  <c r="M39" i="4"/>
  <c r="N39" i="4" s="1"/>
  <c r="U39" i="4"/>
  <c r="AA40" i="4"/>
  <c r="AI40" i="4"/>
  <c r="N42" i="4"/>
  <c r="AV42" i="4"/>
  <c r="M44" i="4"/>
  <c r="N44" i="4" s="1"/>
  <c r="U44" i="4"/>
  <c r="AV47" i="4"/>
  <c r="AV48" i="4"/>
  <c r="AW48" i="4" s="1"/>
  <c r="AO51" i="4"/>
  <c r="AP51" i="4" s="1"/>
  <c r="AW51" i="4"/>
  <c r="AA55" i="4"/>
  <c r="AB55" i="4" s="1"/>
  <c r="AI55" i="4"/>
  <c r="K53" i="4"/>
  <c r="L53" i="4" s="1"/>
  <c r="Q53" i="4"/>
  <c r="R53" i="4" s="1"/>
  <c r="H53" i="4"/>
  <c r="I53" i="4" s="1"/>
  <c r="AL53" i="4"/>
  <c r="AM53" i="4" s="1"/>
  <c r="AV53" i="4" s="1"/>
  <c r="X53" i="4"/>
  <c r="Y53" i="4" s="1"/>
  <c r="AP16" i="5"/>
  <c r="AQ16" i="5" s="1"/>
  <c r="U17" i="5"/>
  <c r="M17" i="5"/>
  <c r="N17" i="5" s="1"/>
  <c r="AI17" i="5"/>
  <c r="AB21" i="5"/>
  <c r="T21" i="5"/>
  <c r="AP21" i="5"/>
  <c r="M24" i="5"/>
  <c r="U24" i="5"/>
  <c r="AI25" i="5"/>
  <c r="AQ25" i="5"/>
  <c r="T28" i="5"/>
  <c r="AB28" i="5"/>
  <c r="AP28" i="5"/>
  <c r="AQ28" i="5" s="1"/>
  <c r="AI29" i="5"/>
  <c r="AQ29" i="5"/>
  <c r="T31" i="5"/>
  <c r="AP31" i="5"/>
  <c r="AQ31" i="5" s="1"/>
  <c r="AX31" i="5"/>
  <c r="AB32" i="5"/>
  <c r="AI33" i="5"/>
  <c r="AJ33" i="5" s="1"/>
  <c r="AQ33" i="5"/>
  <c r="AI36" i="5"/>
  <c r="AQ36" i="5"/>
  <c r="AQ102" i="5"/>
  <c r="AI102" i="5"/>
  <c r="AJ105" i="5"/>
  <c r="AA105" i="5"/>
  <c r="L111" i="3"/>
  <c r="T111" i="3" s="1"/>
  <c r="I37" i="4"/>
  <c r="N16" i="4"/>
  <c r="AF37" i="4"/>
  <c r="U17" i="4"/>
  <c r="T22" i="4"/>
  <c r="AB22" i="4"/>
  <c r="AO22" i="4"/>
  <c r="AH23" i="4"/>
  <c r="AP23" i="4"/>
  <c r="U24" i="4"/>
  <c r="AW24" i="4"/>
  <c r="AH25" i="4"/>
  <c r="AP25" i="4"/>
  <c r="AV26" i="4"/>
  <c r="U30" i="4"/>
  <c r="T30" i="4"/>
  <c r="AB30" i="4"/>
  <c r="AA31" i="4"/>
  <c r="T32" i="4"/>
  <c r="AW32" i="4"/>
  <c r="AH33" i="4"/>
  <c r="AI33" i="4" s="1"/>
  <c r="AV34" i="4"/>
  <c r="AW34" i="4" s="1"/>
  <c r="AO35" i="4"/>
  <c r="AP35" i="4" s="1"/>
  <c r="AH36" i="4"/>
  <c r="AI36" i="4" s="1"/>
  <c r="AW36" i="4"/>
  <c r="M40" i="4"/>
  <c r="N40" i="4" s="1"/>
  <c r="U40" i="4"/>
  <c r="AB40" i="4"/>
  <c r="AO41" i="4"/>
  <c r="AW41" i="4"/>
  <c r="AA50" i="4"/>
  <c r="AB50" i="4" s="1"/>
  <c r="AW50" i="4"/>
  <c r="T51" i="4"/>
  <c r="U51" i="4" s="1"/>
  <c r="AB51" i="4"/>
  <c r="AH52" i="4"/>
  <c r="AI52" i="4" s="1"/>
  <c r="M54" i="4"/>
  <c r="N54" i="4" s="1"/>
  <c r="AV55" i="4"/>
  <c r="AW55" i="4" s="1"/>
  <c r="AK57" i="4"/>
  <c r="AM57" i="4" s="1"/>
  <c r="AM56" i="4"/>
  <c r="I34" i="5"/>
  <c r="AU34" i="5"/>
  <c r="AJ20" i="5"/>
  <c r="AW20" i="5"/>
  <c r="AX20" i="5" s="1"/>
  <c r="M25" i="5"/>
  <c r="U25" i="5"/>
  <c r="AI26" i="5"/>
  <c r="AJ26" i="5" s="1"/>
  <c r="AA27" i="5"/>
  <c r="AW27" i="5"/>
  <c r="U28" i="5"/>
  <c r="AJ29" i="5"/>
  <c r="AW30" i="5"/>
  <c r="AX30" i="5" s="1"/>
  <c r="Y100" i="5"/>
  <c r="AI82" i="5"/>
  <c r="AJ82" i="5" s="1"/>
  <c r="AA82" i="5"/>
  <c r="AB82" i="5" s="1"/>
  <c r="AA94" i="5"/>
  <c r="AT111" i="3"/>
  <c r="AV111" i="3" s="1"/>
  <c r="T16" i="4"/>
  <c r="U16" i="4" s="1"/>
  <c r="L37" i="4"/>
  <c r="AV16" i="4"/>
  <c r="AW16" i="4" s="1"/>
  <c r="T18" i="4"/>
  <c r="AB18" i="4"/>
  <c r="M19" i="4"/>
  <c r="N19" i="4" s="1"/>
  <c r="AH19" i="4"/>
  <c r="AP19" i="4"/>
  <c r="AO19" i="4"/>
  <c r="AO20" i="4"/>
  <c r="AA21" i="4"/>
  <c r="AB21" i="4" s="1"/>
  <c r="U22" i="4"/>
  <c r="T25" i="4"/>
  <c r="AB25" i="4"/>
  <c r="AI25" i="4"/>
  <c r="AH26" i="4"/>
  <c r="AP26" i="4"/>
  <c r="AW26" i="4"/>
  <c r="AI27" i="4"/>
  <c r="AH27" i="4"/>
  <c r="AA29" i="4"/>
  <c r="AO30" i="4"/>
  <c r="AP30" i="4" s="1"/>
  <c r="AH31" i="4"/>
  <c r="AI31" i="4" s="1"/>
  <c r="AP31" i="4"/>
  <c r="U32" i="4"/>
  <c r="AO32" i="4"/>
  <c r="T33" i="4"/>
  <c r="AH34" i="4"/>
  <c r="AI34" i="4" s="1"/>
  <c r="T35" i="4"/>
  <c r="U35" i="4" s="1"/>
  <c r="AB35" i="4"/>
  <c r="T41" i="4"/>
  <c r="AB41" i="4"/>
  <c r="AH44" i="4"/>
  <c r="AI44" i="4" s="1"/>
  <c r="AV45" i="4"/>
  <c r="AW45" i="4" s="1"/>
  <c r="N50" i="4"/>
  <c r="M55" i="4"/>
  <c r="N55" i="4" s="1"/>
  <c r="U55" i="4"/>
  <c r="X47" i="4"/>
  <c r="X38" i="4"/>
  <c r="M16" i="5"/>
  <c r="N16" i="5" s="1"/>
  <c r="AW16" i="5"/>
  <c r="AX16" i="5" s="1"/>
  <c r="AB17" i="5"/>
  <c r="AP17" i="5"/>
  <c r="AX17" i="5"/>
  <c r="M18" i="5"/>
  <c r="N18" i="5" s="1"/>
  <c r="AX18" i="5"/>
  <c r="AW18" i="5"/>
  <c r="AA20" i="5"/>
  <c r="AB20" i="5" s="1"/>
  <c r="AJ21" i="5"/>
  <c r="AW21" i="5"/>
  <c r="M26" i="5"/>
  <c r="U26" i="5"/>
  <c r="N27" i="5"/>
  <c r="T29" i="5"/>
  <c r="T32" i="5"/>
  <c r="U32" i="5" s="1"/>
  <c r="AX37" i="5"/>
  <c r="T38" i="5"/>
  <c r="AB38" i="5"/>
  <c r="AP42" i="5"/>
  <c r="AQ42" i="5" s="1"/>
  <c r="AB16" i="4"/>
  <c r="AP16" i="4"/>
  <c r="AB17" i="4"/>
  <c r="AB18" i="5"/>
  <c r="AB30" i="5"/>
  <c r="N31" i="5"/>
  <c r="Y31" i="5"/>
  <c r="AQ37" i="5"/>
  <c r="AI39" i="5"/>
  <c r="T87" i="5"/>
  <c r="AB87" i="5"/>
  <c r="AW19" i="6"/>
  <c r="AO19" i="6"/>
  <c r="AV21" i="6"/>
  <c r="AW21" i="6"/>
  <c r="AW17" i="4"/>
  <c r="AI18" i="4"/>
  <c r="AW20" i="4"/>
  <c r="AI21" i="4"/>
  <c r="AB37" i="5"/>
  <c r="AA38" i="5"/>
  <c r="AJ38" i="5"/>
  <c r="Q45" i="5"/>
  <c r="R45" i="5" s="1"/>
  <c r="R44" i="5"/>
  <c r="AO17" i="6"/>
  <c r="AW17" i="6"/>
  <c r="AP17" i="6"/>
  <c r="AI18" i="5"/>
  <c r="AB29" i="5"/>
  <c r="AN32" i="5"/>
  <c r="AW32" i="5" s="1"/>
  <c r="AN35" i="5"/>
  <c r="I36" i="5"/>
  <c r="M39" i="5"/>
  <c r="AI42" i="5"/>
  <c r="AJ42" i="5" s="1"/>
  <c r="AJ46" i="5"/>
  <c r="AA46" i="5"/>
  <c r="N48" i="5"/>
  <c r="AP49" i="5"/>
  <c r="AI51" i="5"/>
  <c r="AJ51" i="5" s="1"/>
  <c r="N52" i="5"/>
  <c r="M83" i="5"/>
  <c r="N83" i="5" s="1"/>
  <c r="AA85" i="5"/>
  <c r="AI93" i="5"/>
  <c r="AJ93" i="5" s="1"/>
  <c r="U96" i="5"/>
  <c r="M96" i="5"/>
  <c r="AB24" i="6"/>
  <c r="T24" i="6"/>
  <c r="AA24" i="6"/>
  <c r="AR57" i="4"/>
  <c r="AT57" i="4" s="1"/>
  <c r="AX33" i="5"/>
  <c r="AP36" i="5"/>
  <c r="AI38" i="5"/>
  <c r="AB39" i="5"/>
  <c r="T39" i="5"/>
  <c r="AA48" i="5"/>
  <c r="AB48" i="5" s="1"/>
  <c r="U50" i="5"/>
  <c r="M51" i="5"/>
  <c r="M84" i="5"/>
  <c r="N84" i="5" s="1"/>
  <c r="AB104" i="5"/>
  <c r="T104" i="5"/>
  <c r="AM47" i="4"/>
  <c r="L33" i="5"/>
  <c r="L34" i="5" s="1"/>
  <c r="AP38" i="5"/>
  <c r="AX38" i="5"/>
  <c r="AA41" i="5"/>
  <c r="AB41" i="5" s="1"/>
  <c r="M42" i="5"/>
  <c r="N42" i="5" s="1"/>
  <c r="N46" i="5"/>
  <c r="M46" i="5"/>
  <c r="T49" i="5"/>
  <c r="U49" i="5" s="1"/>
  <c r="M52" i="5"/>
  <c r="T52" i="5"/>
  <c r="U52" i="5" s="1"/>
  <c r="AU53" i="5"/>
  <c r="AW53" i="5" s="1"/>
  <c r="AS54" i="5"/>
  <c r="M85" i="5"/>
  <c r="N85" i="5" s="1"/>
  <c r="M86" i="5"/>
  <c r="N86" i="5" s="1"/>
  <c r="T95" i="5"/>
  <c r="M98" i="5"/>
  <c r="T98" i="5"/>
  <c r="U98" i="5" s="1"/>
  <c r="AI108" i="5"/>
  <c r="AJ108" i="5" s="1"/>
  <c r="AQ108" i="5"/>
  <c r="J101" i="5"/>
  <c r="L101" i="5" s="1"/>
  <c r="L35" i="5"/>
  <c r="AW37" i="5"/>
  <c r="AW49" i="5"/>
  <c r="AX49" i="5" s="1"/>
  <c r="R53" i="5"/>
  <c r="AA53" i="5" s="1"/>
  <c r="P54" i="5"/>
  <c r="P35" i="5" s="1"/>
  <c r="T83" i="5"/>
  <c r="AB83" i="5"/>
  <c r="R100" i="5"/>
  <c r="U88" i="5"/>
  <c r="M88" i="5"/>
  <c r="N91" i="5"/>
  <c r="M91" i="5"/>
  <c r="U27" i="6"/>
  <c r="M27" i="6"/>
  <c r="Y50" i="5"/>
  <c r="AA52" i="5"/>
  <c r="AB52" i="5" s="1"/>
  <c r="AJ52" i="5"/>
  <c r="L100" i="5"/>
  <c r="U82" i="5"/>
  <c r="AQ82" i="5"/>
  <c r="AA83" i="5"/>
  <c r="AP84" i="5"/>
  <c r="U87" i="5"/>
  <c r="AQ88" i="5"/>
  <c r="AI88" i="5"/>
  <c r="AA89" i="5"/>
  <c r="T90" i="5"/>
  <c r="AB90" i="5"/>
  <c r="AP92" i="5"/>
  <c r="AQ92" i="5" s="1"/>
  <c r="N94" i="5"/>
  <c r="U95" i="5"/>
  <c r="AQ96" i="5"/>
  <c r="AI96" i="5"/>
  <c r="AJ96" i="5" s="1"/>
  <c r="AA97" i="5"/>
  <c r="AW103" i="5"/>
  <c r="AX104" i="5"/>
  <c r="AP104" i="5"/>
  <c r="AB105" i="5"/>
  <c r="AW108" i="5"/>
  <c r="H112" i="5"/>
  <c r="I112" i="5" s="1"/>
  <c r="I111" i="5"/>
  <c r="M111" i="5" s="1"/>
  <c r="M114" i="5"/>
  <c r="N114" i="5"/>
  <c r="T19" i="6"/>
  <c r="U19" i="6" s="1"/>
  <c r="AB19" i="6"/>
  <c r="AO20" i="6"/>
  <c r="AP20" i="6" s="1"/>
  <c r="AA42" i="6"/>
  <c r="AA46" i="6"/>
  <c r="AI46" i="6"/>
  <c r="M38" i="5"/>
  <c r="AX39" i="5"/>
  <c r="AW42" i="5"/>
  <c r="AX42" i="5" s="1"/>
  <c r="U46" i="5"/>
  <c r="AA47" i="5"/>
  <c r="AB47" i="5" s="1"/>
  <c r="AW47" i="5"/>
  <c r="AX47" i="5" s="1"/>
  <c r="AP50" i="5"/>
  <c r="AQ50" i="5" s="1"/>
  <c r="AW51" i="5"/>
  <c r="AX51" i="5" s="1"/>
  <c r="U83" i="5"/>
  <c r="AA84" i="5"/>
  <c r="AP87" i="5"/>
  <c r="N89" i="5"/>
  <c r="AQ91" i="5"/>
  <c r="AI91" i="5"/>
  <c r="AA92" i="5"/>
  <c r="AB92" i="5" s="1"/>
  <c r="T93" i="5"/>
  <c r="AB93" i="5"/>
  <c r="AP95" i="5"/>
  <c r="N97" i="5"/>
  <c r="AP98" i="5"/>
  <c r="AQ98" i="5" s="1"/>
  <c r="M99" i="5"/>
  <c r="U99" i="5"/>
  <c r="AP102" i="5"/>
  <c r="AX102" i="5"/>
  <c r="M105" i="5"/>
  <c r="U105" i="5"/>
  <c r="AA108" i="5"/>
  <c r="AB108" i="5" s="1"/>
  <c r="AP113" i="5"/>
  <c r="AQ113" i="5" s="1"/>
  <c r="AX113" i="5"/>
  <c r="M115" i="5"/>
  <c r="N115" i="5" s="1"/>
  <c r="AW116" i="5"/>
  <c r="AP117" i="5"/>
  <c r="AQ117" i="5" s="1"/>
  <c r="AI22" i="6"/>
  <c r="AA22" i="6"/>
  <c r="M26" i="6"/>
  <c r="U26" i="6"/>
  <c r="AP39" i="5"/>
  <c r="U41" i="5"/>
  <c r="AX41" i="5"/>
  <c r="T42" i="5"/>
  <c r="U42" i="5" s="1"/>
  <c r="AQ46" i="5"/>
  <c r="AA49" i="5"/>
  <c r="AB49" i="5" s="1"/>
  <c r="AU100" i="5"/>
  <c r="AQ86" i="5"/>
  <c r="AI86" i="5"/>
  <c r="AJ86" i="5" s="1"/>
  <c r="AA87" i="5"/>
  <c r="T88" i="5"/>
  <c r="AB88" i="5"/>
  <c r="AI94" i="5"/>
  <c r="AJ94" i="5" s="1"/>
  <c r="AA95" i="5"/>
  <c r="AB95" i="5" s="1"/>
  <c r="T96" i="5"/>
  <c r="AB96" i="5"/>
  <c r="AA104" i="5"/>
  <c r="AJ104" i="5"/>
  <c r="L108" i="5"/>
  <c r="M112" i="5"/>
  <c r="AW117" i="5"/>
  <c r="AX117" i="5" s="1"/>
  <c r="AL120" i="5"/>
  <c r="AN119" i="5"/>
  <c r="AQ119" i="5" s="1"/>
  <c r="AT34" i="6"/>
  <c r="AV16" i="6"/>
  <c r="AV20" i="6"/>
  <c r="AW20" i="6" s="1"/>
  <c r="AV28" i="6"/>
  <c r="AW28" i="6"/>
  <c r="AP29" i="6"/>
  <c r="T32" i="6"/>
  <c r="AB42" i="6"/>
  <c r="N39" i="5"/>
  <c r="M41" i="5"/>
  <c r="N41" i="5" s="1"/>
  <c r="AP41" i="5"/>
  <c r="AQ41" i="5" s="1"/>
  <c r="X45" i="5"/>
  <c r="Y45" i="5" s="1"/>
  <c r="Y44" i="5"/>
  <c r="AX44" i="5"/>
  <c r="AI46" i="5"/>
  <c r="M49" i="5"/>
  <c r="N49" i="5" s="1"/>
  <c r="M50" i="5"/>
  <c r="N50" i="5" s="1"/>
  <c r="R51" i="5"/>
  <c r="AG53" i="5"/>
  <c r="AP53" i="5" s="1"/>
  <c r="AE54" i="5"/>
  <c r="M54" i="5"/>
  <c r="N54" i="5" s="1"/>
  <c r="AG83" i="5"/>
  <c r="AG85" i="5"/>
  <c r="AP85" i="5" s="1"/>
  <c r="N87" i="5"/>
  <c r="M89" i="5"/>
  <c r="AQ89" i="5"/>
  <c r="AI89" i="5"/>
  <c r="T91" i="5"/>
  <c r="AB91" i="5"/>
  <c r="AP93" i="5"/>
  <c r="AQ93" i="5" s="1"/>
  <c r="N95" i="5"/>
  <c r="M97" i="5"/>
  <c r="AI97" i="5"/>
  <c r="AJ97" i="5" s="1"/>
  <c r="AA98" i="5"/>
  <c r="AB98" i="5" s="1"/>
  <c r="AJ98" i="5"/>
  <c r="AB99" i="5"/>
  <c r="AP99" i="5"/>
  <c r="AQ99" i="5" s="1"/>
  <c r="AX99" i="5"/>
  <c r="M103" i="5"/>
  <c r="N103" i="5" s="1"/>
  <c r="U103" i="5"/>
  <c r="AI103" i="5"/>
  <c r="AI105" i="5"/>
  <c r="AT112" i="5"/>
  <c r="AU112" i="5" s="1"/>
  <c r="AW112" i="5" s="1"/>
  <c r="AU111" i="5"/>
  <c r="T113" i="5"/>
  <c r="U113" i="5" s="1"/>
  <c r="AB46" i="5"/>
  <c r="M47" i="5"/>
  <c r="N47" i="5" s="1"/>
  <c r="AQ49" i="5"/>
  <c r="AW83" i="5"/>
  <c r="AI92" i="5"/>
  <c r="AJ92" i="5" s="1"/>
  <c r="T94" i="5"/>
  <c r="AB94" i="5"/>
  <c r="N98" i="5"/>
  <c r="M104" i="5"/>
  <c r="N104" i="5" s="1"/>
  <c r="U104" i="5"/>
  <c r="AP107" i="5"/>
  <c r="AQ107" i="5" s="1"/>
  <c r="AX107" i="5"/>
  <c r="AP115" i="5"/>
  <c r="AQ115" i="5" s="1"/>
  <c r="AA117" i="5"/>
  <c r="AB117" i="5" s="1"/>
  <c r="I34" i="6"/>
  <c r="AA20" i="6"/>
  <c r="AB20" i="6" s="1"/>
  <c r="AW23" i="6"/>
  <c r="AO23" i="6"/>
  <c r="AV31" i="6"/>
  <c r="AW31" i="6" s="1"/>
  <c r="U38" i="5"/>
  <c r="AA42" i="5"/>
  <c r="AB42" i="5" s="1"/>
  <c r="T46" i="5"/>
  <c r="AJ47" i="5"/>
  <c r="AI49" i="5"/>
  <c r="AJ49" i="5" s="1"/>
  <c r="T50" i="5"/>
  <c r="AN52" i="5"/>
  <c r="T84" i="5"/>
  <c r="AJ84" i="5"/>
  <c r="AQ87" i="5"/>
  <c r="AI87" i="5"/>
  <c r="AA88" i="5"/>
  <c r="T89" i="5"/>
  <c r="AB89" i="5"/>
  <c r="AP91" i="5"/>
  <c r="N93" i="5"/>
  <c r="U94" i="5"/>
  <c r="AQ95" i="5"/>
  <c r="AI95" i="5"/>
  <c r="AA96" i="5"/>
  <c r="T97" i="5"/>
  <c r="AB97" i="5"/>
  <c r="AA99" i="5"/>
  <c r="AJ99" i="5"/>
  <c r="AA102" i="5"/>
  <c r="AJ102" i="5"/>
  <c r="AB103" i="5"/>
  <c r="AP103" i="5"/>
  <c r="AX103" i="5"/>
  <c r="AI104" i="5"/>
  <c r="T107" i="5"/>
  <c r="U107" i="5" s="1"/>
  <c r="T108" i="5"/>
  <c r="Q111" i="5"/>
  <c r="R110" i="5"/>
  <c r="AP19" i="6"/>
  <c r="AH19" i="6"/>
  <c r="AH20" i="6"/>
  <c r="AI20" i="6" s="1"/>
  <c r="AV23" i="6"/>
  <c r="N27" i="6"/>
  <c r="AI41" i="5"/>
  <c r="AJ41" i="5" s="1"/>
  <c r="AQ44" i="5"/>
  <c r="AP48" i="5"/>
  <c r="AQ48" i="5" s="1"/>
  <c r="N51" i="5"/>
  <c r="AP51" i="5"/>
  <c r="AQ51" i="5" s="1"/>
  <c r="M53" i="5"/>
  <c r="I100" i="5"/>
  <c r="AX82" i="5"/>
  <c r="AN100" i="5"/>
  <c r="U84" i="5"/>
  <c r="T85" i="5"/>
  <c r="U85" i="5" s="1"/>
  <c r="AB85" i="5"/>
  <c r="AX85" i="5"/>
  <c r="AP86" i="5"/>
  <c r="AX86" i="5"/>
  <c r="AJ87" i="5"/>
  <c r="N88" i="5"/>
  <c r="M90" i="5"/>
  <c r="AQ90" i="5"/>
  <c r="AI90" i="5"/>
  <c r="T92" i="5"/>
  <c r="AP94" i="5"/>
  <c r="AQ94" i="5" s="1"/>
  <c r="AJ95" i="5"/>
  <c r="N96" i="5"/>
  <c r="U102" i="5"/>
  <c r="M102" i="5"/>
  <c r="N102" i="5" s="1"/>
  <c r="AP105" i="5"/>
  <c r="AX105" i="5"/>
  <c r="AA107" i="5"/>
  <c r="AB107" i="5" s="1"/>
  <c r="AJ107" i="5"/>
  <c r="AX108" i="5"/>
  <c r="J120" i="5"/>
  <c r="L120" i="5" s="1"/>
  <c r="L119" i="5"/>
  <c r="N119" i="5" s="1"/>
  <c r="R34" i="6"/>
  <c r="AB16" i="6"/>
  <c r="T16" i="6"/>
  <c r="U16" i="6" s="1"/>
  <c r="U17" i="6"/>
  <c r="M17" i="6"/>
  <c r="AB21" i="6"/>
  <c r="T21" i="6"/>
  <c r="AO26" i="6"/>
  <c r="AP26" i="6" s="1"/>
  <c r="T29" i="6"/>
  <c r="M118" i="5"/>
  <c r="N118" i="5" s="1"/>
  <c r="L34" i="6"/>
  <c r="M16" i="6"/>
  <c r="N16" i="6" s="1"/>
  <c r="AW18" i="6"/>
  <c r="AV18" i="6"/>
  <c r="AB23" i="6"/>
  <c r="T23" i="6"/>
  <c r="AP25" i="6"/>
  <c r="AH25" i="6"/>
  <c r="AH41" i="6"/>
  <c r="AO41" i="6"/>
  <c r="AP41" i="6" s="1"/>
  <c r="AA113" i="5"/>
  <c r="AB113" i="5" s="1"/>
  <c r="T114" i="5"/>
  <c r="U114" i="5" s="1"/>
  <c r="AN120" i="5"/>
  <c r="AA17" i="6"/>
  <c r="AI17" i="6"/>
  <c r="U18" i="6"/>
  <c r="M20" i="6"/>
  <c r="N20" i="6" s="1"/>
  <c r="N21" i="6"/>
  <c r="AH21" i="6"/>
  <c r="AP21" i="6"/>
  <c r="AI23" i="6"/>
  <c r="AV24" i="6"/>
  <c r="T25" i="6"/>
  <c r="AB25" i="6"/>
  <c r="AW25" i="6"/>
  <c r="T26" i="6"/>
  <c r="AW26" i="6"/>
  <c r="T27" i="6"/>
  <c r="U28" i="6"/>
  <c r="AP28" i="6"/>
  <c r="T37" i="6"/>
  <c r="AB37" i="6"/>
  <c r="T38" i="6"/>
  <c r="AB38" i="6"/>
  <c r="M41" i="6"/>
  <c r="N41" i="6" s="1"/>
  <c r="AX87" i="5"/>
  <c r="AX88" i="5"/>
  <c r="AX89" i="5"/>
  <c r="AX90" i="5"/>
  <c r="AX91" i="5"/>
  <c r="AX92" i="5"/>
  <c r="AX93" i="5"/>
  <c r="AX94" i="5"/>
  <c r="AX95" i="5"/>
  <c r="AX96" i="5"/>
  <c r="AX97" i="5"/>
  <c r="AB102" i="5"/>
  <c r="AQ105" i="5"/>
  <c r="N113" i="5"/>
  <c r="M117" i="5"/>
  <c r="N117" i="5" s="1"/>
  <c r="T118" i="5"/>
  <c r="U118" i="5" s="1"/>
  <c r="AA16" i="6"/>
  <c r="N17" i="6"/>
  <c r="AV17" i="6"/>
  <c r="AV19" i="6"/>
  <c r="M21" i="6"/>
  <c r="U21" i="6"/>
  <c r="N22" i="6"/>
  <c r="AH22" i="6"/>
  <c r="AP22" i="6"/>
  <c r="AA23" i="6"/>
  <c r="AI24" i="6"/>
  <c r="AO25" i="6"/>
  <c r="AO27" i="6"/>
  <c r="AP27" i="6" s="1"/>
  <c r="M29" i="6"/>
  <c r="U29" i="6"/>
  <c r="AA33" i="6"/>
  <c r="AB33" i="6" s="1"/>
  <c r="AA52" i="6"/>
  <c r="AB52" i="6" s="1"/>
  <c r="AI113" i="5"/>
  <c r="AJ113" i="5" s="1"/>
  <c r="AW115" i="5"/>
  <c r="AX115" i="5" s="1"/>
  <c r="AI117" i="5"/>
  <c r="AJ117" i="5" s="1"/>
  <c r="AP118" i="5"/>
  <c r="AQ118" i="5" s="1"/>
  <c r="AX118" i="5"/>
  <c r="AF34" i="6"/>
  <c r="AA19" i="6"/>
  <c r="AI19" i="6"/>
  <c r="M22" i="6"/>
  <c r="U22" i="6"/>
  <c r="AH23" i="6"/>
  <c r="AP23" i="6"/>
  <c r="U30" i="6"/>
  <c r="M30" i="6"/>
  <c r="U31" i="6"/>
  <c r="M31" i="6"/>
  <c r="U32" i="6"/>
  <c r="M32" i="6"/>
  <c r="N32" i="6" s="1"/>
  <c r="AH38" i="6"/>
  <c r="AP38" i="6"/>
  <c r="X110" i="5"/>
  <c r="AA114" i="5"/>
  <c r="AB114" i="5" s="1"/>
  <c r="AP114" i="5"/>
  <c r="AQ114" i="5" s="1"/>
  <c r="AX114" i="5"/>
  <c r="Y118" i="5"/>
  <c r="W120" i="5"/>
  <c r="Y120" i="5" s="1"/>
  <c r="AI120" i="5" s="1"/>
  <c r="Y119" i="5"/>
  <c r="G120" i="5"/>
  <c r="I120" i="5" s="1"/>
  <c r="AH16" i="6"/>
  <c r="AI16" i="6" s="1"/>
  <c r="T20" i="6"/>
  <c r="U20" i="6" s="1"/>
  <c r="M23" i="6"/>
  <c r="U23" i="6"/>
  <c r="AH24" i="6"/>
  <c r="AP24" i="6"/>
  <c r="AA25" i="6"/>
  <c r="AI25" i="6"/>
  <c r="T28" i="6"/>
  <c r="AW29" i="6"/>
  <c r="T30" i="6"/>
  <c r="T31" i="6"/>
  <c r="AO31" i="6"/>
  <c r="AP31" i="6" s="1"/>
  <c r="AA36" i="6"/>
  <c r="AI36" i="6"/>
  <c r="AP34" i="7"/>
  <c r="AH34" i="7"/>
  <c r="L110" i="5"/>
  <c r="AN111" i="5"/>
  <c r="T115" i="5"/>
  <c r="U115" i="5" s="1"/>
  <c r="AB115" i="5"/>
  <c r="AI115" i="5"/>
  <c r="AJ115" i="5" s="1"/>
  <c r="T117" i="5"/>
  <c r="U117" i="5" s="1"/>
  <c r="K116" i="5"/>
  <c r="L116" i="5" s="1"/>
  <c r="Q116" i="5"/>
  <c r="R116" i="5" s="1"/>
  <c r="H116" i="5"/>
  <c r="I116" i="5" s="1"/>
  <c r="AM116" i="5"/>
  <c r="AN116" i="5" s="1"/>
  <c r="X116" i="5"/>
  <c r="Y116" i="5" s="1"/>
  <c r="AM34" i="6"/>
  <c r="AO16" i="6"/>
  <c r="AP16" i="6" s="1"/>
  <c r="AW16" i="6"/>
  <c r="N18" i="6"/>
  <c r="M19" i="6"/>
  <c r="N19" i="6" s="1"/>
  <c r="M24" i="6"/>
  <c r="U24" i="6"/>
  <c r="AW27" i="6"/>
  <c r="AO29" i="6"/>
  <c r="AO30" i="6"/>
  <c r="AP30" i="6" s="1"/>
  <c r="AO50" i="6"/>
  <c r="Q44" i="6"/>
  <c r="Q35" i="6"/>
  <c r="AB18" i="6"/>
  <c r="Y28" i="6"/>
  <c r="M33" i="6"/>
  <c r="AV35" i="6"/>
  <c r="AW35" i="6" s="1"/>
  <c r="AH36" i="6"/>
  <c r="AP36" i="6"/>
  <c r="AW38" i="6"/>
  <c r="AO38" i="6"/>
  <c r="AB39" i="6"/>
  <c r="T39" i="6"/>
  <c r="AI44" i="6"/>
  <c r="AH46" i="6"/>
  <c r="AP46" i="6"/>
  <c r="AA48" i="6"/>
  <c r="M31" i="7"/>
  <c r="N29" i="6"/>
  <c r="T33" i="6"/>
  <c r="AH33" i="6"/>
  <c r="AI33" i="6" s="1"/>
  <c r="AA37" i="6"/>
  <c r="AI37" i="6"/>
  <c r="AW41" i="6"/>
  <c r="AH42" i="6"/>
  <c r="AI42" i="6" s="1"/>
  <c r="AO30" i="7"/>
  <c r="AW30" i="7"/>
  <c r="AH18" i="6"/>
  <c r="M28" i="6"/>
  <c r="Y29" i="6"/>
  <c r="AH29" i="6" s="1"/>
  <c r="AA32" i="6"/>
  <c r="AB32" i="6" s="1"/>
  <c r="AI32" i="6"/>
  <c r="AO32" i="6"/>
  <c r="T41" i="6"/>
  <c r="U41" i="6" s="1"/>
  <c r="M42" i="6"/>
  <c r="N42" i="6" s="1"/>
  <c r="AS45" i="6"/>
  <c r="AT45" i="6" s="1"/>
  <c r="AV45" i="6" s="1"/>
  <c r="AT44" i="6"/>
  <c r="AV44" i="6" s="1"/>
  <c r="AB30" i="7"/>
  <c r="N42" i="7"/>
  <c r="U42" i="7"/>
  <c r="M42" i="7"/>
  <c r="T54" i="7"/>
  <c r="AS120" i="5"/>
  <c r="AU120" i="5" s="1"/>
  <c r="N26" i="6"/>
  <c r="N30" i="6"/>
  <c r="Y30" i="6"/>
  <c r="AH30" i="6" s="1"/>
  <c r="N31" i="6"/>
  <c r="Y31" i="6"/>
  <c r="AB31" i="6" s="1"/>
  <c r="U33" i="6"/>
  <c r="AO33" i="6"/>
  <c r="AP33" i="6" s="1"/>
  <c r="N35" i="6"/>
  <c r="N45" i="6"/>
  <c r="U46" i="6"/>
  <c r="N46" i="6"/>
  <c r="M46" i="6"/>
  <c r="AV46" i="6"/>
  <c r="AW46" i="6"/>
  <c r="AN110" i="5"/>
  <c r="Y26" i="6"/>
  <c r="AV32" i="6"/>
  <c r="AW32" i="6" s="1"/>
  <c r="AV33" i="6"/>
  <c r="AW33" i="6" s="1"/>
  <c r="AO36" i="6"/>
  <c r="AW36" i="6"/>
  <c r="M37" i="6"/>
  <c r="N37" i="6" s="1"/>
  <c r="AP37" i="6"/>
  <c r="AH37" i="6"/>
  <c r="U38" i="6"/>
  <c r="M38" i="6"/>
  <c r="AP39" i="6"/>
  <c r="AH39" i="6"/>
  <c r="AA41" i="6"/>
  <c r="AB41" i="6" s="1"/>
  <c r="AI41" i="6"/>
  <c r="AO42" i="6"/>
  <c r="AP42" i="6" s="1"/>
  <c r="AH45" i="6"/>
  <c r="AI45" i="6" s="1"/>
  <c r="M50" i="6"/>
  <c r="AV26" i="7"/>
  <c r="Y27" i="6"/>
  <c r="AP32" i="6"/>
  <c r="N36" i="6"/>
  <c r="AO37" i="6"/>
  <c r="AW37" i="6"/>
  <c r="AI38" i="6"/>
  <c r="AA38" i="6"/>
  <c r="AO39" i="6"/>
  <c r="AV42" i="6"/>
  <c r="AW42" i="6" s="1"/>
  <c r="AO45" i="6"/>
  <c r="T33" i="7"/>
  <c r="AB33" i="7"/>
  <c r="U33" i="7"/>
  <c r="AB46" i="6"/>
  <c r="L54" i="6"/>
  <c r="N35" i="7"/>
  <c r="N37" i="7"/>
  <c r="AH37" i="7"/>
  <c r="AI37" i="7" s="1"/>
  <c r="U39" i="6"/>
  <c r="AI39" i="6"/>
  <c r="AW39" i="6"/>
  <c r="M48" i="6"/>
  <c r="N48" i="6" s="1"/>
  <c r="AW49" i="6"/>
  <c r="AH50" i="6"/>
  <c r="AI50" i="6" s="1"/>
  <c r="AP50" i="6"/>
  <c r="AH52" i="6"/>
  <c r="AI52" i="6" s="1"/>
  <c r="AD54" i="6"/>
  <c r="AF53" i="6"/>
  <c r="AI53" i="6" s="1"/>
  <c r="I43" i="7"/>
  <c r="AA26" i="7"/>
  <c r="AB26" i="7" s="1"/>
  <c r="AO27" i="7"/>
  <c r="M28" i="7"/>
  <c r="N28" i="7" s="1"/>
  <c r="AP28" i="7"/>
  <c r="AH28" i="7"/>
  <c r="T31" i="7"/>
  <c r="U31" i="7" s="1"/>
  <c r="AO31" i="7"/>
  <c r="AP31" i="7" s="1"/>
  <c r="T32" i="7"/>
  <c r="AW32" i="7"/>
  <c r="AO32" i="7"/>
  <c r="U35" i="7"/>
  <c r="M35" i="7"/>
  <c r="M37" i="7"/>
  <c r="U37" i="7"/>
  <c r="T57" i="7"/>
  <c r="U57" i="7" s="1"/>
  <c r="AH28" i="8"/>
  <c r="AB36" i="6"/>
  <c r="U42" i="6"/>
  <c r="AW44" i="6"/>
  <c r="AF48" i="6"/>
  <c r="AO49" i="6"/>
  <c r="AP49" i="6" s="1"/>
  <c r="R50" i="6"/>
  <c r="AA51" i="6"/>
  <c r="AB51" i="6" s="1"/>
  <c r="L29" i="7"/>
  <c r="T29" i="7" s="1"/>
  <c r="AV30" i="7"/>
  <c r="AO35" i="7"/>
  <c r="AW35" i="7"/>
  <c r="AO36" i="7"/>
  <c r="AW36" i="7"/>
  <c r="T20" i="8"/>
  <c r="U20" i="8" s="1"/>
  <c r="AB20" i="8"/>
  <c r="AW22" i="8"/>
  <c r="AV22" i="8"/>
  <c r="AI47" i="6"/>
  <c r="AA49" i="6"/>
  <c r="AB49" i="6" s="1"/>
  <c r="M51" i="6"/>
  <c r="N51" i="6" s="1"/>
  <c r="M26" i="7"/>
  <c r="N26" i="7" s="1"/>
  <c r="T28" i="7"/>
  <c r="AB28" i="7"/>
  <c r="AA30" i="7"/>
  <c r="AI30" i="7"/>
  <c r="AA31" i="7"/>
  <c r="AB31" i="7" s="1"/>
  <c r="AA32" i="7"/>
  <c r="AI32" i="7"/>
  <c r="AA33" i="7"/>
  <c r="AI33" i="7"/>
  <c r="T34" i="7"/>
  <c r="U34" i="7"/>
  <c r="AB34" i="7"/>
  <c r="T37" i="7"/>
  <c r="AA42" i="7"/>
  <c r="AH42" i="7"/>
  <c r="AI42" i="7" s="1"/>
  <c r="AB42" i="7"/>
  <c r="U46" i="7"/>
  <c r="M46" i="7"/>
  <c r="N46" i="7" s="1"/>
  <c r="AE54" i="7"/>
  <c r="AF54" i="7" s="1"/>
  <c r="AO54" i="7" s="1"/>
  <c r="AE53" i="7"/>
  <c r="AF53" i="7" s="1"/>
  <c r="AO53" i="7" s="1"/>
  <c r="AF52" i="7"/>
  <c r="AD62" i="7"/>
  <c r="AF62" i="7" s="1"/>
  <c r="AF61" i="7"/>
  <c r="AI61" i="7" s="1"/>
  <c r="I44" i="6"/>
  <c r="M44" i="6" s="1"/>
  <c r="AH51" i="6"/>
  <c r="AI51" i="6" s="1"/>
  <c r="T52" i="6"/>
  <c r="U52" i="6" s="1"/>
  <c r="AM52" i="6"/>
  <c r="AV52" i="6" s="1"/>
  <c r="Y54" i="6"/>
  <c r="AV27" i="7"/>
  <c r="AW27" i="7" s="1"/>
  <c r="U28" i="7"/>
  <c r="AO28" i="7"/>
  <c r="AI29" i="7"/>
  <c r="AH29" i="7"/>
  <c r="AA29" i="7"/>
  <c r="AV31" i="7"/>
  <c r="AW31" i="7" s="1"/>
  <c r="AB32" i="7"/>
  <c r="N40" i="7"/>
  <c r="M40" i="7"/>
  <c r="AI49" i="7"/>
  <c r="T17" i="8"/>
  <c r="U17" i="8" s="1"/>
  <c r="AO46" i="6"/>
  <c r="U47" i="6"/>
  <c r="AB48" i="6"/>
  <c r="AW48" i="6"/>
  <c r="T51" i="6"/>
  <c r="U51" i="6" s="1"/>
  <c r="P54" i="6"/>
  <c r="R53" i="6"/>
  <c r="U53" i="6" s="1"/>
  <c r="T27" i="7"/>
  <c r="U27" i="7" s="1"/>
  <c r="N27" i="7"/>
  <c r="AH30" i="7"/>
  <c r="N31" i="7"/>
  <c r="N33" i="7"/>
  <c r="AV35" i="7"/>
  <c r="AA36" i="7"/>
  <c r="AI36" i="7"/>
  <c r="AA37" i="7"/>
  <c r="AB37" i="7" s="1"/>
  <c r="T39" i="7"/>
  <c r="U39" i="7"/>
  <c r="T53" i="7"/>
  <c r="U53" i="7" s="1"/>
  <c r="AV58" i="7"/>
  <c r="AW58" i="7" s="1"/>
  <c r="T48" i="6"/>
  <c r="U48" i="6" s="1"/>
  <c r="M49" i="6"/>
  <c r="N49" i="6" s="1"/>
  <c r="U49" i="6"/>
  <c r="AH49" i="6"/>
  <c r="AI49" i="6" s="1"/>
  <c r="N50" i="6"/>
  <c r="AV50" i="6"/>
  <c r="AW50" i="6" s="1"/>
  <c r="AO51" i="6"/>
  <c r="AP51" i="6" s="1"/>
  <c r="R43" i="7"/>
  <c r="T26" i="7"/>
  <c r="U26" i="7" s="1"/>
  <c r="AM43" i="7"/>
  <c r="AO26" i="7"/>
  <c r="AP26" i="7" s="1"/>
  <c r="AW26" i="7"/>
  <c r="AH27" i="7"/>
  <c r="AI27" i="7" s="1"/>
  <c r="AP27" i="7"/>
  <c r="AA28" i="7"/>
  <c r="AI28" i="7"/>
  <c r="AT28" i="7"/>
  <c r="AV28" i="7" s="1"/>
  <c r="L30" i="7"/>
  <c r="T30" i="7" s="1"/>
  <c r="AH31" i="7"/>
  <c r="AI31" i="7" s="1"/>
  <c r="N32" i="7"/>
  <c r="AP32" i="7"/>
  <c r="AH32" i="7"/>
  <c r="AP33" i="7"/>
  <c r="AH33" i="7"/>
  <c r="AA34" i="7"/>
  <c r="AI34" i="7"/>
  <c r="AV36" i="7"/>
  <c r="N41" i="7"/>
  <c r="U41" i="7"/>
  <c r="M41" i="7"/>
  <c r="AH47" i="7"/>
  <c r="AP47" i="7"/>
  <c r="AO47" i="7"/>
  <c r="Y41" i="7"/>
  <c r="AH41" i="7" s="1"/>
  <c r="AO42" i="7"/>
  <c r="AP42" i="7" s="1"/>
  <c r="AO46" i="7"/>
  <c r="AW46" i="7"/>
  <c r="I49" i="7"/>
  <c r="AM49" i="7"/>
  <c r="AV49" i="7" s="1"/>
  <c r="M54" i="7"/>
  <c r="N54" i="7" s="1"/>
  <c r="M30" i="8"/>
  <c r="U30" i="8"/>
  <c r="N30" i="8"/>
  <c r="AB29" i="7"/>
  <c r="AO34" i="7"/>
  <c r="U38" i="7"/>
  <c r="AH38" i="7"/>
  <c r="AI38" i="7" s="1"/>
  <c r="Y40" i="7"/>
  <c r="AH40" i="7" s="1"/>
  <c r="AO41" i="7"/>
  <c r="AP41" i="7" s="1"/>
  <c r="AW41" i="7"/>
  <c r="L47" i="7"/>
  <c r="T50" i="7"/>
  <c r="U50" i="7" s="1"/>
  <c r="AB50" i="7"/>
  <c r="R52" i="7"/>
  <c r="AA55" i="7"/>
  <c r="AB55" i="7" s="1"/>
  <c r="AO57" i="7"/>
  <c r="AP57" i="7" s="1"/>
  <c r="AH24" i="8"/>
  <c r="AP24" i="8"/>
  <c r="AW33" i="7"/>
  <c r="N39" i="7"/>
  <c r="Y39" i="7"/>
  <c r="AB39" i="7" s="1"/>
  <c r="AO40" i="7"/>
  <c r="AW40" i="7"/>
  <c r="AF44" i="7"/>
  <c r="AH45" i="7"/>
  <c r="AA47" i="7"/>
  <c r="AI47" i="7"/>
  <c r="AM50" i="7"/>
  <c r="H53" i="7"/>
  <c r="I53" i="7" s="1"/>
  <c r="AH55" i="7"/>
  <c r="AI55" i="7" s="1"/>
  <c r="I34" i="8"/>
  <c r="AA21" i="8"/>
  <c r="AI22" i="8"/>
  <c r="AA22" i="8"/>
  <c r="M27" i="8"/>
  <c r="U27" i="8"/>
  <c r="M28" i="8"/>
  <c r="U28" i="8"/>
  <c r="AO50" i="8"/>
  <c r="AP50" i="8" s="1"/>
  <c r="T51" i="8"/>
  <c r="AB51" i="8"/>
  <c r="U51" i="8"/>
  <c r="AO51" i="8"/>
  <c r="AW51" i="8"/>
  <c r="I53" i="6"/>
  <c r="AO39" i="7"/>
  <c r="AP39" i="7" s="1"/>
  <c r="R45" i="7"/>
  <c r="U45" i="7" s="1"/>
  <c r="AP46" i="7"/>
  <c r="AT47" i="7"/>
  <c r="AV47" i="7" s="1"/>
  <c r="I52" i="7"/>
  <c r="AW52" i="7"/>
  <c r="AV53" i="7"/>
  <c r="AW53" i="7" s="1"/>
  <c r="M60" i="7"/>
  <c r="N60" i="7" s="1"/>
  <c r="AA60" i="7"/>
  <c r="AB60" i="7" s="1"/>
  <c r="AH21" i="8"/>
  <c r="AI21" i="8" s="1"/>
  <c r="AW24" i="8"/>
  <c r="AO24" i="8"/>
  <c r="AF43" i="7"/>
  <c r="AO37" i="7"/>
  <c r="AP37" i="7" s="1"/>
  <c r="AW37" i="7"/>
  <c r="AA38" i="7"/>
  <c r="T42" i="7"/>
  <c r="T46" i="7"/>
  <c r="X54" i="7"/>
  <c r="Y54" i="7" s="1"/>
  <c r="X53" i="7"/>
  <c r="Y53" i="7" s="1"/>
  <c r="Y52" i="7"/>
  <c r="U54" i="7"/>
  <c r="AW55" i="7"/>
  <c r="M62" i="7"/>
  <c r="N62" i="7" s="1"/>
  <c r="U26" i="8"/>
  <c r="T26" i="8"/>
  <c r="AB26" i="8"/>
  <c r="AH26" i="7"/>
  <c r="AI26" i="7" s="1"/>
  <c r="T35" i="7"/>
  <c r="AP35" i="7"/>
  <c r="M38" i="7"/>
  <c r="AB38" i="7"/>
  <c r="AO38" i="7"/>
  <c r="AP38" i="7" s="1"/>
  <c r="AW38" i="7"/>
  <c r="T41" i="7"/>
  <c r="I45" i="7"/>
  <c r="AM45" i="7"/>
  <c r="AV45" i="7" s="1"/>
  <c r="AH49" i="7"/>
  <c r="M50" i="7"/>
  <c r="N50" i="7" s="1"/>
  <c r="AO55" i="7"/>
  <c r="AP55" i="7" s="1"/>
  <c r="M21" i="8"/>
  <c r="N21" i="8" s="1"/>
  <c r="T23" i="8"/>
  <c r="AB23" i="8"/>
  <c r="AA23" i="8"/>
  <c r="AW26" i="8"/>
  <c r="AO26" i="8"/>
  <c r="AH31" i="8"/>
  <c r="AH35" i="7"/>
  <c r="T36" i="7"/>
  <c r="AP36" i="7"/>
  <c r="T40" i="7"/>
  <c r="R49" i="7"/>
  <c r="R59" i="7"/>
  <c r="AM59" i="7"/>
  <c r="AW20" i="8"/>
  <c r="AO20" i="8"/>
  <c r="U24" i="8"/>
  <c r="T24" i="8"/>
  <c r="AB24" i="8"/>
  <c r="AH30" i="8"/>
  <c r="AR62" i="7"/>
  <c r="AT62" i="7" s="1"/>
  <c r="L34" i="8"/>
  <c r="M16" i="8"/>
  <c r="N16" i="8" s="1"/>
  <c r="AO16" i="8"/>
  <c r="AP16" i="8" s="1"/>
  <c r="AA17" i="8"/>
  <c r="AB17" i="8" s="1"/>
  <c r="AA18" i="8"/>
  <c r="AM23" i="8"/>
  <c r="AF27" i="8"/>
  <c r="AI27" i="8" s="1"/>
  <c r="N28" i="8"/>
  <c r="M31" i="8"/>
  <c r="U31" i="8"/>
  <c r="AO49" i="8"/>
  <c r="AP49" i="8" s="1"/>
  <c r="M50" i="8"/>
  <c r="N50" i="8" s="1"/>
  <c r="L56" i="7"/>
  <c r="M58" i="7"/>
  <c r="N58" i="7" s="1"/>
  <c r="AW61" i="7"/>
  <c r="R34" i="8"/>
  <c r="AB16" i="8"/>
  <c r="AH17" i="8"/>
  <c r="AI17" i="8" s="1"/>
  <c r="M18" i="8"/>
  <c r="N18" i="8" s="1"/>
  <c r="U18" i="8"/>
  <c r="M25" i="8"/>
  <c r="AO28" i="8"/>
  <c r="AP28" i="8" s="1"/>
  <c r="M29" i="8"/>
  <c r="U29" i="8"/>
  <c r="AA32" i="8"/>
  <c r="T33" i="8"/>
  <c r="L52" i="7"/>
  <c r="M55" i="7"/>
  <c r="N55" i="7" s="1"/>
  <c r="AF56" i="7"/>
  <c r="AO56" i="7" s="1"/>
  <c r="AA57" i="7"/>
  <c r="AB57" i="7" s="1"/>
  <c r="AH58" i="7"/>
  <c r="AI58" i="7" s="1"/>
  <c r="AP58" i="7"/>
  <c r="I59" i="7"/>
  <c r="M59" i="7" s="1"/>
  <c r="AH60" i="7"/>
  <c r="AI60" i="7" s="1"/>
  <c r="T16" i="8"/>
  <c r="U16" i="8" s="1"/>
  <c r="AV16" i="8"/>
  <c r="AW16" i="8" s="1"/>
  <c r="AO17" i="8"/>
  <c r="AP17" i="8" s="1"/>
  <c r="AF18" i="8"/>
  <c r="AA20" i="8"/>
  <c r="AI20" i="8"/>
  <c r="AV20" i="8"/>
  <c r="T21" i="8"/>
  <c r="U21" i="8" s="1"/>
  <c r="AB21" i="8"/>
  <c r="M22" i="8"/>
  <c r="U22" i="8"/>
  <c r="AH22" i="8"/>
  <c r="AP22" i="8"/>
  <c r="AH25" i="8"/>
  <c r="T27" i="8"/>
  <c r="T28" i="8"/>
  <c r="AB28" i="8"/>
  <c r="AB29" i="8"/>
  <c r="T29" i="8"/>
  <c r="AM30" i="8"/>
  <c r="AA48" i="8"/>
  <c r="AB48" i="8" s="1"/>
  <c r="Y34" i="8"/>
  <c r="AA16" i="8"/>
  <c r="AI16" i="8"/>
  <c r="AW18" i="8"/>
  <c r="AO21" i="8"/>
  <c r="AP21" i="8" s="1"/>
  <c r="AI24" i="8"/>
  <c r="AA24" i="8"/>
  <c r="T25" i="8"/>
  <c r="AB25" i="8"/>
  <c r="AA26" i="8"/>
  <c r="AV26" i="8"/>
  <c r="T30" i="8"/>
  <c r="T31" i="8"/>
  <c r="AO41" i="8"/>
  <c r="AP41" i="8" s="1"/>
  <c r="AB56" i="7"/>
  <c r="M57" i="7"/>
  <c r="N57" i="7" s="1"/>
  <c r="AV57" i="7"/>
  <c r="AW57" i="7" s="1"/>
  <c r="AH59" i="7"/>
  <c r="AI59" i="7" s="1"/>
  <c r="M17" i="8"/>
  <c r="N17" i="8" s="1"/>
  <c r="AV17" i="8"/>
  <c r="AW17" i="8" s="1"/>
  <c r="AH20" i="8"/>
  <c r="AP20" i="8"/>
  <c r="T22" i="8"/>
  <c r="AB22" i="8"/>
  <c r="M23" i="8"/>
  <c r="U23" i="8"/>
  <c r="AH23" i="8"/>
  <c r="AP23" i="8"/>
  <c r="U25" i="8"/>
  <c r="AO25" i="8"/>
  <c r="AW25" i="8"/>
  <c r="AI28" i="8"/>
  <c r="AA28" i="8"/>
  <c r="AI29" i="8"/>
  <c r="AI31" i="8"/>
  <c r="AA31" i="8"/>
  <c r="AB31" i="8" s="1"/>
  <c r="T36" i="8"/>
  <c r="AB36" i="8"/>
  <c r="AA36" i="8"/>
  <c r="M43" i="8"/>
  <c r="N43" i="8" s="1"/>
  <c r="AH57" i="7"/>
  <c r="AI57" i="7" s="1"/>
  <c r="T60" i="7"/>
  <c r="U60" i="7" s="1"/>
  <c r="AO60" i="7"/>
  <c r="AP60" i="7" s="1"/>
  <c r="AW60" i="7"/>
  <c r="P62" i="7"/>
  <c r="R62" i="7" s="1"/>
  <c r="R61" i="7"/>
  <c r="U61" i="7" s="1"/>
  <c r="AB18" i="8"/>
  <c r="M19" i="8"/>
  <c r="N19" i="8" s="1"/>
  <c r="M20" i="8"/>
  <c r="N20" i="8" s="1"/>
  <c r="AV24" i="8"/>
  <c r="AI25" i="8"/>
  <c r="AA25" i="8"/>
  <c r="N27" i="8"/>
  <c r="AV28" i="8"/>
  <c r="AI30" i="8"/>
  <c r="AA30" i="8"/>
  <c r="AB30" i="8" s="1"/>
  <c r="AO36" i="8"/>
  <c r="AW36" i="8"/>
  <c r="AH37" i="8"/>
  <c r="AP37" i="8"/>
  <c r="AO37" i="8"/>
  <c r="AH41" i="8"/>
  <c r="M46" i="8"/>
  <c r="N46" i="8" s="1"/>
  <c r="T53" i="8"/>
  <c r="AB53" i="8"/>
  <c r="U53" i="8"/>
  <c r="AV53" i="8"/>
  <c r="AW53" i="8"/>
  <c r="W62" i="7"/>
  <c r="Y62" i="7" s="1"/>
  <c r="AP19" i="8"/>
  <c r="AT27" i="8"/>
  <c r="AV27" i="8" s="1"/>
  <c r="AT29" i="8"/>
  <c r="AO35" i="8"/>
  <c r="AP35" i="8" s="1"/>
  <c r="U37" i="8"/>
  <c r="AV43" i="8"/>
  <c r="T46" i="8"/>
  <c r="U46" i="8" s="1"/>
  <c r="M47" i="8"/>
  <c r="N47" i="8" s="1"/>
  <c r="M48" i="8"/>
  <c r="N48" i="8" s="1"/>
  <c r="T50" i="8"/>
  <c r="U50" i="8" s="1"/>
  <c r="AV51" i="8"/>
  <c r="AA53" i="8"/>
  <c r="AP26" i="8"/>
  <c r="AB32" i="8"/>
  <c r="AH32" i="8"/>
  <c r="AI32" i="8" s="1"/>
  <c r="M33" i="8"/>
  <c r="N33" i="8" s="1"/>
  <c r="AA33" i="8"/>
  <c r="AB33" i="8" s="1"/>
  <c r="AV36" i="8"/>
  <c r="AA46" i="8"/>
  <c r="AB46" i="8" s="1"/>
  <c r="T47" i="8"/>
  <c r="U47" i="8" s="1"/>
  <c r="AH48" i="8"/>
  <c r="AI48" i="8" s="1"/>
  <c r="AV49" i="8"/>
  <c r="AW49" i="8" s="1"/>
  <c r="W35" i="8"/>
  <c r="Y35" i="8" s="1"/>
  <c r="Y50" i="8"/>
  <c r="AV50" i="8"/>
  <c r="AW50" i="8" s="1"/>
  <c r="AI52" i="8"/>
  <c r="AA52" i="8"/>
  <c r="U58" i="7"/>
  <c r="I61" i="7"/>
  <c r="N61" i="7" s="1"/>
  <c r="AK62" i="7"/>
  <c r="AM62" i="7" s="1"/>
  <c r="AM31" i="8"/>
  <c r="T32" i="8"/>
  <c r="AV41" i="8"/>
  <c r="AW41" i="8" s="1"/>
  <c r="AH46" i="8"/>
  <c r="AI46" i="8" s="1"/>
  <c r="AO48" i="8"/>
  <c r="AP48" i="8" s="1"/>
  <c r="AW48" i="8"/>
  <c r="AH49" i="8"/>
  <c r="AI49" i="8" s="1"/>
  <c r="N51" i="8"/>
  <c r="AA51" i="8"/>
  <c r="AI51" i="8"/>
  <c r="AH53" i="8"/>
  <c r="AP53" i="8"/>
  <c r="AI53" i="8"/>
  <c r="M24" i="8"/>
  <c r="AT30" i="8"/>
  <c r="U32" i="8"/>
  <c r="AO32" i="8"/>
  <c r="AP32" i="8" s="1"/>
  <c r="AH33" i="8"/>
  <c r="AI33" i="8" s="1"/>
  <c r="AP33" i="8"/>
  <c r="AB37" i="8"/>
  <c r="T37" i="8"/>
  <c r="AO46" i="8"/>
  <c r="AP46" i="8" s="1"/>
  <c r="U49" i="8"/>
  <c r="AT23" i="8"/>
  <c r="AA27" i="8"/>
  <c r="AM29" i="8"/>
  <c r="U33" i="8"/>
  <c r="AW35" i="8"/>
  <c r="M36" i="8"/>
  <c r="N36" i="8" s="1"/>
  <c r="AV46" i="8"/>
  <c r="AW46" i="8" s="1"/>
  <c r="AI47" i="8"/>
  <c r="T48" i="8"/>
  <c r="U48" i="8" s="1"/>
  <c r="M49" i="8"/>
  <c r="N49" i="8" s="1"/>
  <c r="M53" i="8"/>
  <c r="AO53" i="8"/>
  <c r="M26" i="8"/>
  <c r="M32" i="8"/>
  <c r="AV32" i="8"/>
  <c r="AW32" i="8" s="1"/>
  <c r="AP36" i="8"/>
  <c r="AH36" i="8"/>
  <c r="M37" i="8"/>
  <c r="N37" i="8" s="1"/>
  <c r="AA37" i="8"/>
  <c r="AI37" i="8"/>
  <c r="AI41" i="8"/>
  <c r="AA47" i="8"/>
  <c r="AB47" i="8" s="1"/>
  <c r="AW47" i="8"/>
  <c r="AP51" i="8"/>
  <c r="AH51" i="8"/>
  <c r="U52" i="8"/>
  <c r="M52" i="8"/>
  <c r="AW52" i="8"/>
  <c r="AO52" i="8"/>
  <c r="X43" i="8"/>
  <c r="Y43" i="8" s="1"/>
  <c r="AS44" i="8"/>
  <c r="AT44" i="8" s="1"/>
  <c r="K45" i="8"/>
  <c r="L45" i="8" s="1"/>
  <c r="X44" i="8"/>
  <c r="Y44" i="8" s="1"/>
  <c r="AH44" i="8" s="1"/>
  <c r="AB52" i="8"/>
  <c r="AP52" i="8"/>
  <c r="L40" i="8"/>
  <c r="K41" i="8"/>
  <c r="L41" i="8" s="1"/>
  <c r="AL43" i="8"/>
  <c r="AM43" i="8" s="1"/>
  <c r="X45" i="8"/>
  <c r="Y45" i="8" s="1"/>
  <c r="AH45" i="8" s="1"/>
  <c r="AP47" i="8"/>
  <c r="Y40" i="8"/>
  <c r="AH40" i="8" s="1"/>
  <c r="H44" i="8"/>
  <c r="I44" i="8" s="1"/>
  <c r="M44" i="8" s="1"/>
  <c r="AL45" i="8"/>
  <c r="AM45" i="8" s="1"/>
  <c r="AE43" i="8"/>
  <c r="AF43" i="8" s="1"/>
  <c r="AM40" i="8"/>
  <c r="AV40" i="8" s="1"/>
  <c r="AA313" i="1" l="1"/>
  <c r="AB313" i="1"/>
  <c r="AI313" i="1"/>
  <c r="T104" i="3"/>
  <c r="U104" i="3" s="1"/>
  <c r="AO294" i="1"/>
  <c r="AP294" i="1" s="1"/>
  <c r="AA105" i="1"/>
  <c r="T174" i="1"/>
  <c r="U174" i="1" s="1"/>
  <c r="AW108" i="1"/>
  <c r="AV41" i="3"/>
  <c r="AV44" i="8"/>
  <c r="T44" i="7"/>
  <c r="AO117" i="1"/>
  <c r="AP117" i="1" s="1"/>
  <c r="AO249" i="1"/>
  <c r="AP249" i="1" s="1"/>
  <c r="M44" i="5"/>
  <c r="N44" i="5" s="1"/>
  <c r="AH106" i="3"/>
  <c r="U44" i="7"/>
  <c r="R54" i="5"/>
  <c r="AV106" i="3"/>
  <c r="AV56" i="1"/>
  <c r="AW56" i="1" s="1"/>
  <c r="AA44" i="1"/>
  <c r="AW120" i="5"/>
  <c r="AX120" i="5" s="1"/>
  <c r="M45" i="5"/>
  <c r="N45" i="5" s="1"/>
  <c r="AW106" i="3"/>
  <c r="AI251" i="1"/>
  <c r="R240" i="1"/>
  <c r="AT240" i="1"/>
  <c r="N251" i="1"/>
  <c r="AP45" i="6"/>
  <c r="AG54" i="5"/>
  <c r="AP54" i="5" s="1"/>
  <c r="AE35" i="5"/>
  <c r="AE101" i="5" s="1"/>
  <c r="AG101" i="5" s="1"/>
  <c r="AU54" i="5"/>
  <c r="AW54" i="5" s="1"/>
  <c r="AX54" i="5" s="1"/>
  <c r="AS35" i="5"/>
  <c r="AM301" i="1"/>
  <c r="T175" i="1"/>
  <c r="U175" i="1" s="1"/>
  <c r="AT35" i="3"/>
  <c r="AT42" i="3" s="1"/>
  <c r="AH104" i="3"/>
  <c r="AI104" i="3" s="1"/>
  <c r="AA104" i="3"/>
  <c r="AB104" i="3" s="1"/>
  <c r="AO104" i="3"/>
  <c r="AP104" i="3" s="1"/>
  <c r="AA46" i="3"/>
  <c r="AW27" i="3"/>
  <c r="U53" i="3"/>
  <c r="AV57" i="4"/>
  <c r="AW57" i="4" s="1"/>
  <c r="AG111" i="5"/>
  <c r="AP45" i="5"/>
  <c r="AQ45" i="5"/>
  <c r="AW45" i="5"/>
  <c r="AX45" i="5" s="1"/>
  <c r="AX112" i="5"/>
  <c r="AX53" i="5"/>
  <c r="AW45" i="6"/>
  <c r="AM34" i="8"/>
  <c r="AM39" i="8" s="1"/>
  <c r="AV29" i="8"/>
  <c r="AW47" i="7"/>
  <c r="AO44" i="7"/>
  <c r="AO61" i="7"/>
  <c r="L43" i="7"/>
  <c r="AW94" i="2"/>
  <c r="M52" i="2"/>
  <c r="T52" i="1"/>
  <c r="U52" i="1" s="1"/>
  <c r="AV33" i="2"/>
  <c r="AW33" i="2" s="1"/>
  <c r="AW112" i="1"/>
  <c r="AO112" i="1"/>
  <c r="AP112" i="1" s="1"/>
  <c r="AH252" i="1"/>
  <c r="AM36" i="3"/>
  <c r="AO62" i="7"/>
  <c r="AP62" i="7" s="1"/>
  <c r="M34" i="5"/>
  <c r="L40" i="5"/>
  <c r="AA35" i="8"/>
  <c r="AH35" i="8"/>
  <c r="AI35" i="8" s="1"/>
  <c r="AP57" i="4"/>
  <c r="M252" i="1"/>
  <c r="U252" i="1"/>
  <c r="N252" i="1"/>
  <c r="AA62" i="7"/>
  <c r="AH62" i="7"/>
  <c r="AI62" i="7" s="1"/>
  <c r="M57" i="4"/>
  <c r="T57" i="4"/>
  <c r="U57" i="4" s="1"/>
  <c r="AH36" i="2"/>
  <c r="AA300" i="1"/>
  <c r="AB300" i="1" s="1"/>
  <c r="AA303" i="1"/>
  <c r="AB303" i="1" s="1"/>
  <c r="AV308" i="1"/>
  <c r="AO301" i="1"/>
  <c r="AI51" i="2"/>
  <c r="AH51" i="2"/>
  <c r="AA51" i="2"/>
  <c r="T32" i="2"/>
  <c r="U32" i="2" s="1"/>
  <c r="AB32" i="2"/>
  <c r="AB52" i="2"/>
  <c r="T52" i="2"/>
  <c r="T307" i="1"/>
  <c r="U307" i="1" s="1"/>
  <c r="AA307" i="1"/>
  <c r="AB307" i="1" s="1"/>
  <c r="AA244" i="1"/>
  <c r="AB244" i="1" s="1"/>
  <c r="AH244" i="1"/>
  <c r="AI244" i="1" s="1"/>
  <c r="T293" i="1"/>
  <c r="U293" i="1" s="1"/>
  <c r="AT38" i="2"/>
  <c r="AV32" i="2"/>
  <c r="AW32" i="2" s="1"/>
  <c r="M168" i="1"/>
  <c r="N168" i="1" s="1"/>
  <c r="W119" i="2"/>
  <c r="X39" i="2"/>
  <c r="X33" i="2"/>
  <c r="Y33" i="2" s="1"/>
  <c r="AH33" i="2" s="1"/>
  <c r="T55" i="1"/>
  <c r="U55" i="1" s="1"/>
  <c r="AO168" i="1"/>
  <c r="AP168" i="1" s="1"/>
  <c r="T168" i="1"/>
  <c r="U168" i="1" s="1"/>
  <c r="AA117" i="1"/>
  <c r="AB117" i="1" s="1"/>
  <c r="M232" i="1"/>
  <c r="N232" i="1" s="1"/>
  <c r="AA124" i="1"/>
  <c r="U124" i="1"/>
  <c r="T124" i="1"/>
  <c r="AB124" i="1"/>
  <c r="AO55" i="1"/>
  <c r="AP55" i="1" s="1"/>
  <c r="AH177" i="1"/>
  <c r="AM173" i="1"/>
  <c r="AO167" i="1"/>
  <c r="AP167" i="1" s="1"/>
  <c r="AA293" i="1"/>
  <c r="AB293" i="1" s="1"/>
  <c r="AV310" i="1"/>
  <c r="AW310" i="1" s="1"/>
  <c r="J109" i="3"/>
  <c r="L109" i="3" s="1"/>
  <c r="L41" i="3"/>
  <c r="AH112" i="1"/>
  <c r="AI112" i="1" s="1"/>
  <c r="AV51" i="1"/>
  <c r="AH18" i="8"/>
  <c r="AP18" i="8"/>
  <c r="AB45" i="7"/>
  <c r="T45" i="7"/>
  <c r="T50" i="6"/>
  <c r="U50" i="6" s="1"/>
  <c r="AA50" i="6"/>
  <c r="AB50" i="6" s="1"/>
  <c r="M116" i="5"/>
  <c r="N116" i="5" s="1"/>
  <c r="M36" i="2"/>
  <c r="U36" i="2"/>
  <c r="N36" i="2"/>
  <c r="AO240" i="1"/>
  <c r="AP240" i="1" s="1"/>
  <c r="AT50" i="1"/>
  <c r="AV44" i="1"/>
  <c r="AW44" i="1" s="1"/>
  <c r="AF50" i="1"/>
  <c r="AH44" i="1"/>
  <c r="AI44" i="1" s="1"/>
  <c r="M56" i="7"/>
  <c r="N56" i="7" s="1"/>
  <c r="T56" i="7"/>
  <c r="U56" i="7" s="1"/>
  <c r="AA26" i="6"/>
  <c r="AB26" i="6" s="1"/>
  <c r="M19" i="3"/>
  <c r="N19" i="3" s="1"/>
  <c r="U19" i="3"/>
  <c r="U54" i="3"/>
  <c r="U32" i="3"/>
  <c r="T32" i="3"/>
  <c r="AB32" i="3"/>
  <c r="AA32" i="3"/>
  <c r="U47" i="2"/>
  <c r="M47" i="2"/>
  <c r="N47" i="2" s="1"/>
  <c r="AF34" i="8"/>
  <c r="AO34" i="8" s="1"/>
  <c r="M61" i="7"/>
  <c r="N59" i="7"/>
  <c r="AT34" i="8"/>
  <c r="AO23" i="8"/>
  <c r="AW23" i="8"/>
  <c r="AO50" i="7"/>
  <c r="AP50" i="7" s="1"/>
  <c r="AV50" i="7"/>
  <c r="AW50" i="7" s="1"/>
  <c r="AH52" i="7"/>
  <c r="AO52" i="7"/>
  <c r="AP52" i="7" s="1"/>
  <c r="M43" i="7"/>
  <c r="N43" i="7" s="1"/>
  <c r="L48" i="7"/>
  <c r="AH48" i="6"/>
  <c r="AO48" i="6"/>
  <c r="AP48" i="6" s="1"/>
  <c r="AP110" i="5"/>
  <c r="AQ110" i="5" s="1"/>
  <c r="AA28" i="6"/>
  <c r="M110" i="5"/>
  <c r="N110" i="5" s="1"/>
  <c r="AH28" i="6"/>
  <c r="AI28" i="6" s="1"/>
  <c r="AH26" i="6"/>
  <c r="AI26" i="6" s="1"/>
  <c r="T34" i="6"/>
  <c r="U34" i="6" s="1"/>
  <c r="AN106" i="5"/>
  <c r="AX100" i="5"/>
  <c r="AW111" i="5"/>
  <c r="AX111" i="5" s="1"/>
  <c r="AQ85" i="5"/>
  <c r="AI85" i="5"/>
  <c r="AW100" i="5"/>
  <c r="M53" i="4"/>
  <c r="N53" i="4" s="1"/>
  <c r="U53" i="5"/>
  <c r="N57" i="4"/>
  <c r="M49" i="4"/>
  <c r="N49" i="4" s="1"/>
  <c r="AO111" i="3"/>
  <c r="AP111" i="3" s="1"/>
  <c r="AW111" i="3"/>
  <c r="M51" i="3"/>
  <c r="N51" i="3" s="1"/>
  <c r="T18" i="3"/>
  <c r="AB18" i="3"/>
  <c r="M123" i="3"/>
  <c r="M47" i="3"/>
  <c r="N47" i="3" s="1"/>
  <c r="U30" i="3"/>
  <c r="T30" i="3"/>
  <c r="AB30" i="3"/>
  <c r="U22" i="3"/>
  <c r="T22" i="3"/>
  <c r="AB22" i="3"/>
  <c r="AA49" i="2"/>
  <c r="AB49" i="2" s="1"/>
  <c r="T46" i="2"/>
  <c r="AV93" i="2"/>
  <c r="AA308" i="1"/>
  <c r="AB308" i="1" s="1"/>
  <c r="AI52" i="2"/>
  <c r="AA52" i="2"/>
  <c r="AB51" i="2"/>
  <c r="T51" i="2"/>
  <c r="AB294" i="1"/>
  <c r="AA239" i="1"/>
  <c r="M250" i="1"/>
  <c r="N250" i="1" s="1"/>
  <c r="T250" i="1"/>
  <c r="U250" i="1" s="1"/>
  <c r="AO105" i="1"/>
  <c r="AP105" i="1" s="1"/>
  <c r="AM111" i="1"/>
  <c r="AA179" i="1"/>
  <c r="AI179" i="1"/>
  <c r="T56" i="1"/>
  <c r="U56" i="1" s="1"/>
  <c r="AL175" i="1"/>
  <c r="AM175" i="1" s="1"/>
  <c r="AM174" i="1"/>
  <c r="AL179" i="1"/>
  <c r="AM179" i="1" s="1"/>
  <c r="AL178" i="1"/>
  <c r="AM178" i="1" s="1"/>
  <c r="AL177" i="1"/>
  <c r="AM177" i="1" s="1"/>
  <c r="AO54" i="1"/>
  <c r="AI101" i="5"/>
  <c r="AJ101" i="5" s="1"/>
  <c r="M174" i="1"/>
  <c r="N174" i="1" s="1"/>
  <c r="T125" i="1"/>
  <c r="AB125" i="1"/>
  <c r="AO56" i="1"/>
  <c r="AP56" i="1" s="1"/>
  <c r="AH178" i="1"/>
  <c r="AI178" i="1" s="1"/>
  <c r="T36" i="3"/>
  <c r="U36" i="3" s="1"/>
  <c r="AP113" i="1"/>
  <c r="AH113" i="1"/>
  <c r="AI113" i="1" s="1"/>
  <c r="AH239" i="1"/>
  <c r="AI239" i="1" s="1"/>
  <c r="AV54" i="1"/>
  <c r="AW54" i="1" s="1"/>
  <c r="L111" i="1"/>
  <c r="M105" i="1"/>
  <c r="N105" i="1" s="1"/>
  <c r="AA54" i="7"/>
  <c r="AB54" i="7" s="1"/>
  <c r="M47" i="4"/>
  <c r="N47" i="4" s="1"/>
  <c r="M44" i="3"/>
  <c r="N44" i="3" s="1"/>
  <c r="AO93" i="2"/>
  <c r="AW93" i="2"/>
  <c r="M308" i="1"/>
  <c r="N308" i="1" s="1"/>
  <c r="AB239" i="1"/>
  <c r="AA116" i="1"/>
  <c r="AB116" i="1" s="1"/>
  <c r="G96" i="2"/>
  <c r="I96" i="2" s="1"/>
  <c r="I37" i="2"/>
  <c r="AP111" i="5"/>
  <c r="AQ111" i="5" s="1"/>
  <c r="AH114" i="3"/>
  <c r="AI114" i="3" s="1"/>
  <c r="AV18" i="3"/>
  <c r="AW18" i="3"/>
  <c r="AH36" i="3"/>
  <c r="AI36" i="3" s="1"/>
  <c r="M46" i="3"/>
  <c r="U23" i="3"/>
  <c r="T23" i="3"/>
  <c r="AB23" i="3"/>
  <c r="AH94" i="2"/>
  <c r="AP94" i="2"/>
  <c r="AI18" i="8"/>
  <c r="T49" i="7"/>
  <c r="U49" i="7" s="1"/>
  <c r="AA39" i="7"/>
  <c r="AH39" i="7"/>
  <c r="AI39" i="7" s="1"/>
  <c r="AP53" i="7"/>
  <c r="AH53" i="7"/>
  <c r="AO34" i="6"/>
  <c r="AP34" i="6" s="1"/>
  <c r="AM40" i="6"/>
  <c r="AJ119" i="5"/>
  <c r="AA119" i="5"/>
  <c r="U119" i="5"/>
  <c r="T119" i="5"/>
  <c r="M119" i="5"/>
  <c r="AI83" i="5"/>
  <c r="AJ83" i="5"/>
  <c r="AG100" i="5"/>
  <c r="AQ83" i="5"/>
  <c r="AI119" i="5"/>
  <c r="N111" i="5"/>
  <c r="M37" i="4"/>
  <c r="AH111" i="3"/>
  <c r="AI111" i="3" s="1"/>
  <c r="T47" i="4"/>
  <c r="U47" i="4" s="1"/>
  <c r="AI34" i="5"/>
  <c r="AJ34" i="5" s="1"/>
  <c r="AH116" i="3"/>
  <c r="AI116" i="3" s="1"/>
  <c r="AH57" i="4"/>
  <c r="AI57" i="4" s="1"/>
  <c r="T34" i="5"/>
  <c r="U34" i="5" s="1"/>
  <c r="AB43" i="3"/>
  <c r="T43" i="3"/>
  <c r="AO112" i="3"/>
  <c r="AP112" i="3" s="1"/>
  <c r="AV112" i="3"/>
  <c r="AW112" i="3" s="1"/>
  <c r="T48" i="3"/>
  <c r="U48" i="3" s="1"/>
  <c r="AW41" i="3"/>
  <c r="AA118" i="3"/>
  <c r="AB118" i="3" s="1"/>
  <c r="AH50" i="3"/>
  <c r="AI50" i="3" s="1"/>
  <c r="AO50" i="3"/>
  <c r="AP50" i="3" s="1"/>
  <c r="AH43" i="3"/>
  <c r="AI43" i="3" s="1"/>
  <c r="Y42" i="3"/>
  <c r="M48" i="3"/>
  <c r="N48" i="3" s="1"/>
  <c r="T103" i="3"/>
  <c r="U103" i="3" s="1"/>
  <c r="AH35" i="3"/>
  <c r="AI35" i="3" s="1"/>
  <c r="U18" i="3"/>
  <c r="AP93" i="2"/>
  <c r="AH93" i="2"/>
  <c r="AP48" i="2"/>
  <c r="AH48" i="2"/>
  <c r="AI48" i="2" s="1"/>
  <c r="AO250" i="1"/>
  <c r="AP250" i="1" s="1"/>
  <c r="AA22" i="3"/>
  <c r="AW308" i="1"/>
  <c r="AO308" i="1"/>
  <c r="AP308" i="1" s="1"/>
  <c r="AA311" i="1"/>
  <c r="AB311" i="1" s="1"/>
  <c r="AI311" i="1"/>
  <c r="AW50" i="2"/>
  <c r="AH293" i="1"/>
  <c r="AI293" i="1" s="1"/>
  <c r="AV240" i="1"/>
  <c r="AW240" i="1" s="1"/>
  <c r="AO246" i="1"/>
  <c r="AP246" i="1" s="1"/>
  <c r="Y240" i="1"/>
  <c r="AH240" i="1" s="1"/>
  <c r="M311" i="1"/>
  <c r="N311" i="1" s="1"/>
  <c r="U311" i="1"/>
  <c r="T178" i="1"/>
  <c r="U178" i="1" s="1"/>
  <c r="AS44" i="2"/>
  <c r="AT44" i="2" s="1"/>
  <c r="AS40" i="2"/>
  <c r="AT40" i="2" s="1"/>
  <c r="AT39" i="2"/>
  <c r="AS43" i="2"/>
  <c r="AT43" i="2" s="1"/>
  <c r="AS42" i="2"/>
  <c r="AT42" i="2" s="1"/>
  <c r="AO33" i="2"/>
  <c r="AP33" i="2" s="1"/>
  <c r="AA243" i="1"/>
  <c r="AB243" i="1" s="1"/>
  <c r="N187" i="1"/>
  <c r="M187" i="1"/>
  <c r="M54" i="1"/>
  <c r="N54" i="1" s="1"/>
  <c r="AP49" i="1"/>
  <c r="AH49" i="1"/>
  <c r="AI49" i="1" s="1"/>
  <c r="AD298" i="1"/>
  <c r="AF298" i="1" s="1"/>
  <c r="AF299" i="1" s="1"/>
  <c r="AF237" i="1"/>
  <c r="AF238" i="1" s="1"/>
  <c r="G298" i="1"/>
  <c r="I298" i="1" s="1"/>
  <c r="I237" i="1"/>
  <c r="AH234" i="1"/>
  <c r="Y173" i="1"/>
  <c r="M175" i="1"/>
  <c r="N175" i="1" s="1"/>
  <c r="AA177" i="1"/>
  <c r="AB177" i="1" s="1"/>
  <c r="AI177" i="1"/>
  <c r="I106" i="1"/>
  <c r="M106" i="1" s="1"/>
  <c r="M51" i="1"/>
  <c r="N51" i="1" s="1"/>
  <c r="AH167" i="1"/>
  <c r="AI167" i="1" s="1"/>
  <c r="AF173" i="1"/>
  <c r="AM299" i="1"/>
  <c r="AO293" i="1"/>
  <c r="AP293" i="1" s="1"/>
  <c r="P101" i="5"/>
  <c r="R101" i="5" s="1"/>
  <c r="AA101" i="5" s="1"/>
  <c r="R35" i="5"/>
  <c r="R40" i="5" s="1"/>
  <c r="AA45" i="7"/>
  <c r="J298" i="1"/>
  <c r="L298" i="1" s="1"/>
  <c r="L237" i="1"/>
  <c r="AP54" i="1"/>
  <c r="AE44" i="2"/>
  <c r="AF44" i="2" s="1"/>
  <c r="AE42" i="2"/>
  <c r="AF42" i="2" s="1"/>
  <c r="AE40" i="2"/>
  <c r="AF40" i="2" s="1"/>
  <c r="AF39" i="2"/>
  <c r="AE43" i="2"/>
  <c r="AF43" i="2" s="1"/>
  <c r="M40" i="8"/>
  <c r="N40" i="8" s="1"/>
  <c r="AA34" i="8"/>
  <c r="Y39" i="8"/>
  <c r="AF48" i="7"/>
  <c r="M120" i="5"/>
  <c r="N120" i="5" s="1"/>
  <c r="Q112" i="5"/>
  <c r="R112" i="5" s="1"/>
  <c r="R111" i="5"/>
  <c r="Y110" i="3"/>
  <c r="AA103" i="3"/>
  <c r="AB103" i="3" s="1"/>
  <c r="AA54" i="3"/>
  <c r="AF54" i="3" s="1"/>
  <c r="AA242" i="1"/>
  <c r="AB242" i="1" s="1"/>
  <c r="M167" i="1"/>
  <c r="N167" i="1" s="1"/>
  <c r="L173" i="1"/>
  <c r="T54" i="1"/>
  <c r="U54" i="1" s="1"/>
  <c r="M178" i="1"/>
  <c r="M55" i="1"/>
  <c r="N55" i="1" s="1"/>
  <c r="AH175" i="1"/>
  <c r="AI175" i="1" s="1"/>
  <c r="M56" i="1"/>
  <c r="N56" i="1" s="1"/>
  <c r="AH242" i="1"/>
  <c r="AI242" i="1" s="1"/>
  <c r="M103" i="3"/>
  <c r="N103" i="3" s="1"/>
  <c r="M45" i="8"/>
  <c r="N45" i="8" s="1"/>
  <c r="AO29" i="8"/>
  <c r="AP29" i="8" s="1"/>
  <c r="AW29" i="8"/>
  <c r="AV30" i="8"/>
  <c r="AW44" i="8"/>
  <c r="T61" i="7"/>
  <c r="AB61" i="7"/>
  <c r="AW27" i="8"/>
  <c r="R39" i="8"/>
  <c r="T34" i="8"/>
  <c r="U34" i="8" s="1"/>
  <c r="AB34" i="8"/>
  <c r="L39" i="8"/>
  <c r="M34" i="8"/>
  <c r="AW28" i="7"/>
  <c r="M30" i="7"/>
  <c r="N30" i="7" s="1"/>
  <c r="U30" i="7"/>
  <c r="AM48" i="7"/>
  <c r="AO43" i="7"/>
  <c r="AP43" i="7" s="1"/>
  <c r="AA49" i="7"/>
  <c r="AB49" i="7" s="1"/>
  <c r="AP54" i="7"/>
  <c r="AH54" i="7"/>
  <c r="AI54" i="7" s="1"/>
  <c r="U29" i="7"/>
  <c r="M29" i="7"/>
  <c r="N29" i="7" s="1"/>
  <c r="M54" i="6"/>
  <c r="N54" i="6" s="1"/>
  <c r="AT43" i="7"/>
  <c r="AI48" i="6"/>
  <c r="AA116" i="5"/>
  <c r="AB116" i="5" s="1"/>
  <c r="X111" i="5"/>
  <c r="Y110" i="5"/>
  <c r="AQ112" i="5"/>
  <c r="N112" i="5"/>
  <c r="L106" i="5"/>
  <c r="M100" i="5"/>
  <c r="N100" i="5" s="1"/>
  <c r="AJ85" i="5"/>
  <c r="M36" i="5"/>
  <c r="N36" i="5" s="1"/>
  <c r="AA100" i="5"/>
  <c r="AB100" i="5" s="1"/>
  <c r="Y106" i="5"/>
  <c r="N34" i="5"/>
  <c r="AH37" i="4"/>
  <c r="AN34" i="5"/>
  <c r="AW34" i="5" s="1"/>
  <c r="AP83" i="5"/>
  <c r="Y35" i="5"/>
  <c r="Y40" i="5" s="1"/>
  <c r="AW114" i="3"/>
  <c r="AO114" i="3"/>
  <c r="AP114" i="3" s="1"/>
  <c r="R35" i="3"/>
  <c r="L35" i="3"/>
  <c r="AH46" i="3"/>
  <c r="AI46" i="3" s="1"/>
  <c r="AA53" i="3"/>
  <c r="AF53" i="3" s="1"/>
  <c r="AW116" i="3"/>
  <c r="M18" i="3"/>
  <c r="N18" i="3" s="1"/>
  <c r="I35" i="3"/>
  <c r="N111" i="2"/>
  <c r="AI93" i="2"/>
  <c r="T308" i="1"/>
  <c r="U308" i="1" s="1"/>
  <c r="M94" i="2"/>
  <c r="N94" i="2" s="1"/>
  <c r="AA46" i="2"/>
  <c r="AB46" i="2" s="1"/>
  <c r="AH250" i="1"/>
  <c r="AI250" i="1" s="1"/>
  <c r="AV244" i="1"/>
  <c r="AV252" i="1"/>
  <c r="N178" i="1"/>
  <c r="AS98" i="2"/>
  <c r="AS92" i="2"/>
  <c r="AT92" i="2" s="1"/>
  <c r="AV250" i="1"/>
  <c r="AW250" i="1" s="1"/>
  <c r="AA178" i="1"/>
  <c r="AB178" i="1" s="1"/>
  <c r="AL43" i="2"/>
  <c r="AM43" i="2" s="1"/>
  <c r="AL42" i="2"/>
  <c r="AM42" i="2" s="1"/>
  <c r="AL44" i="2"/>
  <c r="AM44" i="2" s="1"/>
  <c r="AM39" i="2"/>
  <c r="AL40" i="2"/>
  <c r="AM40" i="2" s="1"/>
  <c r="AA60" i="1"/>
  <c r="AB60" i="1" s="1"/>
  <c r="AH60" i="1"/>
  <c r="AI60" i="1" s="1"/>
  <c r="T49" i="1"/>
  <c r="U49" i="1" s="1"/>
  <c r="T232" i="1"/>
  <c r="U232" i="1" s="1"/>
  <c r="AD109" i="3"/>
  <c r="AF109" i="3" s="1"/>
  <c r="AF41" i="3"/>
  <c r="G109" i="3"/>
  <c r="I109" i="3" s="1"/>
  <c r="I110" i="3" s="1"/>
  <c r="I41" i="3"/>
  <c r="AV301" i="1"/>
  <c r="AW301" i="1" s="1"/>
  <c r="M177" i="1"/>
  <c r="N177" i="1" s="1"/>
  <c r="H113" i="1"/>
  <c r="I113" i="1" s="1"/>
  <c r="I112" i="1"/>
  <c r="H117" i="1"/>
  <c r="I117" i="1" s="1"/>
  <c r="H115" i="1"/>
  <c r="I115" i="1" s="1"/>
  <c r="H116" i="1"/>
  <c r="I116" i="1" s="1"/>
  <c r="AA49" i="1"/>
  <c r="AB49" i="1" s="1"/>
  <c r="AO124" i="1"/>
  <c r="AI124" i="1"/>
  <c r="AH124" i="1"/>
  <c r="AP124" i="1"/>
  <c r="AA125" i="1"/>
  <c r="T106" i="1"/>
  <c r="U106" i="1" s="1"/>
  <c r="J96" i="2"/>
  <c r="L96" i="2" s="1"/>
  <c r="L37" i="2"/>
  <c r="L38" i="2" s="1"/>
  <c r="AP101" i="5"/>
  <c r="AQ101" i="5" s="1"/>
  <c r="T35" i="8"/>
  <c r="U35" i="8" s="1"/>
  <c r="AB35" i="8"/>
  <c r="AV168" i="1"/>
  <c r="AW168" i="1" s="1"/>
  <c r="R173" i="1"/>
  <c r="T167" i="1"/>
  <c r="U167" i="1" s="1"/>
  <c r="AB167" i="1" s="1"/>
  <c r="T51" i="1"/>
  <c r="U51" i="1" s="1"/>
  <c r="AE92" i="2"/>
  <c r="AF92" i="2" s="1"/>
  <c r="AE98" i="2"/>
  <c r="T44" i="1"/>
  <c r="U44" i="1" s="1"/>
  <c r="R50" i="1"/>
  <c r="AW116" i="1"/>
  <c r="I173" i="1"/>
  <c r="T59" i="7"/>
  <c r="U59" i="7" s="1"/>
  <c r="AA59" i="7"/>
  <c r="AB59" i="7" s="1"/>
  <c r="T51" i="5"/>
  <c r="M114" i="3"/>
  <c r="N114" i="3" s="1"/>
  <c r="U114" i="3"/>
  <c r="AH88" i="3"/>
  <c r="AP88" i="3"/>
  <c r="AI88" i="3"/>
  <c r="AP52" i="2"/>
  <c r="AO52" i="2"/>
  <c r="AH52" i="2"/>
  <c r="N249" i="1"/>
  <c r="AA305" i="1"/>
  <c r="AH305" i="1"/>
  <c r="AI305" i="1" s="1"/>
  <c r="AO300" i="1"/>
  <c r="AP300" i="1" s="1"/>
  <c r="N181" i="1"/>
  <c r="M45" i="7"/>
  <c r="N45" i="7" s="1"/>
  <c r="AA27" i="6"/>
  <c r="T53" i="4"/>
  <c r="U53" i="4" s="1"/>
  <c r="J38" i="4"/>
  <c r="L38" i="4" s="1"/>
  <c r="L43" i="4" s="1"/>
  <c r="P38" i="4"/>
  <c r="R38" i="4" s="1"/>
  <c r="R43" i="4" s="1"/>
  <c r="AK38" i="4"/>
  <c r="AM38" i="4" s="1"/>
  <c r="AM43" i="4" s="1"/>
  <c r="W38" i="4"/>
  <c r="Y38" i="4" s="1"/>
  <c r="AR38" i="4"/>
  <c r="AT38" i="4" s="1"/>
  <c r="AD38" i="4"/>
  <c r="AF38" i="4" s="1"/>
  <c r="AA94" i="2"/>
  <c r="AI94" i="2"/>
  <c r="AI44" i="8"/>
  <c r="AO27" i="8"/>
  <c r="AV62" i="7"/>
  <c r="AW62" i="7" s="1"/>
  <c r="M49" i="7"/>
  <c r="N49" i="7" s="1"/>
  <c r="M53" i="6"/>
  <c r="N53" i="6"/>
  <c r="T52" i="7"/>
  <c r="U52" i="7" s="1"/>
  <c r="AA40" i="7"/>
  <c r="AB40" i="7" s="1"/>
  <c r="AI40" i="7"/>
  <c r="Y43" i="7"/>
  <c r="AH43" i="7" s="1"/>
  <c r="Q45" i="6"/>
  <c r="R45" i="6" s="1"/>
  <c r="R44" i="6"/>
  <c r="AP116" i="5"/>
  <c r="AQ116" i="5" s="1"/>
  <c r="AX116" i="5"/>
  <c r="AA118" i="5"/>
  <c r="AB118" i="5" s="1"/>
  <c r="AI118" i="5"/>
  <c r="AJ118" i="5" s="1"/>
  <c r="Y34" i="6"/>
  <c r="AB27" i="6"/>
  <c r="T54" i="5"/>
  <c r="U54" i="5" s="1"/>
  <c r="AP52" i="5"/>
  <c r="AQ52" i="5" s="1"/>
  <c r="AW52" i="5"/>
  <c r="AX52" i="5" s="1"/>
  <c r="AI54" i="5"/>
  <c r="AJ54" i="5" s="1"/>
  <c r="AQ54" i="5"/>
  <c r="AA44" i="5"/>
  <c r="AB44" i="5" s="1"/>
  <c r="AI44" i="5"/>
  <c r="AJ44" i="5" s="1"/>
  <c r="AV34" i="6"/>
  <c r="AW34" i="6" s="1"/>
  <c r="AT40" i="6"/>
  <c r="M108" i="5"/>
  <c r="N108" i="5" s="1"/>
  <c r="U108" i="5"/>
  <c r="T53" i="5"/>
  <c r="AB53" i="5"/>
  <c r="U33" i="5"/>
  <c r="M33" i="5"/>
  <c r="T44" i="5"/>
  <c r="U44" i="5" s="1"/>
  <c r="AA31" i="5"/>
  <c r="AJ31" i="5"/>
  <c r="X49" i="4"/>
  <c r="Y49" i="4" s="1"/>
  <c r="X48" i="4"/>
  <c r="Y48" i="4" s="1"/>
  <c r="Y47" i="4"/>
  <c r="AA54" i="5"/>
  <c r="AB54" i="5" s="1"/>
  <c r="N33" i="5"/>
  <c r="AO57" i="4"/>
  <c r="AI56" i="4"/>
  <c r="AA56" i="4"/>
  <c r="AH56" i="4"/>
  <c r="AV37" i="4"/>
  <c r="AW115" i="3"/>
  <c r="AO115" i="3"/>
  <c r="AH55" i="3"/>
  <c r="AP55" i="3"/>
  <c r="AO55" i="3"/>
  <c r="T116" i="3"/>
  <c r="U116" i="3" s="1"/>
  <c r="AA116" i="3"/>
  <c r="AB116" i="3" s="1"/>
  <c r="AF103" i="3"/>
  <c r="AH47" i="3"/>
  <c r="AI47" i="3" s="1"/>
  <c r="AW55" i="3"/>
  <c r="AL44" i="3"/>
  <c r="AM44" i="3" s="1"/>
  <c r="AV44" i="3" s="1"/>
  <c r="AM43" i="3"/>
  <c r="AL48" i="3"/>
  <c r="AM48" i="3" s="1"/>
  <c r="AV48" i="3" s="1"/>
  <c r="AL47" i="3"/>
  <c r="AM47" i="3" s="1"/>
  <c r="AL46" i="3"/>
  <c r="AM46" i="3" s="1"/>
  <c r="AO116" i="3"/>
  <c r="AP116" i="3" s="1"/>
  <c r="AH49" i="2"/>
  <c r="AI49" i="2" s="1"/>
  <c r="AB304" i="1"/>
  <c r="AO303" i="1"/>
  <c r="AP303" i="1" s="1"/>
  <c r="AV303" i="1"/>
  <c r="AW303" i="1" s="1"/>
  <c r="Q42" i="2"/>
  <c r="R42" i="2" s="1"/>
  <c r="Q40" i="2"/>
  <c r="R40" i="2" s="1"/>
  <c r="R39" i="2"/>
  <c r="Q43" i="2"/>
  <c r="R43" i="2" s="1"/>
  <c r="Q44" i="2"/>
  <c r="R44" i="2" s="1"/>
  <c r="AO243" i="1"/>
  <c r="AP243" i="1" s="1"/>
  <c r="AA234" i="1"/>
  <c r="AI234" i="1"/>
  <c r="T252" i="1"/>
  <c r="AB252" i="1"/>
  <c r="AA174" i="1"/>
  <c r="AB174" i="1" s="1"/>
  <c r="G321" i="1"/>
  <c r="H239" i="1"/>
  <c r="H233" i="1"/>
  <c r="I233" i="1" s="1"/>
  <c r="AA301" i="1"/>
  <c r="AB301" i="1" s="1"/>
  <c r="M293" i="1"/>
  <c r="N293" i="1" s="1"/>
  <c r="AL92" i="2"/>
  <c r="AM92" i="2" s="1"/>
  <c r="AM97" i="2" s="1"/>
  <c r="AL98" i="2"/>
  <c r="AP312" i="1"/>
  <c r="AH312" i="1"/>
  <c r="AV246" i="1"/>
  <c r="AW246" i="1" s="1"/>
  <c r="P298" i="1"/>
  <c r="R298" i="1" s="1"/>
  <c r="R299" i="1" s="1"/>
  <c r="R237" i="1"/>
  <c r="R238" i="1" s="1"/>
  <c r="K113" i="1"/>
  <c r="L113" i="1" s="1"/>
  <c r="L112" i="1"/>
  <c r="K117" i="1"/>
  <c r="L117" i="1" s="1"/>
  <c r="T117" i="1" s="1"/>
  <c r="K116" i="1"/>
  <c r="L116" i="1" s="1"/>
  <c r="K115" i="1"/>
  <c r="L115" i="1" s="1"/>
  <c r="AW251" i="1"/>
  <c r="AO233" i="1"/>
  <c r="AP233" i="1" s="1"/>
  <c r="AW233" i="1"/>
  <c r="G36" i="3"/>
  <c r="I36" i="3" s="1"/>
  <c r="I45" i="1"/>
  <c r="I50" i="1" s="1"/>
  <c r="AH125" i="1"/>
  <c r="AP125" i="1"/>
  <c r="AW239" i="1"/>
  <c r="AO239" i="1"/>
  <c r="AP239" i="1" s="1"/>
  <c r="W298" i="1"/>
  <c r="Y298" i="1" s="1"/>
  <c r="Y237" i="1"/>
  <c r="Y238" i="1" s="1"/>
  <c r="AM238" i="1"/>
  <c r="AO232" i="1"/>
  <c r="AP232" i="1" s="1"/>
  <c r="T177" i="1"/>
  <c r="U177" i="1" s="1"/>
  <c r="W96" i="2"/>
  <c r="Y96" i="2" s="1"/>
  <c r="Y37" i="2"/>
  <c r="Q45" i="8"/>
  <c r="R45" i="8" s="1"/>
  <c r="Q44" i="8"/>
  <c r="R44" i="8" s="1"/>
  <c r="AA44" i="8" s="1"/>
  <c r="Q43" i="8"/>
  <c r="R43" i="8" s="1"/>
  <c r="AA43" i="8" s="1"/>
  <c r="R40" i="8"/>
  <c r="Q41" i="8"/>
  <c r="R41" i="8" s="1"/>
  <c r="AS175" i="1"/>
  <c r="AT175" i="1" s="1"/>
  <c r="AV175" i="1" s="1"/>
  <c r="AT174" i="1"/>
  <c r="AS179" i="1"/>
  <c r="AT179" i="1" s="1"/>
  <c r="AS178" i="1"/>
  <c r="AT178" i="1" s="1"/>
  <c r="AS177" i="1"/>
  <c r="AT177" i="1" s="1"/>
  <c r="AI125" i="1"/>
  <c r="AV300" i="1"/>
  <c r="AW300" i="1" s="1"/>
  <c r="Y50" i="1"/>
  <c r="AA50" i="1" s="1"/>
  <c r="AW52" i="1"/>
  <c r="AW30" i="8"/>
  <c r="AO30" i="8"/>
  <c r="AA30" i="6"/>
  <c r="AB30" i="6" s="1"/>
  <c r="AI30" i="6"/>
  <c r="AA50" i="5"/>
  <c r="AB50" i="5"/>
  <c r="U56" i="4"/>
  <c r="M56" i="4"/>
  <c r="AO97" i="3"/>
  <c r="AP97" i="3" s="1"/>
  <c r="AV97" i="3"/>
  <c r="AW97" i="3" s="1"/>
  <c r="U111" i="2"/>
  <c r="M111" i="2"/>
  <c r="AA252" i="1"/>
  <c r="AI252" i="1"/>
  <c r="X55" i="1"/>
  <c r="Y55" i="1" s="1"/>
  <c r="AH55" i="1" s="1"/>
  <c r="X54" i="1"/>
  <c r="Y54" i="1" s="1"/>
  <c r="AH54" i="1" s="1"/>
  <c r="X56" i="1"/>
  <c r="Y56" i="1" s="1"/>
  <c r="AH56" i="1" s="1"/>
  <c r="Y51" i="1"/>
  <c r="AH51" i="1" s="1"/>
  <c r="X52" i="1"/>
  <c r="Y52" i="1" s="1"/>
  <c r="Y111" i="1"/>
  <c r="AH111" i="1" s="1"/>
  <c r="AO31" i="8"/>
  <c r="AP31" i="8" s="1"/>
  <c r="AV31" i="8"/>
  <c r="AW31" i="8" s="1"/>
  <c r="M52" i="7"/>
  <c r="N52" i="7" s="1"/>
  <c r="M47" i="7"/>
  <c r="U47" i="7"/>
  <c r="AA120" i="5"/>
  <c r="AB120" i="5" s="1"/>
  <c r="AJ120" i="5"/>
  <c r="T100" i="5"/>
  <c r="U100" i="5" s="1"/>
  <c r="AO90" i="3"/>
  <c r="AW90" i="3"/>
  <c r="AV90" i="3"/>
  <c r="AI45" i="8"/>
  <c r="AB62" i="7"/>
  <c r="T62" i="7"/>
  <c r="U62" i="7" s="1"/>
  <c r="AO43" i="8"/>
  <c r="AP43" i="8" s="1"/>
  <c r="AW43" i="8"/>
  <c r="AV23" i="8"/>
  <c r="AP30" i="8"/>
  <c r="AA61" i="7"/>
  <c r="AA52" i="7"/>
  <c r="AB52" i="7" s="1"/>
  <c r="AI52" i="7"/>
  <c r="I39" i="8"/>
  <c r="N34" i="8"/>
  <c r="AP44" i="7"/>
  <c r="AH44" i="7"/>
  <c r="AI44" i="7" s="1"/>
  <c r="AA41" i="7"/>
  <c r="AI41" i="7"/>
  <c r="M53" i="7"/>
  <c r="N53" i="7" s="1"/>
  <c r="AA53" i="6"/>
  <c r="T53" i="6"/>
  <c r="AB53" i="6"/>
  <c r="AO52" i="6"/>
  <c r="AP52" i="6" s="1"/>
  <c r="AW52" i="6"/>
  <c r="N44" i="6"/>
  <c r="I48" i="7"/>
  <c r="AA31" i="6"/>
  <c r="AB28" i="6"/>
  <c r="AW110" i="5"/>
  <c r="AX110" i="5" s="1"/>
  <c r="AI50" i="5"/>
  <c r="AJ50" i="5" s="1"/>
  <c r="I40" i="6"/>
  <c r="AI53" i="5"/>
  <c r="AQ53" i="5"/>
  <c r="AJ53" i="5"/>
  <c r="AA45" i="5"/>
  <c r="AB45" i="5" s="1"/>
  <c r="AI45" i="5"/>
  <c r="AJ45" i="5" s="1"/>
  <c r="AX119" i="5"/>
  <c r="AW119" i="5"/>
  <c r="AP119" i="5"/>
  <c r="AH31" i="6"/>
  <c r="AI31" i="6" s="1"/>
  <c r="AW47" i="4"/>
  <c r="AO47" i="4"/>
  <c r="U51" i="5"/>
  <c r="T33" i="5"/>
  <c r="T45" i="5"/>
  <c r="U45" i="5" s="1"/>
  <c r="AA57" i="4"/>
  <c r="AB57" i="4" s="1"/>
  <c r="AW56" i="4"/>
  <c r="AO56" i="4"/>
  <c r="AV56" i="4"/>
  <c r="I43" i="4"/>
  <c r="N37" i="4"/>
  <c r="AA53" i="4"/>
  <c r="AB53" i="4" s="1"/>
  <c r="AH53" i="4"/>
  <c r="AI53" i="4" s="1"/>
  <c r="AP56" i="4"/>
  <c r="T37" i="4"/>
  <c r="U37" i="4" s="1"/>
  <c r="AO37" i="4"/>
  <c r="AP37" i="4" s="1"/>
  <c r="AW37" i="4"/>
  <c r="AT110" i="3"/>
  <c r="AW119" i="3"/>
  <c r="AA106" i="3"/>
  <c r="AI106" i="3"/>
  <c r="AO88" i="3"/>
  <c r="T55" i="3"/>
  <c r="AB55" i="3"/>
  <c r="AA55" i="3"/>
  <c r="AI37" i="4"/>
  <c r="AA37" i="4"/>
  <c r="AB37" i="4" s="1"/>
  <c r="AH48" i="3"/>
  <c r="AI48" i="3" s="1"/>
  <c r="U55" i="3"/>
  <c r="T51" i="3"/>
  <c r="U51" i="3" s="1"/>
  <c r="AB51" i="3"/>
  <c r="AB106" i="3"/>
  <c r="T106" i="3"/>
  <c r="AA48" i="3"/>
  <c r="AB48" i="3" s="1"/>
  <c r="U20" i="3"/>
  <c r="M20" i="3"/>
  <c r="N20" i="3" s="1"/>
  <c r="T111" i="2"/>
  <c r="X111" i="2" s="1"/>
  <c r="Y111" i="2" s="1"/>
  <c r="M91" i="2"/>
  <c r="N91" i="2" s="1"/>
  <c r="AA91" i="2"/>
  <c r="AB91" i="2" s="1"/>
  <c r="AO36" i="2"/>
  <c r="AW36" i="2"/>
  <c r="AP36" i="2"/>
  <c r="AH32" i="2"/>
  <c r="AI32" i="2" s="1"/>
  <c r="AH91" i="2"/>
  <c r="AI91" i="2" s="1"/>
  <c r="AH303" i="1"/>
  <c r="AI303" i="1" s="1"/>
  <c r="U46" i="2"/>
  <c r="AB94" i="2"/>
  <c r="G13" i="4"/>
  <c r="G13" i="5" s="1"/>
  <c r="G13" i="6" s="1"/>
  <c r="G23" i="7" s="1"/>
  <c r="G13" i="8" s="1"/>
  <c r="G81" i="3"/>
  <c r="AB305" i="1"/>
  <c r="AO304" i="1"/>
  <c r="AP304" i="1" s="1"/>
  <c r="AW304" i="1"/>
  <c r="T36" i="2"/>
  <c r="AM38" i="2"/>
  <c r="AO32" i="2"/>
  <c r="AP32" i="2" s="1"/>
  <c r="M251" i="1"/>
  <c r="U251" i="1"/>
  <c r="T251" i="1"/>
  <c r="T33" i="2"/>
  <c r="U33" i="2" s="1"/>
  <c r="AW249" i="1"/>
  <c r="AO242" i="1"/>
  <c r="AP242" i="1" s="1"/>
  <c r="AV242" i="1"/>
  <c r="AW242" i="1" s="1"/>
  <c r="K40" i="2"/>
  <c r="L40" i="2" s="1"/>
  <c r="L39" i="2"/>
  <c r="K44" i="2"/>
  <c r="L44" i="2" s="1"/>
  <c r="K43" i="2"/>
  <c r="L43" i="2" s="1"/>
  <c r="K42" i="2"/>
  <c r="L42" i="2" s="1"/>
  <c r="G119" i="2"/>
  <c r="H33" i="2"/>
  <c r="I33" i="2" s="1"/>
  <c r="M33" i="2" s="1"/>
  <c r="H39" i="2"/>
  <c r="J321" i="1"/>
  <c r="K239" i="1"/>
  <c r="K233" i="1"/>
  <c r="L233" i="1" s="1"/>
  <c r="AH251" i="1"/>
  <c r="AP251" i="1"/>
  <c r="AT111" i="1"/>
  <c r="AV105" i="1"/>
  <c r="AW105" i="1" s="1"/>
  <c r="AH300" i="1"/>
  <c r="AI300" i="1" s="1"/>
  <c r="AS101" i="5"/>
  <c r="AU101" i="5" s="1"/>
  <c r="AW101" i="5" s="1"/>
  <c r="AU35" i="5"/>
  <c r="AW35" i="5" s="1"/>
  <c r="AV243" i="1"/>
  <c r="AW243" i="1" s="1"/>
  <c r="U125" i="1"/>
  <c r="P109" i="3"/>
  <c r="R109" i="3" s="1"/>
  <c r="AA109" i="3" s="1"/>
  <c r="R41" i="3"/>
  <c r="AA41" i="3" s="1"/>
  <c r="AH232" i="1"/>
  <c r="AI232" i="1" s="1"/>
  <c r="AB179" i="1"/>
  <c r="AO51" i="1"/>
  <c r="AP51" i="1" s="1"/>
  <c r="AW51" i="1"/>
  <c r="AV232" i="1"/>
  <c r="AW232" i="1" s="1"/>
  <c r="AT238" i="1"/>
  <c r="AW125" i="1"/>
  <c r="AA233" i="1"/>
  <c r="AB233" i="1" s="1"/>
  <c r="P96" i="2"/>
  <c r="R96" i="2" s="1"/>
  <c r="R37" i="2"/>
  <c r="AH115" i="1"/>
  <c r="AI115" i="1" s="1"/>
  <c r="AP115" i="1"/>
  <c r="AA184" i="1"/>
  <c r="AB184" i="1" s="1"/>
  <c r="AH184" i="1"/>
  <c r="AI184" i="1" s="1"/>
  <c r="M123" i="1"/>
  <c r="N123" i="1" s="1"/>
  <c r="T105" i="1"/>
  <c r="U105" i="1" s="1"/>
  <c r="AB105" i="1" s="1"/>
  <c r="R111" i="1"/>
  <c r="M52" i="1"/>
  <c r="N52" i="1" s="1"/>
  <c r="L50" i="1"/>
  <c r="M44" i="1"/>
  <c r="N44" i="1" s="1"/>
  <c r="AF114" i="1"/>
  <c r="AF127" i="1" s="1"/>
  <c r="AO44" i="1"/>
  <c r="AP44" i="1" s="1"/>
  <c r="AM50" i="1"/>
  <c r="AO45" i="8"/>
  <c r="AP45" i="8" s="1"/>
  <c r="AO45" i="7"/>
  <c r="AW45" i="7"/>
  <c r="AO49" i="7"/>
  <c r="AP49" i="7" s="1"/>
  <c r="AW49" i="7"/>
  <c r="AF54" i="6"/>
  <c r="AD35" i="6"/>
  <c r="AF35" i="6" s="1"/>
  <c r="AF40" i="6" s="1"/>
  <c r="T47" i="3"/>
  <c r="U47" i="3" s="1"/>
  <c r="AB47" i="3"/>
  <c r="N46" i="3"/>
  <c r="AO33" i="3"/>
  <c r="AP33" i="3" s="1"/>
  <c r="AW33" i="3"/>
  <c r="T44" i="3"/>
  <c r="U44" i="3" s="1"/>
  <c r="AH301" i="1"/>
  <c r="AI301" i="1" s="1"/>
  <c r="AP301" i="1"/>
  <c r="K92" i="2"/>
  <c r="L92" i="2" s="1"/>
  <c r="K98" i="2"/>
  <c r="AH117" i="1"/>
  <c r="AI117" i="1" s="1"/>
  <c r="AA112" i="1"/>
  <c r="AB112" i="1" s="1"/>
  <c r="N44" i="8"/>
  <c r="AA50" i="8"/>
  <c r="AB50" i="8" s="1"/>
  <c r="AH50" i="8"/>
  <c r="AI50" i="8" s="1"/>
  <c r="AH27" i="8"/>
  <c r="AP27" i="8"/>
  <c r="AA34" i="5"/>
  <c r="AB34" i="5" s="1"/>
  <c r="M48" i="4"/>
  <c r="N48" i="4" s="1"/>
  <c r="U48" i="4"/>
  <c r="AI40" i="8"/>
  <c r="T47" i="7"/>
  <c r="AA44" i="7"/>
  <c r="AB44" i="7" s="1"/>
  <c r="AW40" i="8"/>
  <c r="AO40" i="8"/>
  <c r="AP40" i="8" s="1"/>
  <c r="AH43" i="8"/>
  <c r="AI43" i="8" s="1"/>
  <c r="M41" i="8"/>
  <c r="N41" i="8" s="1"/>
  <c r="AV45" i="8"/>
  <c r="AW45" i="8" s="1"/>
  <c r="AO18" i="8"/>
  <c r="AH56" i="7"/>
  <c r="AI56" i="7" s="1"/>
  <c r="AP56" i="7"/>
  <c r="AO59" i="7"/>
  <c r="AP59" i="7" s="1"/>
  <c r="AV59" i="7"/>
  <c r="AW59" i="7" s="1"/>
  <c r="AP45" i="7"/>
  <c r="AI53" i="7"/>
  <c r="AA53" i="7"/>
  <c r="AB53" i="7" s="1"/>
  <c r="R48" i="7"/>
  <c r="T43" i="7"/>
  <c r="U43" i="7" s="1"/>
  <c r="R54" i="6"/>
  <c r="P35" i="6"/>
  <c r="R35" i="6" s="1"/>
  <c r="AH61" i="7"/>
  <c r="AP61" i="7"/>
  <c r="N47" i="7"/>
  <c r="AO53" i="6"/>
  <c r="AH53" i="6"/>
  <c r="AP53" i="6"/>
  <c r="AB41" i="7"/>
  <c r="AA29" i="6"/>
  <c r="AB29" i="6" s="1"/>
  <c r="AI29" i="6"/>
  <c r="T116" i="5"/>
  <c r="U116" i="5" s="1"/>
  <c r="T120" i="5"/>
  <c r="U120" i="5" s="1"/>
  <c r="AB119" i="5"/>
  <c r="AP120" i="5"/>
  <c r="AQ120" i="5" s="1"/>
  <c r="M34" i="6"/>
  <c r="N34" i="6" s="1"/>
  <c r="L40" i="6"/>
  <c r="AI116" i="5"/>
  <c r="AJ116" i="5" s="1"/>
  <c r="T110" i="5"/>
  <c r="U110" i="5" s="1"/>
  <c r="AH27" i="6"/>
  <c r="AI27" i="6" s="1"/>
  <c r="AA51" i="5"/>
  <c r="AB51" i="5" s="1"/>
  <c r="AP32" i="5"/>
  <c r="AX32" i="5"/>
  <c r="N56" i="4"/>
  <c r="M111" i="3"/>
  <c r="N111" i="3" s="1"/>
  <c r="U111" i="3"/>
  <c r="AB31" i="5"/>
  <c r="AO53" i="4"/>
  <c r="AP53" i="4" s="1"/>
  <c r="AW53" i="4"/>
  <c r="AQ32" i="5"/>
  <c r="T49" i="4"/>
  <c r="U49" i="4" s="1"/>
  <c r="M116" i="3"/>
  <c r="N116" i="3" s="1"/>
  <c r="AH115" i="3"/>
  <c r="AI115" i="3" s="1"/>
  <c r="AP115" i="3"/>
  <c r="AP47" i="4"/>
  <c r="M106" i="3"/>
  <c r="U106" i="3"/>
  <c r="AH118" i="3"/>
  <c r="AI118" i="3" s="1"/>
  <c r="N106" i="3"/>
  <c r="AM103" i="3"/>
  <c r="AV103" i="3" s="1"/>
  <c r="T46" i="3"/>
  <c r="U46" i="3" s="1"/>
  <c r="AB46" i="3"/>
  <c r="M86" i="3"/>
  <c r="N86" i="3" s="1"/>
  <c r="AA39" i="3"/>
  <c r="AI39" i="3"/>
  <c r="AH39" i="3"/>
  <c r="AB39" i="3"/>
  <c r="M43" i="3"/>
  <c r="N43" i="3" s="1"/>
  <c r="U43" i="3"/>
  <c r="T91" i="2"/>
  <c r="U91" i="2" s="1"/>
  <c r="U28" i="3"/>
  <c r="T28" i="3"/>
  <c r="AB28" i="3"/>
  <c r="AA28" i="3"/>
  <c r="AM35" i="3"/>
  <c r="AV35" i="3" s="1"/>
  <c r="AA110" i="2"/>
  <c r="AE110" i="2" s="1"/>
  <c r="AF110" i="2" s="1"/>
  <c r="AA36" i="2"/>
  <c r="AI36" i="2"/>
  <c r="AO91" i="2"/>
  <c r="AP91" i="2" s="1"/>
  <c r="AW91" i="2"/>
  <c r="AB93" i="2"/>
  <c r="T93" i="2"/>
  <c r="AH304" i="1"/>
  <c r="AI304" i="1" s="1"/>
  <c r="AW252" i="1"/>
  <c r="AO252" i="1"/>
  <c r="T249" i="1"/>
  <c r="U249" i="1" s="1"/>
  <c r="AB249" i="1"/>
  <c r="M46" i="2"/>
  <c r="N46" i="2" s="1"/>
  <c r="AH308" i="1"/>
  <c r="AI308" i="1" s="1"/>
  <c r="AO305" i="1"/>
  <c r="AP305" i="1" s="1"/>
  <c r="AW305" i="1"/>
  <c r="AO310" i="1"/>
  <c r="AP310" i="1" s="1"/>
  <c r="M34" i="2"/>
  <c r="N34" i="2" s="1"/>
  <c r="U34" i="2"/>
  <c r="T34" i="2"/>
  <c r="Q92" i="2"/>
  <c r="R92" i="2" s="1"/>
  <c r="Q98" i="2"/>
  <c r="AW244" i="1"/>
  <c r="AO244" i="1"/>
  <c r="AP244" i="1" s="1"/>
  <c r="AT299" i="1"/>
  <c r="AV293" i="1"/>
  <c r="AW293" i="1" s="1"/>
  <c r="AA232" i="1"/>
  <c r="AB232" i="1" s="1"/>
  <c r="AV167" i="1"/>
  <c r="AW167" i="1" s="1"/>
  <c r="AT173" i="1"/>
  <c r="AO58" i="1"/>
  <c r="AP58" i="1" s="1"/>
  <c r="AV58" i="1"/>
  <c r="AW58" i="1" s="1"/>
  <c r="AP45" i="1"/>
  <c r="AH45" i="1"/>
  <c r="AI45" i="1" s="1"/>
  <c r="AA115" i="1"/>
  <c r="AB115" i="1" s="1"/>
  <c r="AA168" i="1"/>
  <c r="AB168" i="1" s="1"/>
  <c r="AW124" i="1"/>
  <c r="AV124" i="1"/>
  <c r="AA36" i="3"/>
  <c r="AB36" i="3" s="1"/>
  <c r="AH174" i="1"/>
  <c r="AI174" i="1" s="1"/>
  <c r="T170" i="1"/>
  <c r="AB170" i="1"/>
  <c r="AA170" i="1"/>
  <c r="AD96" i="2"/>
  <c r="AF96" i="2" s="1"/>
  <c r="AF37" i="2"/>
  <c r="AH116" i="1"/>
  <c r="AI116" i="1" s="1"/>
  <c r="AP116" i="1"/>
  <c r="AV55" i="1"/>
  <c r="AW55" i="1" s="1"/>
  <c r="AH105" i="1"/>
  <c r="AI105" i="1" s="1"/>
  <c r="AV174" i="1" l="1"/>
  <c r="L238" i="1"/>
  <c r="T238" i="1" s="1"/>
  <c r="U238" i="1" s="1"/>
  <c r="AB44" i="1"/>
  <c r="L97" i="2"/>
  <c r="AA173" i="1"/>
  <c r="AF97" i="2"/>
  <c r="AO97" i="2" s="1"/>
  <c r="AP97" i="2" s="1"/>
  <c r="AV178" i="1"/>
  <c r="AG35" i="5"/>
  <c r="AG40" i="5" s="1"/>
  <c r="AV179" i="1"/>
  <c r="AW179" i="1" s="1"/>
  <c r="AA111" i="1"/>
  <c r="AB54" i="3"/>
  <c r="AB53" i="3"/>
  <c r="R106" i="5"/>
  <c r="AI35" i="5"/>
  <c r="AP35" i="5"/>
  <c r="AQ35" i="5" s="1"/>
  <c r="AV36" i="3"/>
  <c r="AW36" i="3" s="1"/>
  <c r="T233" i="1"/>
  <c r="U233" i="1" s="1"/>
  <c r="AO36" i="3"/>
  <c r="AP36" i="3" s="1"/>
  <c r="AV44" i="2"/>
  <c r="AW44" i="2" s="1"/>
  <c r="AF302" i="1"/>
  <c r="R302" i="1"/>
  <c r="L41" i="2"/>
  <c r="L54" i="2" s="1"/>
  <c r="AA38" i="4"/>
  <c r="Y43" i="4"/>
  <c r="I113" i="3"/>
  <c r="I53" i="1"/>
  <c r="T35" i="6"/>
  <c r="U35" i="6" s="1"/>
  <c r="AA35" i="6"/>
  <c r="AB35" i="6" s="1"/>
  <c r="R40" i="6"/>
  <c r="M115" i="1"/>
  <c r="N115" i="1" s="1"/>
  <c r="T115" i="1"/>
  <c r="U115" i="1" s="1"/>
  <c r="AO299" i="1"/>
  <c r="AP299" i="1" s="1"/>
  <c r="AM302" i="1"/>
  <c r="K300" i="1"/>
  <c r="K294" i="1"/>
  <c r="L294" i="1" s="1"/>
  <c r="AT39" i="8"/>
  <c r="AV34" i="8"/>
  <c r="M109" i="3"/>
  <c r="N109" i="3" s="1"/>
  <c r="X98" i="2"/>
  <c r="X92" i="2"/>
  <c r="Y92" i="2" s="1"/>
  <c r="AH92" i="2" s="1"/>
  <c r="AV38" i="2"/>
  <c r="AW38" i="2" s="1"/>
  <c r="AT41" i="2"/>
  <c r="AT54" i="2" s="1"/>
  <c r="AM42" i="8"/>
  <c r="L43" i="5"/>
  <c r="AH110" i="2"/>
  <c r="AL110" i="2" s="1"/>
  <c r="AM110" i="2" s="1"/>
  <c r="AP110" i="2" s="1"/>
  <c r="AA48" i="4"/>
  <c r="AB48" i="4"/>
  <c r="AH48" i="4"/>
  <c r="AI48" i="4" s="1"/>
  <c r="R53" i="1"/>
  <c r="T50" i="1"/>
  <c r="U50" i="1" s="1"/>
  <c r="AB50" i="1" s="1"/>
  <c r="T111" i="5"/>
  <c r="U111" i="5" s="1"/>
  <c r="R43" i="5"/>
  <c r="T40" i="5"/>
  <c r="U40" i="5" s="1"/>
  <c r="AV50" i="1"/>
  <c r="AW50" i="1" s="1"/>
  <c r="AT53" i="1"/>
  <c r="AG106" i="5"/>
  <c r="AP106" i="5" s="1"/>
  <c r="AI100" i="5"/>
  <c r="AJ100" i="5" s="1"/>
  <c r="AA40" i="8"/>
  <c r="AB40" i="8" s="1"/>
  <c r="K99" i="2"/>
  <c r="L99" i="2" s="1"/>
  <c r="L98" i="2"/>
  <c r="K103" i="2"/>
  <c r="L103" i="2" s="1"/>
  <c r="K102" i="2"/>
  <c r="L102" i="2" s="1"/>
  <c r="K101" i="2"/>
  <c r="L101" i="2" s="1"/>
  <c r="T111" i="1"/>
  <c r="U111" i="1" s="1"/>
  <c r="R114" i="1"/>
  <c r="AF128" i="1"/>
  <c r="AF129" i="1"/>
  <c r="AT241" i="1"/>
  <c r="AV238" i="1"/>
  <c r="AW238" i="1" s="1"/>
  <c r="H44" i="2"/>
  <c r="I44" i="2" s="1"/>
  <c r="M44" i="2" s="1"/>
  <c r="H42" i="2"/>
  <c r="I42" i="2" s="1"/>
  <c r="M42" i="2" s="1"/>
  <c r="H40" i="2"/>
  <c r="I40" i="2" s="1"/>
  <c r="M40" i="2" s="1"/>
  <c r="I39" i="2"/>
  <c r="M39" i="2" s="1"/>
  <c r="H43" i="2"/>
  <c r="I43" i="2" s="1"/>
  <c r="M43" i="2" s="1"/>
  <c r="T43" i="8"/>
  <c r="U43" i="8" s="1"/>
  <c r="AB43" i="8"/>
  <c r="AM241" i="1"/>
  <c r="AO238" i="1"/>
  <c r="AP238" i="1" s="1"/>
  <c r="M36" i="3"/>
  <c r="N36" i="3" s="1"/>
  <c r="M117" i="1"/>
  <c r="N117" i="1" s="1"/>
  <c r="U117" i="1"/>
  <c r="AL102" i="2"/>
  <c r="AM102" i="2" s="1"/>
  <c r="AL101" i="2"/>
  <c r="AM101" i="2" s="1"/>
  <c r="AL103" i="2"/>
  <c r="AM103" i="2" s="1"/>
  <c r="AL99" i="2"/>
  <c r="AM99" i="2" s="1"/>
  <c r="AM98" i="2"/>
  <c r="I238" i="1"/>
  <c r="T42" i="2"/>
  <c r="U42" i="2" s="1"/>
  <c r="AA54" i="6"/>
  <c r="AB54" i="6" s="1"/>
  <c r="AV38" i="4"/>
  <c r="AW38" i="4" s="1"/>
  <c r="AE99" i="2"/>
  <c r="AF99" i="2" s="1"/>
  <c r="AF98" i="2"/>
  <c r="AE103" i="2"/>
  <c r="AF103" i="2" s="1"/>
  <c r="AE101" i="2"/>
  <c r="AF101" i="2" s="1"/>
  <c r="AE102" i="2"/>
  <c r="AF102" i="2" s="1"/>
  <c r="M35" i="3"/>
  <c r="N35" i="3" s="1"/>
  <c r="L42" i="3"/>
  <c r="AA35" i="5"/>
  <c r="AB35" i="5" s="1"/>
  <c r="AJ35" i="5"/>
  <c r="R42" i="8"/>
  <c r="T39" i="8"/>
  <c r="AF42" i="3"/>
  <c r="Y45" i="3"/>
  <c r="AO177" i="1"/>
  <c r="AP177" i="1" s="1"/>
  <c r="AV43" i="3"/>
  <c r="AW43" i="3" s="1"/>
  <c r="AW34" i="8"/>
  <c r="T41" i="8"/>
  <c r="AA41" i="8"/>
  <c r="AB41" i="8" s="1"/>
  <c r="T40" i="8"/>
  <c r="U40" i="8" s="1"/>
  <c r="T40" i="2"/>
  <c r="U40" i="2" s="1"/>
  <c r="T112" i="5"/>
  <c r="U112" i="5"/>
  <c r="M298" i="1"/>
  <c r="N298" i="1" s="1"/>
  <c r="Y241" i="1"/>
  <c r="AA238" i="1"/>
  <c r="AB238" i="1" s="1"/>
  <c r="T37" i="2"/>
  <c r="U37" i="2" s="1"/>
  <c r="AH238" i="1"/>
  <c r="AI238" i="1" s="1"/>
  <c r="AF241" i="1"/>
  <c r="N33" i="2"/>
  <c r="I38" i="2"/>
  <c r="M38" i="2" s="1"/>
  <c r="AA111" i="2"/>
  <c r="AE111" i="2" s="1"/>
  <c r="AF111" i="2" s="1"/>
  <c r="AB111" i="2"/>
  <c r="I42" i="8"/>
  <c r="AA52" i="1"/>
  <c r="AB52" i="1" s="1"/>
  <c r="AH52" i="1"/>
  <c r="AI52" i="1" s="1"/>
  <c r="T44" i="8"/>
  <c r="U44" i="8" s="1"/>
  <c r="AB44" i="8"/>
  <c r="AA237" i="1"/>
  <c r="AB237" i="1" s="1"/>
  <c r="G101" i="5"/>
  <c r="I101" i="5" s="1"/>
  <c r="I35" i="5"/>
  <c r="M112" i="1"/>
  <c r="N112" i="1" s="1"/>
  <c r="T112" i="1"/>
  <c r="U112" i="1" s="1"/>
  <c r="AO92" i="2"/>
  <c r="AP92" i="2" s="1"/>
  <c r="H243" i="1"/>
  <c r="I243" i="1" s="1"/>
  <c r="H242" i="1"/>
  <c r="I242" i="1" s="1"/>
  <c r="H240" i="1"/>
  <c r="I240" i="1" s="1"/>
  <c r="H244" i="1"/>
  <c r="I244" i="1" s="1"/>
  <c r="I239" i="1"/>
  <c r="R42" i="3"/>
  <c r="AA42" i="3" s="1"/>
  <c r="T35" i="3"/>
  <c r="U35" i="3" s="1"/>
  <c r="Y109" i="5"/>
  <c r="AA106" i="5"/>
  <c r="AB106" i="5" s="1"/>
  <c r="AH173" i="1"/>
  <c r="AI173" i="1" s="1"/>
  <c r="AF176" i="1"/>
  <c r="AF190" i="1" s="1"/>
  <c r="AH237" i="1"/>
  <c r="AI237" i="1" s="1"/>
  <c r="AP237" i="1"/>
  <c r="AO237" i="1"/>
  <c r="AA35" i="3"/>
  <c r="AB35" i="3" s="1"/>
  <c r="AM43" i="6"/>
  <c r="AO40" i="6"/>
  <c r="AO178" i="1"/>
  <c r="AP178" i="1" s="1"/>
  <c r="AW178" i="1"/>
  <c r="AT45" i="3"/>
  <c r="K240" i="1"/>
  <c r="L240" i="1" s="1"/>
  <c r="K244" i="1"/>
  <c r="L244" i="1" s="1"/>
  <c r="L239" i="1"/>
  <c r="K242" i="1"/>
  <c r="L242" i="1" s="1"/>
  <c r="K243" i="1"/>
  <c r="L243" i="1" s="1"/>
  <c r="T39" i="2"/>
  <c r="U39" i="2" s="1"/>
  <c r="R241" i="1"/>
  <c r="M116" i="1"/>
  <c r="N116" i="1" s="1"/>
  <c r="T116" i="1"/>
  <c r="U116" i="1" s="1"/>
  <c r="AH38" i="4"/>
  <c r="AI38" i="4" s="1"/>
  <c r="T96" i="2"/>
  <c r="AB41" i="3"/>
  <c r="T41" i="3"/>
  <c r="U41" i="3" s="1"/>
  <c r="AT114" i="1"/>
  <c r="AV111" i="1"/>
  <c r="AW111" i="1" s="1"/>
  <c r="H92" i="2"/>
  <c r="I92" i="2" s="1"/>
  <c r="M92" i="2" s="1"/>
  <c r="H98" i="2"/>
  <c r="R46" i="4"/>
  <c r="T43" i="4"/>
  <c r="I46" i="4"/>
  <c r="I43" i="6"/>
  <c r="AI51" i="1"/>
  <c r="AA51" i="1"/>
  <c r="AB51" i="1" s="1"/>
  <c r="Y53" i="1"/>
  <c r="T45" i="8"/>
  <c r="U45" i="8" s="1"/>
  <c r="AA298" i="1"/>
  <c r="AB298" i="1" s="1"/>
  <c r="Y299" i="1"/>
  <c r="M113" i="1"/>
  <c r="N113" i="1" s="1"/>
  <c r="T113" i="1"/>
  <c r="U113" i="1" s="1"/>
  <c r="H300" i="1"/>
  <c r="H294" i="1"/>
  <c r="I294" i="1" s="1"/>
  <c r="AO38" i="4"/>
  <c r="AP38" i="4" s="1"/>
  <c r="I176" i="1"/>
  <c r="I190" i="1" s="1"/>
  <c r="AX101" i="5"/>
  <c r="AO40" i="2"/>
  <c r="AP40" i="2" s="1"/>
  <c r="AV92" i="2"/>
  <c r="AW92" i="2" s="1"/>
  <c r="AT97" i="2"/>
  <c r="AX34" i="5"/>
  <c r="AN40" i="5"/>
  <c r="AP34" i="5"/>
  <c r="AQ34" i="5" s="1"/>
  <c r="AH54" i="3"/>
  <c r="AM54" i="3" s="1"/>
  <c r="AH298" i="1"/>
  <c r="AI298" i="1" s="1"/>
  <c r="AP298" i="1"/>
  <c r="AO298" i="1"/>
  <c r="AV42" i="2"/>
  <c r="L46" i="4"/>
  <c r="U43" i="4"/>
  <c r="M43" i="4"/>
  <c r="N43" i="4" s="1"/>
  <c r="AO179" i="1"/>
  <c r="AP179" i="1" s="1"/>
  <c r="AU40" i="5"/>
  <c r="AP34" i="8"/>
  <c r="AF39" i="8"/>
  <c r="AH34" i="8"/>
  <c r="AI34" i="8" s="1"/>
  <c r="AM46" i="4"/>
  <c r="Y48" i="7"/>
  <c r="AI43" i="7"/>
  <c r="AA43" i="7"/>
  <c r="AB43" i="7" s="1"/>
  <c r="T48" i="7"/>
  <c r="U48" i="7" s="1"/>
  <c r="R51" i="7"/>
  <c r="Y114" i="1"/>
  <c r="AI111" i="1"/>
  <c r="AA49" i="4"/>
  <c r="AB49" i="4" s="1"/>
  <c r="AH49" i="4"/>
  <c r="AI49" i="4" s="1"/>
  <c r="T92" i="2"/>
  <c r="U92" i="2" s="1"/>
  <c r="T106" i="5"/>
  <c r="U106" i="5" s="1"/>
  <c r="R109" i="5"/>
  <c r="AA56" i="1"/>
  <c r="AB56" i="1" s="1"/>
  <c r="AI56" i="1"/>
  <c r="AA37" i="2"/>
  <c r="AB37" i="2" s="1"/>
  <c r="T237" i="1"/>
  <c r="AO46" i="3"/>
  <c r="AP46" i="3" s="1"/>
  <c r="AV46" i="3"/>
  <c r="AW46" i="3" s="1"/>
  <c r="AH103" i="3"/>
  <c r="AI103" i="3" s="1"/>
  <c r="AF110" i="3"/>
  <c r="AA34" i="6"/>
  <c r="AB34" i="6" s="1"/>
  <c r="Y40" i="6"/>
  <c r="T38" i="4"/>
  <c r="AB38" i="4"/>
  <c r="AP41" i="3"/>
  <c r="AH41" i="3"/>
  <c r="AI41" i="3" s="1"/>
  <c r="AO39" i="2"/>
  <c r="AP39" i="2" s="1"/>
  <c r="AS99" i="2"/>
  <c r="AT99" i="2" s="1"/>
  <c r="AT98" i="2"/>
  <c r="AS103" i="2"/>
  <c r="AT103" i="2" s="1"/>
  <c r="AS102" i="2"/>
  <c r="AT102" i="2" s="1"/>
  <c r="AS101" i="2"/>
  <c r="AT101" i="2" s="1"/>
  <c r="AH53" i="3"/>
  <c r="AM53" i="3" s="1"/>
  <c r="AF43" i="4"/>
  <c r="AO43" i="4" s="1"/>
  <c r="AT48" i="7"/>
  <c r="AV43" i="7"/>
  <c r="AW43" i="7" s="1"/>
  <c r="M173" i="1"/>
  <c r="N173" i="1" s="1"/>
  <c r="L176" i="1"/>
  <c r="L190" i="1" s="1"/>
  <c r="AF51" i="7"/>
  <c r="T35" i="5"/>
  <c r="U35" i="5" s="1"/>
  <c r="Y176" i="1"/>
  <c r="AV43" i="2"/>
  <c r="AW43" i="2" s="1"/>
  <c r="AI240" i="1"/>
  <c r="AA240" i="1"/>
  <c r="AB240" i="1" s="1"/>
  <c r="R110" i="3"/>
  <c r="AA110" i="3" s="1"/>
  <c r="AO41" i="3"/>
  <c r="AW174" i="1"/>
  <c r="AO174" i="1"/>
  <c r="AP174" i="1" s="1"/>
  <c r="AU106" i="5"/>
  <c r="AP100" i="5"/>
  <c r="AQ100" i="5" s="1"/>
  <c r="M237" i="1"/>
  <c r="N237" i="1" s="1"/>
  <c r="U237" i="1"/>
  <c r="M41" i="3"/>
  <c r="N41" i="3" s="1"/>
  <c r="AV177" i="1"/>
  <c r="AW177" i="1" s="1"/>
  <c r="AT302" i="1"/>
  <c r="AV299" i="1"/>
  <c r="AW299" i="1" s="1"/>
  <c r="M40" i="6"/>
  <c r="N40" i="6" s="1"/>
  <c r="L43" i="6"/>
  <c r="T109" i="3"/>
  <c r="U109" i="3" s="1"/>
  <c r="AB109" i="3"/>
  <c r="AM41" i="2"/>
  <c r="AM54" i="2" s="1"/>
  <c r="R97" i="2"/>
  <c r="U41" i="8"/>
  <c r="AH54" i="6"/>
  <c r="AI54" i="6" s="1"/>
  <c r="AO54" i="6"/>
  <c r="AP54" i="6" s="1"/>
  <c r="AM53" i="1"/>
  <c r="AO50" i="1"/>
  <c r="AP50" i="1" s="1"/>
  <c r="L53" i="1"/>
  <c r="M50" i="1"/>
  <c r="N50" i="1" s="1"/>
  <c r="I51" i="7"/>
  <c r="AI54" i="1"/>
  <c r="AA54" i="1"/>
  <c r="AB54" i="1" s="1"/>
  <c r="AA96" i="2"/>
  <c r="AB96" i="2" s="1"/>
  <c r="T298" i="1"/>
  <c r="U298" i="1" s="1"/>
  <c r="T44" i="2"/>
  <c r="U44" i="2" s="1"/>
  <c r="AO47" i="3"/>
  <c r="AP47" i="3" s="1"/>
  <c r="AV47" i="3"/>
  <c r="AW47" i="3" s="1"/>
  <c r="AX35" i="5"/>
  <c r="AV40" i="6"/>
  <c r="AW40" i="6" s="1"/>
  <c r="AT43" i="6"/>
  <c r="AH34" i="6"/>
  <c r="AI34" i="6" s="1"/>
  <c r="T44" i="6"/>
  <c r="U44" i="6" s="1"/>
  <c r="AA44" i="6"/>
  <c r="AB44" i="6" s="1"/>
  <c r="M38" i="4"/>
  <c r="N38" i="4" s="1"/>
  <c r="U38" i="4"/>
  <c r="M37" i="2"/>
  <c r="N37" i="2" s="1"/>
  <c r="AH109" i="3"/>
  <c r="AI109" i="3" s="1"/>
  <c r="AP109" i="3"/>
  <c r="AO109" i="3"/>
  <c r="AO44" i="2"/>
  <c r="AP44" i="2" s="1"/>
  <c r="I42" i="3"/>
  <c r="AA110" i="5"/>
  <c r="AB110" i="5" s="1"/>
  <c r="AI110" i="5"/>
  <c r="AJ110" i="5" s="1"/>
  <c r="M39" i="8"/>
  <c r="N39" i="8" s="1"/>
  <c r="L42" i="8"/>
  <c r="U39" i="8"/>
  <c r="T101" i="5"/>
  <c r="U101" i="5" s="1"/>
  <c r="AB101" i="5"/>
  <c r="AV39" i="2"/>
  <c r="AW39" i="2" s="1"/>
  <c r="L114" i="1"/>
  <c r="L127" i="1" s="1"/>
  <c r="AW175" i="1"/>
  <c r="AO175" i="1"/>
  <c r="AP175" i="1" s="1"/>
  <c r="AN109" i="5"/>
  <c r="M48" i="7"/>
  <c r="N48" i="7" s="1"/>
  <c r="L51" i="7"/>
  <c r="AF53" i="1"/>
  <c r="AH50" i="1"/>
  <c r="AI50" i="1" s="1"/>
  <c r="R38" i="2"/>
  <c r="AH96" i="2"/>
  <c r="AI96" i="2" s="1"/>
  <c r="AP96" i="2"/>
  <c r="AO96" i="2"/>
  <c r="AO43" i="3"/>
  <c r="AP43" i="3" s="1"/>
  <c r="AH40" i="6"/>
  <c r="AF43" i="6"/>
  <c r="AP40" i="6"/>
  <c r="AO43" i="2"/>
  <c r="AP43" i="2" s="1"/>
  <c r="X44" i="2"/>
  <c r="Y44" i="2" s="1"/>
  <c r="AH44" i="2" s="1"/>
  <c r="X43" i="2"/>
  <c r="Y43" i="2" s="1"/>
  <c r="X42" i="2"/>
  <c r="Y42" i="2" s="1"/>
  <c r="X40" i="2"/>
  <c r="Y40" i="2" s="1"/>
  <c r="AH40" i="2" s="1"/>
  <c r="Y39" i="2"/>
  <c r="AH39" i="2" s="1"/>
  <c r="AM42" i="3"/>
  <c r="AW35" i="3"/>
  <c r="AO35" i="3"/>
  <c r="AP35" i="3" s="1"/>
  <c r="M45" i="1"/>
  <c r="N45" i="1" s="1"/>
  <c r="AW44" i="3"/>
  <c r="AO44" i="3"/>
  <c r="AP44" i="3" s="1"/>
  <c r="Q101" i="2"/>
  <c r="R101" i="2" s="1"/>
  <c r="Q99" i="2"/>
  <c r="R99" i="2" s="1"/>
  <c r="R98" i="2"/>
  <c r="Q103" i="2"/>
  <c r="R103" i="2" s="1"/>
  <c r="Q102" i="2"/>
  <c r="R102" i="2" s="1"/>
  <c r="AO103" i="3"/>
  <c r="AP103" i="3" s="1"/>
  <c r="AM110" i="3"/>
  <c r="AW103" i="3"/>
  <c r="AH35" i="6"/>
  <c r="AI35" i="6" s="1"/>
  <c r="AO35" i="6"/>
  <c r="AP35" i="6" s="1"/>
  <c r="AH37" i="2"/>
  <c r="AI37" i="2" s="1"/>
  <c r="AP37" i="2"/>
  <c r="AO37" i="2"/>
  <c r="AV173" i="1"/>
  <c r="AW173" i="1" s="1"/>
  <c r="AT176" i="1"/>
  <c r="AT190" i="1" s="1"/>
  <c r="AI110" i="2"/>
  <c r="T54" i="6"/>
  <c r="U54" i="6" s="1"/>
  <c r="AA40" i="5"/>
  <c r="AB40" i="5" s="1"/>
  <c r="Y43" i="5"/>
  <c r="M233" i="1"/>
  <c r="N233" i="1" s="1"/>
  <c r="AF38" i="2"/>
  <c r="AT113" i="3"/>
  <c r="AA45" i="8"/>
  <c r="AB45" i="8" s="1"/>
  <c r="AA55" i="1"/>
  <c r="AB55" i="1" s="1"/>
  <c r="AI55" i="1"/>
  <c r="T43" i="2"/>
  <c r="U43" i="2" s="1"/>
  <c r="AO48" i="3"/>
  <c r="AP48" i="3" s="1"/>
  <c r="AW48" i="3"/>
  <c r="AT43" i="4"/>
  <c r="AA47" i="4"/>
  <c r="AB47" i="4" s="1"/>
  <c r="AH47" i="4"/>
  <c r="AI47" i="4" s="1"/>
  <c r="T45" i="6"/>
  <c r="U45" i="6" s="1"/>
  <c r="AA45" i="6"/>
  <c r="AB45" i="6" s="1"/>
  <c r="R176" i="1"/>
  <c r="R190" i="1" s="1"/>
  <c r="T173" i="1"/>
  <c r="U173" i="1" s="1"/>
  <c r="U96" i="2"/>
  <c r="M96" i="2"/>
  <c r="N96" i="2" s="1"/>
  <c r="AW42" i="2"/>
  <c r="AO42" i="2"/>
  <c r="AP42" i="2" s="1"/>
  <c r="L109" i="5"/>
  <c r="X112" i="5"/>
  <c r="Y112" i="5" s="1"/>
  <c r="Y111" i="5"/>
  <c r="AM51" i="7"/>
  <c r="AO48" i="7"/>
  <c r="AP48" i="7" s="1"/>
  <c r="L110" i="3"/>
  <c r="Y113" i="3"/>
  <c r="Y42" i="8"/>
  <c r="AA39" i="8"/>
  <c r="AB39" i="8" s="1"/>
  <c r="N106" i="1"/>
  <c r="I111" i="1"/>
  <c r="AV40" i="2"/>
  <c r="AW40" i="2" s="1"/>
  <c r="AI40" i="5"/>
  <c r="AJ40" i="5" s="1"/>
  <c r="AG43" i="5"/>
  <c r="AO111" i="1"/>
  <c r="AP111" i="1" s="1"/>
  <c r="AM114" i="1"/>
  <c r="AM176" i="1"/>
  <c r="AM190" i="1" s="1"/>
  <c r="AO173" i="1"/>
  <c r="AP173" i="1" s="1"/>
  <c r="AA33" i="2"/>
  <c r="AB33" i="2" s="1"/>
  <c r="AI33" i="2"/>
  <c r="Y38" i="2"/>
  <c r="AB173" i="1" l="1"/>
  <c r="AF130" i="1"/>
  <c r="M238" i="1"/>
  <c r="AB111" i="1"/>
  <c r="AA53" i="1"/>
  <c r="AV98" i="2"/>
  <c r="AA114" i="1"/>
  <c r="Y66" i="1"/>
  <c r="AA176" i="1"/>
  <c r="Y190" i="1"/>
  <c r="AV102" i="2"/>
  <c r="AF100" i="2"/>
  <c r="AF113" i="2" s="1"/>
  <c r="AI54" i="3"/>
  <c r="AI53" i="3"/>
  <c r="L241" i="1"/>
  <c r="L254" i="1" s="1"/>
  <c r="L100" i="2"/>
  <c r="L113" i="2" s="1"/>
  <c r="L128" i="1"/>
  <c r="L129" i="1"/>
  <c r="Y55" i="8"/>
  <c r="AA42" i="8"/>
  <c r="AB42" i="8" s="1"/>
  <c r="L56" i="2"/>
  <c r="L55" i="2"/>
  <c r="Y127" i="1"/>
  <c r="I59" i="4"/>
  <c r="I64" i="4"/>
  <c r="AM191" i="1"/>
  <c r="AM192" i="1"/>
  <c r="AO103" i="2"/>
  <c r="AP103" i="2" s="1"/>
  <c r="N42" i="2"/>
  <c r="AA92" i="2"/>
  <c r="AB92" i="2" s="1"/>
  <c r="AI92" i="2"/>
  <c r="Y97" i="2"/>
  <c r="AO176" i="1"/>
  <c r="AP176" i="1" s="1"/>
  <c r="I114" i="1"/>
  <c r="I127" i="1" s="1"/>
  <c r="Y131" i="3"/>
  <c r="Y126" i="3"/>
  <c r="L122" i="5"/>
  <c r="L127" i="5"/>
  <c r="AV176" i="1"/>
  <c r="AW176" i="1" s="1"/>
  <c r="T101" i="2"/>
  <c r="U101" i="2" s="1"/>
  <c r="AM45" i="3"/>
  <c r="AV45" i="3" s="1"/>
  <c r="AO42" i="3"/>
  <c r="AP42" i="3" s="1"/>
  <c r="R41" i="2"/>
  <c r="T38" i="2"/>
  <c r="U38" i="2" s="1"/>
  <c r="L55" i="8"/>
  <c r="M42" i="8"/>
  <c r="N42" i="8" s="1"/>
  <c r="AU43" i="5"/>
  <c r="AW40" i="5"/>
  <c r="AX40" i="5" s="1"/>
  <c r="AN43" i="5"/>
  <c r="AP40" i="5"/>
  <c r="AQ40" i="5" s="1"/>
  <c r="M243" i="1"/>
  <c r="N243" i="1" s="1"/>
  <c r="T243" i="1"/>
  <c r="U243" i="1" s="1"/>
  <c r="AA109" i="5"/>
  <c r="Y122" i="5"/>
  <c r="Y127" i="5"/>
  <c r="AH111" i="2"/>
  <c r="AL111" i="2" s="1"/>
  <c r="AM111" i="2" s="1"/>
  <c r="AP111" i="2" s="1"/>
  <c r="AO101" i="2"/>
  <c r="AO241" i="1"/>
  <c r="AP241" i="1" s="1"/>
  <c r="AM254" i="1"/>
  <c r="N44" i="2"/>
  <c r="T114" i="1"/>
  <c r="U114" i="1" s="1"/>
  <c r="R127" i="1"/>
  <c r="T53" i="1"/>
  <c r="U53" i="1" s="1"/>
  <c r="AB53" i="1" s="1"/>
  <c r="R66" i="1"/>
  <c r="X103" i="2"/>
  <c r="Y103" i="2" s="1"/>
  <c r="AH103" i="2" s="1"/>
  <c r="X102" i="2"/>
  <c r="Y102" i="2" s="1"/>
  <c r="AH102" i="2" s="1"/>
  <c r="X101" i="2"/>
  <c r="Y101" i="2" s="1"/>
  <c r="AH101" i="2" s="1"/>
  <c r="X99" i="2"/>
  <c r="Y99" i="2" s="1"/>
  <c r="AH99" i="2" s="1"/>
  <c r="Y98" i="2"/>
  <c r="AH98" i="2" s="1"/>
  <c r="M294" i="1"/>
  <c r="N294" i="1" s="1"/>
  <c r="T294" i="1"/>
  <c r="U294" i="1" s="1"/>
  <c r="L299" i="1"/>
  <c r="I131" i="3"/>
  <c r="I126" i="3"/>
  <c r="AU109" i="5"/>
  <c r="AW106" i="5"/>
  <c r="AX106" i="5" s="1"/>
  <c r="M42" i="3"/>
  <c r="N42" i="3" s="1"/>
  <c r="L45" i="3"/>
  <c r="AV101" i="2"/>
  <c r="AW101" i="2" s="1"/>
  <c r="AA48" i="7"/>
  <c r="AB48" i="7" s="1"/>
  <c r="Y51" i="7"/>
  <c r="AV114" i="1"/>
  <c r="AT127" i="1"/>
  <c r="AW114" i="1"/>
  <c r="AO114" i="1"/>
  <c r="AP114" i="1" s="1"/>
  <c r="AM127" i="1"/>
  <c r="AA39" i="2"/>
  <c r="AB39" i="2" s="1"/>
  <c r="AI39" i="2"/>
  <c r="AF56" i="6"/>
  <c r="AF61" i="6"/>
  <c r="AN122" i="5"/>
  <c r="AN127" i="5"/>
  <c r="L56" i="6"/>
  <c r="M43" i="6"/>
  <c r="L61" i="6"/>
  <c r="AV103" i="2"/>
  <c r="AW103" i="2" s="1"/>
  <c r="AM59" i="4"/>
  <c r="AM64" i="4"/>
  <c r="AT56" i="2"/>
  <c r="AV54" i="2"/>
  <c r="AW54" i="2" s="1"/>
  <c r="AT55" i="2"/>
  <c r="M242" i="1"/>
  <c r="N242" i="1" s="1"/>
  <c r="T242" i="1"/>
  <c r="U242" i="1" s="1"/>
  <c r="AI111" i="2"/>
  <c r="R55" i="8"/>
  <c r="T42" i="8"/>
  <c r="U42" i="8" s="1"/>
  <c r="AW102" i="2"/>
  <c r="AO102" i="2"/>
  <c r="AP102" i="2" s="1"/>
  <c r="L56" i="5"/>
  <c r="L61" i="5"/>
  <c r="K305" i="1"/>
  <c r="L305" i="1" s="1"/>
  <c r="K303" i="1"/>
  <c r="L303" i="1" s="1"/>
  <c r="K301" i="1"/>
  <c r="L301" i="1" s="1"/>
  <c r="L300" i="1"/>
  <c r="K304" i="1"/>
  <c r="L304" i="1" s="1"/>
  <c r="R315" i="1"/>
  <c r="AA111" i="5"/>
  <c r="AI111" i="5"/>
  <c r="AJ111" i="5" s="1"/>
  <c r="AH39" i="8"/>
  <c r="AI39" i="8" s="1"/>
  <c r="AF42" i="8"/>
  <c r="AO42" i="8" s="1"/>
  <c r="N40" i="2"/>
  <c r="M176" i="1"/>
  <c r="N176" i="1" s="1"/>
  <c r="L59" i="4"/>
  <c r="M46" i="4"/>
  <c r="N46" i="4" s="1"/>
  <c r="L64" i="4"/>
  <c r="M53" i="1"/>
  <c r="N53" i="1" s="1"/>
  <c r="L66" i="1"/>
  <c r="R113" i="3"/>
  <c r="AB110" i="3"/>
  <c r="T110" i="3"/>
  <c r="U110" i="3" s="1"/>
  <c r="R69" i="7"/>
  <c r="R64" i="7"/>
  <c r="T51" i="7"/>
  <c r="U51" i="7" s="1"/>
  <c r="AV97" i="2"/>
  <c r="AW97" i="2" s="1"/>
  <c r="AT100" i="2"/>
  <c r="Y302" i="1"/>
  <c r="AH302" i="1" s="1"/>
  <c r="AA299" i="1"/>
  <c r="AB299" i="1" s="1"/>
  <c r="M239" i="1"/>
  <c r="N239" i="1" s="1"/>
  <c r="T239" i="1"/>
  <c r="U239" i="1" s="1"/>
  <c r="M35" i="5"/>
  <c r="N35" i="5" s="1"/>
  <c r="I40" i="5"/>
  <c r="N38" i="2"/>
  <c r="I41" i="2"/>
  <c r="I54" i="2" s="1"/>
  <c r="AH114" i="1"/>
  <c r="AI114" i="1" s="1"/>
  <c r="AA241" i="1"/>
  <c r="Y254" i="1"/>
  <c r="Y58" i="3"/>
  <c r="Y63" i="3"/>
  <c r="AP101" i="2"/>
  <c r="AV241" i="1"/>
  <c r="AW241" i="1" s="1"/>
  <c r="AT254" i="1"/>
  <c r="T43" i="5"/>
  <c r="U43" i="5" s="1"/>
  <c r="R56" i="5"/>
  <c r="R61" i="5"/>
  <c r="AO39" i="8"/>
  <c r="AP39" i="8" s="1"/>
  <c r="AH299" i="1"/>
  <c r="AI299" i="1" s="1"/>
  <c r="AM63" i="3"/>
  <c r="AO53" i="3"/>
  <c r="AT53" i="3" s="1"/>
  <c r="H305" i="1"/>
  <c r="I305" i="1" s="1"/>
  <c r="H303" i="1"/>
  <c r="I303" i="1" s="1"/>
  <c r="I300" i="1"/>
  <c r="H301" i="1"/>
  <c r="I301" i="1" s="1"/>
  <c r="H304" i="1"/>
  <c r="I304" i="1" s="1"/>
  <c r="AT58" i="3"/>
  <c r="AA112" i="5"/>
  <c r="AB112" i="5" s="1"/>
  <c r="AI112" i="5"/>
  <c r="AJ112" i="5" s="1"/>
  <c r="T99" i="2"/>
  <c r="U99" i="2" s="1"/>
  <c r="AO110" i="3"/>
  <c r="AP110" i="3" s="1"/>
  <c r="AM113" i="3"/>
  <c r="AV113" i="3" s="1"/>
  <c r="R100" i="2"/>
  <c r="T97" i="2"/>
  <c r="U97" i="2" s="1"/>
  <c r="AH43" i="4"/>
  <c r="AI43" i="4" s="1"/>
  <c r="AF46" i="4"/>
  <c r="AP43" i="4"/>
  <c r="Y43" i="6"/>
  <c r="AH43" i="6" s="1"/>
  <c r="AI40" i="6"/>
  <c r="AA40" i="6"/>
  <c r="AB40" i="6" s="1"/>
  <c r="R122" i="5"/>
  <c r="T109" i="5"/>
  <c r="U109" i="5" s="1"/>
  <c r="AB109" i="5"/>
  <c r="R127" i="5"/>
  <c r="R59" i="4"/>
  <c r="T46" i="4"/>
  <c r="U46" i="4" s="1"/>
  <c r="R64" i="4"/>
  <c r="M244" i="1"/>
  <c r="N244" i="1" s="1"/>
  <c r="T244" i="1"/>
  <c r="U244" i="1" s="1"/>
  <c r="AH176" i="1"/>
  <c r="AI176" i="1" s="1"/>
  <c r="AO190" i="1"/>
  <c r="T42" i="3"/>
  <c r="U42" i="3" s="1"/>
  <c r="R45" i="3"/>
  <c r="AA45" i="3" s="1"/>
  <c r="AB42" i="3"/>
  <c r="M101" i="5"/>
  <c r="N101" i="5" s="1"/>
  <c r="I106" i="5"/>
  <c r="AH42" i="3"/>
  <c r="AI42" i="3" s="1"/>
  <c r="AF45" i="3"/>
  <c r="N238" i="1"/>
  <c r="I241" i="1"/>
  <c r="AI106" i="5"/>
  <c r="AJ106" i="5" s="1"/>
  <c r="AG109" i="5"/>
  <c r="AP109" i="5" s="1"/>
  <c r="AQ106" i="5"/>
  <c r="AO302" i="1"/>
  <c r="AP302" i="1" s="1"/>
  <c r="AM315" i="1"/>
  <c r="R43" i="6"/>
  <c r="T40" i="6"/>
  <c r="U40" i="6" s="1"/>
  <c r="AA43" i="4"/>
  <c r="AB43" i="4" s="1"/>
  <c r="Y46" i="4"/>
  <c r="T98" i="2"/>
  <c r="U98" i="2" s="1"/>
  <c r="L113" i="3"/>
  <c r="M110" i="3"/>
  <c r="N110" i="3" s="1"/>
  <c r="AI40" i="2"/>
  <c r="AA40" i="2"/>
  <c r="AB40" i="2" s="1"/>
  <c r="AT131" i="3"/>
  <c r="AT126" i="3"/>
  <c r="AH48" i="7"/>
  <c r="AI48" i="7" s="1"/>
  <c r="AV110" i="3"/>
  <c r="AW110" i="3" s="1"/>
  <c r="T102" i="2"/>
  <c r="U102" i="2" s="1"/>
  <c r="AA43" i="2"/>
  <c r="AB43" i="2" s="1"/>
  <c r="AV302" i="1"/>
  <c r="AW302" i="1" s="1"/>
  <c r="AT315" i="1"/>
  <c r="H101" i="2"/>
  <c r="I101" i="2" s="1"/>
  <c r="M101" i="2" s="1"/>
  <c r="H99" i="2"/>
  <c r="I99" i="2" s="1"/>
  <c r="M99" i="2" s="1"/>
  <c r="I98" i="2"/>
  <c r="M98" i="2" s="1"/>
  <c r="H103" i="2"/>
  <c r="I103" i="2" s="1"/>
  <c r="M103" i="2" s="1"/>
  <c r="H102" i="2"/>
  <c r="I102" i="2" s="1"/>
  <c r="M102" i="2" s="1"/>
  <c r="M240" i="1"/>
  <c r="N240" i="1" s="1"/>
  <c r="T240" i="1"/>
  <c r="U240" i="1" s="1"/>
  <c r="N43" i="2"/>
  <c r="AM55" i="8"/>
  <c r="AV39" i="8"/>
  <c r="AW39" i="8" s="1"/>
  <c r="AT42" i="8"/>
  <c r="AF315" i="1"/>
  <c r="AO99" i="2"/>
  <c r="AP99" i="2" s="1"/>
  <c r="AV53" i="1"/>
  <c r="AW53" i="1" s="1"/>
  <c r="AT66" i="1"/>
  <c r="T176" i="1"/>
  <c r="U176" i="1" s="1"/>
  <c r="AB176" i="1" s="1"/>
  <c r="AT51" i="7"/>
  <c r="AV48" i="7"/>
  <c r="AW48" i="7" s="1"/>
  <c r="AA38" i="2"/>
  <c r="AB38" i="2" s="1"/>
  <c r="Y41" i="2"/>
  <c r="AV43" i="4"/>
  <c r="AW43" i="4" s="1"/>
  <c r="AT46" i="4"/>
  <c r="Y56" i="5"/>
  <c r="AA43" i="5"/>
  <c r="AB43" i="5" s="1"/>
  <c r="Y61" i="5"/>
  <c r="AA42" i="2"/>
  <c r="AB42" i="2" s="1"/>
  <c r="AH53" i="1"/>
  <c r="AI53" i="1" s="1"/>
  <c r="AF66" i="1"/>
  <c r="Y67" i="1"/>
  <c r="Y68" i="1"/>
  <c r="AV99" i="2"/>
  <c r="AW99" i="2" s="1"/>
  <c r="AG56" i="5"/>
  <c r="AI43" i="5"/>
  <c r="AJ43" i="5" s="1"/>
  <c r="AG61" i="5"/>
  <c r="AM69" i="7"/>
  <c r="AM64" i="7"/>
  <c r="AO51" i="7"/>
  <c r="AP51" i="7" s="1"/>
  <c r="AM55" i="2"/>
  <c r="AM56" i="2"/>
  <c r="AH38" i="2"/>
  <c r="AI38" i="2" s="1"/>
  <c r="AF41" i="2"/>
  <c r="T103" i="2"/>
  <c r="AA44" i="2"/>
  <c r="AB44" i="2" s="1"/>
  <c r="AI44" i="2"/>
  <c r="L69" i="7"/>
  <c r="L64" i="7"/>
  <c r="M51" i="7"/>
  <c r="N51" i="7" s="1"/>
  <c r="M111" i="1"/>
  <c r="N111" i="1" s="1"/>
  <c r="AH43" i="2"/>
  <c r="AI43" i="2" s="1"/>
  <c r="I45" i="3"/>
  <c r="AT56" i="6"/>
  <c r="AV43" i="6"/>
  <c r="AW43" i="6" s="1"/>
  <c r="AT61" i="6"/>
  <c r="I69" i="7"/>
  <c r="I64" i="7"/>
  <c r="AO53" i="1"/>
  <c r="AP53" i="1" s="1"/>
  <c r="AM66" i="1"/>
  <c r="AO38" i="2"/>
  <c r="AP38" i="2" s="1"/>
  <c r="AF69" i="7"/>
  <c r="AF64" i="7"/>
  <c r="AF113" i="3"/>
  <c r="AH110" i="3"/>
  <c r="AI110" i="3" s="1"/>
  <c r="AO54" i="3"/>
  <c r="I299" i="1"/>
  <c r="I56" i="6"/>
  <c r="N43" i="6"/>
  <c r="I61" i="6"/>
  <c r="N92" i="2"/>
  <c r="I97" i="2"/>
  <c r="AB241" i="1"/>
  <c r="R254" i="1"/>
  <c r="AV42" i="3"/>
  <c r="AW42" i="3" s="1"/>
  <c r="AM56" i="6"/>
  <c r="AO43" i="6"/>
  <c r="AP43" i="6" s="1"/>
  <c r="AM61" i="6"/>
  <c r="I55" i="8"/>
  <c r="AH241" i="1"/>
  <c r="AI241" i="1" s="1"/>
  <c r="AF254" i="1"/>
  <c r="AM100" i="2"/>
  <c r="AO98" i="2"/>
  <c r="AP98" i="2" s="1"/>
  <c r="AW98" i="2"/>
  <c r="N39" i="2"/>
  <c r="U103" i="2"/>
  <c r="AB111" i="5"/>
  <c r="AO110" i="2"/>
  <c r="AS110" i="2" s="1"/>
  <c r="AT110" i="2" s="1"/>
  <c r="AV110" i="2" s="1"/>
  <c r="AV41" i="2"/>
  <c r="AW41" i="2" s="1"/>
  <c r="AH42" i="2"/>
  <c r="AI42" i="2" s="1"/>
  <c r="I66" i="1"/>
  <c r="AA66" i="1" l="1"/>
  <c r="AB114" i="1"/>
  <c r="M241" i="1"/>
  <c r="T241" i="1"/>
  <c r="U241" i="1" s="1"/>
  <c r="L130" i="1"/>
  <c r="AT57" i="2"/>
  <c r="M114" i="1"/>
  <c r="M41" i="2"/>
  <c r="AW110" i="2"/>
  <c r="I56" i="2"/>
  <c r="M56" i="2" s="1"/>
  <c r="I55" i="2"/>
  <c r="M55" i="2" s="1"/>
  <c r="M54" i="2"/>
  <c r="N54" i="2" s="1"/>
  <c r="AT54" i="3"/>
  <c r="AP54" i="3"/>
  <c r="AI56" i="5"/>
  <c r="AJ56" i="5" s="1"/>
  <c r="AG58" i="5"/>
  <c r="AT60" i="3"/>
  <c r="AT59" i="3"/>
  <c r="I43" i="5"/>
  <c r="M40" i="5"/>
  <c r="N40" i="5" s="1"/>
  <c r="M300" i="1"/>
  <c r="N300" i="1" s="1"/>
  <c r="T300" i="1"/>
  <c r="U300" i="1" s="1"/>
  <c r="AM129" i="1"/>
  <c r="AM128" i="1"/>
  <c r="AO127" i="1"/>
  <c r="AP127" i="1" s="1"/>
  <c r="AT192" i="1"/>
  <c r="AV192" i="1" s="1"/>
  <c r="AT191" i="1"/>
  <c r="AV191" i="1" s="1"/>
  <c r="AV190" i="1"/>
  <c r="AW190" i="1" s="1"/>
  <c r="AV61" i="6"/>
  <c r="AW61" i="6" s="1"/>
  <c r="AT63" i="6"/>
  <c r="AH41" i="2"/>
  <c r="AI41" i="2" s="1"/>
  <c r="AF54" i="2"/>
  <c r="AT59" i="4"/>
  <c r="AV46" i="4"/>
  <c r="AW46" i="4" s="1"/>
  <c r="AT64" i="4"/>
  <c r="AT128" i="3"/>
  <c r="AT127" i="3"/>
  <c r="AG122" i="5"/>
  <c r="AP122" i="5" s="1"/>
  <c r="AQ109" i="5"/>
  <c r="AI109" i="5"/>
  <c r="AJ109" i="5" s="1"/>
  <c r="AG127" i="5"/>
  <c r="I254" i="1"/>
  <c r="AM64" i="3"/>
  <c r="AM65" i="3"/>
  <c r="AT255" i="1"/>
  <c r="AV254" i="1"/>
  <c r="AT256" i="1"/>
  <c r="AI302" i="1"/>
  <c r="AA302" i="1"/>
  <c r="AB302" i="1" s="1"/>
  <c r="Y315" i="1"/>
  <c r="M301" i="1"/>
  <c r="N301" i="1" s="1"/>
  <c r="T301" i="1"/>
  <c r="U301" i="1" s="1"/>
  <c r="AV55" i="2"/>
  <c r="AN124" i="5"/>
  <c r="AA122" i="5"/>
  <c r="AB122" i="5" s="1"/>
  <c r="Y124" i="5"/>
  <c r="Y125" i="5" s="1"/>
  <c r="AO45" i="3"/>
  <c r="AP45" i="3" s="1"/>
  <c r="AW45" i="3"/>
  <c r="AM58" i="3"/>
  <c r="AV58" i="3" s="1"/>
  <c r="L124" i="5"/>
  <c r="L125" i="5" s="1"/>
  <c r="Y129" i="1"/>
  <c r="AA127" i="1"/>
  <c r="AB127" i="1" s="1"/>
  <c r="Y128" i="1"/>
  <c r="AH127" i="1"/>
  <c r="AI127" i="1" s="1"/>
  <c r="AM63" i="6"/>
  <c r="AM64" i="6" s="1"/>
  <c r="AO61" i="6"/>
  <c r="I67" i="1"/>
  <c r="I68" i="1"/>
  <c r="AO100" i="2"/>
  <c r="AP100" i="2" s="1"/>
  <c r="I63" i="6"/>
  <c r="I64" i="6" s="1"/>
  <c r="M64" i="7"/>
  <c r="L66" i="7"/>
  <c r="L67" i="7" s="1"/>
  <c r="AM66" i="7"/>
  <c r="AM67" i="7" s="1"/>
  <c r="AO64" i="7"/>
  <c r="AP64" i="7" s="1"/>
  <c r="AT55" i="8"/>
  <c r="AV42" i="8"/>
  <c r="AW42" i="8" s="1"/>
  <c r="N102" i="2"/>
  <c r="AO41" i="2"/>
  <c r="AP41" i="2" s="1"/>
  <c r="AT132" i="3"/>
  <c r="AT133" i="3"/>
  <c r="R124" i="5"/>
  <c r="T122" i="5"/>
  <c r="U122" i="5" s="1"/>
  <c r="AA254" i="1"/>
  <c r="AB254" i="1" s="1"/>
  <c r="Y255" i="1"/>
  <c r="Y256" i="1"/>
  <c r="AV100" i="2"/>
  <c r="AW100" i="2" s="1"/>
  <c r="T113" i="3"/>
  <c r="U113" i="3" s="1"/>
  <c r="R131" i="3"/>
  <c r="AA131" i="3" s="1"/>
  <c r="R126" i="3"/>
  <c r="AA126" i="3" s="1"/>
  <c r="L192" i="1"/>
  <c r="L191" i="1"/>
  <c r="L193" i="1" s="1"/>
  <c r="M190" i="1"/>
  <c r="N190" i="1" s="1"/>
  <c r="M303" i="1"/>
  <c r="T303" i="1"/>
  <c r="U303" i="1" s="1"/>
  <c r="M61" i="6"/>
  <c r="N61" i="6" s="1"/>
  <c r="L63" i="6"/>
  <c r="L64" i="6" s="1"/>
  <c r="AF64" i="6"/>
  <c r="AF63" i="6"/>
  <c r="AP61" i="6"/>
  <c r="AU122" i="5"/>
  <c r="AW109" i="5"/>
  <c r="AX109" i="5" s="1"/>
  <c r="AU127" i="5"/>
  <c r="AI98" i="2"/>
  <c r="AA98" i="2"/>
  <c r="AB98" i="2" s="1"/>
  <c r="R128" i="1"/>
  <c r="R129" i="1"/>
  <c r="T127" i="1"/>
  <c r="AM113" i="2"/>
  <c r="AP43" i="5"/>
  <c r="AQ43" i="5" s="1"/>
  <c r="AN56" i="5"/>
  <c r="AN61" i="5"/>
  <c r="M55" i="8"/>
  <c r="N55" i="8" s="1"/>
  <c r="L57" i="8"/>
  <c r="L56" i="8"/>
  <c r="Y127" i="3"/>
  <c r="Y128" i="3"/>
  <c r="AA97" i="2"/>
  <c r="AB97" i="2" s="1"/>
  <c r="Y100" i="2"/>
  <c r="AH97" i="2"/>
  <c r="AI97" i="2" s="1"/>
  <c r="Y57" i="8"/>
  <c r="AA55" i="8"/>
  <c r="Y56" i="8"/>
  <c r="I71" i="7"/>
  <c r="I72" i="7" s="1"/>
  <c r="AA56" i="5"/>
  <c r="AB56" i="5" s="1"/>
  <c r="Y58" i="5"/>
  <c r="Y59" i="5" s="1"/>
  <c r="M59" i="4"/>
  <c r="N59" i="4" s="1"/>
  <c r="L61" i="4"/>
  <c r="AH254" i="1"/>
  <c r="AI254" i="1" s="1"/>
  <c r="AF255" i="1"/>
  <c r="AF256" i="1"/>
  <c r="AM58" i="6"/>
  <c r="AO56" i="6"/>
  <c r="AH113" i="3"/>
  <c r="AI113" i="3" s="1"/>
  <c r="AF131" i="3"/>
  <c r="AF126" i="3"/>
  <c r="AM67" i="1"/>
  <c r="AO66" i="1"/>
  <c r="AM68" i="1"/>
  <c r="AV56" i="6"/>
  <c r="AW56" i="6" s="1"/>
  <c r="AT58" i="6"/>
  <c r="AT59" i="6" s="1"/>
  <c r="M69" i="7"/>
  <c r="N69" i="7" s="1"/>
  <c r="L71" i="7"/>
  <c r="L72" i="7" s="1"/>
  <c r="AM71" i="7"/>
  <c r="AM72" i="7" s="1"/>
  <c r="AO69" i="7"/>
  <c r="AP69" i="7" s="1"/>
  <c r="AA41" i="2"/>
  <c r="AB41" i="2" s="1"/>
  <c r="AV66" i="1"/>
  <c r="AW66" i="1" s="1"/>
  <c r="AT68" i="1"/>
  <c r="AT67" i="1"/>
  <c r="N103" i="2"/>
  <c r="L115" i="2"/>
  <c r="L114" i="2"/>
  <c r="AH45" i="3"/>
  <c r="AI45" i="3" s="1"/>
  <c r="AF58" i="3"/>
  <c r="AF63" i="3"/>
  <c r="AO63" i="3" s="1"/>
  <c r="T45" i="3"/>
  <c r="AB45" i="3"/>
  <c r="R63" i="3"/>
  <c r="AA63" i="3" s="1"/>
  <c r="R58" i="3"/>
  <c r="AA58" i="3" s="1"/>
  <c r="R66" i="4"/>
  <c r="T64" i="4"/>
  <c r="U64" i="4" s="1"/>
  <c r="T100" i="2"/>
  <c r="U100" i="2" s="1"/>
  <c r="L68" i="1"/>
  <c r="L67" i="1"/>
  <c r="M66" i="1"/>
  <c r="N66" i="1" s="1"/>
  <c r="M305" i="1"/>
  <c r="N305" i="1" s="1"/>
  <c r="T305" i="1"/>
  <c r="U305" i="1" s="1"/>
  <c r="AV56" i="2"/>
  <c r="AW56" i="2" s="1"/>
  <c r="AT113" i="2"/>
  <c r="I128" i="3"/>
  <c r="I127" i="3"/>
  <c r="AI99" i="2"/>
  <c r="AA99" i="2"/>
  <c r="AB99" i="2" s="1"/>
  <c r="R113" i="2"/>
  <c r="Y133" i="3"/>
  <c r="Y132" i="3"/>
  <c r="AM193" i="1"/>
  <c r="M113" i="3"/>
  <c r="N113" i="3" s="1"/>
  <c r="L131" i="3"/>
  <c r="L126" i="3"/>
  <c r="I58" i="6"/>
  <c r="AP53" i="3"/>
  <c r="Y54" i="2"/>
  <c r="AM57" i="8"/>
  <c r="AM56" i="8"/>
  <c r="N98" i="2"/>
  <c r="R56" i="6"/>
  <c r="T43" i="6"/>
  <c r="U43" i="6" s="1"/>
  <c r="R61" i="6"/>
  <c r="AW113" i="3"/>
  <c r="AO113" i="3"/>
  <c r="AP113" i="3" s="1"/>
  <c r="AM131" i="3"/>
  <c r="AV131" i="3" s="1"/>
  <c r="AM126" i="3"/>
  <c r="R316" i="1"/>
  <c r="R317" i="1"/>
  <c r="L63" i="5"/>
  <c r="L64" i="5" s="1"/>
  <c r="AM66" i="4"/>
  <c r="AM67" i="4" s="1"/>
  <c r="I132" i="3"/>
  <c r="I133" i="3"/>
  <c r="Y113" i="2"/>
  <c r="AA101" i="2"/>
  <c r="AB101" i="2" s="1"/>
  <c r="AI101" i="2"/>
  <c r="AU56" i="5"/>
  <c r="AW43" i="5"/>
  <c r="AX43" i="5" s="1"/>
  <c r="AU61" i="5"/>
  <c r="AA113" i="3"/>
  <c r="AB113" i="3" s="1"/>
  <c r="AF71" i="7"/>
  <c r="Y59" i="4"/>
  <c r="AA46" i="4"/>
  <c r="AB46" i="4" s="1"/>
  <c r="Y64" i="4"/>
  <c r="Y69" i="7"/>
  <c r="AH69" i="7" s="1"/>
  <c r="AA51" i="7"/>
  <c r="AB51" i="7" s="1"/>
  <c r="Y64" i="7"/>
  <c r="AH64" i="7" s="1"/>
  <c r="R255" i="1"/>
  <c r="R256" i="1"/>
  <c r="T254" i="1"/>
  <c r="U254" i="1" s="1"/>
  <c r="I302" i="1"/>
  <c r="I315" i="1" s="1"/>
  <c r="I63" i="3"/>
  <c r="I58" i="3"/>
  <c r="AM57" i="2"/>
  <c r="AV57" i="2" s="1"/>
  <c r="AI61" i="5"/>
  <c r="AJ61" i="5" s="1"/>
  <c r="AG63" i="5"/>
  <c r="Y69" i="1"/>
  <c r="Y63" i="5"/>
  <c r="AA61" i="5"/>
  <c r="AB61" i="5" s="1"/>
  <c r="N99" i="2"/>
  <c r="AM316" i="1"/>
  <c r="AO315" i="1"/>
  <c r="AM317" i="1"/>
  <c r="I109" i="5"/>
  <c r="M106" i="5"/>
  <c r="N106" i="5" s="1"/>
  <c r="AF192" i="1"/>
  <c r="AO192" i="1" s="1"/>
  <c r="AP190" i="1"/>
  <c r="AH190" i="1"/>
  <c r="AI190" i="1" s="1"/>
  <c r="AF191" i="1"/>
  <c r="AI43" i="6"/>
  <c r="Y56" i="6"/>
  <c r="AH56" i="6" s="1"/>
  <c r="AA43" i="6"/>
  <c r="AB43" i="6" s="1"/>
  <c r="Y61" i="6"/>
  <c r="N303" i="1"/>
  <c r="T61" i="5"/>
  <c r="U61" i="5" s="1"/>
  <c r="R63" i="5"/>
  <c r="R64" i="5" s="1"/>
  <c r="AF114" i="2"/>
  <c r="AH113" i="2"/>
  <c r="AF115" i="2"/>
  <c r="L58" i="5"/>
  <c r="M254" i="1"/>
  <c r="L256" i="1"/>
  <c r="L255" i="1"/>
  <c r="AM62" i="4"/>
  <c r="AM61" i="4"/>
  <c r="M56" i="6"/>
  <c r="N56" i="6" s="1"/>
  <c r="L58" i="6"/>
  <c r="L59" i="6" s="1"/>
  <c r="AF58" i="6"/>
  <c r="AP56" i="6"/>
  <c r="AT128" i="1"/>
  <c r="AV127" i="1"/>
  <c r="AW127" i="1" s="1"/>
  <c r="AT129" i="1"/>
  <c r="AA102" i="2"/>
  <c r="AB102" i="2" s="1"/>
  <c r="AI102" i="2"/>
  <c r="AO111" i="2"/>
  <c r="AS111" i="2" s="1"/>
  <c r="AT111" i="2" s="1"/>
  <c r="AV111" i="2" s="1"/>
  <c r="AW191" i="1"/>
  <c r="L57" i="2"/>
  <c r="I100" i="2"/>
  <c r="M97" i="2"/>
  <c r="N97" i="2" s="1"/>
  <c r="T190" i="1"/>
  <c r="U190" i="1" s="1"/>
  <c r="R191" i="1"/>
  <c r="R192" i="1"/>
  <c r="AV53" i="3"/>
  <c r="AH51" i="7"/>
  <c r="AI51" i="7" s="1"/>
  <c r="N101" i="2"/>
  <c r="I113" i="2"/>
  <c r="M113" i="2" s="1"/>
  <c r="N241" i="1"/>
  <c r="R61" i="4"/>
  <c r="R62" i="4" s="1"/>
  <c r="T59" i="4"/>
  <c r="U59" i="4" s="1"/>
  <c r="R58" i="5"/>
  <c r="R59" i="5" s="1"/>
  <c r="T56" i="5"/>
  <c r="U56" i="5" s="1"/>
  <c r="Y64" i="3"/>
  <c r="Y65" i="3"/>
  <c r="N41" i="2"/>
  <c r="T64" i="7"/>
  <c r="U64" i="7" s="1"/>
  <c r="R66" i="7"/>
  <c r="L67" i="4"/>
  <c r="M64" i="4"/>
  <c r="N64" i="4" s="1"/>
  <c r="L66" i="4"/>
  <c r="R56" i="8"/>
  <c r="R57" i="8"/>
  <c r="AB55" i="8"/>
  <c r="T55" i="8"/>
  <c r="U55" i="8" s="1"/>
  <c r="I192" i="1"/>
  <c r="I191" i="1"/>
  <c r="AP127" i="5"/>
  <c r="AN129" i="5"/>
  <c r="AN130" i="5" s="1"/>
  <c r="U45" i="3"/>
  <c r="M45" i="3"/>
  <c r="N45" i="3" s="1"/>
  <c r="L63" i="3"/>
  <c r="L58" i="3"/>
  <c r="L302" i="1"/>
  <c r="M299" i="1"/>
  <c r="N299" i="1" s="1"/>
  <c r="T299" i="1"/>
  <c r="U299" i="1" s="1"/>
  <c r="AI103" i="2"/>
  <c r="AA103" i="2"/>
  <c r="AB103" i="2" s="1"/>
  <c r="AM256" i="1"/>
  <c r="AW254" i="1"/>
  <c r="AM255" i="1"/>
  <c r="AO254" i="1"/>
  <c r="AP254" i="1" s="1"/>
  <c r="Y191" i="1"/>
  <c r="Y192" i="1"/>
  <c r="AA190" i="1"/>
  <c r="AB190" i="1" s="1"/>
  <c r="T41" i="2"/>
  <c r="U41" i="2" s="1"/>
  <c r="R54" i="2"/>
  <c r="L129" i="5"/>
  <c r="I66" i="4"/>
  <c r="I67" i="4" s="1"/>
  <c r="U127" i="1"/>
  <c r="I56" i="8"/>
  <c r="I57" i="8"/>
  <c r="AF66" i="7"/>
  <c r="AF67" i="7" s="1"/>
  <c r="N64" i="7"/>
  <c r="I66" i="7"/>
  <c r="AW55" i="2"/>
  <c r="AF68" i="1"/>
  <c r="AP66" i="1"/>
  <c r="AH66" i="1"/>
  <c r="AI66" i="1" s="1"/>
  <c r="AF67" i="1"/>
  <c r="AT69" i="7"/>
  <c r="AT64" i="7"/>
  <c r="AV51" i="7"/>
  <c r="AW51" i="7" s="1"/>
  <c r="AH315" i="1"/>
  <c r="AF316" i="1"/>
  <c r="AF318" i="1" s="1"/>
  <c r="AP315" i="1"/>
  <c r="AF317" i="1"/>
  <c r="AT316" i="1"/>
  <c r="AV315" i="1"/>
  <c r="AW315" i="1" s="1"/>
  <c r="AT317" i="1"/>
  <c r="R129" i="5"/>
  <c r="R130" i="5" s="1"/>
  <c r="T127" i="5"/>
  <c r="U127" i="5" s="1"/>
  <c r="AF59" i="4"/>
  <c r="AO59" i="4" s="1"/>
  <c r="AH46" i="4"/>
  <c r="AI46" i="4" s="1"/>
  <c r="AF64" i="4"/>
  <c r="AW53" i="3"/>
  <c r="Y60" i="3"/>
  <c r="Y59" i="3"/>
  <c r="Y61" i="3" s="1"/>
  <c r="T69" i="7"/>
  <c r="U69" i="7" s="1"/>
  <c r="R71" i="7"/>
  <c r="R72" i="7" s="1"/>
  <c r="AP42" i="8"/>
  <c r="AF55" i="8"/>
  <c r="AH42" i="8"/>
  <c r="AI42" i="8" s="1"/>
  <c r="M304" i="1"/>
  <c r="N304" i="1" s="1"/>
  <c r="T304" i="1"/>
  <c r="U304" i="1" s="1"/>
  <c r="AO46" i="4"/>
  <c r="AP46" i="4" s="1"/>
  <c r="R68" i="1"/>
  <c r="AA68" i="1" s="1"/>
  <c r="R67" i="1"/>
  <c r="AA67" i="1" s="1"/>
  <c r="AB66" i="1"/>
  <c r="T66" i="1"/>
  <c r="U66" i="1" s="1"/>
  <c r="AA127" i="5"/>
  <c r="AB127" i="5" s="1"/>
  <c r="Y129" i="5"/>
  <c r="Y130" i="5" s="1"/>
  <c r="N114" i="1"/>
  <c r="I61" i="4"/>
  <c r="I62" i="4" s="1"/>
  <c r="AM257" i="1" l="1"/>
  <c r="AV317" i="1"/>
  <c r="AT61" i="3"/>
  <c r="L116" i="2"/>
  <c r="AF193" i="1"/>
  <c r="AM318" i="1"/>
  <c r="AM58" i="8"/>
  <c r="L58" i="8"/>
  <c r="AV128" i="1"/>
  <c r="AM69" i="1"/>
  <c r="I193" i="1"/>
  <c r="M193" i="1" s="1"/>
  <c r="N193" i="1" s="1"/>
  <c r="L257" i="1"/>
  <c r="AV67" i="1"/>
  <c r="AW67" i="1" s="1"/>
  <c r="I129" i="3"/>
  <c r="AV68" i="1"/>
  <c r="I57" i="2"/>
  <c r="M57" i="2" s="1"/>
  <c r="N57" i="2" s="1"/>
  <c r="AT193" i="1"/>
  <c r="AV193" i="1" s="1"/>
  <c r="AW192" i="1"/>
  <c r="I134" i="3"/>
  <c r="Y129" i="3"/>
  <c r="Y134" i="3"/>
  <c r="AV255" i="1"/>
  <c r="AV316" i="1"/>
  <c r="AW316" i="1" s="1"/>
  <c r="R318" i="1"/>
  <c r="AO67" i="7"/>
  <c r="AP67" i="7"/>
  <c r="T72" i="7"/>
  <c r="M67" i="4"/>
  <c r="N67" i="4" s="1"/>
  <c r="T64" i="5"/>
  <c r="L128" i="3"/>
  <c r="L127" i="3"/>
  <c r="L129" i="3" s="1"/>
  <c r="M126" i="3"/>
  <c r="N126" i="3" s="1"/>
  <c r="AA255" i="1"/>
  <c r="AB255" i="1" s="1"/>
  <c r="AA128" i="1"/>
  <c r="AH128" i="1"/>
  <c r="AI128" i="1" s="1"/>
  <c r="AV54" i="3"/>
  <c r="AW54" i="3" s="1"/>
  <c r="AT318" i="1"/>
  <c r="AV318" i="1" s="1"/>
  <c r="AO255" i="1"/>
  <c r="AP255" i="1" s="1"/>
  <c r="AW255" i="1"/>
  <c r="M302" i="1"/>
  <c r="N302" i="1" s="1"/>
  <c r="T302" i="1"/>
  <c r="U302" i="1" s="1"/>
  <c r="T57" i="8"/>
  <c r="U57" i="8" s="1"/>
  <c r="AT63" i="3"/>
  <c r="M100" i="2"/>
  <c r="N100" i="2" s="1"/>
  <c r="AW111" i="2"/>
  <c r="I316" i="1"/>
  <c r="I317" i="1"/>
  <c r="I318" i="1" s="1"/>
  <c r="AO317" i="1"/>
  <c r="AP317" i="1" s="1"/>
  <c r="AW317" i="1"/>
  <c r="AA63" i="5"/>
  <c r="AB63" i="5" s="1"/>
  <c r="I65" i="3"/>
  <c r="I64" i="3"/>
  <c r="T255" i="1"/>
  <c r="T56" i="6"/>
  <c r="U56" i="6" s="1"/>
  <c r="R58" i="6"/>
  <c r="R114" i="2"/>
  <c r="R115" i="2"/>
  <c r="T113" i="2"/>
  <c r="U113" i="2" s="1"/>
  <c r="M68" i="1"/>
  <c r="N68" i="1" s="1"/>
  <c r="T58" i="3"/>
  <c r="U58" i="3" s="1"/>
  <c r="R59" i="3"/>
  <c r="AA59" i="3" s="1"/>
  <c r="R60" i="3"/>
  <c r="AB58" i="3"/>
  <c r="AV58" i="6"/>
  <c r="AF128" i="3"/>
  <c r="AH126" i="3"/>
  <c r="AI126" i="3" s="1"/>
  <c r="AF127" i="3"/>
  <c r="AP61" i="5"/>
  <c r="AQ61" i="5" s="1"/>
  <c r="AN63" i="5"/>
  <c r="AN64" i="5" s="1"/>
  <c r="T128" i="1"/>
  <c r="U128" i="1" s="1"/>
  <c r="AB128" i="1"/>
  <c r="L315" i="1"/>
  <c r="R128" i="3"/>
  <c r="AA128" i="3" s="1"/>
  <c r="AB126" i="3"/>
  <c r="T126" i="3"/>
  <c r="U126" i="3" s="1"/>
  <c r="R127" i="3"/>
  <c r="AA127" i="3" s="1"/>
  <c r="Y257" i="1"/>
  <c r="Y130" i="1"/>
  <c r="Y316" i="1"/>
  <c r="Y317" i="1"/>
  <c r="AH317" i="1" s="1"/>
  <c r="AI315" i="1"/>
  <c r="AA315" i="1"/>
  <c r="AB315" i="1" s="1"/>
  <c r="AG124" i="5"/>
  <c r="AP124" i="5" s="1"/>
  <c r="AQ122" i="5"/>
  <c r="AI122" i="5"/>
  <c r="AJ122" i="5" s="1"/>
  <c r="AF56" i="2"/>
  <c r="AH54" i="2"/>
  <c r="AI54" i="2" s="1"/>
  <c r="AF55" i="2"/>
  <c r="AO54" i="2"/>
  <c r="AP54" i="2" s="1"/>
  <c r="T54" i="2"/>
  <c r="U54" i="2" s="1"/>
  <c r="R56" i="2"/>
  <c r="R55" i="2"/>
  <c r="AO318" i="1"/>
  <c r="AP318" i="1" s="1"/>
  <c r="AW57" i="2"/>
  <c r="M64" i="6"/>
  <c r="N64" i="6" s="1"/>
  <c r="Y66" i="3"/>
  <c r="T256" i="1"/>
  <c r="U256" i="1" s="1"/>
  <c r="M131" i="3"/>
  <c r="N131" i="3" s="1"/>
  <c r="L133" i="3"/>
  <c r="L132" i="3"/>
  <c r="AO58" i="6"/>
  <c r="AP58" i="6" s="1"/>
  <c r="AW58" i="6"/>
  <c r="T129" i="1"/>
  <c r="U129" i="1" s="1"/>
  <c r="M192" i="1"/>
  <c r="N192" i="1" s="1"/>
  <c r="I69" i="1"/>
  <c r="AV64" i="7"/>
  <c r="AW64" i="7" s="1"/>
  <c r="AT66" i="7"/>
  <c r="AV66" i="7" s="1"/>
  <c r="M58" i="3"/>
  <c r="L59" i="3"/>
  <c r="L60" i="3"/>
  <c r="T56" i="8"/>
  <c r="T66" i="7"/>
  <c r="T192" i="1"/>
  <c r="U192" i="1" s="1"/>
  <c r="Y63" i="6"/>
  <c r="AH63" i="6" s="1"/>
  <c r="AA61" i="6"/>
  <c r="AB61" i="6" s="1"/>
  <c r="Y66" i="7"/>
  <c r="Y67" i="7" s="1"/>
  <c r="AI64" i="7"/>
  <c r="AA64" i="7"/>
  <c r="AB64" i="7" s="1"/>
  <c r="AU58" i="5"/>
  <c r="AW56" i="5"/>
  <c r="AM127" i="3"/>
  <c r="AV127" i="3" s="1"/>
  <c r="AO126" i="3"/>
  <c r="AP126" i="3" s="1"/>
  <c r="AM128" i="3"/>
  <c r="T63" i="3"/>
  <c r="U63" i="3" s="1"/>
  <c r="AB63" i="3"/>
  <c r="R64" i="3"/>
  <c r="R65" i="3"/>
  <c r="AA65" i="3" s="1"/>
  <c r="AT69" i="1"/>
  <c r="AV69" i="1" s="1"/>
  <c r="AO71" i="7"/>
  <c r="AP71" i="7" s="1"/>
  <c r="AH131" i="3"/>
  <c r="AI131" i="3" s="1"/>
  <c r="AF132" i="3"/>
  <c r="AF133" i="3"/>
  <c r="AH256" i="1"/>
  <c r="M61" i="4"/>
  <c r="N61" i="4" s="1"/>
  <c r="AN58" i="5"/>
  <c r="AN59" i="5" s="1"/>
  <c r="AX56" i="5"/>
  <c r="AP56" i="5"/>
  <c r="AQ56" i="5" s="1"/>
  <c r="R130" i="1"/>
  <c r="AH61" i="6"/>
  <c r="AI61" i="6" s="1"/>
  <c r="R132" i="3"/>
  <c r="AA132" i="3" s="1"/>
  <c r="R133" i="3"/>
  <c r="AB131" i="3"/>
  <c r="T131" i="3"/>
  <c r="U131" i="3" s="1"/>
  <c r="AM60" i="3"/>
  <c r="AV60" i="3" s="1"/>
  <c r="AW58" i="3"/>
  <c r="AM59" i="3"/>
  <c r="AO58" i="3"/>
  <c r="AH64" i="4"/>
  <c r="AF66" i="4"/>
  <c r="AF67" i="4" s="1"/>
  <c r="AO67" i="4" s="1"/>
  <c r="I60" i="3"/>
  <c r="I59" i="3"/>
  <c r="N58" i="3"/>
  <c r="AV69" i="7"/>
  <c r="AW69" i="7" s="1"/>
  <c r="AT71" i="7"/>
  <c r="AV71" i="7" s="1"/>
  <c r="I58" i="8"/>
  <c r="M58" i="8" s="1"/>
  <c r="AO256" i="1"/>
  <c r="AP256" i="1" s="1"/>
  <c r="L65" i="3"/>
  <c r="L64" i="3"/>
  <c r="M63" i="3"/>
  <c r="N63" i="3" s="1"/>
  <c r="R58" i="8"/>
  <c r="T61" i="4"/>
  <c r="U61" i="4" s="1"/>
  <c r="AF116" i="2"/>
  <c r="AP192" i="1"/>
  <c r="AH192" i="1"/>
  <c r="AI192" i="1" s="1"/>
  <c r="AO316" i="1"/>
  <c r="AP316" i="1" s="1"/>
  <c r="AI63" i="5"/>
  <c r="AJ63" i="5" s="1"/>
  <c r="U64" i="5"/>
  <c r="AM133" i="3"/>
  <c r="AV133" i="3" s="1"/>
  <c r="AW131" i="3"/>
  <c r="AM132" i="3"/>
  <c r="AV132" i="3" s="1"/>
  <c r="AO131" i="3"/>
  <c r="AP131" i="3" s="1"/>
  <c r="AO193" i="1"/>
  <c r="AP193" i="1" s="1"/>
  <c r="AH255" i="1"/>
  <c r="AI255" i="1" s="1"/>
  <c r="AT134" i="3"/>
  <c r="AO66" i="7"/>
  <c r="AP66" i="7" s="1"/>
  <c r="AW66" i="7"/>
  <c r="AO64" i="6"/>
  <c r="AP64" i="6" s="1"/>
  <c r="AN125" i="5"/>
  <c r="N55" i="2"/>
  <c r="AH191" i="1"/>
  <c r="AI191" i="1" s="1"/>
  <c r="AT56" i="8"/>
  <c r="AV56" i="8" s="1"/>
  <c r="AV55" i="8"/>
  <c r="AW55" i="8" s="1"/>
  <c r="AT57" i="8"/>
  <c r="AV57" i="8" s="1"/>
  <c r="AH68" i="1"/>
  <c r="AA59" i="4"/>
  <c r="AB59" i="4" s="1"/>
  <c r="Y61" i="4"/>
  <c r="Y62" i="4" s="1"/>
  <c r="M67" i="1"/>
  <c r="N67" i="1" s="1"/>
  <c r="AA59" i="5"/>
  <c r="AB59" i="5" s="1"/>
  <c r="AO129" i="1"/>
  <c r="AP129" i="1" s="1"/>
  <c r="AB67" i="1"/>
  <c r="T67" i="1"/>
  <c r="U67" i="1" s="1"/>
  <c r="AH55" i="8"/>
  <c r="AI55" i="8" s="1"/>
  <c r="AF56" i="8"/>
  <c r="AF57" i="8"/>
  <c r="AO57" i="8" s="1"/>
  <c r="AF69" i="1"/>
  <c r="I67" i="7"/>
  <c r="M67" i="7" s="1"/>
  <c r="AA192" i="1"/>
  <c r="AB192" i="1" s="1"/>
  <c r="R67" i="7"/>
  <c r="T191" i="1"/>
  <c r="U191" i="1" s="1"/>
  <c r="AF59" i="6"/>
  <c r="Y58" i="6"/>
  <c r="AI56" i="6"/>
  <c r="AA56" i="6"/>
  <c r="AB56" i="6" s="1"/>
  <c r="AG64" i="5"/>
  <c r="AO55" i="8"/>
  <c r="AP55" i="8" s="1"/>
  <c r="AF257" i="1"/>
  <c r="AO257" i="1" s="1"/>
  <c r="L62" i="4"/>
  <c r="T62" i="4" s="1"/>
  <c r="AA56" i="8"/>
  <c r="AB56" i="8" s="1"/>
  <c r="AA100" i="2"/>
  <c r="AB100" i="2" s="1"/>
  <c r="AH100" i="2"/>
  <c r="AI100" i="2" s="1"/>
  <c r="AA129" i="1"/>
  <c r="AB129" i="1" s="1"/>
  <c r="AH129" i="1"/>
  <c r="AI129" i="1" s="1"/>
  <c r="AV256" i="1"/>
  <c r="AW256" i="1" s="1"/>
  <c r="AM66" i="3"/>
  <c r="AT129" i="3"/>
  <c r="AV63" i="6"/>
  <c r="AW63" i="6" s="1"/>
  <c r="AI58" i="5"/>
  <c r="AJ58" i="5" s="1"/>
  <c r="AA130" i="5"/>
  <c r="AB130" i="5" s="1"/>
  <c r="T129" i="5"/>
  <c r="U129" i="5" s="1"/>
  <c r="AW122" i="5"/>
  <c r="AX122" i="5" s="1"/>
  <c r="AU124" i="5"/>
  <c r="AW124" i="5" s="1"/>
  <c r="T124" i="5"/>
  <c r="U124" i="5" s="1"/>
  <c r="AW61" i="5"/>
  <c r="AX61" i="5" s="1"/>
  <c r="AU63" i="5"/>
  <c r="AW63" i="5" s="1"/>
  <c r="Y55" i="2"/>
  <c r="Y56" i="2"/>
  <c r="AA54" i="2"/>
  <c r="AB54" i="2" s="1"/>
  <c r="T66" i="4"/>
  <c r="AO67" i="1"/>
  <c r="AP67" i="1" s="1"/>
  <c r="AA57" i="8"/>
  <c r="AB57" i="8" s="1"/>
  <c r="AV59" i="4"/>
  <c r="AW59" i="4" s="1"/>
  <c r="AT61" i="4"/>
  <c r="AV61" i="4" s="1"/>
  <c r="AA129" i="5"/>
  <c r="AB129" i="5" s="1"/>
  <c r="L130" i="5"/>
  <c r="U66" i="4"/>
  <c r="M66" i="4"/>
  <c r="N66" i="4" s="1"/>
  <c r="I115" i="2"/>
  <c r="M115" i="2" s="1"/>
  <c r="N113" i="2"/>
  <c r="I114" i="2"/>
  <c r="R193" i="1"/>
  <c r="AV129" i="1"/>
  <c r="AW129" i="1" s="1"/>
  <c r="M58" i="6"/>
  <c r="N58" i="6" s="1"/>
  <c r="L59" i="5"/>
  <c r="T59" i="5" s="1"/>
  <c r="T63" i="5"/>
  <c r="U63" i="5" s="1"/>
  <c r="Y71" i="7"/>
  <c r="AH71" i="7" s="1"/>
  <c r="AI69" i="7"/>
  <c r="AA69" i="7"/>
  <c r="AB69" i="7" s="1"/>
  <c r="AF72" i="7"/>
  <c r="Y114" i="2"/>
  <c r="AH114" i="2" s="1"/>
  <c r="AA113" i="2"/>
  <c r="AB113" i="2" s="1"/>
  <c r="Y115" i="2"/>
  <c r="AH115" i="2" s="1"/>
  <c r="AI113" i="2"/>
  <c r="AO66" i="4"/>
  <c r="I59" i="6"/>
  <c r="R67" i="4"/>
  <c r="AF65" i="3"/>
  <c r="AO65" i="3" s="1"/>
  <c r="AP63" i="3"/>
  <c r="AH63" i="3"/>
  <c r="AI63" i="3" s="1"/>
  <c r="AF64" i="3"/>
  <c r="Y58" i="8"/>
  <c r="U56" i="8"/>
  <c r="M56" i="8"/>
  <c r="N56" i="8" s="1"/>
  <c r="AM114" i="2"/>
  <c r="AO113" i="2"/>
  <c r="AP113" i="2" s="1"/>
  <c r="AM115" i="2"/>
  <c r="AU129" i="5"/>
  <c r="AW129" i="5" s="1"/>
  <c r="AW127" i="5"/>
  <c r="AX127" i="5" s="1"/>
  <c r="M63" i="6"/>
  <c r="R125" i="5"/>
  <c r="U66" i="7"/>
  <c r="M66" i="7"/>
  <c r="N66" i="7" s="1"/>
  <c r="AA124" i="5"/>
  <c r="AB124" i="5" s="1"/>
  <c r="AT257" i="1"/>
  <c r="AV257" i="1" s="1"/>
  <c r="N254" i="1"/>
  <c r="I256" i="1"/>
  <c r="I255" i="1"/>
  <c r="AV126" i="3"/>
  <c r="AW126" i="3" s="1"/>
  <c r="AM130" i="1"/>
  <c r="I56" i="5"/>
  <c r="I61" i="5"/>
  <c r="M43" i="5"/>
  <c r="N43" i="5" s="1"/>
  <c r="N56" i="2"/>
  <c r="T71" i="7"/>
  <c r="U71" i="7" s="1"/>
  <c r="M191" i="1"/>
  <c r="N191" i="1" s="1"/>
  <c r="AT114" i="2"/>
  <c r="AT115" i="2"/>
  <c r="AV115" i="2" s="1"/>
  <c r="AV113" i="2"/>
  <c r="AW113" i="2" s="1"/>
  <c r="M72" i="7"/>
  <c r="N72" i="7" s="1"/>
  <c r="U72" i="7"/>
  <c r="N63" i="6"/>
  <c r="I128" i="1"/>
  <c r="I129" i="1"/>
  <c r="M127" i="1"/>
  <c r="N127" i="1" s="1"/>
  <c r="AF61" i="4"/>
  <c r="AO61" i="4" s="1"/>
  <c r="AP59" i="4"/>
  <c r="AH59" i="4"/>
  <c r="AI59" i="4" s="1"/>
  <c r="AB68" i="1"/>
  <c r="T68" i="1"/>
  <c r="U68" i="1" s="1"/>
  <c r="R69" i="1"/>
  <c r="AA69" i="1" s="1"/>
  <c r="AH67" i="1"/>
  <c r="AI67" i="1" s="1"/>
  <c r="AA191" i="1"/>
  <c r="AB191" i="1" s="1"/>
  <c r="AA60" i="3"/>
  <c r="Y193" i="1"/>
  <c r="T58" i="5"/>
  <c r="U58" i="5" s="1"/>
  <c r="AO191" i="1"/>
  <c r="AP191" i="1" s="1"/>
  <c r="AT130" i="1"/>
  <c r="U255" i="1"/>
  <c r="I122" i="5"/>
  <c r="I127" i="5"/>
  <c r="M109" i="5"/>
  <c r="N109" i="5" s="1"/>
  <c r="Y64" i="5"/>
  <c r="R257" i="1"/>
  <c r="AI64" i="4"/>
  <c r="AA64" i="4"/>
  <c r="AB64" i="4" s="1"/>
  <c r="Y66" i="4"/>
  <c r="Y67" i="4" s="1"/>
  <c r="AO64" i="4"/>
  <c r="AP64" i="4" s="1"/>
  <c r="T61" i="6"/>
  <c r="U61" i="6" s="1"/>
  <c r="R63" i="6"/>
  <c r="R64" i="6" s="1"/>
  <c r="L69" i="1"/>
  <c r="AH58" i="3"/>
  <c r="AI58" i="3" s="1"/>
  <c r="AF59" i="3"/>
  <c r="AF60" i="3"/>
  <c r="AP58" i="3"/>
  <c r="AI68" i="1"/>
  <c r="M71" i="7"/>
  <c r="N71" i="7" s="1"/>
  <c r="AW68" i="1"/>
  <c r="AO68" i="1"/>
  <c r="AP68" i="1" s="1"/>
  <c r="AM59" i="6"/>
  <c r="AA58" i="5"/>
  <c r="AB58" i="5" s="1"/>
  <c r="M57" i="8"/>
  <c r="N57" i="8" s="1"/>
  <c r="AI256" i="1"/>
  <c r="AA256" i="1"/>
  <c r="AB256" i="1" s="1"/>
  <c r="AO63" i="6"/>
  <c r="AP63" i="6" s="1"/>
  <c r="AI127" i="5"/>
  <c r="AJ127" i="5" s="1"/>
  <c r="AG129" i="5"/>
  <c r="AG130" i="5" s="1"/>
  <c r="AP130" i="5" s="1"/>
  <c r="AQ127" i="5"/>
  <c r="AT66" i="4"/>
  <c r="AV66" i="4" s="1"/>
  <c r="AV64" i="4"/>
  <c r="AW64" i="4" s="1"/>
  <c r="AT64" i="6"/>
  <c r="AV64" i="6" s="1"/>
  <c r="AW128" i="1"/>
  <c r="AO128" i="1"/>
  <c r="AP128" i="1" s="1"/>
  <c r="AG59" i="5"/>
  <c r="AF61" i="3" l="1"/>
  <c r="AW193" i="1"/>
  <c r="AM61" i="3"/>
  <c r="AV61" i="3" s="1"/>
  <c r="AV114" i="2"/>
  <c r="AW114" i="2" s="1"/>
  <c r="R66" i="3"/>
  <c r="T66" i="3" s="1"/>
  <c r="U66" i="3" s="1"/>
  <c r="Y318" i="1"/>
  <c r="AP129" i="5"/>
  <c r="AF134" i="3"/>
  <c r="AH134" i="3" s="1"/>
  <c r="AI134" i="3" s="1"/>
  <c r="L66" i="3"/>
  <c r="L134" i="3"/>
  <c r="M134" i="3" s="1"/>
  <c r="N134" i="3" s="1"/>
  <c r="AF129" i="3"/>
  <c r="AF62" i="4"/>
  <c r="AO62" i="4" s="1"/>
  <c r="AU64" i="5"/>
  <c r="AW64" i="5" s="1"/>
  <c r="AX64" i="5" s="1"/>
  <c r="AX129" i="5"/>
  <c r="AU125" i="5"/>
  <c r="AW125" i="5" s="1"/>
  <c r="AU130" i="5"/>
  <c r="AW130" i="5" s="1"/>
  <c r="AW71" i="7"/>
  <c r="AH66" i="7"/>
  <c r="AT72" i="7"/>
  <c r="AV72" i="7" s="1"/>
  <c r="AT67" i="7"/>
  <c r="AV67" i="7" s="1"/>
  <c r="AM116" i="2"/>
  <c r="AO116" i="2" s="1"/>
  <c r="AP116" i="2" s="1"/>
  <c r="Y57" i="2"/>
  <c r="R57" i="2"/>
  <c r="AA57" i="2" s="1"/>
  <c r="AB57" i="2" s="1"/>
  <c r="AH316" i="1"/>
  <c r="AI316" i="1" s="1"/>
  <c r="AM129" i="3"/>
  <c r="I116" i="2"/>
  <c r="AV130" i="1"/>
  <c r="AF57" i="2"/>
  <c r="AW318" i="1"/>
  <c r="AA318" i="1"/>
  <c r="AB318" i="1" s="1"/>
  <c r="AH318" i="1"/>
  <c r="AI318" i="1" s="1"/>
  <c r="AP59" i="5"/>
  <c r="AQ59" i="5" s="1"/>
  <c r="AO128" i="3"/>
  <c r="AP128" i="3" s="1"/>
  <c r="I129" i="5"/>
  <c r="M127" i="5"/>
  <c r="N127" i="5" s="1"/>
  <c r="R61" i="3"/>
  <c r="T114" i="2"/>
  <c r="U114" i="2" s="1"/>
  <c r="AA66" i="4"/>
  <c r="AB66" i="4" s="1"/>
  <c r="I257" i="1"/>
  <c r="T125" i="5"/>
  <c r="U125" i="5" s="1"/>
  <c r="AO115" i="2"/>
  <c r="AP115" i="2" s="1"/>
  <c r="AW115" i="2"/>
  <c r="AH64" i="3"/>
  <c r="AI64" i="3" s="1"/>
  <c r="Y116" i="2"/>
  <c r="AW257" i="1"/>
  <c r="N67" i="7"/>
  <c r="AV128" i="3"/>
  <c r="AW128" i="3" s="1"/>
  <c r="T58" i="8"/>
  <c r="U58" i="8" s="1"/>
  <c r="T55" i="2"/>
  <c r="U55" i="2" s="1"/>
  <c r="L317" i="1"/>
  <c r="L316" i="1"/>
  <c r="M315" i="1"/>
  <c r="N315" i="1" s="1"/>
  <c r="T315" i="1"/>
  <c r="U315" i="1" s="1"/>
  <c r="AH128" i="3"/>
  <c r="AI128" i="3" s="1"/>
  <c r="M128" i="1"/>
  <c r="N128" i="1" s="1"/>
  <c r="AF58" i="8"/>
  <c r="T130" i="1"/>
  <c r="U130" i="1" s="1"/>
  <c r="AI124" i="5"/>
  <c r="AQ124" i="5"/>
  <c r="AH60" i="3"/>
  <c r="AI60" i="3" s="1"/>
  <c r="T63" i="6"/>
  <c r="I124" i="5"/>
  <c r="I125" i="5" s="1"/>
  <c r="M122" i="5"/>
  <c r="N122" i="5" s="1"/>
  <c r="AA193" i="1"/>
  <c r="AB193" i="1" s="1"/>
  <c r="AH61" i="4"/>
  <c r="AP61" i="4"/>
  <c r="I63" i="5"/>
  <c r="M61" i="5"/>
  <c r="N61" i="5" s="1"/>
  <c r="AH69" i="1"/>
  <c r="AI69" i="1" s="1"/>
  <c r="AW57" i="8"/>
  <c r="AI66" i="7"/>
  <c r="AA66" i="7"/>
  <c r="AB66" i="7" s="1"/>
  <c r="AA130" i="1"/>
  <c r="AB130" i="1" s="1"/>
  <c r="AH130" i="1"/>
  <c r="AI130" i="1" s="1"/>
  <c r="T58" i="6"/>
  <c r="U58" i="6" s="1"/>
  <c r="T59" i="3"/>
  <c r="U59" i="3" s="1"/>
  <c r="AB59" i="3"/>
  <c r="AA58" i="6"/>
  <c r="AB58" i="6" s="1"/>
  <c r="AA62" i="4"/>
  <c r="AB62" i="4" s="1"/>
  <c r="AA67" i="7"/>
  <c r="AT67" i="4"/>
  <c r="AO59" i="6"/>
  <c r="AP59" i="6" s="1"/>
  <c r="AH59" i="3"/>
  <c r="AI59" i="3" s="1"/>
  <c r="AA67" i="4"/>
  <c r="U63" i="6"/>
  <c r="AO114" i="2"/>
  <c r="AP114" i="2" s="1"/>
  <c r="AO56" i="8"/>
  <c r="AP56" i="8" s="1"/>
  <c r="AI114" i="2"/>
  <c r="AA114" i="2"/>
  <c r="AB114" i="2" s="1"/>
  <c r="U59" i="5"/>
  <c r="N115" i="2"/>
  <c r="AO64" i="3"/>
  <c r="AP64" i="3" s="1"/>
  <c r="AW132" i="3"/>
  <c r="AO132" i="3"/>
  <c r="AP132" i="3" s="1"/>
  <c r="AH66" i="4"/>
  <c r="AI66" i="4" s="1"/>
  <c r="AP66" i="4"/>
  <c r="AH133" i="3"/>
  <c r="AI133" i="3" s="1"/>
  <c r="AB65" i="3"/>
  <c r="T65" i="3"/>
  <c r="U65" i="3" s="1"/>
  <c r="AO127" i="3"/>
  <c r="AP127" i="3" s="1"/>
  <c r="AW127" i="3"/>
  <c r="AH58" i="6"/>
  <c r="AI58" i="6" s="1"/>
  <c r="AA257" i="1"/>
  <c r="AT65" i="3"/>
  <c r="AT64" i="3"/>
  <c r="AV63" i="3"/>
  <c r="AW63" i="3" s="1"/>
  <c r="AH193" i="1"/>
  <c r="AI193" i="1" s="1"/>
  <c r="T193" i="1"/>
  <c r="U193" i="1" s="1"/>
  <c r="AA55" i="2"/>
  <c r="AB55" i="2" s="1"/>
  <c r="AI63" i="6"/>
  <c r="AA63" i="6"/>
  <c r="AB63" i="6" s="1"/>
  <c r="AH55" i="2"/>
  <c r="AI55" i="2" s="1"/>
  <c r="AO55" i="2"/>
  <c r="AP55" i="2" s="1"/>
  <c r="M129" i="1"/>
  <c r="N129" i="1" s="1"/>
  <c r="I58" i="5"/>
  <c r="M56" i="5"/>
  <c r="N56" i="5" s="1"/>
  <c r="AH65" i="3"/>
  <c r="AI65" i="3" s="1"/>
  <c r="AP65" i="3"/>
  <c r="AW56" i="8"/>
  <c r="AO72" i="7"/>
  <c r="AP72" i="7" s="1"/>
  <c r="U62" i="4"/>
  <c r="M62" i="4"/>
  <c r="AI64" i="5"/>
  <c r="AJ64" i="5" s="1"/>
  <c r="N58" i="8"/>
  <c r="AO59" i="3"/>
  <c r="AP59" i="3" s="1"/>
  <c r="T133" i="3"/>
  <c r="U133" i="3" s="1"/>
  <c r="AP58" i="5"/>
  <c r="AQ58" i="5" s="1"/>
  <c r="T64" i="3"/>
  <c r="U64" i="3" s="1"/>
  <c r="M60" i="3"/>
  <c r="N60" i="3" s="1"/>
  <c r="M59" i="6"/>
  <c r="N59" i="6" s="1"/>
  <c r="T56" i="2"/>
  <c r="U56" i="2" s="1"/>
  <c r="AH56" i="2"/>
  <c r="AI56" i="2" s="1"/>
  <c r="AO56" i="2"/>
  <c r="AP56" i="2" s="1"/>
  <c r="AI317" i="1"/>
  <c r="AA317" i="1"/>
  <c r="AB317" i="1" s="1"/>
  <c r="AB127" i="3"/>
  <c r="T127" i="3"/>
  <c r="U127" i="3" s="1"/>
  <c r="R59" i="6"/>
  <c r="AW69" i="1"/>
  <c r="AW61" i="3"/>
  <c r="AO61" i="3"/>
  <c r="AP61" i="3" s="1"/>
  <c r="T115" i="2"/>
  <c r="U115" i="2" s="1"/>
  <c r="M129" i="3"/>
  <c r="N129" i="3" s="1"/>
  <c r="AI71" i="7"/>
  <c r="AA71" i="7"/>
  <c r="AB71" i="7" s="1"/>
  <c r="AH61" i="3"/>
  <c r="AI61" i="3" s="1"/>
  <c r="M255" i="1"/>
  <c r="N255" i="1" s="1"/>
  <c r="AB257" i="1"/>
  <c r="T257" i="1"/>
  <c r="U257" i="1" s="1"/>
  <c r="AT116" i="2"/>
  <c r="AW130" i="1"/>
  <c r="AO130" i="1"/>
  <c r="AP130" i="1" s="1"/>
  <c r="AF66" i="3"/>
  <c r="AO66" i="3" s="1"/>
  <c r="AW72" i="7"/>
  <c r="AH257" i="1"/>
  <c r="AI257" i="1" s="1"/>
  <c r="AP257" i="1"/>
  <c r="AT58" i="8"/>
  <c r="AO133" i="3"/>
  <c r="AP133" i="3" s="1"/>
  <c r="AW133" i="3"/>
  <c r="M64" i="3"/>
  <c r="N64" i="3" s="1"/>
  <c r="AH67" i="4"/>
  <c r="AI67" i="4" s="1"/>
  <c r="AP67" i="4"/>
  <c r="T132" i="3"/>
  <c r="U132" i="3" s="1"/>
  <c r="AB132" i="3"/>
  <c r="AH132" i="3"/>
  <c r="AI132" i="3" s="1"/>
  <c r="AW58" i="5"/>
  <c r="AX58" i="5" s="1"/>
  <c r="M59" i="3"/>
  <c r="N59" i="3" s="1"/>
  <c r="M132" i="3"/>
  <c r="N132" i="3" s="1"/>
  <c r="AA66" i="3"/>
  <c r="AB66" i="3" s="1"/>
  <c r="AA316" i="1"/>
  <c r="AB316" i="1" s="1"/>
  <c r="R129" i="3"/>
  <c r="AH129" i="3"/>
  <c r="AI129" i="3" s="1"/>
  <c r="R116" i="2"/>
  <c r="I66" i="3"/>
  <c r="AA64" i="3"/>
  <c r="AB64" i="3" s="1"/>
  <c r="M127" i="3"/>
  <c r="N127" i="3" s="1"/>
  <c r="AO69" i="1"/>
  <c r="AP69" i="1" s="1"/>
  <c r="AH56" i="8"/>
  <c r="AI56" i="8" s="1"/>
  <c r="AP64" i="5"/>
  <c r="AQ64" i="5" s="1"/>
  <c r="AI130" i="5"/>
  <c r="AJ130" i="5" s="1"/>
  <c r="AQ130" i="5"/>
  <c r="AH62" i="4"/>
  <c r="AI62" i="4" s="1"/>
  <c r="AP62" i="4"/>
  <c r="AI115" i="2"/>
  <c r="AA115" i="2"/>
  <c r="AB115" i="2" s="1"/>
  <c r="AB128" i="3"/>
  <c r="T128" i="3"/>
  <c r="U128" i="3" s="1"/>
  <c r="AH67" i="7"/>
  <c r="AI67" i="7" s="1"/>
  <c r="T64" i="6"/>
  <c r="U64" i="6" s="1"/>
  <c r="AB69" i="1"/>
  <c r="T69" i="1"/>
  <c r="U69" i="1" s="1"/>
  <c r="AI59" i="5"/>
  <c r="AJ59" i="5" s="1"/>
  <c r="I130" i="1"/>
  <c r="AJ124" i="5"/>
  <c r="AW66" i="4"/>
  <c r="AI129" i="5"/>
  <c r="AJ129" i="5" s="1"/>
  <c r="AQ129" i="5"/>
  <c r="M69" i="1"/>
  <c r="N69" i="1" s="1"/>
  <c r="AA64" i="5"/>
  <c r="AB64" i="5" s="1"/>
  <c r="AA58" i="8"/>
  <c r="AB58" i="8" s="1"/>
  <c r="T67" i="4"/>
  <c r="U67" i="4" s="1"/>
  <c r="AB67" i="4"/>
  <c r="Y72" i="7"/>
  <c r="AH72" i="7" s="1"/>
  <c r="AT62" i="4"/>
  <c r="AA56" i="2"/>
  <c r="AB56" i="2" s="1"/>
  <c r="AA125" i="5"/>
  <c r="AB125" i="5" s="1"/>
  <c r="M256" i="1"/>
  <c r="N256" i="1" s="1"/>
  <c r="M114" i="2"/>
  <c r="N114" i="2" s="1"/>
  <c r="Y59" i="6"/>
  <c r="AB67" i="7"/>
  <c r="T67" i="7"/>
  <c r="U67" i="7" s="1"/>
  <c r="AP57" i="8"/>
  <c r="AH57" i="8"/>
  <c r="AI57" i="8" s="1"/>
  <c r="N62" i="4"/>
  <c r="AI61" i="4"/>
  <c r="AA61" i="4"/>
  <c r="AB61" i="4" s="1"/>
  <c r="AW64" i="6"/>
  <c r="AV59" i="6"/>
  <c r="AW59" i="6" s="1"/>
  <c r="AM134" i="3"/>
  <c r="M65" i="3"/>
  <c r="N65" i="3" s="1"/>
  <c r="I61" i="3"/>
  <c r="AO60" i="3"/>
  <c r="AP60" i="3" s="1"/>
  <c r="AW60" i="3"/>
  <c r="R134" i="3"/>
  <c r="AU59" i="5"/>
  <c r="AW59" i="5" s="1"/>
  <c r="Y64" i="6"/>
  <c r="L61" i="3"/>
  <c r="M133" i="3"/>
  <c r="N133" i="3" s="1"/>
  <c r="AV59" i="3"/>
  <c r="AW59" i="3" s="1"/>
  <c r="AG125" i="5"/>
  <c r="AP125" i="5" s="1"/>
  <c r="AX124" i="5"/>
  <c r="AP63" i="5"/>
  <c r="AQ63" i="5" s="1"/>
  <c r="AX63" i="5"/>
  <c r="AH127" i="3"/>
  <c r="AI127" i="3" s="1"/>
  <c r="T60" i="3"/>
  <c r="U60" i="3" s="1"/>
  <c r="AB60" i="3"/>
  <c r="AW61" i="4"/>
  <c r="AA133" i="3"/>
  <c r="AB133" i="3" s="1"/>
  <c r="M128" i="3"/>
  <c r="N128" i="3" s="1"/>
  <c r="T130" i="5"/>
  <c r="U130" i="5" s="1"/>
  <c r="AH57" i="2" l="1"/>
  <c r="AI57" i="2" s="1"/>
  <c r="AV116" i="2"/>
  <c r="T57" i="2"/>
  <c r="U57" i="2" s="1"/>
  <c r="AO129" i="3"/>
  <c r="AP129" i="3" s="1"/>
  <c r="L318" i="1"/>
  <c r="M318" i="1" s="1"/>
  <c r="N318" i="1" s="1"/>
  <c r="AX125" i="5"/>
  <c r="AV129" i="3"/>
  <c r="AW129" i="3" s="1"/>
  <c r="AX130" i="5"/>
  <c r="AW67" i="7"/>
  <c r="M116" i="2"/>
  <c r="N116" i="2" s="1"/>
  <c r="AO57" i="2"/>
  <c r="AP57" i="2" s="1"/>
  <c r="AT66" i="3"/>
  <c r="M125" i="5"/>
  <c r="N125" i="5" s="1"/>
  <c r="T318" i="1"/>
  <c r="U318" i="1" s="1"/>
  <c r="AV65" i="3"/>
  <c r="AW65" i="3" s="1"/>
  <c r="AA59" i="6"/>
  <c r="AB59" i="6" s="1"/>
  <c r="AW116" i="2"/>
  <c r="AH58" i="8"/>
  <c r="AI58" i="8" s="1"/>
  <c r="AO58" i="8"/>
  <c r="AP58" i="8" s="1"/>
  <c r="AH59" i="6"/>
  <c r="AI59" i="6" s="1"/>
  <c r="AX59" i="5"/>
  <c r="M63" i="5"/>
  <c r="N63" i="5" s="1"/>
  <c r="AA116" i="2"/>
  <c r="AB116" i="2" s="1"/>
  <c r="AV58" i="8"/>
  <c r="AW58" i="8"/>
  <c r="T129" i="3"/>
  <c r="U129" i="3" s="1"/>
  <c r="AA129" i="3"/>
  <c r="AB129" i="3" s="1"/>
  <c r="T59" i="6"/>
  <c r="U59" i="6" s="1"/>
  <c r="M316" i="1"/>
  <c r="N316" i="1" s="1"/>
  <c r="T316" i="1"/>
  <c r="U316" i="1" s="1"/>
  <c r="T61" i="3"/>
  <c r="U61" i="3" s="1"/>
  <c r="AA61" i="3"/>
  <c r="AB61" i="3" s="1"/>
  <c r="M124" i="5"/>
  <c r="N124" i="5" s="1"/>
  <c r="T116" i="2"/>
  <c r="U116" i="2" s="1"/>
  <c r="M130" i="1"/>
  <c r="N130" i="1" s="1"/>
  <c r="AH66" i="3"/>
  <c r="AI66" i="3" s="1"/>
  <c r="AP66" i="3"/>
  <c r="M58" i="5"/>
  <c r="N58" i="5" s="1"/>
  <c r="AV67" i="4"/>
  <c r="AW67" i="4" s="1"/>
  <c r="M317" i="1"/>
  <c r="N317" i="1" s="1"/>
  <c r="T317" i="1"/>
  <c r="U317" i="1" s="1"/>
  <c r="AH116" i="2"/>
  <c r="AI116" i="2" s="1"/>
  <c r="I64" i="5"/>
  <c r="M129" i="5"/>
  <c r="N129" i="5" s="1"/>
  <c r="AA64" i="6"/>
  <c r="AB64" i="6" s="1"/>
  <c r="AH64" i="6"/>
  <c r="AI64" i="6" s="1"/>
  <c r="AO134" i="3"/>
  <c r="AP134" i="3" s="1"/>
  <c r="AV62" i="4"/>
  <c r="AW62" i="4" s="1"/>
  <c r="I59" i="5"/>
  <c r="T134" i="3"/>
  <c r="U134" i="3" s="1"/>
  <c r="AA134" i="3"/>
  <c r="AB134" i="3" s="1"/>
  <c r="AV64" i="3"/>
  <c r="AW64" i="3"/>
  <c r="M61" i="3"/>
  <c r="N61" i="3" s="1"/>
  <c r="AI125" i="5"/>
  <c r="AJ125" i="5" s="1"/>
  <c r="AQ125" i="5"/>
  <c r="AI72" i="7"/>
  <c r="AA72" i="7"/>
  <c r="AB72" i="7" s="1"/>
  <c r="AV134" i="3"/>
  <c r="AW134" i="3" s="1"/>
  <c r="M257" i="1"/>
  <c r="N257" i="1" s="1"/>
  <c r="I130" i="5"/>
  <c r="M66" i="3"/>
  <c r="N66" i="3" s="1"/>
  <c r="AV66" i="3" l="1"/>
  <c r="AW66" i="3" s="1"/>
  <c r="M59" i="5"/>
  <c r="N59" i="5" s="1"/>
  <c r="M64" i="5"/>
  <c r="N64" i="5" s="1"/>
  <c r="M130" i="5"/>
  <c r="N130" i="5" s="1"/>
</calcChain>
</file>

<file path=xl/sharedStrings.xml><?xml version="1.0" encoding="utf-8"?>
<sst xmlns="http://schemas.openxmlformats.org/spreadsheetml/2006/main" count="2283" uniqueCount="131">
  <si>
    <t>Appendix 2-W</t>
  </si>
  <si>
    <t>Bill Impacts</t>
  </si>
  <si>
    <t>Customer Class:</t>
  </si>
  <si>
    <t>RESIDENTIAL SERVICE</t>
  </si>
  <si>
    <t>TOU / non-TOU:</t>
  </si>
  <si>
    <t>TOU</t>
  </si>
  <si>
    <t>Consumption</t>
  </si>
  <si>
    <t xml:space="preserve"> kWh</t>
  </si>
  <si>
    <t>2023 Board-Approved</t>
  </si>
  <si>
    <t>2024 Proposed</t>
  </si>
  <si>
    <t>Impact</t>
  </si>
  <si>
    <t>2025 Proposed</t>
  </si>
  <si>
    <t>2026 Proposed</t>
  </si>
  <si>
    <t>2027 Proposed</t>
  </si>
  <si>
    <t>2028 Proposed</t>
  </si>
  <si>
    <t>2029 Proposed</t>
  </si>
  <si>
    <t>Charge Unit</t>
  </si>
  <si>
    <t>Rate</t>
  </si>
  <si>
    <t>Volume</t>
  </si>
  <si>
    <t>Charge</t>
  </si>
  <si>
    <t>$ Change</t>
  </si>
  <si>
    <t>% Change</t>
  </si>
  <si>
    <t>($)</t>
  </si>
  <si>
    <t>Service Charge</t>
  </si>
  <si>
    <t>per 30 days</t>
  </si>
  <si>
    <t>Rate Rider for Disposition of Stranded Meter Assets - effective until December 31, 2024</t>
  </si>
  <si>
    <t>Rate Rider for Disposition of Capital Related Revenue Requirement Variance Account - effective until December 31, 2024</t>
  </si>
  <si>
    <t>Rate Rider for Disposition of Accounts Receivable Credits - effective until December 31, 2024</t>
  </si>
  <si>
    <t>Sub-Total A (excluding pass through)</t>
  </si>
  <si>
    <t>Line Losses on Cost of Power</t>
  </si>
  <si>
    <t>per kWh</t>
  </si>
  <si>
    <t>Rate Rider for Disposition of Deferral/Variance Accounts - effective until December 31, 2024</t>
  </si>
  <si>
    <t>Rate Rider for Disposition of Capacity Based Recovery Account - Applicable only for Class B Customers - effective until December 31, 2024</t>
  </si>
  <si>
    <t>Rate Rider for Disposition of Global Adjustment Account - Applicable only for Non-RPP Customers - effective until December 31, 2023</t>
  </si>
  <si>
    <t>Rate Rider for Smart Metering Entity Charge - effective until December 31, 2027</t>
  </si>
  <si>
    <t>Sub-Total B - Distribution (includes Sub-Total A)</t>
  </si>
  <si>
    <t>Retail Transmission Rate - Network Service Rate</t>
  </si>
  <si>
    <t>Retail Transmission Rate - Line and Transformation Connection Service Rate</t>
  </si>
  <si>
    <t>Sub-Total C - Delivery (including Sub-Total B)</t>
  </si>
  <si>
    <t>Wholesale Market Service Rate - not including CBR</t>
  </si>
  <si>
    <t>Rural and Remote Rate Protection Charge (RRRP)</t>
  </si>
  <si>
    <t>Capacity Based Recovery (CBR) - Applicable for Class B Customers</t>
  </si>
  <si>
    <t>Standard Supply Service - Administrative Charge (if applicable)</t>
  </si>
  <si>
    <t>TOU - Off Peak</t>
  </si>
  <si>
    <t>TOU - Mid Peak</t>
  </si>
  <si>
    <t>TOU - On Peak</t>
  </si>
  <si>
    <t>Energy - RPP - Tier 1</t>
  </si>
  <si>
    <t>Energy - RPP - Tier 2</t>
  </si>
  <si>
    <t>Non-RPP Retailer Avg. Price</t>
  </si>
  <si>
    <t>Average IESO Wholesale Market Price</t>
  </si>
  <si>
    <t>Total Bill on TOU (before Taxes)</t>
  </si>
  <si>
    <t>Ontario Electricity Rebate</t>
  </si>
  <si>
    <t>HST</t>
  </si>
  <si>
    <t>Total Bill on TOU (after Tax &amp; Rebate)</t>
  </si>
  <si>
    <t xml:space="preserve"> </t>
  </si>
  <si>
    <t>Loss Factor (%)</t>
  </si>
  <si>
    <t>RESIDENTIAL SERVICE Two Tiered</t>
  </si>
  <si>
    <t>non-TOU</t>
  </si>
  <si>
    <t>ULO / non-ULO:</t>
  </si>
  <si>
    <t>ULO</t>
  </si>
  <si>
    <t>ULO - Overnight</t>
  </si>
  <si>
    <t>ULO - Weekend</t>
  </si>
  <si>
    <t>ULO - Mid Peak</t>
  </si>
  <si>
    <t>ULO - On Peak</t>
  </si>
  <si>
    <t>Tier 1</t>
  </si>
  <si>
    <t>Tier 2</t>
  </si>
  <si>
    <t>COMPETITIVE SECTOR MULTI-UNIT RESIDENTIAL SERVICE</t>
  </si>
  <si>
    <t>GENERAL SERVICE LESS THAN 50 kW SERVICE</t>
  </si>
  <si>
    <t>Distribution Volumetric Rate</t>
  </si>
  <si>
    <t>Rate Rider for Disposition of Lost Revenue Adjustment Mechanism (LRAMVA) - effective until December 31, 2029</t>
  </si>
  <si>
    <t>Rate Rider for Disposition of Deferral/Variance Accounts for Non -Wholesale Market Participants -effective until December 31, 2024</t>
  </si>
  <si>
    <t>Wholesale Market Service Charge (WMSC)</t>
  </si>
  <si>
    <t>Rural and Remote Rate Protection (RRRP)</t>
  </si>
  <si>
    <t>Standard Supply Service Charge</t>
  </si>
  <si>
    <t>Total Bill on RPP (before Taxes)</t>
  </si>
  <si>
    <t>Total Bill on RPP (after Tax &amp; Rebate)</t>
  </si>
  <si>
    <t>GENERAL SERVICE 50 TO 999 kW SERVICE</t>
  </si>
  <si>
    <t>SPOT Class B</t>
  </si>
  <si>
    <t xml:space="preserve"> kW</t>
  </si>
  <si>
    <t xml:space="preserve"> kVA</t>
  </si>
  <si>
    <t>per kVA</t>
  </si>
  <si>
    <t>per kW</t>
  </si>
  <si>
    <t>Total Bill on Average IESO Wholesale Market Price (before Taxes)</t>
  </si>
  <si>
    <t>Total Bill on Average IESO Wholesale Market Price (after Tax and Rebate)</t>
  </si>
  <si>
    <t>Total Bill on RPP (after Tax and Rebate)</t>
  </si>
  <si>
    <t>GENERAL SERVICE 1,000 TO 4,999 kW SERVICE</t>
  </si>
  <si>
    <t>SPOT Class A Non-WMP</t>
  </si>
  <si>
    <t>SPOT Class B Non-WMP</t>
  </si>
  <si>
    <t>LARGE USE SERVICE</t>
  </si>
  <si>
    <t>SPOT A Non-WMP</t>
  </si>
  <si>
    <t>STREET LIGHTING SERVICE</t>
  </si>
  <si>
    <t>SPOT CLASS B</t>
  </si>
  <si>
    <t xml:space="preserve"> Devices</t>
  </si>
  <si>
    <t>Service Charge (per device)</t>
  </si>
  <si>
    <t>per device per 30 days</t>
  </si>
  <si>
    <t>UNMETERED SCATTERED LOAD SERVICE</t>
  </si>
  <si>
    <t>RPP</t>
  </si>
  <si>
    <t xml:space="preserve"> Connection</t>
  </si>
  <si>
    <t>Connection Charge (per connection)</t>
  </si>
  <si>
    <t>per connection per 30 days</t>
  </si>
  <si>
    <t>RTSR - Network</t>
  </si>
  <si>
    <t>RTSR - Line and Transformation Connection</t>
  </si>
  <si>
    <t>Rate Rider for Disposition of Wireline Pole Attachment Revenue (2027) - effective until December 31, 2027</t>
  </si>
  <si>
    <t>Rate Rider for Disposition of PILs and Tax Variance - effective until December 31, 2025</t>
  </si>
  <si>
    <t>Rate Rider for Disposition of Gain on Property Sale (2027) - effective until December 31, 2027</t>
  </si>
  <si>
    <t>Rate Rider for Disposition of Operations Center Consolidation Plan Bonus Payment - effective until December 31, 2025</t>
  </si>
  <si>
    <t>Rate Rider for Disposition of Impact for USGAAP - effective until December 31, 2025</t>
  </si>
  <si>
    <t>Rate Rider for Disposition of External Driven Capital Variance Account (2026) - effective until December 31, 2026</t>
  </si>
  <si>
    <t>Rate Rider for Disposition of Customer Choice Initiative (2027) - effective until December 31, 2027</t>
  </si>
  <si>
    <t>Rate Rider for Recover of Innovation Fund (2029) - effective until December 31, 2029</t>
  </si>
  <si>
    <t>Rate Rider for Disposition of Ultra-Low Overnight Rate Costs - effective until December 31, 2025</t>
  </si>
  <si>
    <t>Rate Rider for Disposition of Wireless Pole Attachment Revenue (2026) - effective until December 31, 2028</t>
  </si>
  <si>
    <t>Rate Rider for Disposition of Change in Useful Life of Asset (2025) - effective until December 31, 2026</t>
  </si>
  <si>
    <t>Rate Rider for Disposition of Change in Useful Life of Assets (2025) - effective until December 31, 2029</t>
  </si>
  <si>
    <t>Rate Rider for Disposition of Change in Useful Life of Assets (2026) - effective until December 31, 2029</t>
  </si>
  <si>
    <t>Rate Rider for Disposition of Excess Expansion Deposits - effective until December 31, 2029</t>
  </si>
  <si>
    <t>Rate Rider for Disposition of Green Button Initiative Costs - effective until December 31, 2028</t>
  </si>
  <si>
    <t>Overnight</t>
  </si>
  <si>
    <t>Weekend</t>
  </si>
  <si>
    <t>Mid-Peak</t>
  </si>
  <si>
    <t>On-Peak</t>
  </si>
  <si>
    <t>Rate Rider for Disposition of 50/60 Eglinton Proceeds of Sale Deferral Account (2026)  - effective until December 31, 2029</t>
  </si>
  <si>
    <t>Rate Rider for Disposition of 50/60 Eglinton Proceeds of Sale Deferral Account (2026) - effective until December 31, 2029</t>
  </si>
  <si>
    <t>File Number:</t>
  </si>
  <si>
    <t>EB-2023-0195</t>
  </si>
  <si>
    <t>Exhibit:</t>
  </si>
  <si>
    <t>Tab:</t>
  </si>
  <si>
    <t>Schedule:</t>
  </si>
  <si>
    <t>Page:</t>
  </si>
  <si>
    <t>Date:</t>
  </si>
  <si>
    <t>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</si>
</sst>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%"/>
    <numFmt numFmtId="165" formatCode="0.0%"/>
    <numFmt numFmtId="166" formatCode="_-* #,##0_-;\-* #,##0_-;_-* &quot;-&quot;??_-;_-@_-"/>
    <numFmt numFmtId="167" formatCode="_-&quot;$&quot;* #,##0.0000_-;\-&quot;$&quot;* #,##0.0000_-;_-&quot;$&quot;* &quot;-&quot;??_-;_-@_-"/>
    <numFmt numFmtId="168" formatCode="_-&quot;$&quot;* #,##0.00000_-;\-&quot;$&quot;* #,##0.00000_-;_-&quot;$&quot;* &quot;-&quot;??_-;_-@_-"/>
    <numFmt numFmtId="169" formatCode="_-&quot;$&quot;* #,##0.000_-;\-&quot;$&quot;* #,##0.000_-;_-&quot;$&quot;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Tahoma"/>
      <family val="2"/>
    </font>
    <font>
      <sz val="16"/>
      <color theme="0"/>
      <name val="Algerian"/>
      <family val="5"/>
    </font>
    <font>
      <sz val="11"/>
      <color rgb="FFC00000"/>
      <name val="Calibri"/>
      <family val="2"/>
      <scheme val="minor"/>
    </font>
    <font>
      <b/>
      <sz val="12"/>
      <color rgb="FFC00000"/>
      <name val="Arial"/>
      <family val="2"/>
    </font>
    <font>
      <b/>
      <sz val="14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theme="0" tint="-4.9989318521683403E-2"/>
      <name val="Calibri"/>
      <family val="2"/>
      <scheme val="minor"/>
    </font>
    <font>
      <sz val="16"/>
      <name val="Algerian"/>
      <family val="5"/>
    </font>
    <font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0"/>
      <color rgb="FFC0000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theme="0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0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0" fontId="15" fillId="0" borderId="0"/>
  </cellStyleXfs>
  <cellXfs count="566">
    <xf numFmtId="0" fontId="0" fillId="0" borderId="0" xfId="0"/>
    <xf numFmtId="0" fontId="3" fillId="2" borderId="0" xfId="0" applyFont="1" applyFill="1" applyBorder="1" applyProtection="1"/>
    <xf numFmtId="0" fontId="5" fillId="2" borderId="0" xfId="0" applyFont="1" applyFill="1" applyAlignment="1" applyProtection="1">
      <alignment vertical="top" wrapText="1"/>
    </xf>
    <xf numFmtId="0" fontId="5" fillId="2" borderId="0" xfId="0" applyFont="1" applyFill="1" applyAlignment="1" applyProtection="1">
      <alignment horizontal="center" vertical="center" wrapText="1"/>
    </xf>
    <xf numFmtId="0" fontId="5" fillId="2" borderId="0" xfId="0" applyFont="1" applyFill="1" applyAlignment="1" applyProtection="1">
      <alignment vertical="center" wrapText="1"/>
    </xf>
    <xf numFmtId="0" fontId="3" fillId="2" borderId="0" xfId="0" applyFont="1" applyFill="1" applyBorder="1" applyAlignment="1" applyProtection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/>
    <xf numFmtId="0" fontId="6" fillId="3" borderId="0" xfId="0" applyFont="1" applyFill="1" applyAlignment="1">
      <alignment vertical="center"/>
    </xf>
    <xf numFmtId="0" fontId="6" fillId="3" borderId="0" xfId="0" applyFont="1" applyFill="1"/>
    <xf numFmtId="0" fontId="6" fillId="3" borderId="0" xfId="0" applyFont="1" applyFill="1" applyProtection="1"/>
    <xf numFmtId="0" fontId="6" fillId="3" borderId="0" xfId="0" applyFont="1" applyFill="1" applyAlignment="1" applyProtection="1">
      <alignment horizontal="center" vertical="center"/>
    </xf>
    <xf numFmtId="0" fontId="6" fillId="3" borderId="0" xfId="0" applyFont="1" applyFill="1" applyAlignment="1" applyProtection="1">
      <alignment vertical="center"/>
    </xf>
    <xf numFmtId="0" fontId="0" fillId="3" borderId="0" xfId="0" applyFont="1" applyFill="1" applyProtection="1"/>
    <xf numFmtId="0" fontId="0" fillId="3" borderId="0" xfId="0" applyFont="1" applyFill="1" applyAlignment="1">
      <alignment vertical="center"/>
    </xf>
    <xf numFmtId="0" fontId="0" fillId="3" borderId="0" xfId="0" applyFont="1" applyFill="1"/>
    <xf numFmtId="0" fontId="0" fillId="3" borderId="0" xfId="0" applyFont="1" applyFill="1" applyAlignment="1">
      <alignment horizontal="right" vertical="center"/>
    </xf>
    <xf numFmtId="44" fontId="9" fillId="3" borderId="0" xfId="0" applyNumberFormat="1" applyFont="1" applyFill="1" applyAlignment="1">
      <alignment vertical="center"/>
    </xf>
    <xf numFmtId="44" fontId="6" fillId="3" borderId="0" xfId="0" applyNumberFormat="1" applyFont="1" applyFill="1" applyAlignment="1">
      <alignment vertical="center"/>
    </xf>
    <xf numFmtId="0" fontId="6" fillId="3" borderId="0" xfId="0" applyFont="1" applyFill="1" applyBorder="1" applyAlignment="1">
      <alignment horizontal="center" vertical="center"/>
    </xf>
    <xf numFmtId="0" fontId="0" fillId="3" borderId="0" xfId="0" applyFont="1" applyFill="1" applyAlignment="1" applyProtection="1">
      <alignment horizontal="center" vertical="center"/>
    </xf>
    <xf numFmtId="0" fontId="0" fillId="3" borderId="0" xfId="0" applyFont="1" applyFill="1" applyAlignment="1" applyProtection="1">
      <alignment vertical="center"/>
    </xf>
    <xf numFmtId="0" fontId="10" fillId="3" borderId="0" xfId="0" applyFont="1" applyFill="1" applyAlignment="1" applyProtection="1">
      <alignment horizontal="right"/>
    </xf>
    <xf numFmtId="0" fontId="9" fillId="3" borderId="0" xfId="0" applyFont="1" applyFill="1" applyAlignment="1">
      <alignment vertical="center"/>
    </xf>
    <xf numFmtId="0" fontId="12" fillId="3" borderId="0" xfId="0" applyFont="1" applyFill="1" applyAlignment="1" applyProtection="1">
      <alignment horizontal="right"/>
    </xf>
    <xf numFmtId="0" fontId="11" fillId="3" borderId="0" xfId="0" applyFont="1" applyFill="1" applyAlignment="1" applyProtection="1">
      <alignment horizontal="center" vertical="center"/>
    </xf>
    <xf numFmtId="0" fontId="11" fillId="3" borderId="0" xfId="0" applyFont="1" applyFill="1" applyAlignment="1" applyProtection="1">
      <alignment horizontal="center"/>
    </xf>
    <xf numFmtId="0" fontId="11" fillId="3" borderId="0" xfId="0" applyFont="1" applyFill="1" applyBorder="1" applyAlignment="1" applyProtection="1">
      <alignment horizontal="center"/>
    </xf>
    <xf numFmtId="0" fontId="11" fillId="3" borderId="0" xfId="0" applyFont="1" applyFill="1" applyBorder="1" applyAlignment="1" applyProtection="1">
      <alignment horizontal="center" vertical="center"/>
    </xf>
    <xf numFmtId="0" fontId="0" fillId="3" borderId="0" xfId="0" applyFont="1" applyFill="1" applyBorder="1" applyAlignment="1">
      <alignment horizontal="right" vertical="center"/>
    </xf>
    <xf numFmtId="0" fontId="7" fillId="3" borderId="0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>
      <alignment vertical="center"/>
    </xf>
    <xf numFmtId="0" fontId="13" fillId="5" borderId="0" xfId="0" applyFont="1" applyFill="1" applyAlignment="1" applyProtection="1">
      <alignment horizontal="center" vertical="center"/>
    </xf>
    <xf numFmtId="0" fontId="0" fillId="3" borderId="0" xfId="0" applyFont="1" applyFill="1" applyBorder="1" applyAlignment="1">
      <alignment vertical="center"/>
    </xf>
    <xf numFmtId="44" fontId="14" fillId="3" borderId="0" xfId="0" applyNumberFormat="1" applyFont="1" applyFill="1" applyBorder="1" applyAlignment="1" applyProtection="1">
      <alignment horizontal="center" vertical="center"/>
    </xf>
    <xf numFmtId="44" fontId="0" fillId="3" borderId="0" xfId="0" applyNumberFormat="1" applyFont="1" applyFill="1" applyBorder="1" applyAlignment="1">
      <alignment horizontal="right" vertical="center"/>
    </xf>
    <xf numFmtId="44" fontId="0" fillId="3" borderId="0" xfId="0" applyNumberFormat="1" applyFont="1" applyFill="1" applyBorder="1" applyAlignment="1" applyProtection="1">
      <alignment vertical="center"/>
    </xf>
    <xf numFmtId="164" fontId="2" fillId="3" borderId="0" xfId="3" applyNumberFormat="1" applyFont="1" applyFill="1" applyBorder="1" applyAlignment="1" applyProtection="1">
      <alignment vertical="center"/>
    </xf>
    <xf numFmtId="165" fontId="2" fillId="3" borderId="0" xfId="3" applyNumberFormat="1" applyFont="1" applyFill="1" applyBorder="1" applyAlignment="1" applyProtection="1">
      <alignment vertical="center"/>
    </xf>
    <xf numFmtId="0" fontId="12" fillId="3" borderId="0" xfId="0" applyFont="1" applyFill="1" applyProtection="1"/>
    <xf numFmtId="0" fontId="10" fillId="3" borderId="0" xfId="0" applyFont="1" applyFill="1" applyAlignment="1" applyProtection="1">
      <alignment horizontal="center" vertical="center"/>
    </xf>
    <xf numFmtId="0" fontId="10" fillId="3" borderId="0" xfId="0" applyFont="1" applyFill="1" applyProtection="1"/>
    <xf numFmtId="166" fontId="10" fillId="4" borderId="1" xfId="1" applyNumberFormat="1" applyFont="1" applyFill="1" applyBorder="1" applyAlignment="1" applyProtection="1">
      <alignment vertical="center"/>
      <protection locked="0"/>
    </xf>
    <xf numFmtId="0" fontId="10" fillId="3" borderId="0" xfId="0" applyFont="1" applyFill="1" applyAlignment="1" applyProtection="1">
      <alignment vertical="center"/>
    </xf>
    <xf numFmtId="44" fontId="0" fillId="3" borderId="0" xfId="0" applyNumberFormat="1" applyFont="1" applyFill="1" applyAlignment="1">
      <alignment vertical="center"/>
    </xf>
    <xf numFmtId="44" fontId="0" fillId="3" borderId="0" xfId="0" applyNumberFormat="1" applyFont="1" applyFill="1" applyAlignment="1" applyProtection="1">
      <alignment vertical="center"/>
    </xf>
    <xf numFmtId="0" fontId="10" fillId="3" borderId="0" xfId="0" applyFont="1" applyFill="1" applyAlignment="1" applyProtection="1"/>
    <xf numFmtId="0" fontId="10" fillId="3" borderId="0" xfId="0" applyFont="1" applyFill="1" applyBorder="1" applyAlignment="1" applyProtection="1">
      <alignment horizontal="center" vertical="center"/>
    </xf>
    <xf numFmtId="0" fontId="10" fillId="3" borderId="0" xfId="0" applyFont="1" applyFill="1" applyAlignment="1" applyProtection="1">
      <alignment horizontal="center"/>
    </xf>
    <xf numFmtId="0" fontId="10" fillId="3" borderId="5" xfId="0" applyFont="1" applyFill="1" applyBorder="1" applyAlignment="1" applyProtection="1">
      <alignment horizontal="center" vertical="center"/>
    </xf>
    <xf numFmtId="0" fontId="10" fillId="3" borderId="6" xfId="0" applyFont="1" applyFill="1" applyBorder="1" applyAlignment="1" applyProtection="1">
      <alignment horizontal="center" vertical="center"/>
    </xf>
    <xf numFmtId="0" fontId="10" fillId="3" borderId="7" xfId="0" applyFont="1" applyFill="1" applyBorder="1" applyAlignment="1" applyProtection="1">
      <alignment horizontal="center" vertical="center"/>
    </xf>
    <xf numFmtId="0" fontId="10" fillId="3" borderId="9" xfId="0" quotePrefix="1" applyFont="1" applyFill="1" applyBorder="1" applyAlignment="1" applyProtection="1">
      <alignment horizontal="center" vertical="center"/>
    </xf>
    <xf numFmtId="0" fontId="10" fillId="3" borderId="10" xfId="0" quotePrefix="1" applyFont="1" applyFill="1" applyBorder="1" applyAlignment="1" applyProtection="1">
      <alignment horizontal="center" vertical="center"/>
    </xf>
    <xf numFmtId="0" fontId="10" fillId="3" borderId="0" xfId="0" quotePrefix="1" applyFont="1" applyFill="1" applyBorder="1" applyAlignment="1" applyProtection="1">
      <alignment horizontal="center" vertical="center"/>
    </xf>
    <xf numFmtId="0" fontId="0" fillId="6" borderId="0" xfId="0" applyFont="1" applyFill="1" applyAlignment="1" applyProtection="1">
      <alignment horizontal="left" vertical="top"/>
    </xf>
    <xf numFmtId="0" fontId="0" fillId="3" borderId="0" xfId="0" applyFont="1" applyFill="1" applyAlignment="1" applyProtection="1">
      <alignment vertical="top"/>
    </xf>
    <xf numFmtId="0" fontId="0" fillId="5" borderId="0" xfId="0" applyFont="1" applyFill="1" applyAlignment="1" applyProtection="1">
      <alignment horizontal="center" vertical="center"/>
      <protection locked="0"/>
    </xf>
    <xf numFmtId="44" fontId="1" fillId="4" borderId="8" xfId="2" applyNumberFormat="1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 applyProtection="1">
      <alignment vertical="center"/>
    </xf>
    <xf numFmtId="44" fontId="1" fillId="3" borderId="7" xfId="2" applyFont="1" applyFill="1" applyBorder="1" applyAlignment="1" applyProtection="1">
      <alignment vertical="center"/>
    </xf>
    <xf numFmtId="44" fontId="1" fillId="3" borderId="8" xfId="0" applyNumberFormat="1" applyFont="1" applyFill="1" applyBorder="1" applyAlignment="1" applyProtection="1">
      <alignment vertical="center"/>
    </xf>
    <xf numFmtId="165" fontId="1" fillId="3" borderId="7" xfId="3" applyNumberFormat="1" applyFont="1" applyFill="1" applyBorder="1" applyAlignment="1" applyProtection="1">
      <alignment vertical="center"/>
    </xf>
    <xf numFmtId="44" fontId="1" fillId="3" borderId="0" xfId="2" applyFont="1" applyFill="1" applyBorder="1" applyAlignment="1" applyProtection="1">
      <alignment vertical="center"/>
    </xf>
    <xf numFmtId="0" fontId="1" fillId="3" borderId="0" xfId="0" applyFont="1" applyFill="1" applyAlignment="1" applyProtection="1">
      <alignment vertical="center"/>
    </xf>
    <xf numFmtId="0" fontId="1" fillId="3" borderId="0" xfId="0" applyFont="1" applyFill="1" applyBorder="1" applyAlignment="1">
      <alignment vertical="center"/>
    </xf>
    <xf numFmtId="0" fontId="0" fillId="6" borderId="0" xfId="0" applyFont="1" applyFill="1" applyAlignment="1" applyProtection="1">
      <alignment vertical="top"/>
    </xf>
    <xf numFmtId="44" fontId="1" fillId="4" borderId="8" xfId="2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 applyProtection="1">
      <alignment vertical="center"/>
    </xf>
    <xf numFmtId="44" fontId="1" fillId="3" borderId="7" xfId="4" applyFont="1" applyFill="1" applyBorder="1" applyAlignment="1" applyProtection="1">
      <alignment vertical="center"/>
    </xf>
    <xf numFmtId="44" fontId="1" fillId="3" borderId="0" xfId="4" applyFont="1" applyFill="1" applyBorder="1" applyAlignment="1" applyProtection="1">
      <alignment vertical="center"/>
    </xf>
    <xf numFmtId="0" fontId="0" fillId="7" borderId="0" xfId="0" applyFont="1" applyFill="1" applyAlignment="1" applyProtection="1">
      <alignment vertical="top"/>
    </xf>
    <xf numFmtId="0" fontId="0" fillId="0" borderId="0" xfId="0" applyFont="1" applyFill="1" applyAlignment="1" applyProtection="1">
      <alignment vertical="top"/>
    </xf>
    <xf numFmtId="0" fontId="0" fillId="4" borderId="0" xfId="0" applyFont="1" applyFill="1" applyProtection="1"/>
    <xf numFmtId="0" fontId="2" fillId="4" borderId="2" xfId="0" applyFont="1" applyFill="1" applyBorder="1" applyAlignment="1" applyProtection="1">
      <alignment vertical="top" wrapText="1"/>
      <protection locked="0"/>
    </xf>
    <xf numFmtId="0" fontId="0" fillId="4" borderId="3" xfId="0" applyFont="1" applyFill="1" applyBorder="1" applyAlignment="1" applyProtection="1">
      <alignment vertical="top"/>
    </xf>
    <xf numFmtId="0" fontId="0" fillId="4" borderId="3" xfId="0" applyFont="1" applyFill="1" applyBorder="1" applyAlignment="1" applyProtection="1">
      <alignment horizontal="center" vertical="center"/>
      <protection locked="0"/>
    </xf>
    <xf numFmtId="0" fontId="0" fillId="4" borderId="0" xfId="0" applyFont="1" applyFill="1" applyAlignment="1" applyProtection="1">
      <alignment vertical="center"/>
    </xf>
    <xf numFmtId="167" fontId="1" fillId="4" borderId="1" xfId="2" applyNumberFormat="1" applyFont="1" applyFill="1" applyBorder="1" applyAlignment="1" applyProtection="1">
      <alignment vertical="center"/>
      <protection locked="0"/>
    </xf>
    <xf numFmtId="44" fontId="1" fillId="4" borderId="4" xfId="0" applyNumberFormat="1" applyFont="1" applyFill="1" applyBorder="1" applyAlignment="1" applyProtection="1">
      <alignment vertical="center"/>
      <protection locked="0"/>
    </xf>
    <xf numFmtId="44" fontId="2" fillId="4" borderId="4" xfId="2" applyFont="1" applyFill="1" applyBorder="1" applyAlignment="1" applyProtection="1">
      <alignment vertical="center"/>
    </xf>
    <xf numFmtId="44" fontId="2" fillId="4" borderId="1" xfId="0" applyNumberFormat="1" applyFont="1" applyFill="1" applyBorder="1" applyAlignment="1" applyProtection="1">
      <alignment vertical="center"/>
    </xf>
    <xf numFmtId="165" fontId="2" fillId="4" borderId="4" xfId="3" applyNumberFormat="1" applyFont="1" applyFill="1" applyBorder="1" applyAlignment="1" applyProtection="1">
      <alignment vertical="center"/>
    </xf>
    <xf numFmtId="44" fontId="2" fillId="4" borderId="0" xfId="2" applyFont="1" applyFill="1" applyBorder="1" applyAlignment="1" applyProtection="1">
      <alignment vertical="center"/>
    </xf>
    <xf numFmtId="0" fontId="1" fillId="4" borderId="0" xfId="0" applyFont="1" applyFill="1" applyAlignment="1" applyProtection="1">
      <alignment vertical="center"/>
    </xf>
    <xf numFmtId="0" fontId="1" fillId="4" borderId="0" xfId="0" applyFont="1" applyFill="1" applyBorder="1" applyAlignment="1">
      <alignment vertical="center"/>
    </xf>
    <xf numFmtId="0" fontId="0" fillId="4" borderId="0" xfId="0" applyFont="1" applyFill="1"/>
    <xf numFmtId="0" fontId="0" fillId="6" borderId="0" xfId="0" applyFont="1" applyFill="1" applyAlignment="1" applyProtection="1">
      <alignment vertical="top" wrapText="1"/>
    </xf>
    <xf numFmtId="168" fontId="1" fillId="4" borderId="8" xfId="4" quotePrefix="1" applyNumberFormat="1" applyFont="1" applyFill="1" applyBorder="1" applyAlignment="1" applyProtection="1">
      <alignment vertical="center"/>
      <protection locked="0"/>
    </xf>
    <xf numFmtId="166" fontId="1" fillId="3" borderId="8" xfId="0" applyNumberFormat="1" applyFont="1" applyFill="1" applyBorder="1" applyAlignment="1" applyProtection="1">
      <alignment vertical="center"/>
    </xf>
    <xf numFmtId="168" fontId="1" fillId="4" borderId="8" xfId="4" applyNumberFormat="1" applyFont="1" applyFill="1" applyBorder="1" applyAlignment="1" applyProtection="1">
      <alignment vertical="center"/>
      <protection locked="0"/>
    </xf>
    <xf numFmtId="166" fontId="1" fillId="3" borderId="7" xfId="0" applyNumberFormat="1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top" wrapText="1"/>
    </xf>
    <xf numFmtId="44" fontId="1" fillId="4" borderId="8" xfId="4" applyNumberFormat="1" applyFont="1" applyFill="1" applyBorder="1" applyAlignment="1" applyProtection="1">
      <alignment vertical="center"/>
      <protection locked="0"/>
    </xf>
    <xf numFmtId="0" fontId="2" fillId="4" borderId="2" xfId="0" applyFont="1" applyFill="1" applyBorder="1" applyAlignment="1" applyProtection="1">
      <alignment vertical="top" wrapText="1"/>
    </xf>
    <xf numFmtId="0" fontId="0" fillId="4" borderId="3" xfId="0" applyFont="1" applyFill="1" applyBorder="1" applyProtection="1"/>
    <xf numFmtId="0" fontId="0" fillId="4" borderId="3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vertical="center"/>
    </xf>
    <xf numFmtId="0" fontId="1" fillId="4" borderId="4" xfId="0" applyFont="1" applyFill="1" applyBorder="1" applyAlignment="1" applyProtection="1">
      <alignment vertical="center"/>
    </xf>
    <xf numFmtId="44" fontId="2" fillId="4" borderId="4" xfId="0" applyNumberFormat="1" applyFont="1" applyFill="1" applyBorder="1" applyAlignment="1" applyProtection="1">
      <alignment vertical="center"/>
    </xf>
    <xf numFmtId="44" fontId="2" fillId="4" borderId="0" xfId="0" applyNumberFormat="1" applyFont="1" applyFill="1" applyBorder="1" applyAlignment="1" applyProtection="1">
      <alignment vertical="center"/>
    </xf>
    <xf numFmtId="0" fontId="0" fillId="6" borderId="0" xfId="0" applyFont="1" applyFill="1" applyAlignment="1" applyProtection="1">
      <alignment vertical="center"/>
    </xf>
    <xf numFmtId="168" fontId="1" fillId="4" borderId="8" xfId="2" applyNumberFormat="1" applyFont="1" applyFill="1" applyBorder="1" applyAlignment="1" applyProtection="1">
      <alignment vertical="center"/>
      <protection locked="0"/>
    </xf>
    <xf numFmtId="1" fontId="1" fillId="3" borderId="8" xfId="0" applyNumberFormat="1" applyFont="1" applyFill="1" applyBorder="1" applyAlignment="1" applyProtection="1">
      <alignment vertical="center"/>
    </xf>
    <xf numFmtId="1" fontId="1" fillId="3" borderId="7" xfId="0" applyNumberFormat="1" applyFont="1" applyFill="1" applyBorder="1" applyAlignment="1" applyProtection="1">
      <alignment vertical="center"/>
    </xf>
    <xf numFmtId="0" fontId="10" fillId="4" borderId="0" xfId="0" applyFont="1" applyFill="1" applyAlignment="1" applyProtection="1">
      <alignment vertical="center"/>
    </xf>
    <xf numFmtId="0" fontId="2" fillId="4" borderId="1" xfId="0" applyFont="1" applyFill="1" applyBorder="1" applyAlignment="1" applyProtection="1">
      <alignment vertical="center"/>
    </xf>
    <xf numFmtId="0" fontId="2" fillId="4" borderId="4" xfId="0" applyFont="1" applyFill="1" applyBorder="1" applyAlignment="1" applyProtection="1">
      <alignment vertical="center"/>
    </xf>
    <xf numFmtId="0" fontId="2" fillId="4" borderId="0" xfId="0" applyFont="1" applyFill="1" applyAlignment="1" applyProtection="1">
      <alignment vertical="center"/>
    </xf>
    <xf numFmtId="167" fontId="9" fillId="4" borderId="8" xfId="2" applyNumberFormat="1" applyFont="1" applyFill="1" applyBorder="1" applyAlignment="1" applyProtection="1">
      <alignment vertical="center"/>
      <protection locked="0"/>
    </xf>
    <xf numFmtId="44" fontId="9" fillId="4" borderId="8" xfId="2" applyNumberFormat="1" applyFont="1" applyFill="1" applyBorder="1" applyAlignment="1" applyProtection="1">
      <alignment vertical="center"/>
      <protection locked="0"/>
    </xf>
    <xf numFmtId="166" fontId="1" fillId="0" borderId="7" xfId="0" applyNumberFormat="1" applyFont="1" applyFill="1" applyBorder="1" applyAlignment="1" applyProtection="1">
      <alignment vertical="center"/>
    </xf>
    <xf numFmtId="166" fontId="1" fillId="8" borderId="8" xfId="0" applyNumberFormat="1" applyFont="1" applyFill="1" applyBorder="1" applyAlignment="1" applyProtection="1">
      <alignment vertical="center"/>
    </xf>
    <xf numFmtId="166" fontId="1" fillId="8" borderId="7" xfId="0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top"/>
    </xf>
    <xf numFmtId="0" fontId="12" fillId="9" borderId="11" xfId="5" applyFont="1" applyFill="1" applyBorder="1" applyProtection="1"/>
    <xf numFmtId="0" fontId="0" fillId="9" borderId="12" xfId="0" applyFont="1" applyFill="1" applyBorder="1" applyAlignment="1" applyProtection="1">
      <alignment vertical="top"/>
    </xf>
    <xf numFmtId="0" fontId="0" fillId="9" borderId="12" xfId="0" applyFont="1" applyFill="1" applyBorder="1" applyAlignment="1" applyProtection="1">
      <alignment horizontal="center" vertical="center"/>
      <protection locked="0"/>
    </xf>
    <xf numFmtId="0" fontId="0" fillId="9" borderId="12" xfId="0" applyFont="1" applyFill="1" applyBorder="1" applyAlignment="1" applyProtection="1">
      <alignment vertical="center"/>
    </xf>
    <xf numFmtId="167" fontId="1" fillId="9" borderId="13" xfId="2" applyNumberFormat="1" applyFont="1" applyFill="1" applyBorder="1" applyAlignment="1" applyProtection="1">
      <alignment vertical="center"/>
      <protection locked="0"/>
    </xf>
    <xf numFmtId="0" fontId="1" fillId="9" borderId="13" xfId="0" applyFont="1" applyFill="1" applyBorder="1" applyAlignment="1" applyProtection="1">
      <alignment vertical="center"/>
      <protection locked="0"/>
    </xf>
    <xf numFmtId="44" fontId="1" fillId="9" borderId="13" xfId="2" applyFont="1" applyFill="1" applyBorder="1" applyAlignment="1" applyProtection="1">
      <alignment vertical="center"/>
    </xf>
    <xf numFmtId="44" fontId="1" fillId="9" borderId="13" xfId="0" applyNumberFormat="1" applyFont="1" applyFill="1" applyBorder="1" applyAlignment="1" applyProtection="1">
      <alignment vertical="center"/>
    </xf>
    <xf numFmtId="165" fontId="1" fillId="9" borderId="14" xfId="3" applyNumberFormat="1" applyFont="1" applyFill="1" applyBorder="1" applyAlignment="1" applyProtection="1">
      <alignment vertical="center"/>
    </xf>
    <xf numFmtId="44" fontId="1" fillId="9" borderId="0" xfId="2" applyFont="1" applyFill="1" applyBorder="1" applyAlignment="1" applyProtection="1">
      <alignment vertical="center"/>
    </xf>
    <xf numFmtId="167" fontId="1" fillId="9" borderId="15" xfId="2" applyNumberFormat="1" applyFont="1" applyFill="1" applyBorder="1" applyAlignment="1" applyProtection="1">
      <alignment vertical="center"/>
      <protection locked="0"/>
    </xf>
    <xf numFmtId="44" fontId="1" fillId="9" borderId="12" xfId="2" applyFont="1" applyFill="1" applyBorder="1" applyAlignment="1" applyProtection="1">
      <alignment vertical="center"/>
    </xf>
    <xf numFmtId="0" fontId="1" fillId="9" borderId="12" xfId="0" applyFont="1" applyFill="1" applyBorder="1" applyAlignment="1" applyProtection="1">
      <alignment vertical="center"/>
    </xf>
    <xf numFmtId="0" fontId="2" fillId="3" borderId="0" xfId="0" applyFont="1" applyFill="1" applyAlignment="1" applyProtection="1">
      <alignment vertical="top"/>
    </xf>
    <xf numFmtId="0" fontId="10" fillId="3" borderId="8" xfId="0" applyFont="1" applyFill="1" applyBorder="1" applyAlignment="1" applyProtection="1">
      <alignment vertical="center"/>
    </xf>
    <xf numFmtId="9" fontId="2" fillId="3" borderId="8" xfId="0" applyNumberFormat="1" applyFont="1" applyFill="1" applyBorder="1" applyAlignment="1" applyProtection="1">
      <alignment vertical="center"/>
    </xf>
    <xf numFmtId="44" fontId="2" fillId="3" borderId="16" xfId="0" applyNumberFormat="1" applyFont="1" applyFill="1" applyBorder="1" applyAlignment="1" applyProtection="1">
      <alignment vertical="center"/>
    </xf>
    <xf numFmtId="44" fontId="2" fillId="3" borderId="8" xfId="0" applyNumberFormat="1" applyFont="1" applyFill="1" applyBorder="1" applyAlignment="1" applyProtection="1">
      <alignment vertical="center"/>
    </xf>
    <xf numFmtId="165" fontId="2" fillId="3" borderId="7" xfId="3" applyNumberFormat="1" applyFont="1" applyFill="1" applyBorder="1" applyAlignment="1" applyProtection="1">
      <alignment vertical="center"/>
    </xf>
    <xf numFmtId="44" fontId="2" fillId="3" borderId="0" xfId="0" applyNumberFormat="1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0" fontId="2" fillId="6" borderId="0" xfId="0" applyFont="1" applyFill="1" applyAlignment="1" applyProtection="1">
      <alignment vertical="top"/>
    </xf>
    <xf numFmtId="165" fontId="1" fillId="3" borderId="8" xfId="0" applyNumberFormat="1" applyFont="1" applyFill="1" applyBorder="1" applyAlignment="1" applyProtection="1">
      <alignment vertical="center"/>
      <protection locked="0"/>
    </xf>
    <xf numFmtId="9" fontId="1" fillId="3" borderId="0" xfId="0" applyNumberFormat="1" applyFont="1" applyFill="1" applyBorder="1" applyAlignment="1" applyProtection="1">
      <alignment vertical="center"/>
    </xf>
    <xf numFmtId="44" fontId="1" fillId="3" borderId="0" xfId="0" applyNumberFormat="1" applyFont="1" applyFill="1" applyBorder="1" applyAlignment="1" applyProtection="1">
      <alignment vertical="center"/>
    </xf>
    <xf numFmtId="0" fontId="0" fillId="6" borderId="0" xfId="0" applyFont="1" applyFill="1" applyAlignment="1" applyProtection="1">
      <alignment horizontal="left" vertical="top" indent="1"/>
    </xf>
    <xf numFmtId="0" fontId="12" fillId="3" borderId="8" xfId="0" applyFont="1" applyFill="1" applyBorder="1" applyAlignment="1" applyProtection="1">
      <alignment vertical="center"/>
    </xf>
    <xf numFmtId="9" fontId="1" fillId="3" borderId="8" xfId="0" applyNumberFormat="1" applyFont="1" applyFill="1" applyBorder="1" applyAlignment="1" applyProtection="1">
      <alignment vertical="center"/>
      <protection locked="0"/>
    </xf>
    <xf numFmtId="0" fontId="1" fillId="3" borderId="0" xfId="0" applyFont="1" applyFill="1" applyBorder="1" applyAlignment="1" applyProtection="1">
      <alignment vertical="center"/>
    </xf>
    <xf numFmtId="0" fontId="2" fillId="3" borderId="0" xfId="0" applyFont="1" applyFill="1" applyProtection="1"/>
    <xf numFmtId="0" fontId="2" fillId="10" borderId="0" xfId="0" applyFont="1" applyFill="1" applyAlignment="1" applyProtection="1">
      <alignment vertical="top"/>
    </xf>
    <xf numFmtId="0" fontId="10" fillId="10" borderId="9" xfId="0" applyFont="1" applyFill="1" applyBorder="1" applyAlignment="1" applyProtection="1">
      <alignment vertical="center"/>
    </xf>
    <xf numFmtId="0" fontId="2" fillId="10" borderId="9" xfId="0" applyFont="1" applyFill="1" applyBorder="1" applyAlignment="1" applyProtection="1">
      <alignment vertical="center"/>
    </xf>
    <xf numFmtId="44" fontId="2" fillId="10" borderId="9" xfId="0" applyNumberFormat="1" applyFont="1" applyFill="1" applyBorder="1" applyAlignment="1" applyProtection="1">
      <alignment vertical="center"/>
    </xf>
    <xf numFmtId="44" fontId="2" fillId="10" borderId="8" xfId="0" applyNumberFormat="1" applyFont="1" applyFill="1" applyBorder="1" applyAlignment="1" applyProtection="1">
      <alignment vertical="center"/>
    </xf>
    <xf numFmtId="165" fontId="2" fillId="10" borderId="7" xfId="3" applyNumberFormat="1" applyFont="1" applyFill="1" applyBorder="1" applyAlignment="1" applyProtection="1">
      <alignment vertical="center"/>
    </xf>
    <xf numFmtId="44" fontId="2" fillId="10" borderId="0" xfId="0" applyNumberFormat="1" applyFont="1" applyFill="1" applyBorder="1" applyAlignment="1" applyProtection="1">
      <alignment vertical="center"/>
    </xf>
    <xf numFmtId="0" fontId="2" fillId="10" borderId="17" xfId="0" applyFont="1" applyFill="1" applyBorder="1" applyAlignment="1" applyProtection="1">
      <alignment vertical="center"/>
    </xf>
    <xf numFmtId="0" fontId="2" fillId="3" borderId="0" xfId="0" applyFont="1" applyFill="1" applyBorder="1" applyAlignment="1">
      <alignment vertical="center"/>
    </xf>
    <xf numFmtId="0" fontId="2" fillId="3" borderId="0" xfId="0" applyFont="1" applyFill="1"/>
    <xf numFmtId="0" fontId="12" fillId="3" borderId="0" xfId="5" applyFont="1" applyFill="1" applyProtection="1"/>
    <xf numFmtId="0" fontId="12" fillId="9" borderId="12" xfId="5" applyFont="1" applyFill="1" applyBorder="1" applyAlignment="1" applyProtection="1">
      <alignment vertical="top"/>
    </xf>
    <xf numFmtId="0" fontId="12" fillId="9" borderId="12" xfId="5" applyFont="1" applyFill="1" applyBorder="1" applyAlignment="1" applyProtection="1">
      <alignment horizontal="center" vertical="center"/>
      <protection locked="0"/>
    </xf>
    <xf numFmtId="0" fontId="12" fillId="9" borderId="12" xfId="5" applyFont="1" applyFill="1" applyBorder="1" applyAlignment="1" applyProtection="1">
      <alignment vertical="center"/>
    </xf>
    <xf numFmtId="167" fontId="12" fillId="9" borderId="13" xfId="2" applyNumberFormat="1" applyFont="1" applyFill="1" applyBorder="1" applyAlignment="1" applyProtection="1">
      <alignment vertical="center"/>
      <protection locked="0"/>
    </xf>
    <xf numFmtId="0" fontId="12" fillId="9" borderId="13" xfId="5" applyFont="1" applyFill="1" applyBorder="1" applyAlignment="1" applyProtection="1">
      <alignment vertical="center"/>
      <protection locked="0"/>
    </xf>
    <xf numFmtId="44" fontId="12" fillId="9" borderId="15" xfId="2" applyFont="1" applyFill="1" applyBorder="1" applyAlignment="1" applyProtection="1">
      <alignment vertical="center"/>
    </xf>
    <xf numFmtId="44" fontId="12" fillId="9" borderId="13" xfId="5" applyNumberFormat="1" applyFont="1" applyFill="1" applyBorder="1" applyAlignment="1" applyProtection="1">
      <alignment vertical="center"/>
    </xf>
    <xf numFmtId="10" fontId="12" fillId="9" borderId="14" xfId="3" applyNumberFormat="1" applyFont="1" applyFill="1" applyBorder="1" applyAlignment="1" applyProtection="1">
      <alignment vertical="center"/>
    </xf>
    <xf numFmtId="44" fontId="12" fillId="9" borderId="0" xfId="2" applyFont="1" applyFill="1" applyBorder="1" applyAlignment="1" applyProtection="1">
      <alignment vertical="center"/>
    </xf>
    <xf numFmtId="167" fontId="12" fillId="9" borderId="15" xfId="2" applyNumberFormat="1" applyFont="1" applyFill="1" applyBorder="1" applyAlignment="1" applyProtection="1">
      <alignment vertical="center"/>
      <protection locked="0"/>
    </xf>
    <xf numFmtId="0" fontId="10" fillId="0" borderId="0" xfId="0" applyFont="1" applyFill="1" applyProtection="1"/>
    <xf numFmtId="10" fontId="10" fillId="4" borderId="1" xfId="3" applyNumberFormat="1" applyFont="1" applyFill="1" applyBorder="1" applyAlignment="1" applyProtection="1">
      <alignment vertical="center"/>
      <protection locked="0"/>
    </xf>
    <xf numFmtId="0" fontId="0" fillId="3" borderId="0" xfId="0" applyFont="1" applyFill="1" applyBorder="1" applyAlignment="1" applyProtection="1">
      <alignment vertical="center"/>
    </xf>
    <xf numFmtId="0" fontId="10" fillId="3" borderId="3" xfId="0" applyFont="1" applyFill="1" applyBorder="1" applyAlignment="1" applyProtection="1">
      <alignment horizontal="center" vertical="center"/>
    </xf>
    <xf numFmtId="44" fontId="12" fillId="9" borderId="13" xfId="2" applyFont="1" applyFill="1" applyBorder="1" applyAlignment="1" applyProtection="1">
      <alignment vertical="center"/>
    </xf>
    <xf numFmtId="0" fontId="0" fillId="6" borderId="0" xfId="0" applyFont="1" applyFill="1" applyProtection="1"/>
    <xf numFmtId="0" fontId="10" fillId="8" borderId="0" xfId="0" applyFont="1" applyFill="1" applyProtection="1"/>
    <xf numFmtId="0" fontId="0" fillId="6" borderId="0" xfId="0" applyFont="1" applyFill="1" applyAlignment="1" applyProtection="1">
      <alignment horizontal="center" vertical="center"/>
    </xf>
    <xf numFmtId="10" fontId="10" fillId="6" borderId="0" xfId="3" applyNumberFormat="1" applyFont="1" applyFill="1" applyBorder="1" applyAlignment="1" applyProtection="1">
      <alignment vertical="center"/>
      <protection locked="0"/>
    </xf>
    <xf numFmtId="0" fontId="2" fillId="6" borderId="0" xfId="0" applyFont="1" applyFill="1" applyBorder="1" applyAlignment="1">
      <alignment vertical="center"/>
    </xf>
    <xf numFmtId="0" fontId="0" fillId="6" borderId="0" xfId="0" applyFont="1" applyFill="1"/>
    <xf numFmtId="43" fontId="6" fillId="3" borderId="0" xfId="0" applyNumberFormat="1" applyFont="1" applyFill="1" applyAlignment="1">
      <alignment vertical="center"/>
    </xf>
    <xf numFmtId="0" fontId="1" fillId="6" borderId="7" xfId="0" applyFont="1" applyFill="1" applyBorder="1" applyAlignment="1" applyProtection="1">
      <alignment vertical="center"/>
    </xf>
    <xf numFmtId="166" fontId="1" fillId="6" borderId="7" xfId="0" applyNumberFormat="1" applyFont="1" applyFill="1" applyBorder="1" applyAlignment="1" applyProtection="1">
      <alignment vertical="center"/>
    </xf>
    <xf numFmtId="0" fontId="16" fillId="3" borderId="0" xfId="0" applyFont="1" applyFill="1" applyAlignment="1">
      <alignment vertical="center"/>
    </xf>
    <xf numFmtId="165" fontId="0" fillId="3" borderId="0" xfId="3" applyNumberFormat="1" applyFont="1" applyFill="1" applyBorder="1" applyAlignment="1">
      <alignment vertical="center"/>
    </xf>
    <xf numFmtId="0" fontId="12" fillId="6" borderId="0" xfId="0" applyFont="1" applyFill="1" applyProtection="1"/>
    <xf numFmtId="0" fontId="2" fillId="4" borderId="2" xfId="0" applyFont="1" applyFill="1" applyBorder="1" applyAlignment="1" applyProtection="1">
      <alignment vertical="top"/>
      <protection locked="0"/>
    </xf>
    <xf numFmtId="0" fontId="0" fillId="9" borderId="11" xfId="0" quotePrefix="1" applyFont="1" applyFill="1" applyBorder="1" applyProtection="1"/>
    <xf numFmtId="0" fontId="0" fillId="3" borderId="0" xfId="0" applyFont="1" applyFill="1" applyAlignment="1" applyProtection="1">
      <alignment horizontal="left" vertical="top" indent="1"/>
    </xf>
    <xf numFmtId="0" fontId="0" fillId="10" borderId="0" xfId="0" applyFont="1" applyFill="1" applyAlignment="1" applyProtection="1">
      <alignment vertical="top"/>
    </xf>
    <xf numFmtId="44" fontId="1" fillId="10" borderId="8" xfId="0" applyNumberFormat="1" applyFont="1" applyFill="1" applyBorder="1" applyAlignment="1" applyProtection="1">
      <alignment vertical="center"/>
    </xf>
    <xf numFmtId="165" fontId="1" fillId="10" borderId="7" xfId="3" applyNumberFormat="1" applyFont="1" applyFill="1" applyBorder="1" applyAlignment="1" applyProtection="1">
      <alignment vertical="center"/>
    </xf>
    <xf numFmtId="0" fontId="1" fillId="9" borderId="13" xfId="5" applyFont="1" applyFill="1" applyBorder="1" applyAlignment="1" applyProtection="1">
      <alignment vertical="center"/>
      <protection locked="0"/>
    </xf>
    <xf numFmtId="44" fontId="1" fillId="9" borderId="15" xfId="2" applyFont="1" applyFill="1" applyBorder="1" applyAlignment="1" applyProtection="1">
      <alignment vertical="center"/>
    </xf>
    <xf numFmtId="0" fontId="1" fillId="9" borderId="12" xfId="5" applyFont="1" applyFill="1" applyBorder="1" applyAlignment="1" applyProtection="1">
      <alignment vertical="center"/>
    </xf>
    <xf numFmtId="44" fontId="1" fillId="9" borderId="13" xfId="5" applyNumberFormat="1" applyFont="1" applyFill="1" applyBorder="1" applyAlignment="1" applyProtection="1">
      <alignment vertical="center"/>
    </xf>
    <xf numFmtId="10" fontId="1" fillId="9" borderId="14" xfId="3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44" fontId="0" fillId="3" borderId="7" xfId="2" applyFont="1" applyFill="1" applyBorder="1" applyAlignment="1" applyProtection="1">
      <alignment vertical="center"/>
    </xf>
    <xf numFmtId="44" fontId="0" fillId="4" borderId="8" xfId="2" applyNumberFormat="1" applyFont="1" applyFill="1" applyBorder="1" applyAlignment="1" applyProtection="1">
      <alignment vertical="center"/>
      <protection locked="0"/>
    </xf>
    <xf numFmtId="44" fontId="0" fillId="3" borderId="8" xfId="0" applyNumberFormat="1" applyFont="1" applyFill="1" applyBorder="1" applyAlignment="1" applyProtection="1">
      <alignment vertical="center"/>
    </xf>
    <xf numFmtId="165" fontId="0" fillId="3" borderId="7" xfId="3" applyNumberFormat="1" applyFont="1" applyFill="1" applyBorder="1" applyAlignment="1" applyProtection="1">
      <alignment vertical="center"/>
    </xf>
    <xf numFmtId="167" fontId="0" fillId="4" borderId="1" xfId="2" applyNumberFormat="1" applyFont="1" applyFill="1" applyBorder="1" applyAlignment="1" applyProtection="1">
      <alignment vertical="center"/>
      <protection locked="0"/>
    </xf>
    <xf numFmtId="44" fontId="0" fillId="4" borderId="4" xfId="0" applyNumberFormat="1" applyFont="1" applyFill="1" applyBorder="1" applyAlignment="1" applyProtection="1">
      <alignment vertical="center"/>
      <protection locked="0"/>
    </xf>
    <xf numFmtId="0" fontId="0" fillId="4" borderId="0" xfId="0" applyFont="1" applyFill="1" applyBorder="1" applyAlignment="1">
      <alignment vertical="center"/>
    </xf>
    <xf numFmtId="44" fontId="0" fillId="4" borderId="8" xfId="4" applyNumberFormat="1" applyFont="1" applyFill="1" applyBorder="1" applyAlignment="1" applyProtection="1">
      <alignment vertical="center"/>
      <protection locked="0"/>
    </xf>
    <xf numFmtId="44" fontId="0" fillId="3" borderId="7" xfId="4" applyFont="1" applyFill="1" applyBorder="1" applyAlignment="1" applyProtection="1">
      <alignment vertical="center"/>
    </xf>
    <xf numFmtId="0" fontId="0" fillId="4" borderId="1" xfId="0" applyFont="1" applyFill="1" applyBorder="1" applyAlignment="1" applyProtection="1">
      <alignment vertical="center"/>
    </xf>
    <xf numFmtId="0" fontId="0" fillId="4" borderId="4" xfId="0" applyFont="1" applyFill="1" applyBorder="1" applyAlignment="1" applyProtection="1">
      <alignment vertical="center"/>
    </xf>
    <xf numFmtId="168" fontId="0" fillId="4" borderId="8" xfId="2" applyNumberFormat="1" applyFont="1" applyFill="1" applyBorder="1" applyAlignment="1" applyProtection="1">
      <alignment vertical="center"/>
      <protection locked="0"/>
    </xf>
    <xf numFmtId="1" fontId="0" fillId="3" borderId="8" xfId="0" applyNumberFormat="1" applyFont="1" applyFill="1" applyBorder="1" applyAlignment="1" applyProtection="1">
      <alignment vertical="center"/>
    </xf>
    <xf numFmtId="1" fontId="0" fillId="3" borderId="7" xfId="0" applyNumberFormat="1" applyFont="1" applyFill="1" applyBorder="1" applyAlignment="1" applyProtection="1">
      <alignment vertical="center"/>
    </xf>
    <xf numFmtId="167" fontId="0" fillId="9" borderId="13" xfId="2" applyNumberFormat="1" applyFont="1" applyFill="1" applyBorder="1" applyAlignment="1" applyProtection="1">
      <alignment vertical="center"/>
      <protection locked="0"/>
    </xf>
    <xf numFmtId="0" fontId="0" fillId="9" borderId="13" xfId="0" applyFont="1" applyFill="1" applyBorder="1" applyAlignment="1" applyProtection="1">
      <alignment vertical="center"/>
      <protection locked="0"/>
    </xf>
    <xf numFmtId="44" fontId="0" fillId="9" borderId="12" xfId="2" applyFont="1" applyFill="1" applyBorder="1" applyAlignment="1" applyProtection="1">
      <alignment vertical="center"/>
    </xf>
    <xf numFmtId="44" fontId="0" fillId="9" borderId="13" xfId="0" applyNumberFormat="1" applyFont="1" applyFill="1" applyBorder="1" applyAlignment="1" applyProtection="1">
      <alignment vertical="center"/>
    </xf>
    <xf numFmtId="165" fontId="0" fillId="9" borderId="14" xfId="3" applyNumberFormat="1" applyFont="1" applyFill="1" applyBorder="1" applyAlignment="1" applyProtection="1">
      <alignment vertical="center"/>
    </xf>
    <xf numFmtId="0" fontId="2" fillId="3" borderId="8" xfId="0" applyFont="1" applyFill="1" applyBorder="1" applyAlignment="1" applyProtection="1">
      <alignment vertical="center"/>
    </xf>
    <xf numFmtId="9" fontId="0" fillId="3" borderId="0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9" fontId="0" fillId="3" borderId="8" xfId="0" applyNumberFormat="1" applyFont="1" applyFill="1" applyBorder="1" applyAlignment="1" applyProtection="1">
      <alignment vertical="center"/>
      <protection locked="0"/>
    </xf>
    <xf numFmtId="44" fontId="0" fillId="10" borderId="8" xfId="0" applyNumberFormat="1" applyFont="1" applyFill="1" applyBorder="1" applyAlignment="1" applyProtection="1">
      <alignment vertical="center"/>
    </xf>
    <xf numFmtId="165" fontId="0" fillId="10" borderId="7" xfId="3" applyNumberFormat="1" applyFont="1" applyFill="1" applyBorder="1" applyAlignment="1" applyProtection="1">
      <alignment vertical="center"/>
    </xf>
    <xf numFmtId="0" fontId="9" fillId="8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44" fontId="0" fillId="3" borderId="1" xfId="0" applyNumberFormat="1" applyFont="1" applyFill="1" applyBorder="1" applyAlignment="1">
      <alignment vertical="center"/>
    </xf>
    <xf numFmtId="2" fontId="9" fillId="8" borderId="1" xfId="0" applyNumberFormat="1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9" fillId="2" borderId="0" xfId="0" applyFont="1" applyFill="1" applyBorder="1" applyProtection="1"/>
    <xf numFmtId="0" fontId="17" fillId="2" borderId="0" xfId="0" applyFont="1" applyFill="1" applyAlignment="1" applyProtection="1">
      <alignment vertical="top" wrapText="1"/>
    </xf>
    <xf numFmtId="0" fontId="17" fillId="2" borderId="0" xfId="0" applyFont="1" applyFill="1" applyAlignment="1" applyProtection="1">
      <alignment horizontal="center" vertical="top" wrapText="1"/>
    </xf>
    <xf numFmtId="0" fontId="9" fillId="3" borderId="0" xfId="0" applyFont="1" applyFill="1"/>
    <xf numFmtId="0" fontId="18" fillId="2" borderId="0" xfId="0" applyFont="1" applyFill="1" applyBorder="1" applyAlignment="1" applyProtection="1"/>
    <xf numFmtId="0" fontId="18" fillId="2" borderId="0" xfId="0" applyFont="1" applyFill="1" applyBorder="1" applyAlignment="1" applyProtection="1">
      <alignment horizontal="center"/>
    </xf>
    <xf numFmtId="0" fontId="9" fillId="2" borderId="0" xfId="0" applyFont="1" applyFill="1" applyBorder="1" applyAlignment="1" applyProtection="1">
      <alignment horizontal="left" indent="1"/>
    </xf>
    <xf numFmtId="0" fontId="19" fillId="2" borderId="0" xfId="0" applyFont="1" applyFill="1" applyBorder="1" applyAlignment="1" applyProtection="1"/>
    <xf numFmtId="0" fontId="19" fillId="2" borderId="0" xfId="0" applyFont="1" applyFill="1" applyBorder="1" applyAlignment="1" applyProtection="1">
      <alignment horizontal="center"/>
    </xf>
    <xf numFmtId="0" fontId="9" fillId="2" borderId="0" xfId="0" applyFont="1" applyFill="1" applyBorder="1" applyAlignment="1" applyProtection="1">
      <alignment horizontal="center"/>
    </xf>
    <xf numFmtId="0" fontId="20" fillId="2" borderId="0" xfId="0" applyFont="1" applyFill="1" applyBorder="1" applyProtection="1"/>
    <xf numFmtId="0" fontId="9" fillId="3" borderId="0" xfId="0" applyFont="1" applyFill="1" applyProtection="1"/>
    <xf numFmtId="0" fontId="9" fillId="3" borderId="0" xfId="0" applyFont="1" applyFill="1" applyAlignment="1" applyProtection="1">
      <alignment horizontal="center"/>
    </xf>
    <xf numFmtId="0" fontId="22" fillId="3" borderId="0" xfId="0" applyFont="1" applyFill="1" applyAlignment="1" applyProtection="1">
      <alignment horizontal="right"/>
    </xf>
    <xf numFmtId="0" fontId="15" fillId="3" borderId="0" xfId="0" applyFont="1" applyFill="1" applyAlignment="1" applyProtection="1">
      <alignment horizontal="right"/>
    </xf>
    <xf numFmtId="0" fontId="19" fillId="3" borderId="0" xfId="0" applyFont="1" applyFill="1" applyAlignment="1" applyProtection="1">
      <alignment horizontal="center"/>
    </xf>
    <xf numFmtId="0" fontId="19" fillId="3" borderId="0" xfId="0" applyFont="1" applyFill="1" applyBorder="1" applyAlignment="1" applyProtection="1">
      <alignment horizontal="center"/>
    </xf>
    <xf numFmtId="0" fontId="9" fillId="3" borderId="0" xfId="0" applyFont="1" applyFill="1" applyBorder="1"/>
    <xf numFmtId="0" fontId="23" fillId="5" borderId="0" xfId="0" applyFont="1" applyFill="1" applyAlignment="1" applyProtection="1">
      <alignment horizontal="center"/>
    </xf>
    <xf numFmtId="44" fontId="24" fillId="3" borderId="0" xfId="0" applyNumberFormat="1" applyFont="1" applyFill="1" applyBorder="1" applyAlignment="1" applyProtection="1">
      <alignment horizontal="center"/>
    </xf>
    <xf numFmtId="165" fontId="9" fillId="3" borderId="0" xfId="3" applyNumberFormat="1" applyFont="1" applyFill="1" applyBorder="1"/>
    <xf numFmtId="44" fontId="9" fillId="3" borderId="0" xfId="0" applyNumberFormat="1" applyFont="1" applyFill="1" applyBorder="1" applyAlignment="1" applyProtection="1">
      <alignment vertical="center"/>
    </xf>
    <xf numFmtId="165" fontId="25" fillId="3" borderId="0" xfId="3" applyNumberFormat="1" applyFont="1" applyFill="1" applyBorder="1" applyAlignment="1" applyProtection="1">
      <alignment vertical="center"/>
    </xf>
    <xf numFmtId="0" fontId="15" fillId="3" borderId="0" xfId="0" applyFont="1" applyFill="1" applyProtection="1"/>
    <xf numFmtId="0" fontId="22" fillId="3" borderId="0" xfId="0" applyFont="1" applyFill="1" applyAlignment="1" applyProtection="1">
      <alignment horizontal="center"/>
    </xf>
    <xf numFmtId="0" fontId="22" fillId="3" borderId="0" xfId="0" applyFont="1" applyFill="1" applyProtection="1"/>
    <xf numFmtId="166" fontId="22" fillId="4" borderId="1" xfId="1" applyNumberFormat="1" applyFont="1" applyFill="1" applyBorder="1" applyProtection="1">
      <protection locked="0"/>
    </xf>
    <xf numFmtId="44" fontId="9" fillId="3" borderId="0" xfId="0" applyNumberFormat="1" applyFont="1" applyFill="1" applyProtection="1"/>
    <xf numFmtId="0" fontId="10" fillId="3" borderId="3" xfId="0" applyFont="1" applyFill="1" applyBorder="1" applyAlignment="1" applyProtection="1">
      <alignment horizontal="center"/>
    </xf>
    <xf numFmtId="0" fontId="0" fillId="3" borderId="0" xfId="0" applyFont="1" applyFill="1" applyBorder="1"/>
    <xf numFmtId="0" fontId="15" fillId="6" borderId="0" xfId="0" applyFont="1" applyFill="1" applyProtection="1"/>
    <xf numFmtId="0" fontId="22" fillId="3" borderId="5" xfId="0" applyFont="1" applyFill="1" applyBorder="1" applyAlignment="1" applyProtection="1">
      <alignment horizontal="center"/>
    </xf>
    <xf numFmtId="0" fontId="22" fillId="3" borderId="6" xfId="0" applyFont="1" applyFill="1" applyBorder="1" applyAlignment="1" applyProtection="1">
      <alignment horizontal="center"/>
    </xf>
    <xf numFmtId="0" fontId="22" fillId="3" borderId="7" xfId="0" applyFont="1" applyFill="1" applyBorder="1" applyAlignment="1" applyProtection="1">
      <alignment horizontal="center"/>
    </xf>
    <xf numFmtId="0" fontId="22" fillId="3" borderId="9" xfId="0" quotePrefix="1" applyFont="1" applyFill="1" applyBorder="1" applyAlignment="1" applyProtection="1">
      <alignment horizontal="center"/>
    </xf>
    <xf numFmtId="0" fontId="22" fillId="3" borderId="10" xfId="0" quotePrefix="1" applyFont="1" applyFill="1" applyBorder="1" applyAlignment="1" applyProtection="1">
      <alignment horizontal="center"/>
    </xf>
    <xf numFmtId="0" fontId="9" fillId="3" borderId="0" xfId="0" applyFont="1" applyFill="1" applyAlignment="1" applyProtection="1">
      <alignment vertical="top"/>
    </xf>
    <xf numFmtId="0" fontId="9" fillId="5" borderId="0" xfId="0" applyFont="1" applyFill="1" applyAlignment="1" applyProtection="1">
      <alignment horizontal="center" vertical="top"/>
      <protection locked="0"/>
    </xf>
    <xf numFmtId="0" fontId="9" fillId="3" borderId="0" xfId="0" applyFont="1" applyFill="1" applyAlignment="1" applyProtection="1">
      <alignment vertical="center"/>
    </xf>
    <xf numFmtId="44" fontId="9" fillId="4" borderId="8" xfId="2" applyFont="1" applyFill="1" applyBorder="1" applyAlignment="1" applyProtection="1">
      <alignment vertical="top"/>
      <protection locked="0"/>
    </xf>
    <xf numFmtId="0" fontId="9" fillId="3" borderId="7" xfId="0" applyFont="1" applyFill="1" applyBorder="1" applyAlignment="1" applyProtection="1">
      <alignment vertical="center"/>
    </xf>
    <xf numFmtId="44" fontId="9" fillId="3" borderId="7" xfId="4" applyFont="1" applyFill="1" applyBorder="1" applyAlignment="1" applyProtection="1">
      <alignment vertical="center"/>
    </xf>
    <xf numFmtId="44" fontId="9" fillId="3" borderId="8" xfId="0" applyNumberFormat="1" applyFont="1" applyFill="1" applyBorder="1" applyAlignment="1" applyProtection="1">
      <alignment vertical="center"/>
    </xf>
    <xf numFmtId="165" fontId="9" fillId="3" borderId="7" xfId="3" applyNumberFormat="1" applyFont="1" applyFill="1" applyBorder="1" applyAlignment="1" applyProtection="1">
      <alignment vertical="center"/>
    </xf>
    <xf numFmtId="0" fontId="9" fillId="3" borderId="8" xfId="0" applyFont="1" applyFill="1" applyBorder="1" applyAlignment="1" applyProtection="1">
      <alignment vertical="center"/>
    </xf>
    <xf numFmtId="0" fontId="9" fillId="4" borderId="0" xfId="0" applyFont="1" applyFill="1" applyProtection="1"/>
    <xf numFmtId="0" fontId="9" fillId="4" borderId="3" xfId="0" applyFont="1" applyFill="1" applyBorder="1" applyAlignment="1" applyProtection="1">
      <alignment vertical="top"/>
    </xf>
    <xf numFmtId="0" fontId="9" fillId="4" borderId="3" xfId="0" applyFont="1" applyFill="1" applyBorder="1" applyAlignment="1" applyProtection="1">
      <alignment horizontal="center" vertical="top"/>
      <protection locked="0"/>
    </xf>
    <xf numFmtId="0" fontId="9" fillId="4" borderId="0" xfId="0" applyFont="1" applyFill="1" applyAlignment="1" applyProtection="1">
      <alignment vertical="center"/>
    </xf>
    <xf numFmtId="167" fontId="9" fillId="4" borderId="1" xfId="2" applyNumberFormat="1" applyFont="1" applyFill="1" applyBorder="1" applyAlignment="1" applyProtection="1">
      <alignment vertical="center"/>
      <protection locked="0"/>
    </xf>
    <xf numFmtId="44" fontId="9" fillId="4" borderId="4" xfId="0" applyNumberFormat="1" applyFont="1" applyFill="1" applyBorder="1" applyAlignment="1" applyProtection="1">
      <alignment vertical="center"/>
      <protection locked="0"/>
    </xf>
    <xf numFmtId="44" fontId="25" fillId="4" borderId="4" xfId="2" applyFont="1" applyFill="1" applyBorder="1" applyAlignment="1" applyProtection="1">
      <alignment vertical="center"/>
    </xf>
    <xf numFmtId="44" fontId="25" fillId="4" borderId="1" xfId="0" applyNumberFormat="1" applyFont="1" applyFill="1" applyBorder="1" applyAlignment="1" applyProtection="1">
      <alignment vertical="center"/>
    </xf>
    <xf numFmtId="165" fontId="25" fillId="4" borderId="4" xfId="3" applyNumberFormat="1" applyFont="1" applyFill="1" applyBorder="1" applyAlignment="1" applyProtection="1">
      <alignment vertical="center"/>
    </xf>
    <xf numFmtId="0" fontId="9" fillId="4" borderId="0" xfId="0" applyFont="1" applyFill="1" applyBorder="1"/>
    <xf numFmtId="0" fontId="9" fillId="4" borderId="0" xfId="0" applyFont="1" applyFill="1"/>
    <xf numFmtId="168" fontId="9" fillId="4" borderId="8" xfId="2" applyNumberFormat="1" applyFont="1" applyFill="1" applyBorder="1" applyAlignment="1" applyProtection="1">
      <alignment vertical="center"/>
      <protection locked="0"/>
    </xf>
    <xf numFmtId="1" fontId="9" fillId="3" borderId="7" xfId="0" applyNumberFormat="1" applyFont="1" applyFill="1" applyBorder="1" applyAlignment="1" applyProtection="1">
      <alignment vertical="center"/>
    </xf>
    <xf numFmtId="44" fontId="9" fillId="3" borderId="7" xfId="2" applyFont="1" applyFill="1" applyBorder="1" applyAlignment="1" applyProtection="1">
      <alignment vertical="center"/>
    </xf>
    <xf numFmtId="0" fontId="9" fillId="6" borderId="0" xfId="0" applyFont="1" applyFill="1" applyAlignment="1" applyProtection="1">
      <alignment vertical="top"/>
    </xf>
    <xf numFmtId="44" fontId="9" fillId="4" borderId="8" xfId="4" applyNumberFormat="1" applyFont="1" applyFill="1" applyBorder="1" applyAlignment="1" applyProtection="1">
      <alignment vertical="center"/>
      <protection locked="0"/>
    </xf>
    <xf numFmtId="0" fontId="25" fillId="4" borderId="2" xfId="0" applyFont="1" applyFill="1" applyBorder="1" applyAlignment="1" applyProtection="1">
      <alignment vertical="top" wrapText="1"/>
    </xf>
    <xf numFmtId="0" fontId="9" fillId="4" borderId="3" xfId="0" applyFont="1" applyFill="1" applyBorder="1" applyProtection="1"/>
    <xf numFmtId="0" fontId="9" fillId="4" borderId="3" xfId="0" applyFont="1" applyFill="1" applyBorder="1" applyAlignment="1" applyProtection="1">
      <alignment horizontal="center"/>
    </xf>
    <xf numFmtId="0" fontId="9" fillId="4" borderId="1" xfId="0" applyFont="1" applyFill="1" applyBorder="1" applyAlignment="1" applyProtection="1">
      <alignment vertical="center"/>
    </xf>
    <xf numFmtId="0" fontId="9" fillId="4" borderId="4" xfId="0" applyFont="1" applyFill="1" applyBorder="1" applyAlignment="1" applyProtection="1">
      <alignment vertical="center"/>
    </xf>
    <xf numFmtId="44" fontId="25" fillId="4" borderId="4" xfId="0" applyNumberFormat="1" applyFont="1" applyFill="1" applyBorder="1" applyAlignment="1" applyProtection="1">
      <alignment vertical="center"/>
    </xf>
    <xf numFmtId="0" fontId="9" fillId="6" borderId="0" xfId="0" applyFont="1" applyFill="1" applyAlignment="1" applyProtection="1">
      <alignment vertical="center"/>
    </xf>
    <xf numFmtId="1" fontId="9" fillId="3" borderId="8" xfId="0" applyNumberFormat="1" applyFont="1" applyFill="1" applyBorder="1" applyAlignment="1" applyProtection="1">
      <alignment vertical="center"/>
    </xf>
    <xf numFmtId="0" fontId="9" fillId="6" borderId="0" xfId="0" applyFont="1" applyFill="1" applyAlignment="1" applyProtection="1">
      <alignment vertical="center" wrapText="1"/>
    </xf>
    <xf numFmtId="0" fontId="9" fillId="4" borderId="3" xfId="0" applyFont="1" applyFill="1" applyBorder="1" applyAlignment="1" applyProtection="1">
      <alignment horizontal="center" vertical="top"/>
    </xf>
    <xf numFmtId="0" fontId="25" fillId="4" borderId="0" xfId="0" applyFont="1" applyFill="1" applyAlignment="1" applyProtection="1">
      <alignment vertical="center"/>
    </xf>
    <xf numFmtId="0" fontId="25" fillId="4" borderId="1" xfId="0" applyFont="1" applyFill="1" applyBorder="1" applyAlignment="1" applyProtection="1">
      <alignment vertical="center"/>
    </xf>
    <xf numFmtId="0" fontId="25" fillId="4" borderId="4" xfId="0" applyFont="1" applyFill="1" applyBorder="1" applyAlignment="1" applyProtection="1">
      <alignment vertical="center"/>
    </xf>
    <xf numFmtId="0" fontId="0" fillId="5" borderId="0" xfId="0" applyFont="1" applyFill="1" applyAlignment="1" applyProtection="1">
      <alignment horizontal="center" vertical="top"/>
      <protection locked="0"/>
    </xf>
    <xf numFmtId="0" fontId="1" fillId="3" borderId="0" xfId="0" applyFont="1" applyFill="1" applyBorder="1"/>
    <xf numFmtId="0" fontId="9" fillId="9" borderId="11" xfId="0" applyFont="1" applyFill="1" applyBorder="1" applyProtection="1"/>
    <xf numFmtId="0" fontId="9" fillId="9" borderId="12" xfId="0" applyFont="1" applyFill="1" applyBorder="1" applyAlignment="1" applyProtection="1">
      <alignment vertical="top"/>
    </xf>
    <xf numFmtId="0" fontId="9" fillId="9" borderId="12" xfId="0" applyFont="1" applyFill="1" applyBorder="1" applyAlignment="1" applyProtection="1">
      <alignment horizontal="center" vertical="top"/>
      <protection locked="0"/>
    </xf>
    <xf numFmtId="0" fontId="9" fillId="9" borderId="12" xfId="0" applyFont="1" applyFill="1" applyBorder="1" applyAlignment="1" applyProtection="1">
      <alignment vertical="center"/>
    </xf>
    <xf numFmtId="167" fontId="9" fillId="9" borderId="13" xfId="2" applyNumberFormat="1" applyFont="1" applyFill="1" applyBorder="1" applyAlignment="1" applyProtection="1">
      <alignment vertical="top"/>
      <protection locked="0"/>
    </xf>
    <xf numFmtId="0" fontId="9" fillId="9" borderId="13" xfId="0" applyFont="1" applyFill="1" applyBorder="1" applyAlignment="1" applyProtection="1">
      <alignment vertical="center"/>
      <protection locked="0"/>
    </xf>
    <xf numFmtId="44" fontId="9" fillId="9" borderId="12" xfId="2" applyFont="1" applyFill="1" applyBorder="1" applyAlignment="1" applyProtection="1">
      <alignment vertical="center"/>
    </xf>
    <xf numFmtId="44" fontId="9" fillId="9" borderId="13" xfId="0" applyNumberFormat="1" applyFont="1" applyFill="1" applyBorder="1" applyAlignment="1" applyProtection="1">
      <alignment vertical="center"/>
    </xf>
    <xf numFmtId="165" fontId="9" fillId="9" borderId="14" xfId="3" applyNumberFormat="1" applyFont="1" applyFill="1" applyBorder="1" applyAlignment="1" applyProtection="1">
      <alignment vertical="center"/>
    </xf>
    <xf numFmtId="0" fontId="25" fillId="3" borderId="0" xfId="0" applyFont="1" applyFill="1" applyAlignment="1" applyProtection="1">
      <alignment vertical="top"/>
    </xf>
    <xf numFmtId="0" fontId="9" fillId="3" borderId="0" xfId="0" applyFont="1" applyFill="1" applyAlignment="1" applyProtection="1">
      <alignment horizontal="center" vertical="top"/>
    </xf>
    <xf numFmtId="0" fontId="25" fillId="3" borderId="8" xfId="0" applyFont="1" applyFill="1" applyBorder="1" applyAlignment="1" applyProtection="1">
      <alignment vertical="center"/>
    </xf>
    <xf numFmtId="9" fontId="25" fillId="3" borderId="8" xfId="0" applyNumberFormat="1" applyFont="1" applyFill="1" applyBorder="1" applyAlignment="1" applyProtection="1">
      <alignment vertical="center"/>
    </xf>
    <xf numFmtId="44" fontId="25" fillId="3" borderId="16" xfId="0" applyNumberFormat="1" applyFont="1" applyFill="1" applyBorder="1" applyAlignment="1" applyProtection="1">
      <alignment vertical="center"/>
    </xf>
    <xf numFmtId="44" fontId="25" fillId="3" borderId="8" xfId="0" applyNumberFormat="1" applyFont="1" applyFill="1" applyBorder="1" applyAlignment="1" applyProtection="1">
      <alignment vertical="center"/>
    </xf>
    <xf numFmtId="165" fontId="25" fillId="3" borderId="7" xfId="3" applyNumberFormat="1" applyFont="1" applyFill="1" applyBorder="1" applyAlignment="1" applyProtection="1">
      <alignment vertical="center"/>
    </xf>
    <xf numFmtId="0" fontId="25" fillId="3" borderId="0" xfId="0" applyFont="1" applyFill="1" applyBorder="1" applyAlignment="1" applyProtection="1">
      <alignment vertical="center"/>
    </xf>
    <xf numFmtId="165" fontId="9" fillId="3" borderId="8" xfId="0" applyNumberFormat="1" applyFont="1" applyFill="1" applyBorder="1" applyAlignment="1" applyProtection="1">
      <alignment vertical="center"/>
      <protection locked="0"/>
    </xf>
    <xf numFmtId="9" fontId="9" fillId="3" borderId="0" xfId="0" applyNumberFormat="1" applyFont="1" applyFill="1" applyBorder="1" applyAlignment="1" applyProtection="1">
      <alignment vertical="center"/>
    </xf>
    <xf numFmtId="0" fontId="9" fillId="3" borderId="0" xfId="0" applyFont="1" applyFill="1" applyAlignment="1" applyProtection="1">
      <alignment horizontal="left" vertical="top" indent="1"/>
    </xf>
    <xf numFmtId="9" fontId="9" fillId="3" borderId="8" xfId="0" applyNumberFormat="1" applyFont="1" applyFill="1" applyBorder="1" applyAlignment="1" applyProtection="1">
      <alignment vertical="center"/>
      <protection locked="0"/>
    </xf>
    <xf numFmtId="0" fontId="9" fillId="3" borderId="0" xfId="0" applyFont="1" applyFill="1" applyBorder="1" applyAlignment="1" applyProtection="1">
      <alignment vertical="center"/>
    </xf>
    <xf numFmtId="0" fontId="9" fillId="10" borderId="0" xfId="0" applyFont="1" applyFill="1" applyAlignment="1" applyProtection="1">
      <alignment vertical="top"/>
    </xf>
    <xf numFmtId="0" fontId="25" fillId="10" borderId="9" xfId="0" applyFont="1" applyFill="1" applyBorder="1" applyAlignment="1" applyProtection="1">
      <alignment vertical="center"/>
    </xf>
    <xf numFmtId="44" fontId="25" fillId="10" borderId="9" xfId="0" applyNumberFormat="1" applyFont="1" applyFill="1" applyBorder="1" applyAlignment="1" applyProtection="1">
      <alignment vertical="center"/>
    </xf>
    <xf numFmtId="44" fontId="25" fillId="10" borderId="8" xfId="0" applyNumberFormat="1" applyFont="1" applyFill="1" applyBorder="1" applyAlignment="1" applyProtection="1">
      <alignment vertical="center"/>
    </xf>
    <xf numFmtId="165" fontId="25" fillId="10" borderId="7" xfId="3" applyNumberFormat="1" applyFont="1" applyFill="1" applyBorder="1" applyAlignment="1" applyProtection="1">
      <alignment vertical="center"/>
    </xf>
    <xf numFmtId="0" fontId="25" fillId="10" borderId="17" xfId="0" applyFont="1" applyFill="1" applyBorder="1" applyAlignment="1" applyProtection="1">
      <alignment vertical="center"/>
    </xf>
    <xf numFmtId="0" fontId="15" fillId="3" borderId="0" xfId="5" applyFont="1" applyFill="1" applyProtection="1"/>
    <xf numFmtId="0" fontId="15" fillId="9" borderId="11" xfId="5" applyFont="1" applyFill="1" applyBorder="1" applyProtection="1"/>
    <xf numFmtId="0" fontId="15" fillId="9" borderId="12" xfId="5" applyFont="1" applyFill="1" applyBorder="1" applyAlignment="1" applyProtection="1">
      <alignment vertical="top"/>
    </xf>
    <xf numFmtId="0" fontId="15" fillId="9" borderId="12" xfId="5" applyFont="1" applyFill="1" applyBorder="1" applyAlignment="1" applyProtection="1">
      <alignment horizontal="center" vertical="top"/>
      <protection locked="0"/>
    </xf>
    <xf numFmtId="0" fontId="15" fillId="9" borderId="12" xfId="5" applyFont="1" applyFill="1" applyBorder="1" applyAlignment="1" applyProtection="1">
      <alignment vertical="center"/>
    </xf>
    <xf numFmtId="167" fontId="15" fillId="9" borderId="13" xfId="2" applyNumberFormat="1" applyFont="1" applyFill="1" applyBorder="1" applyAlignment="1" applyProtection="1">
      <alignment vertical="top"/>
      <protection locked="0"/>
    </xf>
    <xf numFmtId="0" fontId="15" fillId="9" borderId="13" xfId="5" applyFont="1" applyFill="1" applyBorder="1" applyAlignment="1" applyProtection="1">
      <alignment vertical="center"/>
      <protection locked="0"/>
    </xf>
    <xf numFmtId="44" fontId="15" fillId="9" borderId="15" xfId="2" applyFont="1" applyFill="1" applyBorder="1" applyAlignment="1" applyProtection="1">
      <alignment vertical="center"/>
    </xf>
    <xf numFmtId="44" fontId="15" fillId="9" borderId="13" xfId="5" applyNumberFormat="1" applyFont="1" applyFill="1" applyBorder="1" applyAlignment="1" applyProtection="1">
      <alignment vertical="center"/>
    </xf>
    <xf numFmtId="10" fontId="15" fillId="9" borderId="14" xfId="3" applyNumberFormat="1" applyFont="1" applyFill="1" applyBorder="1" applyAlignment="1" applyProtection="1">
      <alignment vertical="center"/>
    </xf>
    <xf numFmtId="44" fontId="15" fillId="9" borderId="13" xfId="2" applyFont="1" applyFill="1" applyBorder="1" applyAlignment="1" applyProtection="1">
      <alignment vertical="center"/>
    </xf>
    <xf numFmtId="10" fontId="22" fillId="4" borderId="1" xfId="3" applyNumberFormat="1" applyFont="1" applyFill="1" applyBorder="1" applyProtection="1">
      <protection locked="0"/>
    </xf>
    <xf numFmtId="0" fontId="25" fillId="3" borderId="0" xfId="0" applyFont="1" applyFill="1" applyBorder="1"/>
    <xf numFmtId="0" fontId="19" fillId="4" borderId="0" xfId="0" applyFont="1" applyFill="1" applyAlignment="1" applyProtection="1">
      <alignment vertical="center"/>
    </xf>
    <xf numFmtId="0" fontId="9" fillId="8" borderId="18" xfId="0" applyFont="1" applyFill="1" applyBorder="1" applyAlignment="1">
      <alignment horizontal="center" vertical="center"/>
    </xf>
    <xf numFmtId="0" fontId="15" fillId="3" borderId="19" xfId="0" applyFont="1" applyFill="1" applyBorder="1" applyAlignment="1" applyProtection="1">
      <alignment horizontal="left" vertical="center"/>
    </xf>
    <xf numFmtId="0" fontId="3" fillId="3" borderId="19" xfId="0" applyFont="1" applyFill="1" applyBorder="1" applyAlignment="1">
      <alignment horizontal="center" vertical="center"/>
    </xf>
    <xf numFmtId="44" fontId="0" fillId="3" borderId="6" xfId="0" applyNumberFormat="1" applyFont="1" applyFill="1" applyBorder="1" applyAlignment="1">
      <alignment vertical="center"/>
    </xf>
    <xf numFmtId="0" fontId="9" fillId="8" borderId="20" xfId="0" applyFont="1" applyFill="1" applyBorder="1" applyAlignment="1">
      <alignment horizontal="center" vertical="center"/>
    </xf>
    <xf numFmtId="0" fontId="15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44" fontId="0" fillId="3" borderId="7" xfId="0" applyNumberFormat="1" applyFont="1" applyFill="1" applyBorder="1" applyAlignment="1">
      <alignment vertical="center"/>
    </xf>
    <xf numFmtId="0" fontId="9" fillId="8" borderId="21" xfId="0" applyFont="1" applyFill="1" applyBorder="1" applyAlignment="1">
      <alignment horizontal="center" vertical="center"/>
    </xf>
    <xf numFmtId="0" fontId="15" fillId="3" borderId="17" xfId="0" applyFont="1" applyFill="1" applyBorder="1" applyAlignment="1" applyProtection="1">
      <alignment horizontal="left" vertical="center"/>
    </xf>
    <xf numFmtId="0" fontId="3" fillId="3" borderId="17" xfId="0" applyFont="1" applyFill="1" applyBorder="1" applyAlignment="1">
      <alignment horizontal="center" vertical="center"/>
    </xf>
    <xf numFmtId="44" fontId="0" fillId="3" borderId="10" xfId="0" applyNumberFormat="1" applyFont="1" applyFill="1" applyBorder="1" applyAlignment="1">
      <alignment vertical="center"/>
    </xf>
    <xf numFmtId="0" fontId="6" fillId="3" borderId="0" xfId="0" applyFont="1" applyFill="1" applyBorder="1" applyAlignment="1">
      <alignment horizontal="center"/>
    </xf>
    <xf numFmtId="0" fontId="26" fillId="3" borderId="0" xfId="0" applyFont="1" applyFill="1" applyBorder="1" applyAlignment="1" applyProtection="1">
      <alignment horizontal="left"/>
    </xf>
    <xf numFmtId="0" fontId="9" fillId="3" borderId="0" xfId="0" applyFont="1" applyFill="1" applyAlignment="1">
      <alignment horizontal="center"/>
    </xf>
    <xf numFmtId="44" fontId="0" fillId="3" borderId="0" xfId="0" applyNumberFormat="1" applyFont="1" applyFill="1"/>
    <xf numFmtId="0" fontId="9" fillId="3" borderId="0" xfId="0" applyFont="1" applyFill="1" applyAlignment="1" applyProtection="1"/>
    <xf numFmtId="0" fontId="6" fillId="6" borderId="0" xfId="0" applyFont="1" applyFill="1" applyBorder="1"/>
    <xf numFmtId="0" fontId="6" fillId="6" borderId="0" xfId="0" applyFont="1" applyFill="1" applyBorder="1" applyAlignment="1">
      <alignment horizontal="center"/>
    </xf>
    <xf numFmtId="0" fontId="3" fillId="6" borderId="0" xfId="0" applyFont="1" applyFill="1" applyBorder="1"/>
    <xf numFmtId="0" fontId="22" fillId="3" borderId="0" xfId="0" applyFont="1" applyFill="1" applyAlignment="1" applyProtection="1"/>
    <xf numFmtId="0" fontId="6" fillId="3" borderId="0" xfId="0" applyFont="1" applyFill="1" applyBorder="1"/>
    <xf numFmtId="0" fontId="15" fillId="3" borderId="0" xfId="0" applyFont="1" applyFill="1" applyAlignment="1" applyProtection="1"/>
    <xf numFmtId="44" fontId="9" fillId="3" borderId="0" xfId="0" applyNumberFormat="1" applyFont="1" applyFill="1" applyBorder="1"/>
    <xf numFmtId="0" fontId="12" fillId="3" borderId="0" xfId="0" applyFont="1" applyFill="1" applyAlignment="1" applyProtection="1"/>
    <xf numFmtId="0" fontId="15" fillId="6" borderId="0" xfId="0" applyFont="1" applyFill="1" applyAlignment="1" applyProtection="1"/>
    <xf numFmtId="166" fontId="9" fillId="3" borderId="8" xfId="1" applyNumberFormat="1" applyFont="1" applyFill="1" applyBorder="1" applyAlignment="1" applyProtection="1">
      <alignment vertical="center"/>
    </xf>
    <xf numFmtId="168" fontId="9" fillId="4" borderId="8" xfId="2" applyNumberFormat="1" applyFont="1" applyFill="1" applyBorder="1" applyAlignment="1" applyProtection="1">
      <alignment vertical="top"/>
      <protection locked="0"/>
    </xf>
    <xf numFmtId="0" fontId="2" fillId="11" borderId="2" xfId="0" applyFont="1" applyFill="1" applyBorder="1" applyAlignment="1" applyProtection="1">
      <alignment vertical="top"/>
      <protection locked="0"/>
    </xf>
    <xf numFmtId="0" fontId="0" fillId="11" borderId="3" xfId="0" applyFont="1" applyFill="1" applyBorder="1" applyAlignment="1" applyProtection="1">
      <alignment vertical="top"/>
    </xf>
    <xf numFmtId="0" fontId="0" fillId="11" borderId="3" xfId="0" applyFont="1" applyFill="1" applyBorder="1" applyAlignment="1" applyProtection="1">
      <alignment horizontal="center" vertical="center"/>
      <protection locked="0"/>
    </xf>
    <xf numFmtId="0" fontId="0" fillId="11" borderId="0" xfId="0" applyFont="1" applyFill="1" applyAlignment="1" applyProtection="1">
      <alignment vertical="center"/>
    </xf>
    <xf numFmtId="167" fontId="1" fillId="11" borderId="1" xfId="2" applyNumberFormat="1" applyFont="1" applyFill="1" applyBorder="1" applyAlignment="1" applyProtection="1">
      <alignment vertical="center"/>
      <protection locked="0"/>
    </xf>
    <xf numFmtId="44" fontId="1" fillId="11" borderId="4" xfId="0" applyNumberFormat="1" applyFont="1" applyFill="1" applyBorder="1" applyAlignment="1" applyProtection="1">
      <alignment vertical="center"/>
      <protection locked="0"/>
    </xf>
    <xf numFmtId="44" fontId="2" fillId="11" borderId="4" xfId="2" applyFont="1" applyFill="1" applyBorder="1" applyAlignment="1" applyProtection="1">
      <alignment vertical="center"/>
    </xf>
    <xf numFmtId="44" fontId="2" fillId="11" borderId="1" xfId="0" applyNumberFormat="1" applyFont="1" applyFill="1" applyBorder="1" applyAlignment="1" applyProtection="1">
      <alignment vertical="center"/>
    </xf>
    <xf numFmtId="165" fontId="2" fillId="11" borderId="4" xfId="3" applyNumberFormat="1" applyFont="1" applyFill="1" applyBorder="1" applyAlignment="1" applyProtection="1">
      <alignment vertical="center"/>
    </xf>
    <xf numFmtId="0" fontId="1" fillId="11" borderId="0" xfId="0" applyFont="1" applyFill="1" applyAlignment="1" applyProtection="1">
      <alignment vertical="center"/>
    </xf>
    <xf numFmtId="0" fontId="2" fillId="11" borderId="2" xfId="0" applyFont="1" applyFill="1" applyBorder="1" applyAlignment="1" applyProtection="1">
      <alignment vertical="top" wrapText="1"/>
    </xf>
    <xf numFmtId="0" fontId="0" fillId="11" borderId="3" xfId="0" applyFont="1" applyFill="1" applyBorder="1" applyProtection="1"/>
    <xf numFmtId="0" fontId="0" fillId="11" borderId="3" xfId="0" applyFont="1" applyFill="1" applyBorder="1" applyAlignment="1" applyProtection="1">
      <alignment horizontal="center" vertical="center"/>
    </xf>
    <xf numFmtId="0" fontId="1" fillId="11" borderId="1" xfId="0" applyFont="1" applyFill="1" applyBorder="1" applyAlignment="1" applyProtection="1">
      <alignment vertical="center"/>
    </xf>
    <xf numFmtId="0" fontId="1" fillId="11" borderId="4" xfId="0" applyFont="1" applyFill="1" applyBorder="1" applyAlignment="1" applyProtection="1">
      <alignment vertical="center"/>
    </xf>
    <xf numFmtId="44" fontId="2" fillId="11" borderId="4" xfId="0" applyNumberFormat="1" applyFont="1" applyFill="1" applyBorder="1" applyAlignment="1" applyProtection="1">
      <alignment vertical="center"/>
    </xf>
    <xf numFmtId="0" fontId="10" fillId="11" borderId="0" xfId="0" applyFont="1" applyFill="1" applyAlignment="1" applyProtection="1">
      <alignment vertical="center"/>
    </xf>
    <xf numFmtId="0" fontId="2" fillId="11" borderId="1" xfId="0" applyFont="1" applyFill="1" applyBorder="1" applyAlignment="1" applyProtection="1">
      <alignment vertical="center"/>
    </xf>
    <xf numFmtId="0" fontId="2" fillId="11" borderId="4" xfId="0" applyFont="1" applyFill="1" applyBorder="1" applyAlignment="1" applyProtection="1">
      <alignment vertical="center"/>
    </xf>
    <xf numFmtId="0" fontId="2" fillId="11" borderId="0" xfId="0" applyFont="1" applyFill="1" applyAlignment="1" applyProtection="1">
      <alignment vertical="center"/>
    </xf>
    <xf numFmtId="0" fontId="9" fillId="9" borderId="11" xfId="0" applyFont="1" applyFill="1" applyBorder="1" applyAlignment="1" applyProtection="1"/>
    <xf numFmtId="44" fontId="9" fillId="10" borderId="8" xfId="0" applyNumberFormat="1" applyFont="1" applyFill="1" applyBorder="1" applyAlignment="1" applyProtection="1">
      <alignment vertical="center"/>
    </xf>
    <xf numFmtId="165" fontId="9" fillId="10" borderId="7" xfId="3" applyNumberFormat="1" applyFont="1" applyFill="1" applyBorder="1" applyAlignment="1" applyProtection="1">
      <alignment vertical="center"/>
    </xf>
    <xf numFmtId="0" fontId="9" fillId="9" borderId="11" xfId="5" applyFont="1" applyFill="1" applyBorder="1" applyAlignment="1" applyProtection="1"/>
    <xf numFmtId="0" fontId="9" fillId="9" borderId="12" xfId="5" applyFont="1" applyFill="1" applyBorder="1" applyAlignment="1" applyProtection="1">
      <alignment vertical="top"/>
    </xf>
    <xf numFmtId="0" fontId="9" fillId="9" borderId="12" xfId="5" applyFont="1" applyFill="1" applyBorder="1" applyAlignment="1" applyProtection="1">
      <alignment horizontal="center" vertical="top"/>
      <protection locked="0"/>
    </xf>
    <xf numFmtId="0" fontId="9" fillId="9" borderId="12" xfId="5" applyFont="1" applyFill="1" applyBorder="1" applyAlignment="1" applyProtection="1">
      <alignment vertical="center"/>
    </xf>
    <xf numFmtId="0" fontId="9" fillId="9" borderId="13" xfId="5" applyFont="1" applyFill="1" applyBorder="1" applyAlignment="1" applyProtection="1">
      <alignment vertical="center"/>
      <protection locked="0"/>
    </xf>
    <xf numFmtId="44" fontId="9" fillId="9" borderId="15" xfId="2" applyFont="1" applyFill="1" applyBorder="1" applyAlignment="1" applyProtection="1">
      <alignment vertical="center"/>
    </xf>
    <xf numFmtId="44" fontId="9" fillId="9" borderId="13" xfId="5" applyNumberFormat="1" applyFont="1" applyFill="1" applyBorder="1" applyAlignment="1" applyProtection="1">
      <alignment vertical="center"/>
    </xf>
    <xf numFmtId="44" fontId="9" fillId="9" borderId="13" xfId="2" applyFont="1" applyFill="1" applyBorder="1" applyAlignment="1" applyProtection="1">
      <alignment vertical="center"/>
    </xf>
    <xf numFmtId="0" fontId="25" fillId="3" borderId="0" xfId="5" applyFont="1" applyFill="1" applyAlignment="1" applyProtection="1">
      <alignment vertical="top"/>
    </xf>
    <xf numFmtId="0" fontId="9" fillId="3" borderId="0" xfId="5" applyFont="1" applyFill="1" applyAlignment="1" applyProtection="1">
      <alignment vertical="top"/>
    </xf>
    <xf numFmtId="0" fontId="9" fillId="3" borderId="0" xfId="5" applyFont="1" applyFill="1" applyAlignment="1" applyProtection="1">
      <alignment horizontal="center" vertical="top"/>
    </xf>
    <xf numFmtId="0" fontId="25" fillId="3" borderId="8" xfId="5" applyFont="1" applyFill="1" applyBorder="1" applyAlignment="1" applyProtection="1">
      <alignment vertical="center"/>
    </xf>
    <xf numFmtId="9" fontId="25" fillId="3" borderId="8" xfId="5" applyNumberFormat="1" applyFont="1" applyFill="1" applyBorder="1" applyAlignment="1" applyProtection="1">
      <alignment vertical="center"/>
    </xf>
    <xf numFmtId="44" fontId="25" fillId="3" borderId="16" xfId="5" applyNumberFormat="1" applyFont="1" applyFill="1" applyBorder="1" applyAlignment="1" applyProtection="1">
      <alignment vertical="center"/>
    </xf>
    <xf numFmtId="44" fontId="25" fillId="3" borderId="8" xfId="5" applyNumberFormat="1" applyFont="1" applyFill="1" applyBorder="1" applyAlignment="1" applyProtection="1">
      <alignment vertical="center"/>
    </xf>
    <xf numFmtId="0" fontId="25" fillId="3" borderId="0" xfId="5" applyFont="1" applyFill="1" applyBorder="1" applyAlignment="1" applyProtection="1">
      <alignment vertical="center"/>
    </xf>
    <xf numFmtId="0" fontId="9" fillId="3" borderId="8" xfId="5" applyFont="1" applyFill="1" applyBorder="1" applyAlignment="1" applyProtection="1">
      <alignment vertical="center"/>
    </xf>
    <xf numFmtId="9" fontId="9" fillId="3" borderId="8" xfId="5" applyNumberFormat="1" applyFont="1" applyFill="1" applyBorder="1" applyAlignment="1" applyProtection="1">
      <alignment vertical="top"/>
      <protection locked="0"/>
    </xf>
    <xf numFmtId="9" fontId="9" fillId="3" borderId="8" xfId="5" applyNumberFormat="1" applyFont="1" applyFill="1" applyBorder="1" applyAlignment="1" applyProtection="1">
      <alignment vertical="center"/>
    </xf>
    <xf numFmtId="44" fontId="9" fillId="3" borderId="8" xfId="5" applyNumberFormat="1" applyFont="1" applyFill="1" applyBorder="1" applyAlignment="1" applyProtection="1">
      <alignment vertical="center"/>
    </xf>
    <xf numFmtId="0" fontId="9" fillId="3" borderId="0" xfId="5" applyFont="1" applyFill="1" applyBorder="1" applyAlignment="1" applyProtection="1">
      <alignment vertical="center"/>
    </xf>
    <xf numFmtId="0" fontId="9" fillId="10" borderId="0" xfId="5" applyFont="1" applyFill="1" applyAlignment="1" applyProtection="1">
      <alignment vertical="top"/>
    </xf>
    <xf numFmtId="44" fontId="25" fillId="10" borderId="22" xfId="0" applyNumberFormat="1" applyFont="1" applyFill="1" applyBorder="1" applyAlignment="1" applyProtection="1">
      <alignment vertical="center"/>
    </xf>
    <xf numFmtId="0" fontId="9" fillId="9" borderId="15" xfId="5" applyFont="1" applyFill="1" applyBorder="1" applyAlignment="1" applyProtection="1">
      <alignment vertical="center"/>
    </xf>
    <xf numFmtId="167" fontId="9" fillId="9" borderId="15" xfId="2" applyNumberFormat="1" applyFont="1" applyFill="1" applyBorder="1" applyAlignment="1" applyProtection="1">
      <alignment vertical="top"/>
      <protection locked="0"/>
    </xf>
    <xf numFmtId="0" fontId="9" fillId="9" borderId="15" xfId="5" applyFont="1" applyFill="1" applyBorder="1" applyAlignment="1" applyProtection="1">
      <alignment vertical="center"/>
      <protection locked="0"/>
    </xf>
    <xf numFmtId="10" fontId="9" fillId="9" borderId="14" xfId="3" applyNumberFormat="1" applyFont="1" applyFill="1" applyBorder="1" applyAlignment="1" applyProtection="1">
      <alignment vertical="center"/>
    </xf>
    <xf numFmtId="0" fontId="19" fillId="4" borderId="0" xfId="0" applyFont="1" applyFill="1" applyAlignment="1" applyProtection="1">
      <alignment horizontal="left" vertical="center"/>
    </xf>
    <xf numFmtId="0" fontId="12" fillId="6" borderId="0" xfId="0" applyFont="1" applyFill="1" applyAlignment="1" applyProtection="1"/>
    <xf numFmtId="0" fontId="9" fillId="6" borderId="0" xfId="0" applyFont="1" applyFill="1" applyAlignment="1" applyProtection="1"/>
    <xf numFmtId="0" fontId="25" fillId="3" borderId="0" xfId="0" applyFont="1" applyFill="1" applyAlignment="1" applyProtection="1">
      <alignment horizontal="center"/>
    </xf>
    <xf numFmtId="0" fontId="25" fillId="3" borderId="5" xfId="0" applyFont="1" applyFill="1" applyBorder="1" applyAlignment="1" applyProtection="1">
      <alignment horizontal="center"/>
    </xf>
    <xf numFmtId="0" fontId="25" fillId="3" borderId="6" xfId="0" applyFont="1" applyFill="1" applyBorder="1" applyAlignment="1" applyProtection="1">
      <alignment horizontal="center"/>
    </xf>
    <xf numFmtId="0" fontId="25" fillId="3" borderId="7" xfId="0" applyFont="1" applyFill="1" applyBorder="1" applyAlignment="1" applyProtection="1">
      <alignment horizontal="center"/>
    </xf>
    <xf numFmtId="0" fontId="25" fillId="3" borderId="9" xfId="0" quotePrefix="1" applyFont="1" applyFill="1" applyBorder="1" applyAlignment="1" applyProtection="1">
      <alignment horizontal="center"/>
    </xf>
    <xf numFmtId="0" fontId="25" fillId="3" borderId="10" xfId="0" quotePrefix="1" applyFont="1" applyFill="1" applyBorder="1" applyAlignment="1" applyProtection="1">
      <alignment horizontal="center"/>
    </xf>
    <xf numFmtId="0" fontId="2" fillId="6" borderId="2" xfId="0" applyFont="1" applyFill="1" applyBorder="1" applyAlignment="1" applyProtection="1">
      <alignment vertical="top"/>
      <protection locked="0"/>
    </xf>
    <xf numFmtId="0" fontId="9" fillId="11" borderId="3" xfId="0" applyFont="1" applyFill="1" applyBorder="1" applyAlignment="1" applyProtection="1">
      <alignment vertical="top"/>
    </xf>
    <xf numFmtId="0" fontId="9" fillId="11" borderId="3" xfId="0" applyFont="1" applyFill="1" applyBorder="1" applyAlignment="1" applyProtection="1">
      <alignment horizontal="center" vertical="top"/>
      <protection locked="0"/>
    </xf>
    <xf numFmtId="0" fontId="9" fillId="11" borderId="0" xfId="0" applyFont="1" applyFill="1" applyAlignment="1" applyProtection="1">
      <alignment vertical="center"/>
    </xf>
    <xf numFmtId="167" fontId="9" fillId="11" borderId="1" xfId="2" applyNumberFormat="1" applyFont="1" applyFill="1" applyBorder="1" applyAlignment="1" applyProtection="1">
      <alignment vertical="center"/>
      <protection locked="0"/>
    </xf>
    <xf numFmtId="44" fontId="9" fillId="11" borderId="4" xfId="0" applyNumberFormat="1" applyFont="1" applyFill="1" applyBorder="1" applyAlignment="1" applyProtection="1">
      <alignment vertical="center"/>
      <protection locked="0"/>
    </xf>
    <xf numFmtId="44" fontId="25" fillId="11" borderId="4" xfId="2" applyFont="1" applyFill="1" applyBorder="1" applyAlignment="1" applyProtection="1">
      <alignment vertical="center"/>
    </xf>
    <xf numFmtId="44" fontId="25" fillId="11" borderId="1" xfId="0" applyNumberFormat="1" applyFont="1" applyFill="1" applyBorder="1" applyAlignment="1" applyProtection="1">
      <alignment vertical="center"/>
    </xf>
    <xf numFmtId="165" fontId="25" fillId="11" borderId="4" xfId="3" applyNumberFormat="1" applyFont="1" applyFill="1" applyBorder="1" applyAlignment="1" applyProtection="1">
      <alignment vertical="center"/>
    </xf>
    <xf numFmtId="44" fontId="9" fillId="4" borderId="8" xfId="4" applyNumberFormat="1" applyFont="1" applyFill="1" applyBorder="1" applyAlignment="1" applyProtection="1">
      <alignment vertical="top"/>
      <protection locked="0"/>
    </xf>
    <xf numFmtId="0" fontId="25" fillId="6" borderId="2" xfId="0" applyFont="1" applyFill="1" applyBorder="1" applyAlignment="1" applyProtection="1">
      <alignment vertical="top" wrapText="1"/>
    </xf>
    <xf numFmtId="0" fontId="9" fillId="11" borderId="3" xfId="0" applyFont="1" applyFill="1" applyBorder="1" applyProtection="1"/>
    <xf numFmtId="0" fontId="9" fillId="11" borderId="3" xfId="0" applyFont="1" applyFill="1" applyBorder="1" applyAlignment="1" applyProtection="1">
      <alignment horizontal="center"/>
    </xf>
    <xf numFmtId="0" fontId="9" fillId="11" borderId="1" xfId="0" applyFont="1" applyFill="1" applyBorder="1" applyAlignment="1" applyProtection="1">
      <alignment vertical="center"/>
    </xf>
    <xf numFmtId="0" fontId="9" fillId="11" borderId="4" xfId="0" applyFont="1" applyFill="1" applyBorder="1" applyAlignment="1" applyProtection="1">
      <alignment vertical="center"/>
    </xf>
    <xf numFmtId="44" fontId="25" fillId="11" borderId="4" xfId="0" applyNumberFormat="1" applyFont="1" applyFill="1" applyBorder="1" applyAlignment="1" applyProtection="1">
      <alignment vertical="center"/>
    </xf>
    <xf numFmtId="0" fontId="9" fillId="11" borderId="3" xfId="0" applyFont="1" applyFill="1" applyBorder="1" applyAlignment="1" applyProtection="1">
      <alignment horizontal="center" vertical="top"/>
    </xf>
    <xf numFmtId="0" fontId="25" fillId="11" borderId="0" xfId="0" applyFont="1" applyFill="1" applyAlignment="1" applyProtection="1">
      <alignment vertical="center"/>
    </xf>
    <xf numFmtId="0" fontId="25" fillId="11" borderId="1" xfId="0" applyFont="1" applyFill="1" applyBorder="1" applyAlignment="1" applyProtection="1">
      <alignment vertical="center"/>
    </xf>
    <xf numFmtId="166" fontId="9" fillId="11" borderId="1" xfId="1" applyNumberFormat="1" applyFont="1" applyFill="1" applyBorder="1" applyAlignment="1" applyProtection="1">
      <alignment vertical="center"/>
    </xf>
    <xf numFmtId="0" fontId="9" fillId="6" borderId="0" xfId="0" applyFont="1" applyFill="1" applyAlignment="1" applyProtection="1">
      <alignment vertical="top" wrapText="1"/>
    </xf>
    <xf numFmtId="44" fontId="9" fillId="3" borderId="16" xfId="5" applyNumberFormat="1" applyFont="1" applyFill="1" applyBorder="1" applyAlignment="1" applyProtection="1">
      <alignment vertical="center"/>
    </xf>
    <xf numFmtId="0" fontId="22" fillId="10" borderId="0" xfId="5" applyFont="1" applyFill="1" applyProtection="1"/>
    <xf numFmtId="0" fontId="25" fillId="10" borderId="0" xfId="5" applyFont="1" applyFill="1" applyAlignment="1" applyProtection="1">
      <alignment vertical="top"/>
    </xf>
    <xf numFmtId="0" fontId="25" fillId="10" borderId="0" xfId="0" applyFont="1" applyFill="1" applyBorder="1"/>
    <xf numFmtId="0" fontId="25" fillId="10" borderId="0" xfId="0" applyFont="1" applyFill="1"/>
    <xf numFmtId="0" fontId="9" fillId="3" borderId="0" xfId="0" applyFont="1" applyFill="1" applyAlignment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0" fontId="27" fillId="3" borderId="0" xfId="0" applyFont="1" applyFill="1" applyBorder="1" applyAlignment="1" applyProtection="1">
      <alignment horizontal="left" vertical="top"/>
    </xf>
    <xf numFmtId="0" fontId="27" fillId="3" borderId="0" xfId="0" applyFont="1" applyFill="1" applyBorder="1" applyAlignment="1" applyProtection="1">
      <alignment horizontal="left"/>
    </xf>
    <xf numFmtId="0" fontId="19" fillId="3" borderId="0" xfId="0" applyFont="1" applyFill="1" applyAlignment="1" applyProtection="1">
      <alignment horizontal="left"/>
    </xf>
    <xf numFmtId="0" fontId="22" fillId="4" borderId="1" xfId="0" applyFont="1" applyFill="1" applyBorder="1" applyAlignment="1" applyProtection="1">
      <alignment horizontal="center"/>
    </xf>
    <xf numFmtId="0" fontId="25" fillId="3" borderId="0" xfId="0" applyFont="1" applyFill="1" applyAlignment="1" applyProtection="1">
      <alignment horizontal="left"/>
    </xf>
    <xf numFmtId="166" fontId="15" fillId="3" borderId="0" xfId="0" applyNumberFormat="1" applyFont="1" applyFill="1" applyProtection="1"/>
    <xf numFmtId="166" fontId="22" fillId="4" borderId="1" xfId="1" applyNumberFormat="1" applyFont="1" applyFill="1" applyBorder="1" applyAlignment="1" applyProtection="1">
      <alignment horizontal="center"/>
    </xf>
    <xf numFmtId="44" fontId="9" fillId="3" borderId="0" xfId="0" applyNumberFormat="1" applyFont="1" applyFill="1"/>
    <xf numFmtId="167" fontId="9" fillId="4" borderId="8" xfId="2" applyNumberFormat="1" applyFont="1" applyFill="1" applyBorder="1" applyAlignment="1" applyProtection="1">
      <alignment vertical="top"/>
      <protection locked="0"/>
    </xf>
    <xf numFmtId="168" fontId="0" fillId="4" borderId="8" xfId="4" applyNumberFormat="1" applyFont="1" applyFill="1" applyBorder="1" applyAlignment="1" applyProtection="1">
      <alignment vertical="center"/>
      <protection locked="0"/>
    </xf>
    <xf numFmtId="0" fontId="25" fillId="11" borderId="2" xfId="0" applyFont="1" applyFill="1" applyBorder="1" applyAlignment="1" applyProtection="1">
      <alignment vertical="top" wrapText="1"/>
    </xf>
    <xf numFmtId="0" fontId="25" fillId="11" borderId="4" xfId="0" applyFont="1" applyFill="1" applyBorder="1" applyAlignment="1" applyProtection="1">
      <alignment vertical="center"/>
    </xf>
    <xf numFmtId="0" fontId="25" fillId="3" borderId="0" xfId="0" applyFont="1" applyFill="1" applyProtection="1"/>
    <xf numFmtId="0" fontId="25" fillId="3" borderId="0" xfId="0" applyFont="1" applyFill="1" applyAlignment="1" applyProtection="1">
      <alignment horizontal="center" vertical="top"/>
    </xf>
    <xf numFmtId="0" fontId="25" fillId="3" borderId="0" xfId="0" applyFont="1" applyFill="1"/>
    <xf numFmtId="9" fontId="25" fillId="3" borderId="0" xfId="0" applyNumberFormat="1" applyFont="1" applyFill="1" applyBorder="1" applyAlignment="1" applyProtection="1">
      <alignment vertical="center"/>
    </xf>
    <xf numFmtId="9" fontId="25" fillId="3" borderId="8" xfId="0" applyNumberFormat="1" applyFont="1" applyFill="1" applyBorder="1" applyAlignment="1" applyProtection="1">
      <alignment vertical="center"/>
      <protection locked="0"/>
    </xf>
    <xf numFmtId="0" fontId="9" fillId="9" borderId="11" xfId="5" applyFont="1" applyFill="1" applyBorder="1" applyProtection="1"/>
    <xf numFmtId="0" fontId="9" fillId="3" borderId="0" xfId="5" applyFont="1" applyFill="1" applyAlignment="1" applyProtection="1">
      <alignment horizontal="left" vertical="top" indent="1"/>
    </xf>
    <xf numFmtId="0" fontId="9" fillId="3" borderId="9" xfId="0" applyFont="1" applyFill="1" applyBorder="1" applyAlignment="1" applyProtection="1">
      <alignment vertical="center"/>
    </xf>
    <xf numFmtId="44" fontId="9" fillId="3" borderId="22" xfId="0" applyNumberFormat="1" applyFont="1" applyFill="1" applyBorder="1" applyAlignment="1" applyProtection="1">
      <alignment vertical="center"/>
    </xf>
    <xf numFmtId="0" fontId="9" fillId="3" borderId="17" xfId="0" applyFont="1" applyFill="1" applyBorder="1" applyAlignment="1" applyProtection="1">
      <alignment vertical="center"/>
    </xf>
    <xf numFmtId="0" fontId="15" fillId="9" borderId="15" xfId="5" applyFont="1" applyFill="1" applyBorder="1" applyAlignment="1" applyProtection="1">
      <alignment vertical="center"/>
    </xf>
    <xf numFmtId="167" fontId="15" fillId="9" borderId="15" xfId="2" applyNumberFormat="1" applyFont="1" applyFill="1" applyBorder="1" applyAlignment="1" applyProtection="1">
      <alignment vertical="top"/>
      <protection locked="0"/>
    </xf>
    <xf numFmtId="0" fontId="15" fillId="9" borderId="15" xfId="5" applyFont="1" applyFill="1" applyBorder="1" applyAlignment="1" applyProtection="1">
      <alignment vertical="center"/>
      <protection locked="0"/>
    </xf>
    <xf numFmtId="165" fontId="15" fillId="9" borderId="14" xfId="3" applyNumberFormat="1" applyFont="1" applyFill="1" applyBorder="1" applyAlignment="1" applyProtection="1">
      <alignment vertical="center"/>
    </xf>
    <xf numFmtId="0" fontId="9" fillId="6" borderId="0" xfId="0" applyFont="1" applyFill="1" applyProtection="1"/>
    <xf numFmtId="0" fontId="7" fillId="3" borderId="0" xfId="0" applyFont="1" applyFill="1" applyBorder="1" applyAlignment="1" applyProtection="1">
      <alignment horizontal="center"/>
    </xf>
    <xf numFmtId="166" fontId="9" fillId="3" borderId="7" xfId="1" applyNumberFormat="1" applyFont="1" applyFill="1" applyBorder="1" applyAlignment="1" applyProtection="1">
      <alignment vertical="center"/>
    </xf>
    <xf numFmtId="166" fontId="1" fillId="6" borderId="8" xfId="0" applyNumberFormat="1" applyFont="1" applyFill="1" applyBorder="1" applyAlignment="1" applyProtection="1">
      <alignment vertical="center"/>
    </xf>
    <xf numFmtId="166" fontId="9" fillId="3" borderId="7" xfId="0" applyNumberFormat="1" applyFont="1" applyFill="1" applyBorder="1" applyAlignment="1" applyProtection="1">
      <alignment vertical="center"/>
    </xf>
    <xf numFmtId="165" fontId="9" fillId="3" borderId="0" xfId="0" applyNumberFormat="1" applyFont="1" applyFill="1" applyProtection="1"/>
    <xf numFmtId="165" fontId="9" fillId="3" borderId="0" xfId="0" applyNumberFormat="1" applyFont="1" applyFill="1"/>
    <xf numFmtId="0" fontId="9" fillId="3" borderId="0" xfId="0" applyFont="1" applyFill="1" applyAlignment="1" applyProtection="1">
      <alignment vertical="center" wrapText="1"/>
    </xf>
    <xf numFmtId="0" fontId="23" fillId="3" borderId="0" xfId="0" applyFont="1" applyFill="1" applyAlignment="1" applyProtection="1">
      <alignment horizontal="left"/>
    </xf>
    <xf numFmtId="167" fontId="19" fillId="3" borderId="0" xfId="0" applyNumberFormat="1" applyFont="1" applyFill="1" applyBorder="1" applyAlignment="1" applyProtection="1">
      <alignment horizontal="center"/>
    </xf>
    <xf numFmtId="44" fontId="9" fillId="3" borderId="0" xfId="2" applyFont="1" applyFill="1" applyBorder="1"/>
    <xf numFmtId="44" fontId="19" fillId="3" borderId="0" xfId="0" applyNumberFormat="1" applyFont="1" applyFill="1" applyAlignment="1" applyProtection="1">
      <alignment horizontal="center"/>
    </xf>
    <xf numFmtId="0" fontId="9" fillId="5" borderId="0" xfId="0" applyFont="1" applyFill="1" applyAlignment="1" applyProtection="1">
      <alignment horizontal="center" vertical="center"/>
      <protection locked="0"/>
    </xf>
    <xf numFmtId="44" fontId="9" fillId="3" borderId="9" xfId="0" applyNumberFormat="1" applyFont="1" applyFill="1" applyBorder="1" applyAlignment="1" applyProtection="1">
      <alignment vertical="center"/>
    </xf>
    <xf numFmtId="0" fontId="19" fillId="3" borderId="0" xfId="0" applyFont="1" applyFill="1" applyAlignment="1" applyProtection="1">
      <alignment horizontal="center" vertical="center"/>
    </xf>
    <xf numFmtId="0" fontId="19" fillId="3" borderId="0" xfId="0" applyFont="1" applyFill="1" applyAlignment="1" applyProtection="1">
      <alignment horizontal="left" vertical="center"/>
    </xf>
    <xf numFmtId="44" fontId="19" fillId="3" borderId="0" xfId="2" applyFont="1" applyFill="1" applyAlignment="1" applyProtection="1">
      <alignment horizontal="center"/>
    </xf>
    <xf numFmtId="0" fontId="23" fillId="3" borderId="0" xfId="0" applyFont="1" applyFill="1" applyAlignment="1" applyProtection="1">
      <alignment horizontal="center"/>
    </xf>
    <xf numFmtId="43" fontId="9" fillId="3" borderId="0" xfId="1" applyNumberFormat="1" applyFont="1" applyFill="1" applyProtection="1"/>
    <xf numFmtId="166" fontId="1" fillId="3" borderId="7" xfId="1" applyNumberFormat="1" applyFont="1" applyFill="1" applyBorder="1" applyAlignment="1" applyProtection="1">
      <alignment vertical="center"/>
    </xf>
    <xf numFmtId="168" fontId="9" fillId="4" borderId="8" xfId="4" applyNumberFormat="1" applyFont="1" applyFill="1" applyBorder="1" applyAlignment="1" applyProtection="1">
      <alignment vertical="top"/>
      <protection locked="0"/>
    </xf>
    <xf numFmtId="166" fontId="9" fillId="3" borderId="8" xfId="0" applyNumberFormat="1" applyFont="1" applyFill="1" applyBorder="1" applyAlignment="1" applyProtection="1">
      <alignment vertical="center"/>
    </xf>
    <xf numFmtId="167" fontId="1" fillId="4" borderId="8" xfId="4" applyNumberFormat="1" applyFont="1" applyFill="1" applyBorder="1" applyAlignment="1" applyProtection="1">
      <alignment vertical="center"/>
      <protection locked="0"/>
    </xf>
    <xf numFmtId="166" fontId="9" fillId="3" borderId="8" xfId="1" applyNumberFormat="1" applyFont="1" applyFill="1" applyBorder="1" applyAlignment="1" applyProtection="1">
      <alignment horizontal="left"/>
    </xf>
    <xf numFmtId="0" fontId="9" fillId="6" borderId="0" xfId="0" applyFont="1" applyFill="1"/>
    <xf numFmtId="169" fontId="9" fillId="3" borderId="0" xfId="0" applyNumberFormat="1" applyFont="1" applyFill="1"/>
    <xf numFmtId="166" fontId="19" fillId="3" borderId="0" xfId="1" applyNumberFormat="1" applyFont="1" applyFill="1" applyBorder="1" applyAlignment="1" applyProtection="1">
      <alignment horizontal="center"/>
    </xf>
    <xf numFmtId="168" fontId="9" fillId="3" borderId="0" xfId="0" applyNumberFormat="1" applyFont="1" applyFill="1"/>
    <xf numFmtId="0" fontId="9" fillId="3" borderId="8" xfId="0" applyFont="1" applyFill="1" applyBorder="1" applyAlignment="1" applyProtection="1">
      <alignment horizontal="right" vertical="center"/>
    </xf>
    <xf numFmtId="44" fontId="9" fillId="3" borderId="7" xfId="2" applyNumberFormat="1" applyFont="1" applyFill="1" applyBorder="1" applyAlignment="1" applyProtection="1">
      <alignment vertical="center"/>
    </xf>
    <xf numFmtId="0" fontId="9" fillId="3" borderId="0" xfId="0" applyFont="1" applyFill="1" applyBorder="1" applyProtection="1"/>
    <xf numFmtId="44" fontId="9" fillId="3" borderId="0" xfId="0" applyNumberFormat="1" applyFont="1" applyFill="1" applyBorder="1" applyProtection="1"/>
    <xf numFmtId="165" fontId="9" fillId="3" borderId="0" xfId="0" applyNumberFormat="1" applyFont="1" applyFill="1" applyBorder="1" applyProtection="1"/>
    <xf numFmtId="0" fontId="0" fillId="3" borderId="0" xfId="0" applyFont="1" applyFill="1" applyAlignment="1">
      <alignment horizontal="center"/>
    </xf>
    <xf numFmtId="44" fontId="3" fillId="3" borderId="0" xfId="0" applyNumberFormat="1" applyFont="1" applyFill="1" applyBorder="1" applyAlignment="1">
      <alignment vertical="center"/>
    </xf>
    <xf numFmtId="0" fontId="3" fillId="8" borderId="0" xfId="0" applyFont="1" applyFill="1" applyBorder="1" applyAlignment="1">
      <alignment horizontal="center" vertical="center"/>
    </xf>
    <xf numFmtId="0" fontId="27" fillId="3" borderId="0" xfId="0" applyFont="1" applyFill="1" applyBorder="1" applyAlignment="1" applyProtection="1">
      <alignment horizontal="left" vertical="center"/>
    </xf>
    <xf numFmtId="0" fontId="5" fillId="2" borderId="0" xfId="0" applyFont="1" applyFill="1" applyAlignment="1" applyProtection="1">
      <alignment horizontal="center" vertical="top" wrapText="1"/>
    </xf>
    <xf numFmtId="0" fontId="28" fillId="3" borderId="0" xfId="0" applyFont="1" applyFill="1"/>
    <xf numFmtId="0" fontId="29" fillId="3" borderId="0" xfId="0" applyFont="1" applyFill="1" applyAlignment="1">
      <alignment horizontal="right" vertical="top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8" fillId="3" borderId="0" xfId="0" applyFont="1" applyFill="1" applyAlignment="1" applyProtection="1">
      <alignment horizontal="center"/>
    </xf>
    <xf numFmtId="0" fontId="11" fillId="4" borderId="0" xfId="0" applyFont="1" applyFill="1" applyAlignment="1" applyProtection="1">
      <alignment horizontal="left" vertical="center"/>
    </xf>
    <xf numFmtId="0" fontId="10" fillId="3" borderId="2" xfId="0" applyFont="1" applyFill="1" applyBorder="1" applyAlignment="1" applyProtection="1">
      <alignment horizontal="center" vertical="center"/>
    </xf>
    <xf numFmtId="0" fontId="10" fillId="3" borderId="3" xfId="0" applyFont="1" applyFill="1" applyBorder="1" applyAlignment="1" applyProtection="1">
      <alignment horizontal="center" vertical="center"/>
    </xf>
    <xf numFmtId="0" fontId="10" fillId="3" borderId="4" xfId="0" applyFont="1" applyFill="1" applyBorder="1" applyAlignment="1" applyProtection="1">
      <alignment horizontal="center" vertical="center"/>
    </xf>
    <xf numFmtId="0" fontId="10" fillId="3" borderId="0" xfId="0" applyFont="1" applyFill="1" applyAlignment="1" applyProtection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10" fillId="3" borderId="8" xfId="0" applyFont="1" applyFill="1" applyBorder="1" applyAlignment="1" applyProtection="1">
      <alignment horizontal="center" vertical="center" wrapText="1"/>
    </xf>
    <xf numFmtId="0" fontId="0" fillId="3" borderId="9" xfId="0" applyFont="1" applyFill="1" applyBorder="1" applyAlignment="1">
      <alignment vertical="center" wrapText="1"/>
    </xf>
    <xf numFmtId="0" fontId="10" fillId="3" borderId="7" xfId="0" applyFont="1" applyFill="1" applyBorder="1" applyAlignment="1" applyProtection="1">
      <alignment horizontal="center" vertical="center" wrapText="1"/>
    </xf>
    <xf numFmtId="0" fontId="0" fillId="3" borderId="10" xfId="0" applyFont="1" applyFill="1" applyBorder="1" applyAlignment="1">
      <alignment vertical="center" wrapText="1"/>
    </xf>
    <xf numFmtId="0" fontId="2" fillId="10" borderId="0" xfId="0" applyFont="1" applyFill="1" applyAlignment="1" applyProtection="1">
      <alignment horizontal="left" vertical="top" wrapText="1"/>
    </xf>
    <xf numFmtId="0" fontId="21" fillId="3" borderId="0" xfId="0" applyFont="1" applyFill="1" applyAlignment="1" applyProtection="1">
      <alignment horizontal="center"/>
    </xf>
    <xf numFmtId="0" fontId="19" fillId="4" borderId="0" xfId="0" applyFont="1" applyFill="1" applyAlignment="1" applyProtection="1">
      <alignment horizontal="left" vertical="center"/>
    </xf>
    <xf numFmtId="0" fontId="10" fillId="3" borderId="2" xfId="0" applyFont="1" applyFill="1" applyBorder="1" applyAlignment="1" applyProtection="1">
      <alignment horizontal="center"/>
    </xf>
    <xf numFmtId="0" fontId="10" fillId="3" borderId="3" xfId="0" applyFont="1" applyFill="1" applyBorder="1" applyAlignment="1" applyProtection="1">
      <alignment horizontal="center"/>
    </xf>
    <xf numFmtId="0" fontId="10" fillId="3" borderId="4" xfId="0" applyFont="1" applyFill="1" applyBorder="1" applyAlignment="1" applyProtection="1">
      <alignment horizontal="center"/>
    </xf>
    <xf numFmtId="0" fontId="22" fillId="3" borderId="0" xfId="0" applyFont="1" applyFill="1" applyAlignment="1" applyProtection="1">
      <alignment horizontal="center" wrapText="1"/>
    </xf>
    <xf numFmtId="0" fontId="9" fillId="3" borderId="0" xfId="0" applyFont="1" applyFill="1" applyAlignment="1">
      <alignment horizontal="center" wrapText="1"/>
    </xf>
    <xf numFmtId="0" fontId="22" fillId="3" borderId="8" xfId="0" applyFont="1" applyFill="1" applyBorder="1" applyAlignment="1" applyProtection="1">
      <alignment horizontal="center" wrapText="1"/>
    </xf>
    <xf numFmtId="0" fontId="9" fillId="3" borderId="9" xfId="0" applyFont="1" applyFill="1" applyBorder="1" applyAlignment="1">
      <alignment wrapText="1"/>
    </xf>
    <xf numFmtId="0" fontId="22" fillId="3" borderId="7" xfId="0" applyFont="1" applyFill="1" applyBorder="1" applyAlignment="1" applyProtection="1">
      <alignment horizontal="center" wrapText="1"/>
    </xf>
    <xf numFmtId="0" fontId="9" fillId="3" borderId="10" xfId="0" applyFont="1" applyFill="1" applyBorder="1" applyAlignment="1">
      <alignment wrapText="1"/>
    </xf>
    <xf numFmtId="0" fontId="25" fillId="10" borderId="0" xfId="0" applyFont="1" applyFill="1" applyAlignment="1" applyProtection="1">
      <alignment horizontal="left" vertical="top" wrapText="1"/>
    </xf>
    <xf numFmtId="0" fontId="21" fillId="6" borderId="0" xfId="0" applyFont="1" applyFill="1" applyAlignment="1" applyProtection="1">
      <alignment horizontal="center"/>
    </xf>
    <xf numFmtId="0" fontId="25" fillId="10" borderId="0" xfId="5" applyFont="1" applyFill="1" applyAlignment="1" applyProtection="1">
      <alignment horizontal="left" vertical="top" wrapText="1"/>
    </xf>
    <xf numFmtId="0" fontId="25" fillId="3" borderId="0" xfId="0" applyFont="1" applyFill="1" applyAlignment="1" applyProtection="1">
      <alignment horizontal="center" wrapText="1"/>
    </xf>
    <xf numFmtId="0" fontId="25" fillId="3" borderId="8" xfId="0" applyFont="1" applyFill="1" applyBorder="1" applyAlignment="1" applyProtection="1">
      <alignment horizontal="center" wrapText="1"/>
    </xf>
    <xf numFmtId="0" fontId="25" fillId="3" borderId="7" xfId="0" applyFont="1" applyFill="1" applyBorder="1" applyAlignment="1" applyProtection="1">
      <alignment horizontal="center" wrapText="1"/>
    </xf>
    <xf numFmtId="0" fontId="9" fillId="3" borderId="0" xfId="0" applyFont="1" applyFill="1" applyAlignment="1" applyProtection="1">
      <alignment horizontal="left" vertical="top" wrapText="1"/>
    </xf>
    <xf numFmtId="0" fontId="25" fillId="10" borderId="23" xfId="0" applyFont="1" applyFill="1" applyBorder="1" applyAlignment="1" applyProtection="1">
      <alignment horizontal="left" vertical="top" wrapText="1"/>
    </xf>
    <xf numFmtId="0" fontId="9" fillId="3" borderId="23" xfId="0" applyFont="1" applyFill="1" applyBorder="1" applyAlignment="1" applyProtection="1">
      <alignment horizontal="left" vertical="top" wrapText="1"/>
    </xf>
    <xf numFmtId="0" fontId="18" fillId="2" borderId="0" xfId="0" applyFont="1" applyFill="1" applyBorder="1" applyAlignment="1" applyProtection="1">
      <alignment horizontal="left" indent="7"/>
    </xf>
    <xf numFmtId="0" fontId="22" fillId="0" borderId="0" xfId="6" applyFont="1" applyProtection="1">
      <protection locked="0"/>
    </xf>
    <xf numFmtId="0" fontId="30" fillId="12" borderId="24" xfId="6" applyFont="1" applyFill="1" applyBorder="1" applyAlignment="1" applyProtection="1">
      <alignment horizontal="right"/>
      <protection locked="0"/>
    </xf>
    <xf numFmtId="0" fontId="30" fillId="12" borderId="24" xfId="6" applyFont="1" applyFill="1" applyBorder="1" applyAlignment="1" applyProtection="1">
      <alignment horizontal="right" vertical="top"/>
      <protection locked="0"/>
    </xf>
    <xf numFmtId="0" fontId="30" fillId="12" borderId="0" xfId="6" applyFont="1" applyFill="1" applyAlignment="1" applyProtection="1">
      <alignment horizontal="right" vertical="top"/>
      <protection locked="0"/>
    </xf>
    <xf numFmtId="0" fontId="30" fillId="0" borderId="0" xfId="6" applyFont="1" applyAlignment="1" applyProtection="1">
      <alignment horizontal="right" vertical="top"/>
      <protection locked="0"/>
    </xf>
  </cellXfs>
  <cellStyles count="7">
    <cellStyle name="Comma" xfId="1" builtinId="3"/>
    <cellStyle name="Currency" xfId="2" builtinId="4"/>
    <cellStyle name="Currency 10" xfId="4" xr:uid="{6703FE43-D713-4552-99B9-87B26067ED0A}"/>
    <cellStyle name="Normal" xfId="0" builtinId="0"/>
    <cellStyle name="Normal 2" xfId="5" xr:uid="{6CD6FCEE-11AE-4487-9E34-BC3FF0327863}"/>
    <cellStyle name="Normal 2 15" xfId="6" xr:uid="{B7926221-8C14-45BD-B922-39860B93BFE4}"/>
    <cellStyle name="Percent" xfId="3" builtinId="5"/>
  </cellStyles>
  <dxfs count="2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firstButton="1" fmlaLink="$O$10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fmlaLink="$O$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firstButton="1" fmlaLink="$O$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checked="Checked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checked="Checked" firstButton="1" fmlaLink="$O$1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firstButton="1" fmlaLink="$N$1" lockText="1" noThreeD="1"/>
</file>

<file path=xl/ctrlProps/ctrlProp24.xml><?xml version="1.0" encoding="utf-8"?>
<formControlPr xmlns="http://schemas.microsoft.com/office/spreadsheetml/2009/9/main" objectType="Radio" checked="Checked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checked="Checked" firstButton="1" fmlaLink="$N$1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firstButton="1" fmlaLink="$O$1" lockText="1" noThreeD="1"/>
</file>

<file path=xl/ctrlProps/ctrlProp31.xml><?xml version="1.0" encoding="utf-8"?>
<formControlPr xmlns="http://schemas.microsoft.com/office/spreadsheetml/2009/9/main" objectType="Radio" checked="Checked" lockText="1" noThreeD="1"/>
</file>

<file path=xl/ctrlProps/ctrlProp32.xml><?xml version="1.0" encoding="utf-8"?>
<formControlPr xmlns="http://schemas.microsoft.com/office/spreadsheetml/2009/9/main" objectType="Radio" checked="Checked" firstButton="1" fmlaLink="$O$1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755650</xdr:colOff>
          <xdr:row>207</xdr:row>
          <xdr:rowOff>95250</xdr:rowOff>
        </xdr:from>
        <xdr:to>
          <xdr:col>16</xdr:col>
          <xdr:colOff>342900</xdr:colOff>
          <xdr:row>209</xdr:row>
          <xdr:rowOff>76200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495300</xdr:colOff>
          <xdr:row>207</xdr:row>
          <xdr:rowOff>184150</xdr:rowOff>
        </xdr:from>
        <xdr:to>
          <xdr:col>9</xdr:col>
          <xdr:colOff>412750</xdr:colOff>
          <xdr:row>209</xdr:row>
          <xdr:rowOff>38100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268</xdr:row>
          <xdr:rowOff>152400</xdr:rowOff>
        </xdr:from>
        <xdr:to>
          <xdr:col>9</xdr:col>
          <xdr:colOff>508000</xdr:colOff>
          <xdr:row>269</xdr:row>
          <xdr:rowOff>171450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19</xdr:row>
          <xdr:rowOff>171450</xdr:rowOff>
        </xdr:from>
        <xdr:to>
          <xdr:col>9</xdr:col>
          <xdr:colOff>361950</xdr:colOff>
          <xdr:row>20</xdr:row>
          <xdr:rowOff>171450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590550</xdr:colOff>
          <xdr:row>268</xdr:row>
          <xdr:rowOff>19050</xdr:rowOff>
        </xdr:from>
        <xdr:to>
          <xdr:col>16</xdr:col>
          <xdr:colOff>76200</xdr:colOff>
          <xdr:row>270</xdr:row>
          <xdr:rowOff>38100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514350</xdr:colOff>
          <xdr:row>20</xdr:row>
          <xdr:rowOff>19050</xdr:rowOff>
        </xdr:from>
        <xdr:to>
          <xdr:col>13</xdr:col>
          <xdr:colOff>742950</xdr:colOff>
          <xdr:row>20</xdr:row>
          <xdr:rowOff>171450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142</xdr:row>
          <xdr:rowOff>171450</xdr:rowOff>
        </xdr:from>
        <xdr:to>
          <xdr:col>9</xdr:col>
          <xdr:colOff>361950</xdr:colOff>
          <xdr:row>143</xdr:row>
          <xdr:rowOff>171450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514350</xdr:colOff>
          <xdr:row>143</xdr:row>
          <xdr:rowOff>19050</xdr:rowOff>
        </xdr:from>
        <xdr:to>
          <xdr:col>13</xdr:col>
          <xdr:colOff>742950</xdr:colOff>
          <xdr:row>143</xdr:row>
          <xdr:rowOff>171450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142</xdr:row>
          <xdr:rowOff>171450</xdr:rowOff>
        </xdr:from>
        <xdr:to>
          <xdr:col>9</xdr:col>
          <xdr:colOff>361950</xdr:colOff>
          <xdr:row>143</xdr:row>
          <xdr:rowOff>171450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514350</xdr:colOff>
          <xdr:row>143</xdr:row>
          <xdr:rowOff>19050</xdr:rowOff>
        </xdr:from>
        <xdr:to>
          <xdr:col>13</xdr:col>
          <xdr:colOff>742950</xdr:colOff>
          <xdr:row>143</xdr:row>
          <xdr:rowOff>171450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80</xdr:row>
          <xdr:rowOff>171450</xdr:rowOff>
        </xdr:from>
        <xdr:to>
          <xdr:col>9</xdr:col>
          <xdr:colOff>374650</xdr:colOff>
          <xdr:row>81</xdr:row>
          <xdr:rowOff>171450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514350</xdr:colOff>
          <xdr:row>81</xdr:row>
          <xdr:rowOff>19050</xdr:rowOff>
        </xdr:from>
        <xdr:to>
          <xdr:col>13</xdr:col>
          <xdr:colOff>742950</xdr:colOff>
          <xdr:row>81</xdr:row>
          <xdr:rowOff>171450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9</xdr:row>
          <xdr:rowOff>57150</xdr:rowOff>
        </xdr:from>
        <xdr:to>
          <xdr:col>16</xdr:col>
          <xdr:colOff>69850</xdr:colOff>
          <xdr:row>11</xdr:row>
          <xdr:rowOff>57150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438150</xdr:colOff>
          <xdr:row>9</xdr:row>
          <xdr:rowOff>171450</xdr:rowOff>
        </xdr:from>
        <xdr:to>
          <xdr:col>9</xdr:col>
          <xdr:colOff>533400</xdr:colOff>
          <xdr:row>11</xdr:row>
          <xdr:rowOff>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742950</xdr:colOff>
          <xdr:row>68</xdr:row>
          <xdr:rowOff>69850</xdr:rowOff>
        </xdr:from>
        <xdr:to>
          <xdr:col>13</xdr:col>
          <xdr:colOff>584200</xdr:colOff>
          <xdr:row>70</xdr:row>
          <xdr:rowOff>69850</xdr:rowOff>
        </xdr:to>
        <xdr:sp macro="" textlink="">
          <xdr:nvSpPr>
            <xdr:cNvPr id="2051" name="Option 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68</xdr:row>
          <xdr:rowOff>184150</xdr:rowOff>
        </xdr:from>
        <xdr:to>
          <xdr:col>9</xdr:col>
          <xdr:colOff>533400</xdr:colOff>
          <xdr:row>70</xdr:row>
          <xdr:rowOff>31750</xdr:rowOff>
        </xdr:to>
        <xdr:sp macro="" textlink="">
          <xdr:nvSpPr>
            <xdr:cNvPr id="2052" name="Option 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533400</xdr:colOff>
          <xdr:row>9</xdr:row>
          <xdr:rowOff>95250</xdr:rowOff>
        </xdr:from>
        <xdr:to>
          <xdr:col>16</xdr:col>
          <xdr:colOff>279400</xdr:colOff>
          <xdr:row>11</xdr:row>
          <xdr:rowOff>107950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9</xdr:row>
          <xdr:rowOff>171450</xdr:rowOff>
        </xdr:from>
        <xdr:to>
          <xdr:col>9</xdr:col>
          <xdr:colOff>546100</xdr:colOff>
          <xdr:row>11</xdr:row>
          <xdr:rowOff>38100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361950</xdr:colOff>
          <xdr:row>77</xdr:row>
          <xdr:rowOff>114300</xdr:rowOff>
        </xdr:from>
        <xdr:to>
          <xdr:col>16</xdr:col>
          <xdr:colOff>127000</xdr:colOff>
          <xdr:row>79</xdr:row>
          <xdr:rowOff>127000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77</xdr:row>
          <xdr:rowOff>171450</xdr:rowOff>
        </xdr:from>
        <xdr:to>
          <xdr:col>9</xdr:col>
          <xdr:colOff>476250</xdr:colOff>
          <xdr:row>79</xdr:row>
          <xdr:rowOff>38100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400050</xdr:colOff>
          <xdr:row>9</xdr:row>
          <xdr:rowOff>146050</xdr:rowOff>
        </xdr:from>
        <xdr:to>
          <xdr:col>16</xdr:col>
          <xdr:colOff>438150</xdr:colOff>
          <xdr:row>12</xdr:row>
          <xdr:rowOff>0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438150</xdr:colOff>
          <xdr:row>10</xdr:row>
          <xdr:rowOff>31750</xdr:rowOff>
        </xdr:from>
        <xdr:to>
          <xdr:col>9</xdr:col>
          <xdr:colOff>546100</xdr:colOff>
          <xdr:row>11</xdr:row>
          <xdr:rowOff>133350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412750</xdr:colOff>
          <xdr:row>75</xdr:row>
          <xdr:rowOff>57150</xdr:rowOff>
        </xdr:from>
        <xdr:to>
          <xdr:col>16</xdr:col>
          <xdr:colOff>171450</xdr:colOff>
          <xdr:row>77</xdr:row>
          <xdr:rowOff>107950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552450</xdr:colOff>
          <xdr:row>76</xdr:row>
          <xdr:rowOff>31750</xdr:rowOff>
        </xdr:from>
        <xdr:to>
          <xdr:col>9</xdr:col>
          <xdr:colOff>527050</xdr:colOff>
          <xdr:row>77</xdr:row>
          <xdr:rowOff>133350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9</xdr:row>
          <xdr:rowOff>95250</xdr:rowOff>
        </xdr:from>
        <xdr:to>
          <xdr:col>15</xdr:col>
          <xdr:colOff>774700</xdr:colOff>
          <xdr:row>11</xdr:row>
          <xdr:rowOff>133350</xdr:rowOff>
        </xdr:to>
        <xdr:sp macro="" textlink="">
          <xdr:nvSpPr>
            <xdr:cNvPr id="5123" name="Option 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10</xdr:row>
          <xdr:rowOff>19050</xdr:rowOff>
        </xdr:from>
        <xdr:to>
          <xdr:col>9</xdr:col>
          <xdr:colOff>412750</xdr:colOff>
          <xdr:row>11</xdr:row>
          <xdr:rowOff>95250</xdr:rowOff>
        </xdr:to>
        <xdr:sp macro="" textlink="">
          <xdr:nvSpPr>
            <xdr:cNvPr id="5124" name="Option Butto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4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412750</xdr:colOff>
          <xdr:row>75</xdr:row>
          <xdr:rowOff>57150</xdr:rowOff>
        </xdr:from>
        <xdr:to>
          <xdr:col>24</xdr:col>
          <xdr:colOff>95250</xdr:colOff>
          <xdr:row>77</xdr:row>
          <xdr:rowOff>107950</xdr:rowOff>
        </xdr:to>
        <xdr:sp macro="" textlink="">
          <xdr:nvSpPr>
            <xdr:cNvPr id="5125" name="Option Button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4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9</xdr:row>
          <xdr:rowOff>171450</xdr:rowOff>
        </xdr:from>
        <xdr:to>
          <xdr:col>13</xdr:col>
          <xdr:colOff>361950</xdr:colOff>
          <xdr:row>12</xdr:row>
          <xdr:rowOff>38100</xdr:rowOff>
        </xdr:to>
        <xdr:sp macro="" textlink="">
          <xdr:nvSpPr>
            <xdr:cNvPr id="6145" name="Option 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10</xdr:row>
          <xdr:rowOff>38100</xdr:rowOff>
        </xdr:from>
        <xdr:to>
          <xdr:col>9</xdr:col>
          <xdr:colOff>317500</xdr:colOff>
          <xdr:row>11</xdr:row>
          <xdr:rowOff>133350</xdr:rowOff>
        </xdr:to>
        <xdr:sp macro="" textlink="">
          <xdr:nvSpPr>
            <xdr:cNvPr id="6146" name="Option Butto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19</xdr:row>
          <xdr:rowOff>95250</xdr:rowOff>
        </xdr:from>
        <xdr:to>
          <xdr:col>16</xdr:col>
          <xdr:colOff>762000</xdr:colOff>
          <xdr:row>21</xdr:row>
          <xdr:rowOff>171450</xdr:rowOff>
        </xdr:to>
        <xdr:sp macro="" textlink="">
          <xdr:nvSpPr>
            <xdr:cNvPr id="7169" name="Option 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704850</xdr:colOff>
          <xdr:row>20</xdr:row>
          <xdr:rowOff>19050</xdr:rowOff>
        </xdr:from>
        <xdr:to>
          <xdr:col>9</xdr:col>
          <xdr:colOff>742950</xdr:colOff>
          <xdr:row>21</xdr:row>
          <xdr:rowOff>133350</xdr:rowOff>
        </xdr:to>
        <xdr:sp macro="" textlink="">
          <xdr:nvSpPr>
            <xdr:cNvPr id="7170" name="Option Button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9</xdr:row>
          <xdr:rowOff>95250</xdr:rowOff>
        </xdr:from>
        <xdr:to>
          <xdr:col>17</xdr:col>
          <xdr:colOff>19050</xdr:colOff>
          <xdr:row>11</xdr:row>
          <xdr:rowOff>152400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9</xdr:row>
          <xdr:rowOff>146050</xdr:rowOff>
        </xdr:from>
        <xdr:to>
          <xdr:col>10</xdr:col>
          <xdr:colOff>57150</xdr:colOff>
          <xdr:row>11</xdr:row>
          <xdr:rowOff>57150</xdr:rowOff>
        </xdr:to>
        <xdr:sp macro="" textlink="">
          <xdr:nvSpPr>
            <xdr:cNvPr id="8194" name="Option 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-2029%20Bill%20Impacts%20(linked)%207%25%20-%2020231101%20pre%20IR%20and%20New%20rates%20V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wells/AppData/Local/Microsoft/Windows/Temporary%20Internet%20Files/Content.Outlook/NQLS4ENY/Rate%20and%20Bill%20Impact%20Tool%20Devlopment%20v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\YDrive\THESL\Finance\Internal\Team\Capital%20Services\Month%20End%20Reporting\2014\05.May\Reporting\FA%20Continuity%20Schedule\FA%20Data\Project%20mismatch%20201404%20WD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HC/Finance/Treasury%20and%20Risk%20Mgmt/Rates/Staff/Shirley/2014/CIR%20Filing/OEB%20Bill%20Impact%20Table/2013_Filing_Requirements_Chapter2_Appendices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THC/Finance/Treasury%20and%20Risk%20Mgmt/Rates/RATE%20FILING/2023%20IRM%20Filing/08%20Application/01%20IRM%20model/2023%20IRM%20Rate%20Generator%20Model%202022-07-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THC/Finance/Treasury%20and%20Risk%20Mgmt/Rates/RATE%20FILING/2023%20IRM%20Filing/08%20Application/01%20IRM%20model/02%20IRM%20Model%20(OEB)/2023-IRM-Rate-Generator-Model_20220616%20(1).xlsb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THC/Finance/Treasury%20and%20Risk%20Mgmt/Rates/RATE%20FILING/2021%20IRM%20Filing/04%202021%20-%20PRE-FILED/01%20IRM%20model/2021-IRM-Rate-Generator-Model%202020-07-22%20(Unlocked)%20V2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_R. Riders_G2 (2)"/>
      <sheetName val="Action Log"/>
      <sheetName val="2025_R. Riders_G2"/>
      <sheetName val="2019-2024 RR"/>
      <sheetName val="Rate Riders Disciptions"/>
      <sheetName val="RR Cost Allocation"/>
      <sheetName val="Bill Scenarios Summary"/>
      <sheetName val="DRO Rate Smoothing"/>
      <sheetName val="1B_T01_S03 Customer Summary"/>
      <sheetName val="GROUP 2  RR Calc"/>
      <sheetName val="1B_T01_S02 Application Summary"/>
      <sheetName val="Bill Impact Summary"/>
      <sheetName val="Rate App Narrative Table"/>
      <sheetName val="Supporting Documents"/>
      <sheetName val="20IRM-2021-BillImpact"/>
      <sheetName val="17IRMRegultoryCharges"/>
      <sheetName val="Summary Final"/>
      <sheetName val="Rates Summary"/>
      <sheetName val="2025-2029 G2 RR"/>
      <sheetName val="Bill Impact RR List"/>
      <sheetName val="2020-2029 Dist. &amp; Tx Rates"/>
      <sheetName val="RESIDENTIAL"/>
      <sheetName val="CSMUR"/>
      <sheetName val="GS&lt;50 kW"/>
      <sheetName val="GS 50-999 kW"/>
      <sheetName val="GS 1,000-4,999 kW"/>
      <sheetName val="LARGE USE SERVICE"/>
      <sheetName val="STREET LIGHTING SERVICE"/>
      <sheetName val="USL"/>
    </sheetNames>
    <sheetDataSet>
      <sheetData sheetId="0"/>
      <sheetData sheetId="1"/>
      <sheetData sheetId="2"/>
      <sheetData sheetId="3"/>
      <sheetData sheetId="4"/>
      <sheetData sheetId="5">
        <row r="5">
          <cell r="C5" t="str">
            <v>2016 kWh</v>
          </cell>
        </row>
        <row r="6">
          <cell r="C6" t="str">
            <v>2017 Distribution Revenue</v>
          </cell>
        </row>
        <row r="7">
          <cell r="C7" t="str">
            <v>2020 Revenue Offsets</v>
          </cell>
        </row>
        <row r="8">
          <cell r="C8" t="str">
            <v>2009/10 Reg Assets Allocation</v>
          </cell>
        </row>
        <row r="9">
          <cell r="C9" t="str">
            <v>2013 Non-RPP kWh</v>
          </cell>
        </row>
        <row r="10">
          <cell r="C10" t="str">
            <v>LRAMVA</v>
          </cell>
        </row>
        <row r="11">
          <cell r="C11" t="str">
            <v>2013 SM Entity Rider Recovery</v>
          </cell>
        </row>
        <row r="12">
          <cell r="C12" t="str">
            <v>Stranded Meters</v>
          </cell>
        </row>
        <row r="13">
          <cell r="C13" t="str">
            <v>2020 kWh forecast</v>
          </cell>
        </row>
        <row r="14">
          <cell r="C14" t="str">
            <v>Monthly Billing Conversion</v>
          </cell>
        </row>
        <row r="15">
          <cell r="C15" t="str">
            <v>Distribution Revenue GS&gt;50 kW</v>
          </cell>
        </row>
        <row r="16">
          <cell r="C16" t="str">
            <v>AR Credits</v>
          </cell>
        </row>
        <row r="17">
          <cell r="C17" t="str">
            <v>Other Allocators 5</v>
          </cell>
        </row>
        <row r="18">
          <cell r="C18" t="str">
            <v>Other Allocators 6</v>
          </cell>
        </row>
        <row r="19">
          <cell r="C19" t="str">
            <v>Other Allocators 7</v>
          </cell>
        </row>
        <row r="20">
          <cell r="C20" t="str">
            <v>Other Allocators 8</v>
          </cell>
        </row>
        <row r="21">
          <cell r="C21" t="str">
            <v>Other Allocators 9</v>
          </cell>
        </row>
        <row r="26">
          <cell r="C26" t="str">
            <v>Smart Meter  Entity</v>
          </cell>
        </row>
        <row r="27">
          <cell r="C27" t="str">
            <v>LRAM</v>
          </cell>
        </row>
        <row r="28">
          <cell r="C28" t="str">
            <v>Smart Meter Recoveries</v>
          </cell>
        </row>
        <row r="29">
          <cell r="C29" t="str">
            <v>Stranded Meters</v>
          </cell>
        </row>
        <row r="30">
          <cell r="C30" t="str">
            <v>Wireless pole attachments Rev</v>
          </cell>
        </row>
        <row r="31">
          <cell r="C31" t="str">
            <v>Gain on Sale_Other [Named propperties]</v>
          </cell>
        </row>
        <row r="32">
          <cell r="C32" t="str">
            <v>Impact for USGAAP (Actuarial loss on OPEB)</v>
          </cell>
        </row>
        <row r="33">
          <cell r="C33" t="str">
            <v>IFRS-CGAAP PP&amp;E</v>
          </cell>
        </row>
        <row r="34">
          <cell r="C34" t="str">
            <v>Foregone Revenue Fixed</v>
          </cell>
        </row>
        <row r="35">
          <cell r="C35" t="str">
            <v xml:space="preserve">Foregone Revenue (per connection) </v>
          </cell>
        </row>
        <row r="36">
          <cell r="C36" t="str">
            <v xml:space="preserve">Foregone Revenue Variable </v>
          </cell>
        </row>
        <row r="37">
          <cell r="C37" t="str">
            <v>CRRRVA</v>
          </cell>
        </row>
        <row r="38">
          <cell r="C38" t="str">
            <v xml:space="preserve">PILs and Tax Variance </v>
          </cell>
        </row>
        <row r="39">
          <cell r="C39" t="str">
            <v>Monthly Billing</v>
          </cell>
        </row>
        <row r="40">
          <cell r="C40" t="str">
            <v xml:space="preserve">Monthly Billing </v>
          </cell>
        </row>
        <row r="41">
          <cell r="C41" t="str">
            <v>External Driven Capital</v>
          </cell>
        </row>
        <row r="42">
          <cell r="C42" t="str">
            <v>OPEB cash vs accrual</v>
          </cell>
        </row>
        <row r="43">
          <cell r="C43" t="str">
            <v xml:space="preserve">Derecognition </v>
          </cell>
        </row>
        <row r="44">
          <cell r="C44" t="str">
            <v>Others</v>
          </cell>
        </row>
        <row r="45">
          <cell r="C45" t="str">
            <v>RARA Regulatory Liability</v>
          </cell>
        </row>
        <row r="46">
          <cell r="C46" t="str">
            <v>Settlement Var. Reg. Liability</v>
          </cell>
        </row>
        <row r="47">
          <cell r="C47" t="str">
            <v>Deferred Gain on disposals</v>
          </cell>
        </row>
        <row r="48">
          <cell r="C48" t="str">
            <v>Operations Consolidation Plan Sharing Variance</v>
          </cell>
        </row>
        <row r="49">
          <cell r="C49" t="str">
            <v>RDA-Deferred Tax Asset</v>
          </cell>
        </row>
        <row r="50">
          <cell r="C50" t="str">
            <v>POEB Liability</v>
          </cell>
        </row>
        <row r="51">
          <cell r="C51" t="str">
            <v>Reg Liability Future Tax</v>
          </cell>
        </row>
        <row r="52">
          <cell r="C52" t="str">
            <v>Excess Expansion Deposits</v>
          </cell>
        </row>
        <row r="53">
          <cell r="C53" t="str">
            <v>AR Credits</v>
          </cell>
        </row>
        <row r="54">
          <cell r="C54" t="str">
            <v>Other 17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.1"/>
      <sheetName val="Summary.2"/>
      <sheetName val="Index"/>
      <sheetName val="Input List"/>
      <sheetName val="Customers"/>
      <sheetName val="Analysis.1"/>
      <sheetName val="Analysis.2"/>
      <sheetName val="Analysis.3"/>
      <sheetName val="Analysis.5"/>
      <sheetName val="Analysis.6"/>
      <sheetName val="Analysis.7"/>
      <sheetName val="Chart"/>
      <sheetName val="Table"/>
      <sheetName val="Scenarios"/>
      <sheetName val="DB.1"/>
      <sheetName val="DB.2"/>
      <sheetName val="DB.4"/>
      <sheetName val="DB.7"/>
      <sheetName val="DB.8"/>
      <sheetName val="DB.9"/>
      <sheetName val="SU.1"/>
      <sheetName val="&lt;=Dashboard | Financial=&gt;"/>
      <sheetName val="FA.1"/>
      <sheetName val="FA.2"/>
      <sheetName val="FA.3"/>
      <sheetName val="OMA &amp; RO"/>
      <sheetName val="TB for CAS"/>
      <sheetName val="Rate Base"/>
      <sheetName val="PILs"/>
      <sheetName val="Sch.8.CCA"/>
      <sheetName val="Info"/>
      <sheetName val="R.1"/>
      <sheetName val="R.2"/>
      <sheetName val="RE.1"/>
      <sheetName val="&lt;=Financial | Cost Allocation=&gt;"/>
      <sheetName val="2020 Accounting Data"/>
      <sheetName val="2020 TB Data"/>
      <sheetName val="2020 Summary"/>
      <sheetName val="Demand Data"/>
      <sheetName val="2020 Revenue to Cost"/>
      <sheetName val="2025 Accounting Data"/>
      <sheetName val="2025 TB Data"/>
      <sheetName val="2025 Summary"/>
      <sheetName val="2025 Revenue to Cost"/>
      <sheetName val="&lt;=Cost Allocation | R.Design=&gt;"/>
      <sheetName val="CIR 1 Rate Design"/>
      <sheetName val="CIR 2 Rate Design"/>
      <sheetName val="Flow Through Lead-in"/>
      <sheetName val="&lt;= Base  - Rider =&gt;"/>
      <sheetName val="RR Cost Allocation"/>
      <sheetName val="RR Calc"/>
      <sheetName val="Rate Riders Rates"/>
      <sheetName val="&lt;=R.Design - Impact Detail =&gt;"/>
      <sheetName val="RESIDENTIAL"/>
      <sheetName val="CSMUR"/>
      <sheetName val="GS under 50 kW"/>
      <sheetName val="GS 50 to 999 kW"/>
      <sheetName val="GS 1,000 to 4,999 kW"/>
      <sheetName val="LARGE USE SERVICE"/>
      <sheetName val="STREET LIGHTING SERVICE"/>
      <sheetName val="USL"/>
      <sheetName val="&lt;= Impact Detl | Impact Sum. =&gt;"/>
      <sheetName val="Resi.Gulshan"/>
      <sheetName val="Analysis.4"/>
      <sheetName val="Analysis.4a"/>
      <sheetName val="Analysis.4b"/>
      <sheetName val="-Resi"/>
      <sheetName val="-CSMUR"/>
      <sheetName val="-GS&lt;50 kW"/>
      <sheetName val="-GS 50-999 kW"/>
      <sheetName val="-GS 1-5 MW"/>
      <sheetName val="-Large Use"/>
      <sheetName val="-Street Lighting"/>
      <sheetName val="-USL"/>
      <sheetName val="Backup=&gt;"/>
      <sheetName val="Reg Input"/>
      <sheetName val="A.8"/>
      <sheetName val="LRAM"/>
      <sheetName val="Sheet2"/>
      <sheetName val="2019 Rates"/>
      <sheetName val="Ma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3">
          <cell r="D13">
            <v>17576616.57149829</v>
          </cell>
        </row>
      </sheetData>
      <sheetData sheetId="46" refreshError="1"/>
      <sheetData sheetId="47" refreshError="1"/>
      <sheetData sheetId="48" refreshError="1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>
        <row r="12">
          <cell r="I12">
            <v>616654</v>
          </cell>
        </row>
        <row r="13">
          <cell r="I13">
            <v>4851685132.7936497</v>
          </cell>
        </row>
        <row r="14">
          <cell r="I14">
            <v>2</v>
          </cell>
        </row>
      </sheetData>
      <sheetData sheetId="8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YSTAL_PERSIST"/>
      <sheetName val="summary"/>
      <sheetName val="Dist1 opex in capex"/>
      <sheetName val="Dist1 capex opex"/>
      <sheetName val="Dist2 capex in opex"/>
      <sheetName val="Dist2 opex in capex"/>
      <sheetName val="Dist8  capex in opex"/>
      <sheetName val="Dist 8 opex in capex"/>
      <sheetName val="DatesDropDown"/>
      <sheetName val="Drop-Down List"/>
      <sheetName val="Drop-Down Lists"/>
      <sheetName val="EWP RC LIST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>
        <row r="16">
          <cell r="E1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on Log"/>
      <sheetName val="Rates Summary"/>
      <sheetName val="Summary of Changes"/>
      <sheetName val="Instructions"/>
      <sheetName val="1. Information Sheet"/>
      <sheetName val="2. Current Tariff Schedule"/>
      <sheetName val="3. Continuity Schedule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19. Final Tariff Schedule"/>
      <sheetName val="20. Bill Impacts"/>
    </sheetNames>
    <sheetDataSet>
      <sheetData sheetId="0"/>
      <sheetData sheetId="1"/>
      <sheetData sheetId="2"/>
      <sheetData sheetId="3"/>
      <sheetData sheetId="4">
        <row r="14">
          <cell r="F14" t="str">
            <v>Toronto Hydro-Electric System Limited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17">
          <cell r="M17">
            <v>-1.08E-3</v>
          </cell>
        </row>
      </sheetData>
      <sheetData sheetId="12"/>
      <sheetData sheetId="13">
        <row r="17">
          <cell r="M17">
            <v>-1.4999999999999999E-4</v>
          </cell>
        </row>
      </sheetData>
      <sheetData sheetId="14">
        <row r="17">
          <cell r="I17">
            <v>3.6700000000000001E-3</v>
          </cell>
        </row>
      </sheetData>
      <sheetData sheetId="15"/>
      <sheetData sheetId="16"/>
      <sheetData sheetId="17"/>
      <sheetData sheetId="18"/>
      <sheetData sheetId="19"/>
      <sheetData sheetId="20">
        <row r="109">
          <cell r="F109">
            <v>228325433.13</v>
          </cell>
        </row>
        <row r="113">
          <cell r="P113">
            <v>169119909.09229249</v>
          </cell>
        </row>
      </sheetData>
      <sheetData sheetId="21">
        <row r="109">
          <cell r="F109">
            <v>231731649.24000001</v>
          </cell>
        </row>
        <row r="113">
          <cell r="P113">
            <v>169119909.09229249</v>
          </cell>
        </row>
      </sheetData>
      <sheetData sheetId="22">
        <row r="41">
          <cell r="J41">
            <v>1.1581215475556536E-2</v>
          </cell>
        </row>
      </sheetData>
      <sheetData sheetId="23">
        <row r="12">
          <cell r="F12">
            <v>615118</v>
          </cell>
        </row>
      </sheetData>
      <sheetData sheetId="24"/>
      <sheetData sheetId="25"/>
      <sheetData sheetId="26"/>
      <sheetData sheetId="2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Rate Rider Database"/>
      <sheetName val="19. Final Tariff Schedule"/>
      <sheetName val="20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  <sheetName val="2023-IRM-Rate-Generator-Model_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1">
          <cell r="A1" t="str">
            <v>Alectra Utilities Corporation</v>
          </cell>
        </row>
        <row r="2">
          <cell r="A2" t="str">
            <v>Algoma Power Inc.</v>
          </cell>
        </row>
        <row r="3">
          <cell r="A3" t="str">
            <v>Atikokan Hydro Inc.</v>
          </cell>
        </row>
        <row r="4">
          <cell r="A4" t="str">
            <v>Bluewater Power Distribution Corporation</v>
          </cell>
        </row>
        <row r="5">
          <cell r="A5" t="str">
            <v>Brantford Power Inc.</v>
          </cell>
        </row>
        <row r="6">
          <cell r="A6" t="str">
            <v>Burlington Hydro Inc.</v>
          </cell>
        </row>
        <row r="7">
          <cell r="A7" t="str">
            <v>Canadian Niagara Power Inc.</v>
          </cell>
        </row>
        <row r="8">
          <cell r="A8" t="str">
            <v>Centre Wellington Hydro Ltd.</v>
          </cell>
        </row>
        <row r="9">
          <cell r="A9" t="str">
            <v>Chapleau Public Utilities Corporation</v>
          </cell>
        </row>
        <row r="10">
          <cell r="A10" t="str">
            <v>Cooperative Hydro Embrun Inc.</v>
          </cell>
        </row>
        <row r="11">
          <cell r="A11" t="str">
            <v>E.L.K. Energy Inc.</v>
          </cell>
        </row>
        <row r="12">
          <cell r="A12" t="str">
            <v>Elexicon Energy Inc.</v>
          </cell>
        </row>
        <row r="13">
          <cell r="A13" t="str">
            <v>Energy+ Inc.</v>
          </cell>
        </row>
        <row r="14">
          <cell r="A14" t="str">
            <v>Entegrus Powerlines Inc.</v>
          </cell>
        </row>
        <row r="15">
          <cell r="A15" t="str">
            <v>ENWIN Utilities Ltd.</v>
          </cell>
        </row>
        <row r="16">
          <cell r="A16" t="str">
            <v>EPCOR Electricity Distribution Ontario Inc.</v>
          </cell>
        </row>
        <row r="17">
          <cell r="A17" t="str">
            <v>ERTH Power Corporation</v>
          </cell>
        </row>
        <row r="18">
          <cell r="A18" t="str">
            <v>Espanola Regional Hydro Distribution Corporation</v>
          </cell>
        </row>
        <row r="19">
          <cell r="A19" t="str">
            <v>Essex Powerlines Corporation</v>
          </cell>
        </row>
        <row r="20">
          <cell r="A20" t="str">
            <v>Festival Hydro Inc.</v>
          </cell>
        </row>
        <row r="21">
          <cell r="A21" t="str">
            <v>Fort Frances Power Corporation</v>
          </cell>
        </row>
        <row r="22">
          <cell r="A22" t="str">
            <v>Greater Sudbury Hydro Inc.</v>
          </cell>
        </row>
        <row r="23">
          <cell r="A23" t="str">
            <v>Grimsby Power Incorporated</v>
          </cell>
        </row>
        <row r="24">
          <cell r="A24" t="str">
            <v>Halton Hills Hydro Inc.</v>
          </cell>
        </row>
        <row r="25">
          <cell r="A25" t="str">
            <v>Hearst Power Distribution Co. Ltd.</v>
          </cell>
        </row>
        <row r="26">
          <cell r="A26" t="str">
            <v>Hydro 2000 Inc.</v>
          </cell>
        </row>
        <row r="27">
          <cell r="A27" t="str">
            <v>Hydro Hawkesbury Inc.</v>
          </cell>
        </row>
        <row r="28">
          <cell r="A28" t="str">
            <v>Hydro One Networks Inc.</v>
          </cell>
          <cell r="C28" t="str">
            <v>For Former Midland Power Utility Rate Zone</v>
          </cell>
        </row>
        <row r="29">
          <cell r="A29" t="str">
            <v>Hydro Ottawa Limited</v>
          </cell>
          <cell r="C29" t="str">
            <v>For Newmarket-Tay Power Main Rate Zone</v>
          </cell>
        </row>
        <row r="30">
          <cell r="A30" t="str">
            <v>InnPower Corporation</v>
          </cell>
        </row>
        <row r="31">
          <cell r="A31" t="str">
            <v>Kingston Hydro Corporation</v>
          </cell>
        </row>
        <row r="32">
          <cell r="A32" t="str">
            <v>Kitchener-Wilmot Hydro Inc.</v>
          </cell>
        </row>
        <row r="33">
          <cell r="A33" t="str">
            <v>Lakefront Utilities Inc.</v>
          </cell>
        </row>
        <row r="34">
          <cell r="A34" t="str">
            <v>Lakeland Power Distribution Ltd.</v>
          </cell>
        </row>
        <row r="35">
          <cell r="A35" t="str">
            <v>London Hydro Inc.</v>
          </cell>
        </row>
        <row r="36">
          <cell r="A36" t="str">
            <v>Milton Hydro Distribution Inc.</v>
          </cell>
        </row>
        <row r="37">
          <cell r="A37" t="str">
            <v>Newmarket-Tay Power Distribution Ltd.</v>
          </cell>
        </row>
        <row r="38">
          <cell r="A38" t="str">
            <v>Niagara Peninsula Energy Inc.</v>
          </cell>
        </row>
        <row r="39">
          <cell r="A39" t="str">
            <v>Niagara-on-the-Lake Hydro Inc.</v>
          </cell>
        </row>
        <row r="40">
          <cell r="A40" t="str">
            <v>North Bay Hydro Distribution Limited</v>
          </cell>
        </row>
        <row r="41">
          <cell r="A41" t="str">
            <v>Northern Ontario Wires Inc.</v>
          </cell>
        </row>
        <row r="42">
          <cell r="A42" t="str">
            <v>Oakville Hydro Electricity Distribution Inc.</v>
          </cell>
        </row>
        <row r="43">
          <cell r="A43" t="str">
            <v>Orangeville Hydro Limited</v>
          </cell>
        </row>
        <row r="44">
          <cell r="A44" t="str">
            <v>Orillia Power Distribution Corporation</v>
          </cell>
        </row>
        <row r="45">
          <cell r="A45" t="str">
            <v>Oshawa PUC Networks Inc.</v>
          </cell>
        </row>
        <row r="46">
          <cell r="A46" t="str">
            <v>Ottawa River Power Corporation</v>
          </cell>
        </row>
        <row r="47">
          <cell r="A47" t="str">
            <v>Peterborough Distribution Incorporated</v>
          </cell>
        </row>
        <row r="48">
          <cell r="A48" t="str">
            <v>PUC Distribution Inc.</v>
          </cell>
        </row>
        <row r="49">
          <cell r="A49" t="str">
            <v>Renfrew Hydro Inc.</v>
          </cell>
        </row>
        <row r="50">
          <cell r="A50" t="str">
            <v>Rideau St. Lawrence Distribution Inc.</v>
          </cell>
        </row>
        <row r="51">
          <cell r="A51" t="str">
            <v>Sioux Lookout Hydro Inc.</v>
          </cell>
        </row>
        <row r="52">
          <cell r="A52" t="str">
            <v>Synergy North Corporation</v>
          </cell>
        </row>
        <row r="53">
          <cell r="A53" t="str">
            <v>Tillsonburg Hydro Inc.</v>
          </cell>
        </row>
        <row r="54">
          <cell r="A54" t="str">
            <v>Toronto Hydro-Electric System Limited</v>
          </cell>
        </row>
        <row r="55">
          <cell r="A55" t="str">
            <v>Wasaga Distribution Inc.</v>
          </cell>
        </row>
        <row r="56">
          <cell r="A56" t="str">
            <v>Waterloo North Hydro Inc.</v>
          </cell>
        </row>
        <row r="57">
          <cell r="A57" t="str">
            <v>Welland Hydro-Electric System Corp.</v>
          </cell>
        </row>
        <row r="58">
          <cell r="A58" t="str">
            <v>Wellington North Power Inc.</v>
          </cell>
        </row>
        <row r="59">
          <cell r="A59" t="str">
            <v>Westario Power Inc.</v>
          </cell>
        </row>
      </sheetData>
      <sheetData sheetId="6">
        <row r="16">
          <cell r="A16" t="str">
            <v>Rate Class</v>
          </cell>
        </row>
      </sheetData>
      <sheetData sheetId="7" refreshError="1"/>
      <sheetData sheetId="8">
        <row r="14">
          <cell r="C14">
            <v>2019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13">
          <cell r="P113">
            <v>156954749.5522925</v>
          </cell>
        </row>
      </sheetData>
      <sheetData sheetId="20">
        <row r="109">
          <cell r="F109">
            <v>231731649.24000001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>
        <row r="1">
          <cell r="C1" t="str">
            <v>Standard Name</v>
          </cell>
        </row>
        <row r="2">
          <cell r="C2" t="str">
            <v>Rate Rider for Recovery of Incremental Capital</v>
          </cell>
        </row>
        <row r="3">
          <cell r="C3" t="str">
            <v>Rate Rider for Recovery of Advanced Capital Module</v>
          </cell>
        </row>
        <row r="4">
          <cell r="C4" t="str">
            <v>Rate Rider for Recovery of Stranded Meter Assets</v>
          </cell>
        </row>
        <row r="5">
          <cell r="C5" t="str">
            <v>Rate Rider for Application of IFRS</v>
          </cell>
        </row>
        <row r="6">
          <cell r="C6" t="str">
            <v>Rate Rider per Acquisition Agreement</v>
          </cell>
        </row>
        <row r="7">
          <cell r="C7" t="str">
            <v>Rate Rider for Disposition of Account 1576</v>
          </cell>
        </row>
        <row r="8">
          <cell r="C8" t="str">
            <v>Rate Rider for Disposition of Account 1575</v>
          </cell>
        </row>
        <row r="9">
          <cell r="C9" t="str">
            <v>Rate Rider for Disposition of Accounts 1575 and 1576</v>
          </cell>
        </row>
        <row r="10">
          <cell r="C10" t="str">
            <v>Rate Rider for Disposition of Account 1574</v>
          </cell>
        </row>
        <row r="11">
          <cell r="C11" t="str">
            <v>Rate Rider for Disposition of Residual Historical Smart Meter Costs</v>
          </cell>
        </row>
        <row r="12">
          <cell r="C12" t="str">
            <v>Rate Rider for Disposition of Residual Historical Smart Meter Costs</v>
          </cell>
        </row>
        <row r="13">
          <cell r="C13" t="str">
            <v>Rate Rider for Recovery of Smart Meter Incremental Revenue Requirement</v>
          </cell>
        </row>
        <row r="14">
          <cell r="C14" t="str">
            <v>Rate Rider for Recovery of (year) Foregone Revenue</v>
          </cell>
        </row>
        <row r="15">
          <cell r="C15" t="str">
            <v>Rate Rider for Recovery of Wind Storm Damage Costs</v>
          </cell>
        </row>
        <row r="16">
          <cell r="C16" t="str">
            <v>Low Voltage Service Rate</v>
          </cell>
        </row>
        <row r="17">
          <cell r="C17" t="str">
            <v>Funding Adder for Renewable Energy Generation</v>
          </cell>
        </row>
        <row r="18">
          <cell r="C18" t="str">
            <v>Distribution Wheeling Service Rate</v>
          </cell>
        </row>
        <row r="19">
          <cell r="C19" t="str">
            <v>Rate Rider for Disposition of Account 1595</v>
          </cell>
        </row>
        <row r="20">
          <cell r="C20" t="str">
            <v>Rate Rider for Disposition of Earnings Sharing</v>
          </cell>
        </row>
        <row r="21">
          <cell r="C21" t="str">
            <v>Rate Rider for Disposition of Tax Loss Carry-forward</v>
          </cell>
        </row>
        <row r="22">
          <cell r="C22" t="str">
            <v>Rate Rider for Disposition of Deferral/Variance Accounts</v>
          </cell>
        </row>
        <row r="23">
          <cell r="C23" t="str">
            <v>Rate Rider for Disposition of Deferral/Variance Accounts Applicable only for Non-Wholesale Market Participants</v>
          </cell>
        </row>
        <row r="24">
          <cell r="C24" t="str">
            <v>Rate Rider for Disposition of Capacity Based Recovery Account Applicable only for Class B Customers</v>
          </cell>
        </row>
        <row r="25">
          <cell r="C25" t="str">
            <v>Rate Rider for Application of Tax Change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Rate Rider Database"/>
      <sheetName val="19. Final Tariff Schedule"/>
      <sheetName val="20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  <sheetName val="2021-IRM-Rate-Generator-Model 2"/>
    </sheetNames>
    <sheetDataSet>
      <sheetData sheetId="0" refreshError="1"/>
      <sheetData sheetId="1">
        <row r="14">
          <cell r="F14" t="str">
            <v>Toronto Hydro-Electric System Limited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16">
          <cell r="A16" t="str">
            <v>Rate Class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12">
          <cell r="B12">
            <v>0.02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9.xml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7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6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5.xml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29.xml"/><Relationship Id="rId4" Type="http://schemas.openxmlformats.org/officeDocument/2006/relationships/ctrlProp" Target="../ctrlProps/ctrlProp28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31.xml"/><Relationship Id="rId4" Type="http://schemas.openxmlformats.org/officeDocument/2006/relationships/ctrlProp" Target="../ctrlProps/ctrlProp30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33.xml"/><Relationship Id="rId4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07503-197A-4FFE-9311-53B78D0C2420}">
  <sheetPr>
    <pageSetUpPr fitToPage="1"/>
  </sheetPr>
  <dimension ref="A1:AY562"/>
  <sheetViews>
    <sheetView tabSelected="1" topLeftCell="C1" zoomScaleNormal="100" workbookViewId="0">
      <selection activeCell="H5" sqref="H5"/>
    </sheetView>
  </sheetViews>
  <sheetFormatPr defaultColWidth="9.26953125" defaultRowHeight="14.5" x14ac:dyDescent="0.35"/>
  <cols>
    <col min="1" max="1" width="1.7265625" style="15" customWidth="1"/>
    <col min="2" max="2" width="125.26953125" style="15" bestFit="1" customWidth="1"/>
    <col min="3" max="3" width="1.453125" style="15" customWidth="1"/>
    <col min="4" max="4" width="12.26953125" style="225" customWidth="1"/>
    <col min="5" max="5" width="1.7265625" style="15" customWidth="1"/>
    <col min="6" max="6" width="1.26953125" style="15" customWidth="1"/>
    <col min="7" max="14" width="13.1796875" style="14" customWidth="1"/>
    <col min="15" max="15" width="1" style="14" customWidth="1"/>
    <col min="16" max="18" width="13.1796875" style="14" customWidth="1"/>
    <col min="19" max="19" width="0.453125" style="14" customWidth="1"/>
    <col min="20" max="21" width="13.1796875" style="14" customWidth="1"/>
    <col min="22" max="22" width="0.453125" style="14" customWidth="1"/>
    <col min="23" max="25" width="13.1796875" style="14" customWidth="1"/>
    <col min="26" max="26" width="0.453125" style="14" customWidth="1"/>
    <col min="27" max="28" width="13.1796875" style="14" customWidth="1"/>
    <col min="29" max="29" width="0.26953125" style="14" customWidth="1"/>
    <col min="30" max="32" width="13.1796875" style="14" customWidth="1"/>
    <col min="33" max="33" width="0.453125" style="14" customWidth="1"/>
    <col min="34" max="35" width="13.1796875" style="14" customWidth="1"/>
    <col min="36" max="36" width="0.453125" style="14" customWidth="1"/>
    <col min="37" max="39" width="13.1796875" style="14" customWidth="1"/>
    <col min="40" max="40" width="0.453125" style="14" customWidth="1"/>
    <col min="41" max="42" width="13.1796875" style="14" customWidth="1"/>
    <col min="43" max="43" width="0.453125" style="14" customWidth="1"/>
    <col min="44" max="46" width="12.81640625" style="14" customWidth="1"/>
    <col min="47" max="47" width="0.26953125" style="14" customWidth="1"/>
    <col min="48" max="51" width="12.81640625" style="14" customWidth="1"/>
    <col min="52" max="16384" width="9.26953125" style="15"/>
  </cols>
  <sheetData>
    <row r="1" spans="1:51" x14ac:dyDescent="0.35">
      <c r="G1" s="561" t="s">
        <v>123</v>
      </c>
      <c r="H1" s="562" t="s">
        <v>124</v>
      </c>
    </row>
    <row r="2" spans="1:51" x14ac:dyDescent="0.35">
      <c r="G2" s="561" t="s">
        <v>125</v>
      </c>
      <c r="H2" s="562">
        <v>8</v>
      </c>
    </row>
    <row r="3" spans="1:51" x14ac:dyDescent="0.35">
      <c r="G3" s="561" t="s">
        <v>126</v>
      </c>
      <c r="H3" s="563">
        <v>6</v>
      </c>
    </row>
    <row r="4" spans="1:51" x14ac:dyDescent="0.35">
      <c r="G4" s="561" t="s">
        <v>127</v>
      </c>
      <c r="H4" s="563">
        <v>1</v>
      </c>
    </row>
    <row r="5" spans="1:51" x14ac:dyDescent="0.35">
      <c r="G5" s="561" t="s">
        <v>128</v>
      </c>
      <c r="H5" s="564"/>
    </row>
    <row r="6" spans="1:51" x14ac:dyDescent="0.35">
      <c r="G6" s="561"/>
      <c r="H6" s="565"/>
    </row>
    <row r="7" spans="1:51" x14ac:dyDescent="0.35">
      <c r="G7" s="561" t="s">
        <v>129</v>
      </c>
      <c r="H7" s="564" t="s">
        <v>130</v>
      </c>
    </row>
    <row r="10" spans="1:51" s="7" customFormat="1" ht="20" x14ac:dyDescent="0.35">
      <c r="A10" s="1"/>
      <c r="B10" s="527"/>
      <c r="C10" s="2"/>
      <c r="D10" s="3"/>
      <c r="E10" s="2"/>
      <c r="F10" s="2"/>
      <c r="G10" s="4"/>
      <c r="H10" s="4"/>
      <c r="I10" s="5"/>
      <c r="J10" s="5"/>
      <c r="K10" s="6"/>
      <c r="L10" s="6"/>
      <c r="M10" s="6"/>
      <c r="N10" s="6">
        <v>2</v>
      </c>
      <c r="O10" s="6">
        <v>0</v>
      </c>
      <c r="P10" s="6"/>
      <c r="Q10" s="5"/>
      <c r="R10" s="6"/>
      <c r="S10" s="6"/>
      <c r="T10" s="6"/>
      <c r="U10" s="6">
        <v>2</v>
      </c>
      <c r="V10" s="6">
        <v>5</v>
      </c>
      <c r="W10" s="6"/>
      <c r="X10" s="5"/>
      <c r="Y10" s="6"/>
      <c r="Z10" s="6"/>
      <c r="AA10" s="6"/>
      <c r="AB10" s="6">
        <v>2</v>
      </c>
      <c r="AC10" s="6">
        <v>5</v>
      </c>
      <c r="AD10" s="6"/>
      <c r="AE10" s="5"/>
      <c r="AF10" s="6"/>
      <c r="AG10" s="6"/>
      <c r="AH10" s="6"/>
      <c r="AI10" s="6">
        <v>2</v>
      </c>
      <c r="AJ10" s="6">
        <v>5</v>
      </c>
      <c r="AK10" s="6"/>
      <c r="AL10" s="5"/>
      <c r="AM10" s="6"/>
      <c r="AN10" s="6"/>
      <c r="AO10" s="6"/>
      <c r="AP10" s="6">
        <v>2</v>
      </c>
      <c r="AQ10" s="6">
        <v>5</v>
      </c>
      <c r="AR10" s="6"/>
      <c r="AS10" s="5"/>
      <c r="AT10" s="6"/>
      <c r="AU10" s="6"/>
      <c r="AV10" s="6"/>
      <c r="AW10" s="6">
        <v>2</v>
      </c>
      <c r="AX10" s="6">
        <v>5</v>
      </c>
      <c r="AY10" s="6"/>
    </row>
    <row r="11" spans="1:51" s="7" customFormat="1" ht="20" x14ac:dyDescent="0.35">
      <c r="A11" s="1"/>
      <c r="B11" s="527"/>
      <c r="C11" s="2"/>
      <c r="D11" s="3"/>
      <c r="E11" s="2"/>
      <c r="F11" s="2"/>
      <c r="G11" s="4"/>
      <c r="H11" s="4"/>
      <c r="I11" s="5"/>
      <c r="J11" s="5"/>
      <c r="K11" s="6"/>
      <c r="L11" s="6"/>
      <c r="M11" s="6"/>
      <c r="N11" s="6"/>
      <c r="O11" s="6"/>
      <c r="P11" s="6"/>
      <c r="Q11" s="5"/>
      <c r="R11" s="6"/>
      <c r="S11" s="6"/>
      <c r="T11" s="6"/>
      <c r="U11" s="6"/>
      <c r="V11" s="6"/>
      <c r="W11" s="6"/>
      <c r="X11" s="5"/>
      <c r="Y11" s="6"/>
      <c r="Z11" s="6"/>
      <c r="AA11" s="6"/>
      <c r="AB11" s="6"/>
      <c r="AC11" s="6"/>
      <c r="AD11" s="6"/>
      <c r="AE11" s="5"/>
      <c r="AF11" s="6"/>
      <c r="AG11" s="6"/>
      <c r="AH11" s="6"/>
      <c r="AI11" s="6"/>
      <c r="AJ11" s="6"/>
      <c r="AK11" s="6"/>
      <c r="AL11" s="5"/>
      <c r="AM11" s="6"/>
      <c r="AN11" s="6"/>
      <c r="AO11" s="6"/>
      <c r="AP11" s="6"/>
      <c r="AQ11" s="6"/>
      <c r="AR11" s="6"/>
      <c r="AS11" s="5"/>
      <c r="AT11" s="6"/>
      <c r="AU11" s="6"/>
      <c r="AV11" s="6"/>
      <c r="AW11" s="6"/>
      <c r="AX11" s="6"/>
      <c r="AY11" s="6"/>
    </row>
    <row r="12" spans="1:51" s="9" customFormat="1" x14ac:dyDescent="0.35">
      <c r="A12" s="10"/>
      <c r="B12" s="10"/>
      <c r="C12" s="10"/>
      <c r="D12" s="11"/>
      <c r="E12" s="10"/>
      <c r="F12" s="10"/>
      <c r="G12" s="12"/>
      <c r="H12" s="12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</row>
    <row r="13" spans="1:51" ht="18" x14ac:dyDescent="0.4">
      <c r="A13" s="13"/>
      <c r="B13" s="528" t="s">
        <v>0</v>
      </c>
      <c r="C13" s="528"/>
      <c r="D13" s="528"/>
      <c r="E13" s="528"/>
      <c r="F13" s="528"/>
      <c r="G13" s="528"/>
      <c r="H13" s="528"/>
      <c r="I13" s="528"/>
      <c r="J13" s="528"/>
      <c r="M13" s="8"/>
      <c r="N13" s="8"/>
      <c r="O13" s="8"/>
      <c r="P13" s="8"/>
      <c r="Q13" s="8"/>
      <c r="T13" s="8"/>
      <c r="U13" s="8"/>
      <c r="V13" s="8"/>
      <c r="W13" s="8"/>
      <c r="X13" s="8"/>
      <c r="AA13" s="8"/>
      <c r="AB13" s="8"/>
      <c r="AC13" s="8"/>
      <c r="AD13" s="8"/>
      <c r="AE13" s="8"/>
      <c r="AH13" s="8"/>
      <c r="AI13" s="8"/>
      <c r="AJ13" s="8"/>
      <c r="AK13" s="8"/>
      <c r="AL13" s="8"/>
      <c r="AO13" s="8"/>
      <c r="AP13" s="8"/>
      <c r="AQ13" s="8"/>
      <c r="AR13" s="8"/>
      <c r="AS13" s="8"/>
      <c r="AV13" s="8"/>
      <c r="AW13" s="8"/>
      <c r="AX13" s="8"/>
      <c r="AY13" s="8"/>
    </row>
    <row r="14" spans="1:51" ht="18" x14ac:dyDescent="0.4">
      <c r="A14" s="13"/>
      <c r="B14" s="528" t="s">
        <v>1</v>
      </c>
      <c r="C14" s="528"/>
      <c r="D14" s="528"/>
      <c r="E14" s="528"/>
      <c r="F14" s="528"/>
      <c r="G14" s="528"/>
      <c r="H14" s="528"/>
      <c r="I14" s="528"/>
      <c r="J14" s="528"/>
      <c r="K14" s="16"/>
      <c r="L14" s="17"/>
      <c r="M14" s="18"/>
      <c r="N14" s="18"/>
      <c r="Q14" s="19"/>
      <c r="R14" s="16"/>
      <c r="S14" s="17"/>
      <c r="T14" s="18"/>
      <c r="U14" s="18"/>
      <c r="X14" s="19"/>
      <c r="Y14" s="16"/>
      <c r="Z14" s="17"/>
      <c r="AA14" s="18"/>
      <c r="AB14" s="18"/>
      <c r="AE14" s="19"/>
      <c r="AF14" s="16"/>
      <c r="AG14" s="17"/>
      <c r="AH14" s="18"/>
      <c r="AI14" s="18"/>
      <c r="AL14" s="19"/>
      <c r="AM14" s="16"/>
      <c r="AN14" s="17"/>
      <c r="AO14" s="18"/>
      <c r="AP14" s="18"/>
      <c r="AS14" s="19"/>
      <c r="AT14" s="16"/>
      <c r="AU14" s="17"/>
      <c r="AV14" s="18"/>
      <c r="AW14" s="18"/>
    </row>
    <row r="15" spans="1:51" x14ac:dyDescent="0.35">
      <c r="A15" s="13"/>
      <c r="B15" s="13"/>
      <c r="C15" s="13"/>
      <c r="D15" s="20"/>
      <c r="E15" s="13"/>
      <c r="F15" s="13"/>
      <c r="G15" s="21"/>
      <c r="H15" s="21"/>
      <c r="K15" s="16"/>
      <c r="L15" s="17"/>
      <c r="M15" s="18"/>
      <c r="N15" s="18"/>
      <c r="R15" s="16"/>
      <c r="S15" s="17"/>
      <c r="T15" s="18"/>
      <c r="U15" s="18"/>
      <c r="Y15" s="16"/>
      <c r="Z15" s="17"/>
      <c r="AA15" s="18"/>
      <c r="AB15" s="18"/>
      <c r="AF15" s="16"/>
      <c r="AG15" s="17"/>
      <c r="AH15" s="18"/>
      <c r="AI15" s="18"/>
      <c r="AM15" s="16"/>
      <c r="AN15" s="17"/>
      <c r="AO15" s="18"/>
      <c r="AP15" s="18"/>
      <c r="AT15" s="16"/>
      <c r="AU15" s="17"/>
      <c r="AV15" s="18"/>
      <c r="AW15" s="18"/>
    </row>
    <row r="16" spans="1:51" x14ac:dyDescent="0.35">
      <c r="A16" s="13"/>
      <c r="B16" s="13"/>
      <c r="C16" s="13"/>
      <c r="D16" s="20"/>
      <c r="E16" s="13"/>
      <c r="F16" s="13"/>
      <c r="G16" s="21"/>
      <c r="H16" s="21"/>
      <c r="K16" s="16"/>
      <c r="L16" s="17"/>
      <c r="M16" s="18"/>
      <c r="N16" s="18"/>
      <c r="R16" s="16"/>
      <c r="S16" s="17"/>
      <c r="T16" s="18"/>
      <c r="U16" s="18"/>
      <c r="Y16" s="16"/>
      <c r="Z16" s="17"/>
      <c r="AA16" s="18"/>
      <c r="AB16" s="18"/>
      <c r="AF16" s="16"/>
      <c r="AG16" s="17"/>
      <c r="AH16" s="18"/>
      <c r="AI16" s="18"/>
      <c r="AM16" s="16"/>
      <c r="AN16" s="17"/>
      <c r="AO16" s="18"/>
      <c r="AP16" s="18"/>
      <c r="AT16" s="16"/>
      <c r="AU16" s="17"/>
      <c r="AV16" s="18"/>
      <c r="AW16" s="18"/>
    </row>
    <row r="17" spans="1:51" ht="15.5" x14ac:dyDescent="0.35">
      <c r="A17" s="13"/>
      <c r="B17" s="22" t="s">
        <v>2</v>
      </c>
      <c r="C17" s="13"/>
      <c r="D17" s="529" t="s">
        <v>3</v>
      </c>
      <c r="E17" s="529"/>
      <c r="F17" s="529"/>
      <c r="G17" s="529"/>
      <c r="H17" s="529"/>
      <c r="I17" s="529"/>
      <c r="J17" s="529"/>
      <c r="K17" s="16"/>
      <c r="L17" s="23"/>
      <c r="M17" s="8"/>
      <c r="N17" s="8"/>
      <c r="O17" s="8"/>
      <c r="P17" s="8"/>
      <c r="Q17" s="8"/>
      <c r="R17" s="16"/>
      <c r="S17" s="23"/>
      <c r="T17" s="8"/>
      <c r="U17" s="8"/>
      <c r="V17" s="8"/>
      <c r="W17" s="8"/>
      <c r="X17" s="8"/>
      <c r="Y17" s="16"/>
      <c r="Z17" s="23"/>
      <c r="AA17" s="8"/>
      <c r="AB17" s="8"/>
      <c r="AC17" s="8"/>
      <c r="AD17" s="8"/>
      <c r="AE17" s="8"/>
      <c r="AF17" s="16"/>
      <c r="AG17" s="23"/>
      <c r="AH17" s="8"/>
      <c r="AI17" s="8"/>
      <c r="AJ17" s="8"/>
      <c r="AK17" s="8"/>
      <c r="AL17" s="8"/>
      <c r="AM17" s="16"/>
      <c r="AN17" s="23"/>
      <c r="AO17" s="8"/>
      <c r="AP17" s="8"/>
      <c r="AQ17" s="8"/>
      <c r="AR17" s="8"/>
      <c r="AS17" s="8"/>
      <c r="AT17" s="16"/>
      <c r="AU17" s="23"/>
      <c r="AV17" s="8"/>
      <c r="AW17" s="8"/>
      <c r="AX17" s="8"/>
      <c r="AY17" s="8"/>
    </row>
    <row r="18" spans="1:51" ht="15.5" x14ac:dyDescent="0.35">
      <c r="A18" s="13"/>
      <c r="B18" s="24"/>
      <c r="C18" s="13"/>
      <c r="D18" s="25"/>
      <c r="E18" s="26"/>
      <c r="F18" s="27"/>
      <c r="G18" s="28"/>
      <c r="H18" s="28"/>
      <c r="I18" s="28"/>
      <c r="J18" s="28"/>
      <c r="K18" s="29"/>
      <c r="M18" s="30"/>
      <c r="N18" s="31"/>
      <c r="O18" s="31"/>
      <c r="P18" s="31"/>
      <c r="Q18" s="28"/>
      <c r="R18" s="29"/>
      <c r="T18" s="30"/>
      <c r="U18" s="31"/>
      <c r="V18" s="31"/>
      <c r="W18" s="31"/>
      <c r="X18" s="28"/>
      <c r="Y18" s="29"/>
      <c r="AA18" s="30"/>
      <c r="AB18" s="31"/>
      <c r="AC18" s="31"/>
      <c r="AD18" s="31"/>
      <c r="AE18" s="28"/>
      <c r="AF18" s="29"/>
      <c r="AH18" s="30"/>
      <c r="AI18" s="31"/>
      <c r="AJ18" s="31"/>
      <c r="AK18" s="31"/>
      <c r="AL18" s="28"/>
      <c r="AM18" s="29"/>
      <c r="AO18" s="30"/>
      <c r="AP18" s="31"/>
      <c r="AQ18" s="31"/>
      <c r="AR18" s="31"/>
      <c r="AS18" s="28"/>
      <c r="AT18" s="29"/>
      <c r="AV18" s="30"/>
      <c r="AW18" s="31"/>
      <c r="AX18" s="31"/>
      <c r="AY18" s="31"/>
    </row>
    <row r="19" spans="1:51" ht="15.5" x14ac:dyDescent="0.35">
      <c r="A19" s="13"/>
      <c r="B19" s="22" t="s">
        <v>4</v>
      </c>
      <c r="C19" s="13"/>
      <c r="D19" s="32" t="s">
        <v>5</v>
      </c>
      <c r="E19" s="26"/>
      <c r="F19" s="27"/>
      <c r="G19" s="33"/>
      <c r="H19" s="28"/>
      <c r="I19" s="34"/>
      <c r="J19" s="28"/>
      <c r="K19" s="35"/>
      <c r="M19" s="34"/>
      <c r="N19" s="33"/>
      <c r="O19" s="36"/>
      <c r="P19" s="37"/>
      <c r="Q19" s="28"/>
      <c r="R19" s="29"/>
      <c r="T19" s="34"/>
      <c r="U19" s="33"/>
      <c r="V19" s="36"/>
      <c r="W19" s="38"/>
      <c r="X19" s="28"/>
      <c r="Y19" s="29"/>
      <c r="AA19" s="34"/>
      <c r="AB19" s="33"/>
      <c r="AC19" s="36"/>
      <c r="AD19" s="38"/>
      <c r="AE19" s="28"/>
      <c r="AF19" s="29"/>
      <c r="AH19" s="34"/>
      <c r="AI19" s="33"/>
      <c r="AJ19" s="36"/>
      <c r="AK19" s="38"/>
      <c r="AL19" s="28"/>
      <c r="AM19" s="29"/>
      <c r="AO19" s="34"/>
      <c r="AP19" s="33"/>
      <c r="AQ19" s="36"/>
      <c r="AR19" s="38"/>
      <c r="AS19" s="28"/>
      <c r="AT19" s="29"/>
      <c r="AV19" s="34"/>
      <c r="AW19" s="33"/>
      <c r="AX19" s="36"/>
      <c r="AY19" s="38"/>
    </row>
    <row r="20" spans="1:51" ht="15.5" x14ac:dyDescent="0.35">
      <c r="A20" s="13"/>
      <c r="B20" s="24"/>
      <c r="C20" s="13"/>
      <c r="D20" s="25"/>
      <c r="E20" s="26"/>
      <c r="F20" s="26"/>
      <c r="G20" s="25"/>
      <c r="H20" s="25"/>
      <c r="I20" s="25"/>
      <c r="J20" s="25"/>
      <c r="Q20" s="25"/>
      <c r="X20" s="25"/>
      <c r="AE20" s="25"/>
      <c r="AL20" s="25"/>
      <c r="AS20" s="25"/>
    </row>
    <row r="21" spans="1:51" x14ac:dyDescent="0.35">
      <c r="A21" s="13"/>
      <c r="B21" s="39"/>
      <c r="C21" s="13"/>
      <c r="D21" s="40" t="s">
        <v>6</v>
      </c>
      <c r="E21" s="41"/>
      <c r="F21" s="13"/>
      <c r="G21" s="42">
        <v>750</v>
      </c>
      <c r="H21" s="43" t="s">
        <v>7</v>
      </c>
      <c r="I21" s="21"/>
      <c r="J21" s="21"/>
      <c r="O21" s="44"/>
      <c r="P21" s="44"/>
      <c r="Q21" s="21"/>
      <c r="X21" s="21"/>
      <c r="AE21" s="21"/>
      <c r="AL21" s="21"/>
      <c r="AS21" s="21"/>
    </row>
    <row r="22" spans="1:51" x14ac:dyDescent="0.35">
      <c r="A22" s="13"/>
      <c r="B22" s="39"/>
      <c r="C22" s="13"/>
      <c r="D22" s="20"/>
      <c r="E22" s="13"/>
      <c r="F22" s="13"/>
      <c r="G22" s="21"/>
      <c r="H22" s="21"/>
      <c r="I22" s="45"/>
      <c r="J22" s="21"/>
      <c r="O22" s="44"/>
      <c r="P22" s="44"/>
      <c r="Q22" s="21"/>
      <c r="V22" s="44"/>
      <c r="W22" s="44"/>
      <c r="X22" s="21"/>
      <c r="AC22" s="44"/>
      <c r="AD22" s="44"/>
      <c r="AE22" s="21"/>
      <c r="AJ22" s="44"/>
      <c r="AK22" s="44"/>
      <c r="AL22" s="21"/>
      <c r="AQ22" s="44"/>
      <c r="AR22" s="44"/>
      <c r="AS22" s="21"/>
      <c r="AX22" s="44"/>
      <c r="AY22" s="44"/>
    </row>
    <row r="23" spans="1:51" x14ac:dyDescent="0.35">
      <c r="A23" s="13"/>
      <c r="B23" s="39"/>
      <c r="C23" s="13"/>
      <c r="D23" s="40"/>
      <c r="E23" s="46"/>
      <c r="F23" s="13"/>
      <c r="G23" s="530" t="s">
        <v>8</v>
      </c>
      <c r="H23" s="531"/>
      <c r="I23" s="532"/>
      <c r="J23" s="530" t="s">
        <v>9</v>
      </c>
      <c r="K23" s="531"/>
      <c r="L23" s="532"/>
      <c r="M23" s="530" t="s">
        <v>10</v>
      </c>
      <c r="N23" s="532"/>
      <c r="O23" s="47"/>
      <c r="P23" s="530" t="s">
        <v>11</v>
      </c>
      <c r="Q23" s="531"/>
      <c r="R23" s="532"/>
      <c r="S23" s="21"/>
      <c r="T23" s="530" t="s">
        <v>10</v>
      </c>
      <c r="U23" s="532"/>
      <c r="V23" s="33"/>
      <c r="W23" s="530" t="s">
        <v>12</v>
      </c>
      <c r="X23" s="531"/>
      <c r="Y23" s="532"/>
      <c r="Z23" s="21"/>
      <c r="AA23" s="530" t="s">
        <v>10</v>
      </c>
      <c r="AB23" s="532"/>
      <c r="AC23" s="33"/>
      <c r="AD23" s="530" t="s">
        <v>13</v>
      </c>
      <c r="AE23" s="531"/>
      <c r="AF23" s="532"/>
      <c r="AG23" s="21"/>
      <c r="AH23" s="530" t="s">
        <v>10</v>
      </c>
      <c r="AI23" s="532"/>
      <c r="AJ23" s="33"/>
      <c r="AK23" s="530" t="s">
        <v>14</v>
      </c>
      <c r="AL23" s="531"/>
      <c r="AM23" s="532"/>
      <c r="AN23" s="21"/>
      <c r="AO23" s="530" t="s">
        <v>10</v>
      </c>
      <c r="AP23" s="532"/>
      <c r="AQ23" s="33"/>
      <c r="AR23" s="530" t="s">
        <v>15</v>
      </c>
      <c r="AS23" s="531"/>
      <c r="AT23" s="532"/>
      <c r="AU23" s="21"/>
      <c r="AV23" s="530" t="s">
        <v>10</v>
      </c>
      <c r="AW23" s="532"/>
      <c r="AX23" s="15"/>
      <c r="AY23" s="15"/>
    </row>
    <row r="24" spans="1:51" ht="15" customHeight="1" x14ac:dyDescent="0.35">
      <c r="A24" s="13"/>
      <c r="B24" s="39"/>
      <c r="C24" s="13"/>
      <c r="D24" s="533" t="s">
        <v>16</v>
      </c>
      <c r="E24" s="48"/>
      <c r="F24" s="13"/>
      <c r="G24" s="49" t="s">
        <v>17</v>
      </c>
      <c r="H24" s="50" t="s">
        <v>18</v>
      </c>
      <c r="I24" s="51" t="s">
        <v>19</v>
      </c>
      <c r="J24" s="49" t="s">
        <v>17</v>
      </c>
      <c r="K24" s="50" t="s">
        <v>18</v>
      </c>
      <c r="L24" s="51" t="s">
        <v>19</v>
      </c>
      <c r="M24" s="535" t="s">
        <v>20</v>
      </c>
      <c r="N24" s="537" t="s">
        <v>21</v>
      </c>
      <c r="O24" s="47"/>
      <c r="P24" s="49" t="s">
        <v>17</v>
      </c>
      <c r="Q24" s="50" t="s">
        <v>18</v>
      </c>
      <c r="R24" s="51" t="s">
        <v>19</v>
      </c>
      <c r="S24" s="21"/>
      <c r="T24" s="535" t="s">
        <v>20</v>
      </c>
      <c r="U24" s="537" t="s">
        <v>21</v>
      </c>
      <c r="V24" s="33"/>
      <c r="W24" s="49" t="s">
        <v>17</v>
      </c>
      <c r="X24" s="50" t="s">
        <v>18</v>
      </c>
      <c r="Y24" s="51" t="s">
        <v>19</v>
      </c>
      <c r="Z24" s="21"/>
      <c r="AA24" s="535" t="s">
        <v>20</v>
      </c>
      <c r="AB24" s="537" t="s">
        <v>21</v>
      </c>
      <c r="AC24" s="33"/>
      <c r="AD24" s="49" t="s">
        <v>17</v>
      </c>
      <c r="AE24" s="50" t="s">
        <v>18</v>
      </c>
      <c r="AF24" s="51" t="s">
        <v>19</v>
      </c>
      <c r="AG24" s="21"/>
      <c r="AH24" s="535" t="s">
        <v>20</v>
      </c>
      <c r="AI24" s="537" t="s">
        <v>21</v>
      </c>
      <c r="AJ24" s="33"/>
      <c r="AK24" s="49" t="s">
        <v>17</v>
      </c>
      <c r="AL24" s="50" t="s">
        <v>18</v>
      </c>
      <c r="AM24" s="51" t="s">
        <v>19</v>
      </c>
      <c r="AN24" s="21"/>
      <c r="AO24" s="535" t="s">
        <v>20</v>
      </c>
      <c r="AP24" s="537" t="s">
        <v>21</v>
      </c>
      <c r="AQ24" s="33"/>
      <c r="AR24" s="49" t="s">
        <v>17</v>
      </c>
      <c r="AS24" s="50" t="s">
        <v>18</v>
      </c>
      <c r="AT24" s="51" t="s">
        <v>19</v>
      </c>
      <c r="AU24" s="21"/>
      <c r="AV24" s="535" t="s">
        <v>20</v>
      </c>
      <c r="AW24" s="537" t="s">
        <v>21</v>
      </c>
      <c r="AX24" s="15"/>
      <c r="AY24" s="15"/>
    </row>
    <row r="25" spans="1:51" x14ac:dyDescent="0.35">
      <c r="A25" s="13"/>
      <c r="B25" s="39"/>
      <c r="C25" s="13"/>
      <c r="D25" s="534"/>
      <c r="E25" s="48"/>
      <c r="F25" s="13"/>
      <c r="G25" s="52" t="s">
        <v>22</v>
      </c>
      <c r="H25" s="53"/>
      <c r="I25" s="53" t="s">
        <v>22</v>
      </c>
      <c r="J25" s="52" t="s">
        <v>22</v>
      </c>
      <c r="K25" s="53"/>
      <c r="L25" s="53" t="s">
        <v>22</v>
      </c>
      <c r="M25" s="536"/>
      <c r="N25" s="538"/>
      <c r="O25" s="54"/>
      <c r="P25" s="52" t="s">
        <v>22</v>
      </c>
      <c r="Q25" s="53"/>
      <c r="R25" s="53" t="s">
        <v>22</v>
      </c>
      <c r="S25" s="21"/>
      <c r="T25" s="536"/>
      <c r="U25" s="538"/>
      <c r="V25" s="33"/>
      <c r="W25" s="52" t="s">
        <v>22</v>
      </c>
      <c r="X25" s="53"/>
      <c r="Y25" s="53" t="s">
        <v>22</v>
      </c>
      <c r="Z25" s="21"/>
      <c r="AA25" s="536"/>
      <c r="AB25" s="538"/>
      <c r="AC25" s="33"/>
      <c r="AD25" s="52" t="s">
        <v>22</v>
      </c>
      <c r="AE25" s="53"/>
      <c r="AF25" s="53" t="s">
        <v>22</v>
      </c>
      <c r="AG25" s="21"/>
      <c r="AH25" s="536"/>
      <c r="AI25" s="538"/>
      <c r="AJ25" s="33"/>
      <c r="AK25" s="52" t="s">
        <v>22</v>
      </c>
      <c r="AL25" s="53"/>
      <c r="AM25" s="53" t="s">
        <v>22</v>
      </c>
      <c r="AN25" s="21"/>
      <c r="AO25" s="536"/>
      <c r="AP25" s="538"/>
      <c r="AQ25" s="33"/>
      <c r="AR25" s="52" t="s">
        <v>22</v>
      </c>
      <c r="AS25" s="53"/>
      <c r="AT25" s="53" t="s">
        <v>22</v>
      </c>
      <c r="AU25" s="21"/>
      <c r="AV25" s="536"/>
      <c r="AW25" s="538"/>
      <c r="AX25" s="15"/>
      <c r="AY25" s="15"/>
    </row>
    <row r="26" spans="1:51" x14ac:dyDescent="0.35">
      <c r="A26" s="13"/>
      <c r="B26" s="55" t="s">
        <v>23</v>
      </c>
      <c r="C26" s="56"/>
      <c r="D26" s="57" t="s">
        <v>24</v>
      </c>
      <c r="E26" s="56"/>
      <c r="F26" s="21"/>
      <c r="G26" s="58">
        <v>43.31</v>
      </c>
      <c r="H26" s="59">
        <v>1</v>
      </c>
      <c r="I26" s="60">
        <f t="shared" ref="I26:I27" si="0">H26*G26</f>
        <v>43.31</v>
      </c>
      <c r="J26" s="58">
        <v>45.3</v>
      </c>
      <c r="K26" s="59">
        <v>1</v>
      </c>
      <c r="L26" s="60">
        <f t="shared" ref="L26:L31" si="1">K26*J26</f>
        <v>45.3</v>
      </c>
      <c r="M26" s="61">
        <f>L26-I26</f>
        <v>1.9899999999999949</v>
      </c>
      <c r="N26" s="62">
        <f>IF(OR(I26=0,L26=0),"",(M26/I26))</f>
        <v>4.5947818055876118E-2</v>
      </c>
      <c r="O26" s="63"/>
      <c r="P26" s="58">
        <v>49.52</v>
      </c>
      <c r="Q26" s="59">
        <v>1</v>
      </c>
      <c r="R26" s="60">
        <f t="shared" ref="R26:R43" si="2">Q26*P26</f>
        <v>49.52</v>
      </c>
      <c r="S26" s="64"/>
      <c r="T26" s="61">
        <f>R26-L26</f>
        <v>4.220000000000006</v>
      </c>
      <c r="U26" s="62">
        <f>IF(OR(L26=0,R26=0),"",(T26/L26))</f>
        <v>9.3156732891832364E-2</v>
      </c>
      <c r="V26" s="65"/>
      <c r="W26" s="58">
        <v>51.87</v>
      </c>
      <c r="X26" s="59">
        <v>1</v>
      </c>
      <c r="Y26" s="60">
        <f t="shared" ref="Y26:Y43" si="3">X26*W26</f>
        <v>51.87</v>
      </c>
      <c r="Z26" s="64"/>
      <c r="AA26" s="61">
        <f>Y26-R26</f>
        <v>2.3499999999999943</v>
      </c>
      <c r="AB26" s="62">
        <f>IF(OR(R26=0,Y26=0),"",(AA26/R26))</f>
        <v>4.7455573505654165E-2</v>
      </c>
      <c r="AC26" s="65"/>
      <c r="AD26" s="58">
        <v>53.81</v>
      </c>
      <c r="AE26" s="59">
        <v>1</v>
      </c>
      <c r="AF26" s="60">
        <f t="shared" ref="AF26:AF43" si="4">AE26*AD26</f>
        <v>53.81</v>
      </c>
      <c r="AG26" s="64"/>
      <c r="AH26" s="61">
        <f>AF26-Y26</f>
        <v>1.9400000000000048</v>
      </c>
      <c r="AI26" s="62">
        <f>IF(OR(Y26=0,AF26=0),"",(AH26/Y26))</f>
        <v>3.7401195295932235E-2</v>
      </c>
      <c r="AJ26" s="65"/>
      <c r="AK26" s="58">
        <v>58.24</v>
      </c>
      <c r="AL26" s="59">
        <v>1</v>
      </c>
      <c r="AM26" s="60">
        <f t="shared" ref="AM26:AM43" si="5">AL26*AK26</f>
        <v>58.24</v>
      </c>
      <c r="AN26" s="64"/>
      <c r="AO26" s="61">
        <f>AM26-AF26</f>
        <v>4.43</v>
      </c>
      <c r="AP26" s="62">
        <f>IF(OR(AF26=0,AM26=0),"",(AO26/AF26))</f>
        <v>8.232670507340642E-2</v>
      </c>
      <c r="AQ26" s="65"/>
      <c r="AR26" s="58">
        <v>60.04</v>
      </c>
      <c r="AS26" s="59">
        <v>1</v>
      </c>
      <c r="AT26" s="60">
        <f t="shared" ref="AT26:AT43" si="6">AS26*AR26</f>
        <v>60.04</v>
      </c>
      <c r="AU26" s="64"/>
      <c r="AV26" s="61">
        <f>AT26-AM26</f>
        <v>1.7999999999999972</v>
      </c>
      <c r="AW26" s="62">
        <f>IF(OR(AM26=0,AT26=0),"",(AV26/AM26))</f>
        <v>3.0906593406593356E-2</v>
      </c>
      <c r="AX26" s="15"/>
      <c r="AY26" s="15"/>
    </row>
    <row r="27" spans="1:51" x14ac:dyDescent="0.35">
      <c r="A27" s="13"/>
      <c r="B27" s="66" t="s">
        <v>25</v>
      </c>
      <c r="C27" s="56"/>
      <c r="D27" s="57" t="s">
        <v>24</v>
      </c>
      <c r="E27" s="56"/>
      <c r="F27" s="21"/>
      <c r="G27" s="67">
        <v>-0.02</v>
      </c>
      <c r="H27" s="68">
        <v>1</v>
      </c>
      <c r="I27" s="69">
        <f t="shared" si="0"/>
        <v>-0.02</v>
      </c>
      <c r="J27" s="67">
        <v>-0.02</v>
      </c>
      <c r="K27" s="68">
        <v>1</v>
      </c>
      <c r="L27" s="69">
        <f t="shared" si="1"/>
        <v>-0.02</v>
      </c>
      <c r="M27" s="61">
        <f t="shared" ref="M27:M69" si="7">L27-I27</f>
        <v>0</v>
      </c>
      <c r="N27" s="62">
        <f t="shared" ref="N27:N70" si="8">IF(OR(I27=0,L27=0),"",(M27/I27))</f>
        <v>0</v>
      </c>
      <c r="O27" s="70"/>
      <c r="P27" s="67"/>
      <c r="Q27" s="68">
        <v>1</v>
      </c>
      <c r="R27" s="69">
        <f t="shared" si="2"/>
        <v>0</v>
      </c>
      <c r="S27" s="64"/>
      <c r="T27" s="61">
        <f t="shared" ref="T27:T69" si="9">R27-L27</f>
        <v>0.02</v>
      </c>
      <c r="U27" s="62" t="str">
        <f t="shared" ref="U27:U70" si="10">IF(OR(L27=0,R27=0),"",(T27/L27))</f>
        <v/>
      </c>
      <c r="V27" s="65"/>
      <c r="W27" s="67"/>
      <c r="X27" s="68">
        <v>1</v>
      </c>
      <c r="Y27" s="69">
        <f t="shared" si="3"/>
        <v>0</v>
      </c>
      <c r="Z27" s="64"/>
      <c r="AA27" s="61">
        <f t="shared" ref="AA27:AA69" si="11">Y27-R27</f>
        <v>0</v>
      </c>
      <c r="AB27" s="62" t="str">
        <f t="shared" ref="AB27:AB69" si="12">IF(OR(R27=0,Y27=0),"",(AA27/R27))</f>
        <v/>
      </c>
      <c r="AC27" s="65"/>
      <c r="AD27" s="67"/>
      <c r="AE27" s="68">
        <v>1</v>
      </c>
      <c r="AF27" s="69">
        <f t="shared" si="4"/>
        <v>0</v>
      </c>
      <c r="AG27" s="64"/>
      <c r="AH27" s="61">
        <f t="shared" ref="AH27:AH69" si="13">AF27-Y27</f>
        <v>0</v>
      </c>
      <c r="AI27" s="62" t="str">
        <f t="shared" ref="AI27:AI69" si="14">IF(OR(Y27=0,AF27=0),"",(AH27/Y27))</f>
        <v/>
      </c>
      <c r="AJ27" s="65"/>
      <c r="AK27" s="67"/>
      <c r="AL27" s="68">
        <v>1</v>
      </c>
      <c r="AM27" s="69">
        <f t="shared" si="5"/>
        <v>0</v>
      </c>
      <c r="AN27" s="64"/>
      <c r="AO27" s="61">
        <f t="shared" ref="AO27:AO69" si="15">AM27-AF27</f>
        <v>0</v>
      </c>
      <c r="AP27" s="62" t="str">
        <f t="shared" ref="AP27:AP69" si="16">IF(OR(AF27=0,AM27=0),"",(AO27/AF27))</f>
        <v/>
      </c>
      <c r="AQ27" s="65"/>
      <c r="AR27" s="67"/>
      <c r="AS27" s="68">
        <v>1</v>
      </c>
      <c r="AT27" s="69">
        <f t="shared" si="6"/>
        <v>0</v>
      </c>
      <c r="AU27" s="64"/>
      <c r="AV27" s="61">
        <f t="shared" ref="AV27:AV69" si="17">AT27-AM27</f>
        <v>0</v>
      </c>
      <c r="AW27" s="62" t="str">
        <f t="shared" ref="AW27:AW69" si="18">IF(OR(AM27=0,AT27=0),"",(AV27/AM27))</f>
        <v/>
      </c>
      <c r="AX27" s="15"/>
      <c r="AY27" s="15"/>
    </row>
    <row r="28" spans="1:51" x14ac:dyDescent="0.35">
      <c r="A28" s="13"/>
      <c r="B28" s="71" t="s">
        <v>102</v>
      </c>
      <c r="C28" s="56"/>
      <c r="D28" s="57" t="s">
        <v>24</v>
      </c>
      <c r="E28" s="56"/>
      <c r="F28" s="21"/>
      <c r="G28" s="67">
        <v>-0.01</v>
      </c>
      <c r="H28" s="59">
        <v>1</v>
      </c>
      <c r="I28" s="69">
        <f>H28*G28</f>
        <v>-0.01</v>
      </c>
      <c r="J28" s="67">
        <v>-0.01</v>
      </c>
      <c r="K28" s="59">
        <v>1</v>
      </c>
      <c r="L28" s="69">
        <f>K28*J28</f>
        <v>-0.01</v>
      </c>
      <c r="M28" s="61">
        <f t="shared" si="7"/>
        <v>0</v>
      </c>
      <c r="N28" s="62">
        <f t="shared" si="8"/>
        <v>0</v>
      </c>
      <c r="O28" s="70"/>
      <c r="P28" s="67">
        <v>0</v>
      </c>
      <c r="Q28" s="59">
        <v>1</v>
      </c>
      <c r="R28" s="69">
        <f t="shared" si="2"/>
        <v>0</v>
      </c>
      <c r="S28" s="64"/>
      <c r="T28" s="61">
        <f t="shared" si="9"/>
        <v>0.01</v>
      </c>
      <c r="U28" s="62" t="str">
        <f t="shared" si="10"/>
        <v/>
      </c>
      <c r="V28" s="65"/>
      <c r="W28" s="67">
        <v>0</v>
      </c>
      <c r="X28" s="59">
        <v>1</v>
      </c>
      <c r="Y28" s="69">
        <f t="shared" si="3"/>
        <v>0</v>
      </c>
      <c r="Z28" s="64"/>
      <c r="AA28" s="61">
        <f t="shared" si="11"/>
        <v>0</v>
      </c>
      <c r="AB28" s="62" t="str">
        <f t="shared" si="12"/>
        <v/>
      </c>
      <c r="AC28" s="65"/>
      <c r="AD28" s="67">
        <v>0.18</v>
      </c>
      <c r="AE28" s="59">
        <v>1</v>
      </c>
      <c r="AF28" s="69">
        <f t="shared" si="4"/>
        <v>0.18</v>
      </c>
      <c r="AG28" s="64"/>
      <c r="AH28" s="61">
        <f t="shared" si="13"/>
        <v>0.18</v>
      </c>
      <c r="AI28" s="62" t="str">
        <f t="shared" si="14"/>
        <v/>
      </c>
      <c r="AJ28" s="65"/>
      <c r="AK28" s="67">
        <v>0</v>
      </c>
      <c r="AL28" s="59">
        <v>1</v>
      </c>
      <c r="AM28" s="69">
        <f t="shared" si="5"/>
        <v>0</v>
      </c>
      <c r="AN28" s="64"/>
      <c r="AO28" s="61">
        <f t="shared" si="15"/>
        <v>-0.18</v>
      </c>
      <c r="AP28" s="62" t="str">
        <f t="shared" si="16"/>
        <v/>
      </c>
      <c r="AQ28" s="65"/>
      <c r="AR28" s="67">
        <v>0</v>
      </c>
      <c r="AS28" s="59">
        <v>1</v>
      </c>
      <c r="AT28" s="69">
        <f t="shared" si="6"/>
        <v>0</v>
      </c>
      <c r="AU28" s="64"/>
      <c r="AV28" s="61">
        <f t="shared" si="17"/>
        <v>0</v>
      </c>
      <c r="AW28" s="62" t="str">
        <f t="shared" si="18"/>
        <v/>
      </c>
      <c r="AX28" s="15"/>
      <c r="AY28" s="15"/>
    </row>
    <row r="29" spans="1:51" x14ac:dyDescent="0.35">
      <c r="A29" s="13"/>
      <c r="B29" s="71" t="s">
        <v>26</v>
      </c>
      <c r="C29" s="56"/>
      <c r="D29" s="57" t="s">
        <v>24</v>
      </c>
      <c r="E29" s="56"/>
      <c r="F29" s="21"/>
      <c r="G29" s="67">
        <v>-2.17</v>
      </c>
      <c r="H29" s="68">
        <v>1</v>
      </c>
      <c r="I29" s="69">
        <f t="shared" ref="I29:I31" si="19">H29*G29</f>
        <v>-2.17</v>
      </c>
      <c r="J29" s="67">
        <v>-2.17</v>
      </c>
      <c r="K29" s="68">
        <v>1</v>
      </c>
      <c r="L29" s="69">
        <f t="shared" si="1"/>
        <v>-2.17</v>
      </c>
      <c r="M29" s="61">
        <f t="shared" si="7"/>
        <v>0</v>
      </c>
      <c r="N29" s="62">
        <f t="shared" si="8"/>
        <v>0</v>
      </c>
      <c r="O29" s="70"/>
      <c r="P29" s="67"/>
      <c r="Q29" s="68">
        <v>1</v>
      </c>
      <c r="R29" s="69">
        <f t="shared" si="2"/>
        <v>0</v>
      </c>
      <c r="S29" s="64"/>
      <c r="T29" s="61">
        <f t="shared" si="9"/>
        <v>2.17</v>
      </c>
      <c r="U29" s="62" t="str">
        <f t="shared" si="10"/>
        <v/>
      </c>
      <c r="V29" s="65"/>
      <c r="W29" s="67"/>
      <c r="X29" s="68">
        <v>1</v>
      </c>
      <c r="Y29" s="69">
        <f t="shared" si="3"/>
        <v>0</v>
      </c>
      <c r="Z29" s="64"/>
      <c r="AA29" s="61">
        <f t="shared" si="11"/>
        <v>0</v>
      </c>
      <c r="AB29" s="62" t="str">
        <f t="shared" si="12"/>
        <v/>
      </c>
      <c r="AC29" s="65"/>
      <c r="AD29" s="67"/>
      <c r="AE29" s="68">
        <v>1</v>
      </c>
      <c r="AF29" s="69">
        <f t="shared" si="4"/>
        <v>0</v>
      </c>
      <c r="AG29" s="64"/>
      <c r="AH29" s="61">
        <f t="shared" si="13"/>
        <v>0</v>
      </c>
      <c r="AI29" s="62" t="str">
        <f t="shared" si="14"/>
        <v/>
      </c>
      <c r="AJ29" s="65"/>
      <c r="AK29" s="67"/>
      <c r="AL29" s="68">
        <v>1</v>
      </c>
      <c r="AM29" s="69">
        <f t="shared" si="5"/>
        <v>0</v>
      </c>
      <c r="AN29" s="64"/>
      <c r="AO29" s="61">
        <f t="shared" si="15"/>
        <v>0</v>
      </c>
      <c r="AP29" s="62" t="str">
        <f t="shared" si="16"/>
        <v/>
      </c>
      <c r="AQ29" s="65"/>
      <c r="AR29" s="67"/>
      <c r="AS29" s="68">
        <v>1</v>
      </c>
      <c r="AT29" s="69">
        <f t="shared" si="6"/>
        <v>0</v>
      </c>
      <c r="AU29" s="64"/>
      <c r="AV29" s="61">
        <f t="shared" si="17"/>
        <v>0</v>
      </c>
      <c r="AW29" s="62" t="str">
        <f t="shared" si="18"/>
        <v/>
      </c>
      <c r="AX29" s="15"/>
      <c r="AY29" s="15"/>
    </row>
    <row r="30" spans="1:51" x14ac:dyDescent="0.35">
      <c r="A30" s="13"/>
      <c r="B30" s="71" t="s">
        <v>103</v>
      </c>
      <c r="C30" s="56"/>
      <c r="D30" s="57" t="s">
        <v>24</v>
      </c>
      <c r="E30" s="56"/>
      <c r="F30" s="21"/>
      <c r="G30" s="67">
        <v>-0.31</v>
      </c>
      <c r="H30" s="68">
        <v>1</v>
      </c>
      <c r="I30" s="69">
        <f t="shared" si="19"/>
        <v>-0.31</v>
      </c>
      <c r="J30" s="67">
        <v>-0.31</v>
      </c>
      <c r="K30" s="68">
        <v>1</v>
      </c>
      <c r="L30" s="69">
        <f t="shared" si="1"/>
        <v>-0.31</v>
      </c>
      <c r="M30" s="61">
        <f t="shared" si="7"/>
        <v>0</v>
      </c>
      <c r="N30" s="62">
        <f t="shared" si="8"/>
        <v>0</v>
      </c>
      <c r="O30" s="70"/>
      <c r="P30" s="67">
        <v>-0.09</v>
      </c>
      <c r="Q30" s="68">
        <v>1</v>
      </c>
      <c r="R30" s="69">
        <f t="shared" si="2"/>
        <v>-0.09</v>
      </c>
      <c r="S30" s="64"/>
      <c r="T30" s="61">
        <f t="shared" si="9"/>
        <v>0.22</v>
      </c>
      <c r="U30" s="62">
        <f>IF(OR(L30=0,R30=0),"",(T30/L30))</f>
        <v>-0.70967741935483875</v>
      </c>
      <c r="V30" s="65"/>
      <c r="W30" s="67">
        <v>0</v>
      </c>
      <c r="X30" s="68">
        <v>1</v>
      </c>
      <c r="Y30" s="69">
        <f t="shared" si="3"/>
        <v>0</v>
      </c>
      <c r="Z30" s="64"/>
      <c r="AA30" s="61">
        <f t="shared" si="11"/>
        <v>0.09</v>
      </c>
      <c r="AB30" s="62" t="str">
        <f t="shared" si="12"/>
        <v/>
      </c>
      <c r="AC30" s="65"/>
      <c r="AD30" s="67">
        <v>0</v>
      </c>
      <c r="AE30" s="68">
        <v>1</v>
      </c>
      <c r="AF30" s="69">
        <f t="shared" si="4"/>
        <v>0</v>
      </c>
      <c r="AG30" s="64"/>
      <c r="AH30" s="61">
        <f t="shared" si="13"/>
        <v>0</v>
      </c>
      <c r="AI30" s="62" t="str">
        <f t="shared" si="14"/>
        <v/>
      </c>
      <c r="AJ30" s="65"/>
      <c r="AK30" s="67">
        <v>0</v>
      </c>
      <c r="AL30" s="68">
        <v>1</v>
      </c>
      <c r="AM30" s="69">
        <f t="shared" si="5"/>
        <v>0</v>
      </c>
      <c r="AN30" s="64"/>
      <c r="AO30" s="61">
        <f t="shared" si="15"/>
        <v>0</v>
      </c>
      <c r="AP30" s="62" t="str">
        <f t="shared" si="16"/>
        <v/>
      </c>
      <c r="AQ30" s="65"/>
      <c r="AR30" s="67">
        <v>0</v>
      </c>
      <c r="AS30" s="68">
        <v>1</v>
      </c>
      <c r="AT30" s="69">
        <f t="shared" si="6"/>
        <v>0</v>
      </c>
      <c r="AU30" s="64"/>
      <c r="AV30" s="61">
        <f t="shared" si="17"/>
        <v>0</v>
      </c>
      <c r="AW30" s="62" t="str">
        <f t="shared" si="18"/>
        <v/>
      </c>
      <c r="AX30" s="15"/>
      <c r="AY30" s="15"/>
    </row>
    <row r="31" spans="1:51" x14ac:dyDescent="0.35">
      <c r="A31" s="13"/>
      <c r="B31" s="71" t="s">
        <v>27</v>
      </c>
      <c r="C31" s="56"/>
      <c r="D31" s="57" t="s">
        <v>24</v>
      </c>
      <c r="E31" s="56"/>
      <c r="F31" s="21"/>
      <c r="G31" s="67">
        <v>-0.1</v>
      </c>
      <c r="H31" s="68">
        <v>1</v>
      </c>
      <c r="I31" s="69">
        <f t="shared" si="19"/>
        <v>-0.1</v>
      </c>
      <c r="J31" s="67">
        <v>-0.1</v>
      </c>
      <c r="K31" s="68">
        <v>1</v>
      </c>
      <c r="L31" s="69">
        <f t="shared" si="1"/>
        <v>-0.1</v>
      </c>
      <c r="M31" s="61">
        <f t="shared" si="7"/>
        <v>0</v>
      </c>
      <c r="N31" s="62">
        <f t="shared" si="8"/>
        <v>0</v>
      </c>
      <c r="O31" s="70"/>
      <c r="P31" s="67"/>
      <c r="Q31" s="68">
        <v>1</v>
      </c>
      <c r="R31" s="69">
        <f t="shared" si="2"/>
        <v>0</v>
      </c>
      <c r="S31" s="64"/>
      <c r="T31" s="61">
        <f t="shared" si="9"/>
        <v>0.1</v>
      </c>
      <c r="U31" s="62" t="str">
        <f t="shared" si="10"/>
        <v/>
      </c>
      <c r="V31" s="65"/>
      <c r="W31" s="67"/>
      <c r="X31" s="68">
        <v>1</v>
      </c>
      <c r="Y31" s="69">
        <f t="shared" si="3"/>
        <v>0</v>
      </c>
      <c r="Z31" s="64"/>
      <c r="AA31" s="61">
        <f t="shared" si="11"/>
        <v>0</v>
      </c>
      <c r="AB31" s="62" t="str">
        <f t="shared" si="12"/>
        <v/>
      </c>
      <c r="AC31" s="65"/>
      <c r="AD31" s="67"/>
      <c r="AE31" s="68">
        <v>1</v>
      </c>
      <c r="AF31" s="69">
        <f t="shared" si="4"/>
        <v>0</v>
      </c>
      <c r="AG31" s="64"/>
      <c r="AH31" s="61">
        <f t="shared" si="13"/>
        <v>0</v>
      </c>
      <c r="AI31" s="62" t="str">
        <f t="shared" si="14"/>
        <v/>
      </c>
      <c r="AJ31" s="65"/>
      <c r="AK31" s="67"/>
      <c r="AL31" s="68">
        <v>1</v>
      </c>
      <c r="AM31" s="69">
        <f t="shared" si="5"/>
        <v>0</v>
      </c>
      <c r="AN31" s="64"/>
      <c r="AO31" s="61">
        <f t="shared" si="15"/>
        <v>0</v>
      </c>
      <c r="AP31" s="62" t="str">
        <f t="shared" si="16"/>
        <v/>
      </c>
      <c r="AQ31" s="65"/>
      <c r="AR31" s="67"/>
      <c r="AS31" s="68">
        <v>1</v>
      </c>
      <c r="AT31" s="69">
        <f t="shared" si="6"/>
        <v>0</v>
      </c>
      <c r="AU31" s="64"/>
      <c r="AV31" s="61">
        <f t="shared" si="17"/>
        <v>0</v>
      </c>
      <c r="AW31" s="62" t="str">
        <f t="shared" si="18"/>
        <v/>
      </c>
      <c r="AX31" s="15"/>
      <c r="AY31" s="15"/>
    </row>
    <row r="32" spans="1:51" x14ac:dyDescent="0.35">
      <c r="A32" s="13"/>
      <c r="B32" s="71" t="s">
        <v>104</v>
      </c>
      <c r="C32" s="56"/>
      <c r="D32" s="57" t="s">
        <v>24</v>
      </c>
      <c r="E32" s="56"/>
      <c r="F32" s="21"/>
      <c r="G32" s="67"/>
      <c r="H32" s="68"/>
      <c r="I32" s="69"/>
      <c r="J32" s="67"/>
      <c r="K32" s="68"/>
      <c r="L32" s="69"/>
      <c r="M32" s="61">
        <f t="shared" si="7"/>
        <v>0</v>
      </c>
      <c r="N32" s="62" t="str">
        <f t="shared" si="8"/>
        <v/>
      </c>
      <c r="O32" s="70"/>
      <c r="P32" s="67">
        <v>0</v>
      </c>
      <c r="Q32" s="68">
        <v>1</v>
      </c>
      <c r="R32" s="69">
        <f t="shared" si="2"/>
        <v>0</v>
      </c>
      <c r="S32" s="64"/>
      <c r="T32" s="61">
        <f t="shared" si="9"/>
        <v>0</v>
      </c>
      <c r="U32" s="62" t="str">
        <f t="shared" si="10"/>
        <v/>
      </c>
      <c r="V32" s="65"/>
      <c r="W32" s="67">
        <v>0</v>
      </c>
      <c r="X32" s="68">
        <v>1</v>
      </c>
      <c r="Y32" s="69">
        <f t="shared" si="3"/>
        <v>0</v>
      </c>
      <c r="Z32" s="64"/>
      <c r="AA32" s="61">
        <f t="shared" si="11"/>
        <v>0</v>
      </c>
      <c r="AB32" s="62" t="str">
        <f t="shared" si="12"/>
        <v/>
      </c>
      <c r="AC32" s="65"/>
      <c r="AD32" s="67">
        <v>0.21</v>
      </c>
      <c r="AE32" s="68">
        <v>1</v>
      </c>
      <c r="AF32" s="69">
        <f t="shared" si="4"/>
        <v>0.21</v>
      </c>
      <c r="AG32" s="64"/>
      <c r="AH32" s="61">
        <f t="shared" si="13"/>
        <v>0.21</v>
      </c>
      <c r="AI32" s="62" t="str">
        <f>IF(OR(Y32=0,AF32=0),"",(AH32/Y32))</f>
        <v/>
      </c>
      <c r="AJ32" s="65"/>
      <c r="AK32" s="67">
        <v>0</v>
      </c>
      <c r="AL32" s="68">
        <v>1</v>
      </c>
      <c r="AM32" s="69">
        <f t="shared" si="5"/>
        <v>0</v>
      </c>
      <c r="AN32" s="64"/>
      <c r="AO32" s="61">
        <f t="shared" si="15"/>
        <v>-0.21</v>
      </c>
      <c r="AP32" s="62" t="str">
        <f t="shared" si="16"/>
        <v/>
      </c>
      <c r="AQ32" s="65"/>
      <c r="AR32" s="67">
        <v>0</v>
      </c>
      <c r="AS32" s="68">
        <v>1</v>
      </c>
      <c r="AT32" s="69">
        <f t="shared" si="6"/>
        <v>0</v>
      </c>
      <c r="AU32" s="64"/>
      <c r="AV32" s="61">
        <f t="shared" si="17"/>
        <v>0</v>
      </c>
      <c r="AW32" s="62" t="str">
        <f t="shared" si="18"/>
        <v/>
      </c>
      <c r="AX32" s="15"/>
      <c r="AY32" s="15"/>
    </row>
    <row r="33" spans="1:51" x14ac:dyDescent="0.35">
      <c r="A33" s="13"/>
      <c r="B33" s="71" t="s">
        <v>105</v>
      </c>
      <c r="C33" s="56"/>
      <c r="D33" s="57" t="s">
        <v>24</v>
      </c>
      <c r="E33" s="56"/>
      <c r="F33" s="21"/>
      <c r="G33" s="67"/>
      <c r="H33" s="68"/>
      <c r="I33" s="69"/>
      <c r="J33" s="67"/>
      <c r="K33" s="68"/>
      <c r="L33" s="69"/>
      <c r="M33" s="61">
        <f t="shared" si="7"/>
        <v>0</v>
      </c>
      <c r="N33" s="62" t="str">
        <f t="shared" si="8"/>
        <v/>
      </c>
      <c r="O33" s="70"/>
      <c r="P33" s="67">
        <v>-1.73</v>
      </c>
      <c r="Q33" s="68">
        <v>1</v>
      </c>
      <c r="R33" s="69">
        <f t="shared" si="2"/>
        <v>-1.73</v>
      </c>
      <c r="S33" s="64"/>
      <c r="T33" s="61">
        <f t="shared" si="9"/>
        <v>-1.73</v>
      </c>
      <c r="U33" s="62" t="str">
        <f>IF(OR(L33=0,R33=0),"",(T33/L33))</f>
        <v/>
      </c>
      <c r="V33" s="65"/>
      <c r="W33" s="67">
        <v>0</v>
      </c>
      <c r="X33" s="68">
        <v>1</v>
      </c>
      <c r="Y33" s="69">
        <f t="shared" si="3"/>
        <v>0</v>
      </c>
      <c r="Z33" s="64"/>
      <c r="AA33" s="61">
        <f t="shared" si="11"/>
        <v>1.73</v>
      </c>
      <c r="AB33" s="62" t="str">
        <f t="shared" si="12"/>
        <v/>
      </c>
      <c r="AC33" s="65"/>
      <c r="AD33" s="67">
        <v>0</v>
      </c>
      <c r="AE33" s="68">
        <v>1</v>
      </c>
      <c r="AF33" s="69">
        <f t="shared" si="4"/>
        <v>0</v>
      </c>
      <c r="AG33" s="64"/>
      <c r="AH33" s="61">
        <f t="shared" si="13"/>
        <v>0</v>
      </c>
      <c r="AI33" s="62" t="str">
        <f t="shared" si="14"/>
        <v/>
      </c>
      <c r="AJ33" s="65"/>
      <c r="AK33" s="67">
        <v>0</v>
      </c>
      <c r="AL33" s="68">
        <v>1</v>
      </c>
      <c r="AM33" s="69">
        <f t="shared" si="5"/>
        <v>0</v>
      </c>
      <c r="AN33" s="64"/>
      <c r="AO33" s="61">
        <f t="shared" si="15"/>
        <v>0</v>
      </c>
      <c r="AP33" s="62" t="str">
        <f t="shared" si="16"/>
        <v/>
      </c>
      <c r="AQ33" s="65"/>
      <c r="AR33" s="67">
        <v>0</v>
      </c>
      <c r="AS33" s="68">
        <v>1</v>
      </c>
      <c r="AT33" s="69">
        <f t="shared" si="6"/>
        <v>0</v>
      </c>
      <c r="AU33" s="64"/>
      <c r="AV33" s="61">
        <f t="shared" si="17"/>
        <v>0</v>
      </c>
      <c r="AW33" s="62" t="str">
        <f t="shared" si="18"/>
        <v/>
      </c>
      <c r="AX33" s="15"/>
      <c r="AY33" s="15"/>
    </row>
    <row r="34" spans="1:51" x14ac:dyDescent="0.35">
      <c r="A34" s="13"/>
      <c r="B34" s="71" t="s">
        <v>106</v>
      </c>
      <c r="C34" s="56"/>
      <c r="D34" s="57" t="s">
        <v>24</v>
      </c>
      <c r="E34" s="56"/>
      <c r="F34" s="21"/>
      <c r="G34" s="67"/>
      <c r="H34" s="68"/>
      <c r="I34" s="69"/>
      <c r="J34" s="67"/>
      <c r="K34" s="68"/>
      <c r="L34" s="69"/>
      <c r="M34" s="61">
        <f t="shared" si="7"/>
        <v>0</v>
      </c>
      <c r="N34" s="62" t="str">
        <f t="shared" si="8"/>
        <v/>
      </c>
      <c r="O34" s="70"/>
      <c r="P34" s="67">
        <v>-0.09</v>
      </c>
      <c r="Q34" s="68">
        <v>1</v>
      </c>
      <c r="R34" s="69">
        <f t="shared" si="2"/>
        <v>-0.09</v>
      </c>
      <c r="S34" s="64"/>
      <c r="T34" s="61">
        <f t="shared" si="9"/>
        <v>-0.09</v>
      </c>
      <c r="U34" s="62" t="str">
        <f t="shared" si="10"/>
        <v/>
      </c>
      <c r="V34" s="65"/>
      <c r="W34" s="67">
        <v>0</v>
      </c>
      <c r="X34" s="68">
        <v>1</v>
      </c>
      <c r="Y34" s="69">
        <f t="shared" si="3"/>
        <v>0</v>
      </c>
      <c r="Z34" s="64"/>
      <c r="AA34" s="61">
        <f t="shared" si="11"/>
        <v>0.09</v>
      </c>
      <c r="AB34" s="62" t="str">
        <f t="shared" si="12"/>
        <v/>
      </c>
      <c r="AC34" s="65"/>
      <c r="AD34" s="67">
        <v>0</v>
      </c>
      <c r="AE34" s="68">
        <v>1</v>
      </c>
      <c r="AF34" s="69">
        <f t="shared" si="4"/>
        <v>0</v>
      </c>
      <c r="AG34" s="64"/>
      <c r="AH34" s="61">
        <f t="shared" si="13"/>
        <v>0</v>
      </c>
      <c r="AI34" s="62" t="str">
        <f t="shared" si="14"/>
        <v/>
      </c>
      <c r="AJ34" s="65"/>
      <c r="AK34" s="67">
        <v>0</v>
      </c>
      <c r="AL34" s="68">
        <v>1</v>
      </c>
      <c r="AM34" s="69">
        <f t="shared" si="5"/>
        <v>0</v>
      </c>
      <c r="AN34" s="64"/>
      <c r="AO34" s="61">
        <f t="shared" si="15"/>
        <v>0</v>
      </c>
      <c r="AP34" s="62" t="str">
        <f t="shared" si="16"/>
        <v/>
      </c>
      <c r="AQ34" s="65"/>
      <c r="AR34" s="67">
        <v>0</v>
      </c>
      <c r="AS34" s="68">
        <v>1</v>
      </c>
      <c r="AT34" s="69">
        <f t="shared" si="6"/>
        <v>0</v>
      </c>
      <c r="AU34" s="64"/>
      <c r="AV34" s="61">
        <f t="shared" si="17"/>
        <v>0</v>
      </c>
      <c r="AW34" s="62" t="str">
        <f t="shared" si="18"/>
        <v/>
      </c>
      <c r="AX34" s="15"/>
      <c r="AY34" s="15"/>
    </row>
    <row r="35" spans="1:51" x14ac:dyDescent="0.35">
      <c r="A35" s="13"/>
      <c r="B35" s="71" t="s">
        <v>107</v>
      </c>
      <c r="C35" s="56"/>
      <c r="D35" s="57" t="s">
        <v>24</v>
      </c>
      <c r="E35" s="56"/>
      <c r="F35" s="21"/>
      <c r="G35" s="67"/>
      <c r="H35" s="68"/>
      <c r="I35" s="69"/>
      <c r="J35" s="67"/>
      <c r="K35" s="68"/>
      <c r="L35" s="69"/>
      <c r="M35" s="61">
        <f t="shared" si="7"/>
        <v>0</v>
      </c>
      <c r="N35" s="62" t="str">
        <f t="shared" si="8"/>
        <v/>
      </c>
      <c r="O35" s="70"/>
      <c r="P35" s="67">
        <v>0</v>
      </c>
      <c r="Q35" s="68">
        <v>1</v>
      </c>
      <c r="R35" s="69">
        <f t="shared" si="2"/>
        <v>0</v>
      </c>
      <c r="S35" s="64"/>
      <c r="T35" s="61">
        <f t="shared" si="9"/>
        <v>0</v>
      </c>
      <c r="U35" s="62" t="str">
        <f t="shared" si="10"/>
        <v/>
      </c>
      <c r="V35" s="65"/>
      <c r="W35" s="67">
        <v>0.09</v>
      </c>
      <c r="X35" s="68">
        <v>1</v>
      </c>
      <c r="Y35" s="69">
        <f t="shared" si="3"/>
        <v>0.09</v>
      </c>
      <c r="Z35" s="64"/>
      <c r="AA35" s="61">
        <f t="shared" si="11"/>
        <v>0.09</v>
      </c>
      <c r="AB35" s="62" t="str">
        <f t="shared" si="12"/>
        <v/>
      </c>
      <c r="AC35" s="65"/>
      <c r="AD35" s="67">
        <v>0</v>
      </c>
      <c r="AE35" s="68">
        <v>1</v>
      </c>
      <c r="AF35" s="69">
        <f t="shared" si="4"/>
        <v>0</v>
      </c>
      <c r="AG35" s="64"/>
      <c r="AH35" s="61">
        <f t="shared" si="13"/>
        <v>-0.09</v>
      </c>
      <c r="AI35" s="62" t="str">
        <f t="shared" si="14"/>
        <v/>
      </c>
      <c r="AJ35" s="65"/>
      <c r="AK35" s="67">
        <v>0</v>
      </c>
      <c r="AL35" s="68">
        <v>1</v>
      </c>
      <c r="AM35" s="69">
        <f t="shared" si="5"/>
        <v>0</v>
      </c>
      <c r="AN35" s="64"/>
      <c r="AO35" s="61">
        <f t="shared" si="15"/>
        <v>0</v>
      </c>
      <c r="AP35" s="62" t="str">
        <f t="shared" si="16"/>
        <v/>
      </c>
      <c r="AQ35" s="65"/>
      <c r="AR35" s="67">
        <v>0</v>
      </c>
      <c r="AS35" s="68">
        <v>1</v>
      </c>
      <c r="AT35" s="69">
        <f t="shared" si="6"/>
        <v>0</v>
      </c>
      <c r="AU35" s="64"/>
      <c r="AV35" s="61">
        <f t="shared" si="17"/>
        <v>0</v>
      </c>
      <c r="AW35" s="62" t="str">
        <f t="shared" si="18"/>
        <v/>
      </c>
      <c r="AX35" s="15"/>
      <c r="AY35" s="15"/>
    </row>
    <row r="36" spans="1:51" x14ac:dyDescent="0.35">
      <c r="A36" s="13"/>
      <c r="B36" s="71" t="s">
        <v>108</v>
      </c>
      <c r="C36" s="56"/>
      <c r="D36" s="57" t="s">
        <v>24</v>
      </c>
      <c r="E36" s="56"/>
      <c r="F36" s="21"/>
      <c r="G36" s="67"/>
      <c r="H36" s="68"/>
      <c r="I36" s="69"/>
      <c r="J36" s="67"/>
      <c r="K36" s="68"/>
      <c r="L36" s="69"/>
      <c r="M36" s="61">
        <f t="shared" si="7"/>
        <v>0</v>
      </c>
      <c r="N36" s="62" t="str">
        <f t="shared" si="8"/>
        <v/>
      </c>
      <c r="O36" s="70"/>
      <c r="P36" s="67">
        <v>0</v>
      </c>
      <c r="Q36" s="68">
        <v>1</v>
      </c>
      <c r="R36" s="69">
        <f t="shared" si="2"/>
        <v>0</v>
      </c>
      <c r="S36" s="64"/>
      <c r="T36" s="61">
        <f t="shared" si="9"/>
        <v>0</v>
      </c>
      <c r="U36" s="62" t="str">
        <f t="shared" si="10"/>
        <v/>
      </c>
      <c r="V36" s="65"/>
      <c r="W36" s="67">
        <v>0</v>
      </c>
      <c r="X36" s="68">
        <v>1</v>
      </c>
      <c r="Y36" s="69">
        <f t="shared" si="3"/>
        <v>0</v>
      </c>
      <c r="Z36" s="64"/>
      <c r="AA36" s="61">
        <f t="shared" si="11"/>
        <v>0</v>
      </c>
      <c r="AB36" s="62" t="str">
        <f t="shared" si="12"/>
        <v/>
      </c>
      <c r="AC36" s="65"/>
      <c r="AD36" s="67">
        <v>7.0000000000000007E-2</v>
      </c>
      <c r="AE36" s="68">
        <v>1</v>
      </c>
      <c r="AF36" s="69">
        <f t="shared" si="4"/>
        <v>7.0000000000000007E-2</v>
      </c>
      <c r="AG36" s="64"/>
      <c r="AH36" s="61">
        <f t="shared" si="13"/>
        <v>7.0000000000000007E-2</v>
      </c>
      <c r="AI36" s="62" t="str">
        <f t="shared" si="14"/>
        <v/>
      </c>
      <c r="AJ36" s="65"/>
      <c r="AK36" s="67">
        <v>0</v>
      </c>
      <c r="AL36" s="68">
        <v>1</v>
      </c>
      <c r="AM36" s="69">
        <f t="shared" si="5"/>
        <v>0</v>
      </c>
      <c r="AN36" s="64"/>
      <c r="AO36" s="61">
        <f t="shared" si="15"/>
        <v>-7.0000000000000007E-2</v>
      </c>
      <c r="AP36" s="62" t="str">
        <f t="shared" si="16"/>
        <v/>
      </c>
      <c r="AQ36" s="65"/>
      <c r="AR36" s="67">
        <v>0</v>
      </c>
      <c r="AS36" s="68">
        <v>1</v>
      </c>
      <c r="AT36" s="69">
        <f t="shared" si="6"/>
        <v>0</v>
      </c>
      <c r="AU36" s="64"/>
      <c r="AV36" s="61">
        <f t="shared" si="17"/>
        <v>0</v>
      </c>
      <c r="AW36" s="62" t="str">
        <f t="shared" si="18"/>
        <v/>
      </c>
      <c r="AX36" s="15"/>
      <c r="AY36" s="15"/>
    </row>
    <row r="37" spans="1:51" x14ac:dyDescent="0.35">
      <c r="A37" s="13"/>
      <c r="B37" s="71" t="s">
        <v>109</v>
      </c>
      <c r="C37" s="56"/>
      <c r="D37" s="57" t="s">
        <v>24</v>
      </c>
      <c r="E37" s="56"/>
      <c r="F37" s="21"/>
      <c r="G37" s="67"/>
      <c r="H37" s="68"/>
      <c r="I37" s="69"/>
      <c r="J37" s="67"/>
      <c r="K37" s="68"/>
      <c r="L37" s="69"/>
      <c r="M37" s="61">
        <f t="shared" si="7"/>
        <v>0</v>
      </c>
      <c r="N37" s="62" t="str">
        <f t="shared" si="8"/>
        <v/>
      </c>
      <c r="O37" s="70"/>
      <c r="P37" s="67">
        <v>0</v>
      </c>
      <c r="Q37" s="68">
        <v>1</v>
      </c>
      <c r="R37" s="69">
        <f t="shared" si="2"/>
        <v>0</v>
      </c>
      <c r="S37" s="64"/>
      <c r="T37" s="61">
        <f t="shared" si="9"/>
        <v>0</v>
      </c>
      <c r="U37" s="62" t="str">
        <f t="shared" si="10"/>
        <v/>
      </c>
      <c r="V37" s="65"/>
      <c r="W37" s="67">
        <v>0</v>
      </c>
      <c r="X37" s="68">
        <v>1</v>
      </c>
      <c r="Y37" s="69">
        <f t="shared" si="3"/>
        <v>0</v>
      </c>
      <c r="Z37" s="64"/>
      <c r="AA37" s="61">
        <f t="shared" si="11"/>
        <v>0</v>
      </c>
      <c r="AB37" s="62" t="str">
        <f t="shared" si="12"/>
        <v/>
      </c>
      <c r="AC37" s="65"/>
      <c r="AD37" s="67">
        <v>0</v>
      </c>
      <c r="AE37" s="68">
        <v>1</v>
      </c>
      <c r="AF37" s="69">
        <f t="shared" si="4"/>
        <v>0</v>
      </c>
      <c r="AG37" s="64"/>
      <c r="AH37" s="61">
        <f t="shared" si="13"/>
        <v>0</v>
      </c>
      <c r="AI37" s="62" t="str">
        <f t="shared" si="14"/>
        <v/>
      </c>
      <c r="AJ37" s="65"/>
      <c r="AK37" s="67">
        <v>0</v>
      </c>
      <c r="AL37" s="68">
        <v>1</v>
      </c>
      <c r="AM37" s="69">
        <f t="shared" si="5"/>
        <v>0</v>
      </c>
      <c r="AN37" s="64"/>
      <c r="AO37" s="61">
        <f t="shared" si="15"/>
        <v>0</v>
      </c>
      <c r="AP37" s="62" t="str">
        <f t="shared" si="16"/>
        <v/>
      </c>
      <c r="AQ37" s="65"/>
      <c r="AR37" s="67">
        <v>1</v>
      </c>
      <c r="AS37" s="68">
        <v>1</v>
      </c>
      <c r="AT37" s="69">
        <f t="shared" si="6"/>
        <v>1</v>
      </c>
      <c r="AU37" s="64"/>
      <c r="AV37" s="61">
        <f t="shared" si="17"/>
        <v>1</v>
      </c>
      <c r="AW37" s="62" t="str">
        <f t="shared" si="18"/>
        <v/>
      </c>
      <c r="AX37" s="15"/>
      <c r="AY37" s="15"/>
    </row>
    <row r="38" spans="1:51" x14ac:dyDescent="0.35">
      <c r="A38" s="13"/>
      <c r="B38" s="71" t="s">
        <v>110</v>
      </c>
      <c r="C38" s="56"/>
      <c r="D38" s="57" t="s">
        <v>24</v>
      </c>
      <c r="E38" s="56"/>
      <c r="F38" s="21"/>
      <c r="G38" s="67"/>
      <c r="H38" s="68"/>
      <c r="I38" s="69"/>
      <c r="J38" s="67"/>
      <c r="K38" s="68"/>
      <c r="L38" s="69"/>
      <c r="M38" s="61">
        <f t="shared" si="7"/>
        <v>0</v>
      </c>
      <c r="N38" s="62" t="str">
        <f t="shared" si="8"/>
        <v/>
      </c>
      <c r="O38" s="70"/>
      <c r="P38" s="67">
        <v>0.01</v>
      </c>
      <c r="Q38" s="68">
        <v>1</v>
      </c>
      <c r="R38" s="69">
        <f t="shared" si="2"/>
        <v>0.01</v>
      </c>
      <c r="S38" s="64"/>
      <c r="T38" s="61">
        <f t="shared" si="9"/>
        <v>0.01</v>
      </c>
      <c r="U38" s="62" t="str">
        <f t="shared" si="10"/>
        <v/>
      </c>
      <c r="V38" s="65"/>
      <c r="W38" s="67">
        <v>0</v>
      </c>
      <c r="X38" s="68">
        <v>1</v>
      </c>
      <c r="Y38" s="69">
        <f t="shared" si="3"/>
        <v>0</v>
      </c>
      <c r="Z38" s="64"/>
      <c r="AA38" s="61">
        <f t="shared" si="11"/>
        <v>-0.01</v>
      </c>
      <c r="AB38" s="62" t="str">
        <f t="shared" si="12"/>
        <v/>
      </c>
      <c r="AC38" s="65"/>
      <c r="AD38" s="67">
        <v>0</v>
      </c>
      <c r="AE38" s="68">
        <v>1</v>
      </c>
      <c r="AF38" s="69">
        <f t="shared" si="4"/>
        <v>0</v>
      </c>
      <c r="AG38" s="64"/>
      <c r="AH38" s="61">
        <f t="shared" si="13"/>
        <v>0</v>
      </c>
      <c r="AI38" s="62" t="str">
        <f t="shared" si="14"/>
        <v/>
      </c>
      <c r="AJ38" s="65"/>
      <c r="AK38" s="67">
        <v>0</v>
      </c>
      <c r="AL38" s="68">
        <v>1</v>
      </c>
      <c r="AM38" s="69">
        <f t="shared" si="5"/>
        <v>0</v>
      </c>
      <c r="AN38" s="64"/>
      <c r="AO38" s="61">
        <f t="shared" si="15"/>
        <v>0</v>
      </c>
      <c r="AP38" s="62" t="str">
        <f t="shared" si="16"/>
        <v/>
      </c>
      <c r="AQ38" s="65"/>
      <c r="AR38" s="67">
        <v>0</v>
      </c>
      <c r="AS38" s="68">
        <v>1</v>
      </c>
      <c r="AT38" s="69">
        <f t="shared" si="6"/>
        <v>0</v>
      </c>
      <c r="AU38" s="64"/>
      <c r="AV38" s="61">
        <f t="shared" si="17"/>
        <v>0</v>
      </c>
      <c r="AW38" s="62" t="str">
        <f t="shared" si="18"/>
        <v/>
      </c>
      <c r="AX38" s="15"/>
      <c r="AY38" s="15"/>
    </row>
    <row r="39" spans="1:51" x14ac:dyDescent="0.35">
      <c r="A39" s="13"/>
      <c r="B39" s="71" t="s">
        <v>111</v>
      </c>
      <c r="C39" s="56"/>
      <c r="D39" s="57" t="s">
        <v>24</v>
      </c>
      <c r="E39" s="56"/>
      <c r="F39" s="21"/>
      <c r="G39" s="67"/>
      <c r="H39" s="68"/>
      <c r="I39" s="69"/>
      <c r="J39" s="67"/>
      <c r="K39" s="68"/>
      <c r="L39" s="69"/>
      <c r="M39" s="61">
        <f t="shared" si="7"/>
        <v>0</v>
      </c>
      <c r="N39" s="62" t="str">
        <f t="shared" si="8"/>
        <v/>
      </c>
      <c r="O39" s="70"/>
      <c r="P39" s="67">
        <v>0</v>
      </c>
      <c r="Q39" s="68">
        <v>1</v>
      </c>
      <c r="R39" s="69">
        <f>Q39*P39</f>
        <v>0</v>
      </c>
      <c r="S39" s="64"/>
      <c r="T39" s="61">
        <f t="shared" si="9"/>
        <v>0</v>
      </c>
      <c r="U39" s="62" t="str">
        <f t="shared" si="10"/>
        <v/>
      </c>
      <c r="V39" s="65"/>
      <c r="W39" s="67">
        <v>-0.06</v>
      </c>
      <c r="X39" s="68">
        <v>1</v>
      </c>
      <c r="Y39" s="69">
        <f>X39*W39</f>
        <v>-0.06</v>
      </c>
      <c r="Z39" s="64"/>
      <c r="AA39" s="61">
        <f>Y39-R39</f>
        <v>-0.06</v>
      </c>
      <c r="AB39" s="62" t="str">
        <f t="shared" si="12"/>
        <v/>
      </c>
      <c r="AC39" s="65"/>
      <c r="AD39" s="67">
        <v>-0.06</v>
      </c>
      <c r="AE39" s="68">
        <v>1</v>
      </c>
      <c r="AF39" s="69">
        <f>AE39*AD39</f>
        <v>-0.06</v>
      </c>
      <c r="AG39" s="64"/>
      <c r="AH39" s="61">
        <f>AF39-Y39</f>
        <v>0</v>
      </c>
      <c r="AI39" s="62">
        <f>IF(OR(Y39=0,AF39=0),"",(AH39/Y39))</f>
        <v>0</v>
      </c>
      <c r="AJ39" s="65"/>
      <c r="AK39" s="67">
        <v>-0.06</v>
      </c>
      <c r="AL39" s="68">
        <v>1</v>
      </c>
      <c r="AM39" s="69">
        <f>AL39*AK39</f>
        <v>-0.06</v>
      </c>
      <c r="AN39" s="64"/>
      <c r="AO39" s="61">
        <f>AM39-AF39</f>
        <v>0</v>
      </c>
      <c r="AP39" s="62">
        <f>IF(OR(AF39=0,AM39=0),"",(AO39/AF39))</f>
        <v>0</v>
      </c>
      <c r="AQ39" s="65"/>
      <c r="AR39" s="67">
        <v>0</v>
      </c>
      <c r="AS39" s="68">
        <v>1</v>
      </c>
      <c r="AT39" s="69">
        <f>AS39*AR39</f>
        <v>0</v>
      </c>
      <c r="AU39" s="64"/>
      <c r="AV39" s="61">
        <f>AT39-AM39</f>
        <v>0.06</v>
      </c>
      <c r="AW39" s="62" t="str">
        <f>IF(OR(AM39=0,AT39=0),"",(AV39/AM39))</f>
        <v/>
      </c>
      <c r="AX39" s="15"/>
      <c r="AY39" s="15"/>
    </row>
    <row r="40" spans="1:51" x14ac:dyDescent="0.35">
      <c r="A40" s="13"/>
      <c r="B40" s="66" t="s">
        <v>122</v>
      </c>
      <c r="C40" s="56"/>
      <c r="D40" s="57" t="s">
        <v>24</v>
      </c>
      <c r="E40" s="56"/>
      <c r="F40" s="21"/>
      <c r="G40" s="67"/>
      <c r="H40" s="68"/>
      <c r="I40" s="69"/>
      <c r="J40" s="67"/>
      <c r="K40" s="68"/>
      <c r="L40" s="69"/>
      <c r="M40" s="61">
        <f t="shared" si="7"/>
        <v>0</v>
      </c>
      <c r="N40" s="62" t="str">
        <f t="shared" si="8"/>
        <v/>
      </c>
      <c r="O40" s="70"/>
      <c r="P40" s="67">
        <v>0</v>
      </c>
      <c r="Q40" s="68">
        <v>1</v>
      </c>
      <c r="R40" s="69">
        <f t="shared" si="2"/>
        <v>0</v>
      </c>
      <c r="S40" s="64"/>
      <c r="T40" s="61">
        <f t="shared" si="9"/>
        <v>0</v>
      </c>
      <c r="U40" s="62" t="str">
        <f t="shared" si="10"/>
        <v/>
      </c>
      <c r="V40" s="65"/>
      <c r="W40" s="67">
        <v>-0.14000000000000001</v>
      </c>
      <c r="X40" s="68">
        <v>1</v>
      </c>
      <c r="Y40" s="69">
        <f t="shared" si="3"/>
        <v>-0.14000000000000001</v>
      </c>
      <c r="Z40" s="64"/>
      <c r="AA40" s="61">
        <f t="shared" si="11"/>
        <v>-0.14000000000000001</v>
      </c>
      <c r="AB40" s="62" t="str">
        <f t="shared" si="12"/>
        <v/>
      </c>
      <c r="AC40" s="65"/>
      <c r="AD40" s="67">
        <v>-0.14000000000000001</v>
      </c>
      <c r="AE40" s="68">
        <v>1</v>
      </c>
      <c r="AF40" s="69">
        <f t="shared" si="4"/>
        <v>-0.14000000000000001</v>
      </c>
      <c r="AG40" s="64"/>
      <c r="AH40" s="61">
        <f t="shared" si="13"/>
        <v>0</v>
      </c>
      <c r="AI40" s="62">
        <f t="shared" si="14"/>
        <v>0</v>
      </c>
      <c r="AJ40" s="65"/>
      <c r="AK40" s="67">
        <v>-0.14000000000000001</v>
      </c>
      <c r="AL40" s="68">
        <v>1</v>
      </c>
      <c r="AM40" s="69">
        <f t="shared" si="5"/>
        <v>-0.14000000000000001</v>
      </c>
      <c r="AN40" s="64"/>
      <c r="AO40" s="61">
        <f t="shared" si="15"/>
        <v>0</v>
      </c>
      <c r="AP40" s="62">
        <f t="shared" si="16"/>
        <v>0</v>
      </c>
      <c r="AQ40" s="65"/>
      <c r="AR40" s="67">
        <v>-0.14000000000000001</v>
      </c>
      <c r="AS40" s="68">
        <v>1</v>
      </c>
      <c r="AT40" s="69">
        <f t="shared" si="6"/>
        <v>-0.14000000000000001</v>
      </c>
      <c r="AU40" s="64"/>
      <c r="AV40" s="61">
        <f t="shared" si="17"/>
        <v>0</v>
      </c>
      <c r="AW40" s="62">
        <f t="shared" si="18"/>
        <v>0</v>
      </c>
      <c r="AX40" s="15"/>
      <c r="AY40" s="15"/>
    </row>
    <row r="41" spans="1:51" x14ac:dyDescent="0.35">
      <c r="A41" s="13"/>
      <c r="B41" s="66" t="s">
        <v>112</v>
      </c>
      <c r="C41" s="56"/>
      <c r="D41" s="57" t="s">
        <v>24</v>
      </c>
      <c r="E41" s="56"/>
      <c r="F41" s="21"/>
      <c r="G41" s="67"/>
      <c r="H41" s="68"/>
      <c r="I41" s="69"/>
      <c r="J41" s="67"/>
      <c r="K41" s="68"/>
      <c r="L41" s="69"/>
      <c r="M41" s="61">
        <f t="shared" si="7"/>
        <v>0</v>
      </c>
      <c r="N41" s="62" t="str">
        <f t="shared" si="8"/>
        <v/>
      </c>
      <c r="O41" s="70"/>
      <c r="P41" s="67">
        <v>-1.41</v>
      </c>
      <c r="Q41" s="68">
        <v>1</v>
      </c>
      <c r="R41" s="69">
        <f>Q41*P41</f>
        <v>-1.41</v>
      </c>
      <c r="S41" s="64"/>
      <c r="T41" s="61">
        <f t="shared" si="9"/>
        <v>-1.41</v>
      </c>
      <c r="U41" s="62" t="str">
        <f t="shared" si="10"/>
        <v/>
      </c>
      <c r="V41" s="65"/>
      <c r="W41" s="67">
        <v>-1.41</v>
      </c>
      <c r="X41" s="68">
        <v>1</v>
      </c>
      <c r="Y41" s="69">
        <f>X41*W41</f>
        <v>-1.41</v>
      </c>
      <c r="Z41" s="64"/>
      <c r="AA41" s="61">
        <f>Y41-R41</f>
        <v>0</v>
      </c>
      <c r="AB41" s="62">
        <f t="shared" si="12"/>
        <v>0</v>
      </c>
      <c r="AC41" s="65"/>
      <c r="AD41" s="67">
        <v>0</v>
      </c>
      <c r="AE41" s="68">
        <v>1</v>
      </c>
      <c r="AF41" s="69">
        <f>AE41*AD41</f>
        <v>0</v>
      </c>
      <c r="AG41" s="64"/>
      <c r="AH41" s="61">
        <f>AF41-Y41</f>
        <v>1.41</v>
      </c>
      <c r="AI41" s="62" t="str">
        <f>IF(OR(Y41=0,AF41=0),"",(AH41/Y41))</f>
        <v/>
      </c>
      <c r="AJ41" s="65"/>
      <c r="AK41" s="67">
        <v>0</v>
      </c>
      <c r="AL41" s="68">
        <v>1</v>
      </c>
      <c r="AM41" s="69">
        <f>AL41*AK41</f>
        <v>0</v>
      </c>
      <c r="AN41" s="64"/>
      <c r="AO41" s="61">
        <f>AM41-AF41</f>
        <v>0</v>
      </c>
      <c r="AP41" s="62" t="str">
        <f>IF(OR(AF41=0,AM41=0),"",(AO41/AF41))</f>
        <v/>
      </c>
      <c r="AQ41" s="65"/>
      <c r="AR41" s="67">
        <v>0</v>
      </c>
      <c r="AS41" s="68">
        <v>1</v>
      </c>
      <c r="AT41" s="69">
        <f>AS41*AR41</f>
        <v>0</v>
      </c>
      <c r="AU41" s="64"/>
      <c r="AV41" s="61">
        <f>AT41-AM41</f>
        <v>0</v>
      </c>
      <c r="AW41" s="62" t="str">
        <f>IF(OR(AM41=0,AT41=0),"",(AV41/AM41))</f>
        <v/>
      </c>
      <c r="AX41" s="15"/>
      <c r="AY41" s="15"/>
    </row>
    <row r="42" spans="1:51" x14ac:dyDescent="0.35">
      <c r="A42" s="13"/>
      <c r="B42" s="66" t="s">
        <v>113</v>
      </c>
      <c r="C42" s="56"/>
      <c r="D42" s="57" t="s">
        <v>24</v>
      </c>
      <c r="E42" s="56"/>
      <c r="F42" s="21"/>
      <c r="G42" s="67"/>
      <c r="H42" s="68"/>
      <c r="I42" s="69"/>
      <c r="J42" s="67"/>
      <c r="K42" s="68"/>
      <c r="L42" s="69"/>
      <c r="M42" s="61">
        <f t="shared" si="7"/>
        <v>0</v>
      </c>
      <c r="N42" s="62" t="str">
        <f t="shared" si="8"/>
        <v/>
      </c>
      <c r="O42" s="70"/>
      <c r="P42" s="67">
        <v>-0.28000000000000003</v>
      </c>
      <c r="Q42" s="68">
        <v>1</v>
      </c>
      <c r="R42" s="69">
        <f>Q42*P42</f>
        <v>-0.28000000000000003</v>
      </c>
      <c r="S42" s="64"/>
      <c r="T42" s="61">
        <f t="shared" si="9"/>
        <v>-0.28000000000000003</v>
      </c>
      <c r="U42" s="62" t="str">
        <f t="shared" si="10"/>
        <v/>
      </c>
      <c r="V42" s="65"/>
      <c r="W42" s="67">
        <v>-0.28000000000000003</v>
      </c>
      <c r="X42" s="68">
        <v>1</v>
      </c>
      <c r="Y42" s="69">
        <f>X42*W42</f>
        <v>-0.28000000000000003</v>
      </c>
      <c r="Z42" s="64"/>
      <c r="AA42" s="61">
        <f>Y42-R42</f>
        <v>0</v>
      </c>
      <c r="AB42" s="62">
        <f t="shared" si="12"/>
        <v>0</v>
      </c>
      <c r="AC42" s="65"/>
      <c r="AD42" s="67">
        <v>-0.28000000000000003</v>
      </c>
      <c r="AE42" s="68">
        <v>1</v>
      </c>
      <c r="AF42" s="69">
        <f>AE42*AD42</f>
        <v>-0.28000000000000003</v>
      </c>
      <c r="AG42" s="64"/>
      <c r="AH42" s="61">
        <f>AF42-Y42</f>
        <v>0</v>
      </c>
      <c r="AI42" s="62">
        <f>IF(OR(Y42=0,AF42=0),"",(AH42/Y42))</f>
        <v>0</v>
      </c>
      <c r="AJ42" s="65"/>
      <c r="AK42" s="67">
        <v>-0.28000000000000003</v>
      </c>
      <c r="AL42" s="68">
        <v>1</v>
      </c>
      <c r="AM42" s="69">
        <f>AL42*AK42</f>
        <v>-0.28000000000000003</v>
      </c>
      <c r="AN42" s="64"/>
      <c r="AO42" s="61">
        <f>AM42-AF42</f>
        <v>0</v>
      </c>
      <c r="AP42" s="62">
        <f>IF(OR(AF42=0,AM42=0),"",(AO42/AF42))</f>
        <v>0</v>
      </c>
      <c r="AQ42" s="65"/>
      <c r="AR42" s="67">
        <v>-0.28000000000000003</v>
      </c>
      <c r="AS42" s="68">
        <v>1</v>
      </c>
      <c r="AT42" s="69">
        <f>AS42*AR42</f>
        <v>-0.28000000000000003</v>
      </c>
      <c r="AU42" s="64"/>
      <c r="AV42" s="61">
        <f>AT42-AM42</f>
        <v>0</v>
      </c>
      <c r="AW42" s="62">
        <f>IF(OR(AM42=0,AT42=0),"",(AV42/AM42))</f>
        <v>0</v>
      </c>
      <c r="AX42" s="15"/>
      <c r="AY42" s="15"/>
    </row>
    <row r="43" spans="1:51" x14ac:dyDescent="0.35">
      <c r="A43" s="13"/>
      <c r="B43" s="72" t="s">
        <v>114</v>
      </c>
      <c r="C43" s="56"/>
      <c r="D43" s="57" t="s">
        <v>24</v>
      </c>
      <c r="E43" s="56"/>
      <c r="F43" s="21"/>
      <c r="G43" s="67"/>
      <c r="H43" s="68"/>
      <c r="I43" s="69"/>
      <c r="J43" s="67"/>
      <c r="K43" s="68"/>
      <c r="L43" s="69"/>
      <c r="M43" s="61">
        <f t="shared" si="7"/>
        <v>0</v>
      </c>
      <c r="N43" s="62" t="str">
        <f t="shared" si="8"/>
        <v/>
      </c>
      <c r="O43" s="70"/>
      <c r="P43" s="67">
        <v>0</v>
      </c>
      <c r="Q43" s="68">
        <v>1</v>
      </c>
      <c r="R43" s="69">
        <f t="shared" si="2"/>
        <v>0</v>
      </c>
      <c r="S43" s="64"/>
      <c r="T43" s="61">
        <f t="shared" si="9"/>
        <v>0</v>
      </c>
      <c r="U43" s="62" t="str">
        <f t="shared" si="10"/>
        <v/>
      </c>
      <c r="V43" s="65"/>
      <c r="W43" s="67">
        <v>-0.74</v>
      </c>
      <c r="X43" s="68">
        <v>1</v>
      </c>
      <c r="Y43" s="69">
        <f t="shared" si="3"/>
        <v>-0.74</v>
      </c>
      <c r="Z43" s="64"/>
      <c r="AA43" s="61">
        <f t="shared" si="11"/>
        <v>-0.74</v>
      </c>
      <c r="AB43" s="62" t="str">
        <f t="shared" si="12"/>
        <v/>
      </c>
      <c r="AC43" s="65"/>
      <c r="AD43" s="67">
        <v>-0.74</v>
      </c>
      <c r="AE43" s="68">
        <v>1</v>
      </c>
      <c r="AF43" s="69">
        <f t="shared" si="4"/>
        <v>-0.74</v>
      </c>
      <c r="AG43" s="64"/>
      <c r="AH43" s="61">
        <f t="shared" si="13"/>
        <v>0</v>
      </c>
      <c r="AI43" s="62">
        <f t="shared" si="14"/>
        <v>0</v>
      </c>
      <c r="AJ43" s="65"/>
      <c r="AK43" s="67">
        <v>-0.74</v>
      </c>
      <c r="AL43" s="68">
        <v>1</v>
      </c>
      <c r="AM43" s="69">
        <f t="shared" si="5"/>
        <v>-0.74</v>
      </c>
      <c r="AN43" s="64"/>
      <c r="AO43" s="61">
        <f t="shared" si="15"/>
        <v>0</v>
      </c>
      <c r="AP43" s="62">
        <f t="shared" si="16"/>
        <v>0</v>
      </c>
      <c r="AQ43" s="65"/>
      <c r="AR43" s="67">
        <v>-0.74</v>
      </c>
      <c r="AS43" s="68">
        <v>1</v>
      </c>
      <c r="AT43" s="69">
        <f t="shared" si="6"/>
        <v>-0.74</v>
      </c>
      <c r="AU43" s="64"/>
      <c r="AV43" s="61">
        <f t="shared" si="17"/>
        <v>0</v>
      </c>
      <c r="AW43" s="62">
        <f t="shared" si="18"/>
        <v>0</v>
      </c>
      <c r="AX43" s="15"/>
      <c r="AY43" s="15"/>
    </row>
    <row r="44" spans="1:51" s="86" customFormat="1" x14ac:dyDescent="0.35">
      <c r="A44" s="73"/>
      <c r="B44" s="74" t="s">
        <v>28</v>
      </c>
      <c r="C44" s="75"/>
      <c r="D44" s="76"/>
      <c r="E44" s="75"/>
      <c r="F44" s="77"/>
      <c r="G44" s="78"/>
      <c r="H44" s="79"/>
      <c r="I44" s="80">
        <f>SUM(I26:I43)</f>
        <v>40.699999999999996</v>
      </c>
      <c r="J44" s="78"/>
      <c r="K44" s="79"/>
      <c r="L44" s="80">
        <f>SUM(L26:L43)</f>
        <v>42.689999999999991</v>
      </c>
      <c r="M44" s="81">
        <f>L44-I44</f>
        <v>1.9899999999999949</v>
      </c>
      <c r="N44" s="82">
        <f>IF(OR(I44=0,L44=0),"",(M44/I44))</f>
        <v>4.8894348894348773E-2</v>
      </c>
      <c r="O44" s="83"/>
      <c r="P44" s="78"/>
      <c r="Q44" s="79"/>
      <c r="R44" s="80">
        <f>SUM(R26:R43)</f>
        <v>45.93</v>
      </c>
      <c r="S44" s="84"/>
      <c r="T44" s="81">
        <f t="shared" si="9"/>
        <v>3.2400000000000091</v>
      </c>
      <c r="U44" s="82">
        <f t="shared" si="10"/>
        <v>7.5895994378074719E-2</v>
      </c>
      <c r="V44" s="85"/>
      <c r="W44" s="78"/>
      <c r="X44" s="79"/>
      <c r="Y44" s="80">
        <f>SUM(Y26:Y43)</f>
        <v>49.33</v>
      </c>
      <c r="Z44" s="84"/>
      <c r="AA44" s="81">
        <f>Y44-R44</f>
        <v>3.3999999999999986</v>
      </c>
      <c r="AB44" s="82">
        <f t="shared" si="12"/>
        <v>7.4025691269322846E-2</v>
      </c>
      <c r="AC44" s="85"/>
      <c r="AD44" s="78"/>
      <c r="AE44" s="79"/>
      <c r="AF44" s="80">
        <f>SUM(AF26:AF43)</f>
        <v>53.05</v>
      </c>
      <c r="AG44" s="84"/>
      <c r="AH44" s="81">
        <f t="shared" si="13"/>
        <v>3.7199999999999989</v>
      </c>
      <c r="AI44" s="82">
        <f t="shared" si="14"/>
        <v>7.5410500709507375E-2</v>
      </c>
      <c r="AJ44" s="85"/>
      <c r="AK44" s="78"/>
      <c r="AL44" s="79"/>
      <c r="AM44" s="80">
        <f>SUM(AM26:AM43)</f>
        <v>57.019999999999996</v>
      </c>
      <c r="AN44" s="84"/>
      <c r="AO44" s="81">
        <f t="shared" si="15"/>
        <v>3.9699999999999989</v>
      </c>
      <c r="AP44" s="82">
        <f t="shared" si="16"/>
        <v>7.4835061262959454E-2</v>
      </c>
      <c r="AQ44" s="85"/>
      <c r="AR44" s="78"/>
      <c r="AS44" s="79"/>
      <c r="AT44" s="80">
        <f>SUM(AT26:AT43)</f>
        <v>59.879999999999995</v>
      </c>
      <c r="AU44" s="84"/>
      <c r="AV44" s="81">
        <f t="shared" si="17"/>
        <v>2.8599999999999994</v>
      </c>
      <c r="AW44" s="82">
        <f t="shared" si="18"/>
        <v>5.0157839354612412E-2</v>
      </c>
    </row>
    <row r="45" spans="1:51" ht="15.75" customHeight="1" x14ac:dyDescent="0.35">
      <c r="A45" s="13"/>
      <c r="B45" s="87" t="s">
        <v>29</v>
      </c>
      <c r="C45" s="56"/>
      <c r="D45" s="57" t="s">
        <v>30</v>
      </c>
      <c r="E45" s="56"/>
      <c r="F45" s="21"/>
      <c r="G45" s="88">
        <f>IF(ISBLANK($D$19)=TRUE, 0, IF($D$19="TOU", $D$323*$G$58+$D$324*$G$59+$D$325*$G$60, IF(AND($D$19="non-TOU", $H$62&gt;0), $G$62,$G$61)))</f>
        <v>9.3670000000000003E-2</v>
      </c>
      <c r="H45" s="89">
        <f>$G$21*(1+G72)-$G$21</f>
        <v>22.125000000000114</v>
      </c>
      <c r="I45" s="69">
        <f>H45*G45</f>
        <v>2.0724487500000106</v>
      </c>
      <c r="J45" s="88">
        <v>9.3670000000000003E-2</v>
      </c>
      <c r="K45" s="89">
        <f>$G$21*(1+J72)-$G$21</f>
        <v>22.125000000000114</v>
      </c>
      <c r="L45" s="69">
        <f>K45*J45</f>
        <v>2.0724487500000106</v>
      </c>
      <c r="M45" s="61">
        <f t="shared" si="7"/>
        <v>0</v>
      </c>
      <c r="N45" s="62">
        <f t="shared" si="8"/>
        <v>0</v>
      </c>
      <c r="O45" s="70"/>
      <c r="P45" s="88">
        <f>IF(ISBLANK($D19)=TRUE, 0, IF($D19="TOU", $D$323*P58+$D$324*P59+$D$325*P60, IF(AND($D19="non-TOU", Q62&gt;0), P62,P61)))</f>
        <v>9.3670000000000003E-2</v>
      </c>
      <c r="Q45" s="89">
        <f>$G$21*(1+P72)-$G$21</f>
        <v>22.125000000000114</v>
      </c>
      <c r="R45" s="69">
        <f>Q45*P45</f>
        <v>2.0724487500000106</v>
      </c>
      <c r="S45" s="64"/>
      <c r="T45" s="61">
        <f t="shared" si="9"/>
        <v>0</v>
      </c>
      <c r="U45" s="62">
        <f t="shared" si="10"/>
        <v>0</v>
      </c>
      <c r="V45" s="65"/>
      <c r="W45" s="88">
        <f>IF(ISBLANK($D19)=TRUE, 0, IF($D19="TOU", $D$323*W58+$D$324*W59+$D$325*W60, IF(AND($D19="non-TOU", X62&gt;0), W62,W61)))</f>
        <v>9.3670000000000003E-2</v>
      </c>
      <c r="X45" s="89">
        <f>$G$21*(1+W72)-$G$21</f>
        <v>22.125000000000114</v>
      </c>
      <c r="Y45" s="69">
        <f>X45*W45</f>
        <v>2.0724487500000106</v>
      </c>
      <c r="Z45" s="64"/>
      <c r="AA45" s="61">
        <f t="shared" si="11"/>
        <v>0</v>
      </c>
      <c r="AB45" s="62">
        <f t="shared" si="12"/>
        <v>0</v>
      </c>
      <c r="AC45" s="65"/>
      <c r="AD45" s="88">
        <f>IF(ISBLANK($D19)=TRUE, 0, IF($D19="TOU", $D$323*AD58+$D$324*AD59+$D$325*AD60, IF(AND($D19="non-TOU", AE62&gt;0), AD62,AD61)))</f>
        <v>9.3670000000000003E-2</v>
      </c>
      <c r="AE45" s="89">
        <f>$G$21*(1+AD72)-$G$21</f>
        <v>22.125000000000114</v>
      </c>
      <c r="AF45" s="69">
        <f>AE45*AD45</f>
        <v>2.0724487500000106</v>
      </c>
      <c r="AG45" s="64"/>
      <c r="AH45" s="61">
        <f t="shared" si="13"/>
        <v>0</v>
      </c>
      <c r="AI45" s="62">
        <f t="shared" si="14"/>
        <v>0</v>
      </c>
      <c r="AJ45" s="65"/>
      <c r="AK45" s="88">
        <f>IF(ISBLANK($D19)=TRUE, 0, IF($D19="TOU", $D$323*AK58+$D$324*AK59+$D$325*AK60, IF(AND($D19="non-TOU", AL62&gt;0), AK62,AK61)))</f>
        <v>9.3670000000000003E-2</v>
      </c>
      <c r="AL45" s="89">
        <f>$G$21*(1+AK72)-$G$21</f>
        <v>22.125000000000114</v>
      </c>
      <c r="AM45" s="69">
        <f>AL45*AK45</f>
        <v>2.0724487500000106</v>
      </c>
      <c r="AN45" s="64"/>
      <c r="AO45" s="61">
        <f t="shared" si="15"/>
        <v>0</v>
      </c>
      <c r="AP45" s="62">
        <f t="shared" si="16"/>
        <v>0</v>
      </c>
      <c r="AQ45" s="65"/>
      <c r="AR45" s="88">
        <f>IF(ISBLANK($D19)=TRUE, 0, IF($D19="TOU", $D$323*AR58+$D$324*AR59+$D$325*AR60, IF(AND($D19="non-TOU", AS62&gt;0), AR62,AR61)))</f>
        <v>9.3670000000000003E-2</v>
      </c>
      <c r="AS45" s="89">
        <f>$G$21*(1+AR72)-$G$21</f>
        <v>22.125000000000114</v>
      </c>
      <c r="AT45" s="69">
        <f>AS45*AR45</f>
        <v>2.0724487500000106</v>
      </c>
      <c r="AU45" s="64"/>
      <c r="AV45" s="61">
        <f t="shared" si="17"/>
        <v>0</v>
      </c>
      <c r="AW45" s="62">
        <f t="shared" si="18"/>
        <v>0</v>
      </c>
      <c r="AX45" s="15"/>
      <c r="AY45" s="15"/>
    </row>
    <row r="46" spans="1:51" x14ac:dyDescent="0.35">
      <c r="A46" s="13"/>
      <c r="B46" s="87" t="s">
        <v>31</v>
      </c>
      <c r="C46" s="56"/>
      <c r="D46" s="57" t="s">
        <v>30</v>
      </c>
      <c r="E46" s="56"/>
      <c r="F46" s="21"/>
      <c r="G46" s="90">
        <v>3.1900000000000001E-3</v>
      </c>
      <c r="H46" s="89">
        <f>+$G$21</f>
        <v>750</v>
      </c>
      <c r="I46" s="69">
        <f t="shared" ref="I46" si="20">H46*G46</f>
        <v>2.3925000000000001</v>
      </c>
      <c r="J46" s="90">
        <v>4.4299999999999999E-3</v>
      </c>
      <c r="K46" s="89">
        <f>+$G$21</f>
        <v>750</v>
      </c>
      <c r="L46" s="69">
        <f t="shared" ref="L46" si="21">K46*J46</f>
        <v>3.3224999999999998</v>
      </c>
      <c r="M46" s="61">
        <f t="shared" si="7"/>
        <v>0.92999999999999972</v>
      </c>
      <c r="N46" s="62">
        <f t="shared" si="8"/>
        <v>0.38871473354231961</v>
      </c>
      <c r="O46" s="70"/>
      <c r="P46" s="90">
        <v>0</v>
      </c>
      <c r="Q46" s="89">
        <f>+$G$21</f>
        <v>750</v>
      </c>
      <c r="R46" s="69">
        <f t="shared" ref="R46" si="22">Q46*P46</f>
        <v>0</v>
      </c>
      <c r="S46" s="64"/>
      <c r="T46" s="61">
        <f t="shared" si="9"/>
        <v>-3.3224999999999998</v>
      </c>
      <c r="U46" s="62" t="str">
        <f t="shared" si="10"/>
        <v/>
      </c>
      <c r="V46" s="65"/>
      <c r="W46" s="90">
        <v>0</v>
      </c>
      <c r="X46" s="89">
        <f>+$G$21</f>
        <v>750</v>
      </c>
      <c r="Y46" s="69">
        <f t="shared" ref="Y46" si="23">X46*W46</f>
        <v>0</v>
      </c>
      <c r="Z46" s="64"/>
      <c r="AA46" s="61">
        <f t="shared" si="11"/>
        <v>0</v>
      </c>
      <c r="AB46" s="62" t="str">
        <f t="shared" si="12"/>
        <v/>
      </c>
      <c r="AC46" s="65"/>
      <c r="AD46" s="90">
        <v>0</v>
      </c>
      <c r="AE46" s="89">
        <f>+$G$21</f>
        <v>750</v>
      </c>
      <c r="AF46" s="69">
        <f t="shared" ref="AF46" si="24">AE46*AD46</f>
        <v>0</v>
      </c>
      <c r="AG46" s="64"/>
      <c r="AH46" s="61">
        <f t="shared" si="13"/>
        <v>0</v>
      </c>
      <c r="AI46" s="62" t="str">
        <f t="shared" si="14"/>
        <v/>
      </c>
      <c r="AJ46" s="65"/>
      <c r="AK46" s="90">
        <v>0</v>
      </c>
      <c r="AL46" s="89">
        <f>+$G$21</f>
        <v>750</v>
      </c>
      <c r="AM46" s="69">
        <f t="shared" ref="AM46" si="25">AL46*AK46</f>
        <v>0</v>
      </c>
      <c r="AN46" s="64"/>
      <c r="AO46" s="61">
        <f t="shared" si="15"/>
        <v>0</v>
      </c>
      <c r="AP46" s="62" t="str">
        <f t="shared" si="16"/>
        <v/>
      </c>
      <c r="AQ46" s="65"/>
      <c r="AR46" s="90">
        <v>0</v>
      </c>
      <c r="AS46" s="89">
        <f>+$G$21</f>
        <v>750</v>
      </c>
      <c r="AT46" s="69">
        <f t="shared" ref="AT46" si="26">AS46*AR46</f>
        <v>0</v>
      </c>
      <c r="AU46" s="64"/>
      <c r="AV46" s="61">
        <f t="shared" si="17"/>
        <v>0</v>
      </c>
      <c r="AW46" s="62" t="str">
        <f t="shared" si="18"/>
        <v/>
      </c>
      <c r="AX46" s="15"/>
      <c r="AY46" s="15"/>
    </row>
    <row r="47" spans="1:51" ht="17.25" customHeight="1" x14ac:dyDescent="0.35">
      <c r="A47" s="13"/>
      <c r="B47" s="87" t="s">
        <v>32</v>
      </c>
      <c r="C47" s="56"/>
      <c r="D47" s="57" t="s">
        <v>30</v>
      </c>
      <c r="E47" s="56"/>
      <c r="F47" s="21"/>
      <c r="G47" s="90">
        <v>-1.4999999999999999E-4</v>
      </c>
      <c r="H47" s="89">
        <f>+$G$21</f>
        <v>750</v>
      </c>
      <c r="I47" s="69">
        <f>H47*G47</f>
        <v>-0.11249999999999999</v>
      </c>
      <c r="J47" s="90">
        <v>-1.2999999999999999E-4</v>
      </c>
      <c r="K47" s="89">
        <f>+$G$21</f>
        <v>750</v>
      </c>
      <c r="L47" s="69">
        <f>K47*J47</f>
        <v>-9.7499999999999989E-2</v>
      </c>
      <c r="M47" s="61">
        <f t="shared" si="7"/>
        <v>1.4999999999999999E-2</v>
      </c>
      <c r="N47" s="62">
        <f t="shared" si="8"/>
        <v>-0.13333333333333333</v>
      </c>
      <c r="O47" s="70"/>
      <c r="P47" s="90">
        <v>0</v>
      </c>
      <c r="Q47" s="89">
        <f>+$G$21</f>
        <v>750</v>
      </c>
      <c r="R47" s="69">
        <f>Q47*P47</f>
        <v>0</v>
      </c>
      <c r="S47" s="64"/>
      <c r="T47" s="61">
        <f t="shared" si="9"/>
        <v>9.7499999999999989E-2</v>
      </c>
      <c r="U47" s="62" t="str">
        <f t="shared" si="10"/>
        <v/>
      </c>
      <c r="V47" s="65"/>
      <c r="W47" s="90">
        <v>0</v>
      </c>
      <c r="X47" s="89">
        <f>+$G$21</f>
        <v>750</v>
      </c>
      <c r="Y47" s="69">
        <f>X47*W47</f>
        <v>0</v>
      </c>
      <c r="Z47" s="64"/>
      <c r="AA47" s="61">
        <f t="shared" si="11"/>
        <v>0</v>
      </c>
      <c r="AB47" s="62" t="str">
        <f t="shared" si="12"/>
        <v/>
      </c>
      <c r="AC47" s="65"/>
      <c r="AD47" s="90">
        <v>0</v>
      </c>
      <c r="AE47" s="89">
        <f>+$G$21</f>
        <v>750</v>
      </c>
      <c r="AF47" s="69">
        <f>AE47*AD47</f>
        <v>0</v>
      </c>
      <c r="AG47" s="64"/>
      <c r="AH47" s="61">
        <f t="shared" si="13"/>
        <v>0</v>
      </c>
      <c r="AI47" s="62" t="str">
        <f t="shared" si="14"/>
        <v/>
      </c>
      <c r="AJ47" s="65"/>
      <c r="AK47" s="90">
        <v>0</v>
      </c>
      <c r="AL47" s="89">
        <f>+$G$21</f>
        <v>750</v>
      </c>
      <c r="AM47" s="69">
        <f>AL47*AK47</f>
        <v>0</v>
      </c>
      <c r="AN47" s="64"/>
      <c r="AO47" s="61">
        <f t="shared" si="15"/>
        <v>0</v>
      </c>
      <c r="AP47" s="62" t="str">
        <f t="shared" si="16"/>
        <v/>
      </c>
      <c r="AQ47" s="65"/>
      <c r="AR47" s="90">
        <v>0</v>
      </c>
      <c r="AS47" s="89">
        <f>+$G$21</f>
        <v>750</v>
      </c>
      <c r="AT47" s="69">
        <f>AS47*AR47</f>
        <v>0</v>
      </c>
      <c r="AU47" s="64"/>
      <c r="AV47" s="61">
        <f t="shared" si="17"/>
        <v>0</v>
      </c>
      <c r="AW47" s="62" t="str">
        <f t="shared" si="18"/>
        <v/>
      </c>
      <c r="AX47" s="15"/>
      <c r="AY47" s="15"/>
    </row>
    <row r="48" spans="1:51" ht="15.75" customHeight="1" x14ac:dyDescent="0.35">
      <c r="A48" s="13"/>
      <c r="B48" s="87" t="s">
        <v>33</v>
      </c>
      <c r="C48" s="56"/>
      <c r="D48" s="57" t="s">
        <v>30</v>
      </c>
      <c r="E48" s="56"/>
      <c r="F48" s="21"/>
      <c r="G48" s="90">
        <v>-2.5100000000000001E-3</v>
      </c>
      <c r="H48" s="91"/>
      <c r="I48" s="69">
        <f t="shared" ref="I48" si="27">H48*G48</f>
        <v>0</v>
      </c>
      <c r="J48" s="90">
        <v>0</v>
      </c>
      <c r="K48" s="91"/>
      <c r="L48" s="69">
        <f t="shared" ref="L48" si="28">K48*J48</f>
        <v>0</v>
      </c>
      <c r="M48" s="61">
        <f t="shared" si="7"/>
        <v>0</v>
      </c>
      <c r="N48" s="62" t="str">
        <f t="shared" si="8"/>
        <v/>
      </c>
      <c r="O48" s="70"/>
      <c r="P48" s="90">
        <v>0</v>
      </c>
      <c r="Q48" s="91"/>
      <c r="R48" s="69">
        <f t="shared" ref="R48" si="29">Q48*P48</f>
        <v>0</v>
      </c>
      <c r="S48" s="64"/>
      <c r="T48" s="61">
        <f t="shared" si="9"/>
        <v>0</v>
      </c>
      <c r="U48" s="62" t="str">
        <f t="shared" si="10"/>
        <v/>
      </c>
      <c r="V48" s="65"/>
      <c r="W48" s="90">
        <v>0</v>
      </c>
      <c r="X48" s="91"/>
      <c r="Y48" s="69">
        <f t="shared" ref="Y48" si="30">X48*W48</f>
        <v>0</v>
      </c>
      <c r="Z48" s="64"/>
      <c r="AA48" s="61">
        <f t="shared" si="11"/>
        <v>0</v>
      </c>
      <c r="AB48" s="62" t="str">
        <f t="shared" si="12"/>
        <v/>
      </c>
      <c r="AC48" s="65"/>
      <c r="AD48" s="90">
        <v>0</v>
      </c>
      <c r="AE48" s="91"/>
      <c r="AF48" s="69">
        <f t="shared" ref="AF48" si="31">AE48*AD48</f>
        <v>0</v>
      </c>
      <c r="AG48" s="64"/>
      <c r="AH48" s="61">
        <f t="shared" si="13"/>
        <v>0</v>
      </c>
      <c r="AI48" s="62" t="str">
        <f t="shared" si="14"/>
        <v/>
      </c>
      <c r="AJ48" s="65"/>
      <c r="AK48" s="90">
        <v>0</v>
      </c>
      <c r="AL48" s="91"/>
      <c r="AM48" s="69">
        <f t="shared" ref="AM48" si="32">AL48*AK48</f>
        <v>0</v>
      </c>
      <c r="AN48" s="64"/>
      <c r="AO48" s="61">
        <f t="shared" si="15"/>
        <v>0</v>
      </c>
      <c r="AP48" s="62" t="str">
        <f t="shared" si="16"/>
        <v/>
      </c>
      <c r="AQ48" s="65"/>
      <c r="AR48" s="90">
        <v>0</v>
      </c>
      <c r="AS48" s="91"/>
      <c r="AT48" s="69">
        <f t="shared" ref="AT48" si="33">AS48*AR48</f>
        <v>0</v>
      </c>
      <c r="AU48" s="64"/>
      <c r="AV48" s="61">
        <f t="shared" si="17"/>
        <v>0</v>
      </c>
      <c r="AW48" s="62" t="str">
        <f t="shared" si="18"/>
        <v/>
      </c>
      <c r="AX48" s="15"/>
      <c r="AY48" s="15"/>
    </row>
    <row r="49" spans="1:51" x14ac:dyDescent="0.35">
      <c r="A49" s="13"/>
      <c r="B49" s="92" t="s">
        <v>34</v>
      </c>
      <c r="C49" s="56"/>
      <c r="D49" s="57" t="s">
        <v>24</v>
      </c>
      <c r="E49" s="56"/>
      <c r="F49" s="21"/>
      <c r="G49" s="93">
        <v>0.41</v>
      </c>
      <c r="H49" s="59">
        <v>1</v>
      </c>
      <c r="I49" s="69">
        <f>H49*G49</f>
        <v>0.41</v>
      </c>
      <c r="J49" s="93">
        <v>0.41</v>
      </c>
      <c r="K49" s="59">
        <v>1</v>
      </c>
      <c r="L49" s="69">
        <f>K49*J49</f>
        <v>0.41</v>
      </c>
      <c r="M49" s="61">
        <f t="shared" si="7"/>
        <v>0</v>
      </c>
      <c r="N49" s="62">
        <f t="shared" si="8"/>
        <v>0</v>
      </c>
      <c r="O49" s="70"/>
      <c r="P49" s="93">
        <v>0.41</v>
      </c>
      <c r="Q49" s="59">
        <v>1</v>
      </c>
      <c r="R49" s="69">
        <f>Q49*P49</f>
        <v>0.41</v>
      </c>
      <c r="S49" s="64"/>
      <c r="T49" s="61">
        <f t="shared" si="9"/>
        <v>0</v>
      </c>
      <c r="U49" s="62">
        <f t="shared" si="10"/>
        <v>0</v>
      </c>
      <c r="V49" s="65"/>
      <c r="W49" s="93">
        <v>0.41</v>
      </c>
      <c r="X49" s="59">
        <v>1</v>
      </c>
      <c r="Y49" s="69">
        <f>X49*W49</f>
        <v>0.41</v>
      </c>
      <c r="Z49" s="64"/>
      <c r="AA49" s="61">
        <f t="shared" si="11"/>
        <v>0</v>
      </c>
      <c r="AB49" s="62">
        <f t="shared" si="12"/>
        <v>0</v>
      </c>
      <c r="AC49" s="65"/>
      <c r="AD49" s="93">
        <v>0.41</v>
      </c>
      <c r="AE49" s="59">
        <v>1</v>
      </c>
      <c r="AF49" s="69">
        <f>AE49*AD49</f>
        <v>0.41</v>
      </c>
      <c r="AG49" s="64"/>
      <c r="AH49" s="61">
        <f t="shared" si="13"/>
        <v>0</v>
      </c>
      <c r="AI49" s="62">
        <f t="shared" si="14"/>
        <v>0</v>
      </c>
      <c r="AJ49" s="65"/>
      <c r="AK49" s="93"/>
      <c r="AL49" s="59">
        <v>1</v>
      </c>
      <c r="AM49" s="69">
        <f>AL49*AK49</f>
        <v>0</v>
      </c>
      <c r="AN49" s="64"/>
      <c r="AO49" s="61">
        <f t="shared" si="15"/>
        <v>-0.41</v>
      </c>
      <c r="AP49" s="62" t="str">
        <f t="shared" si="16"/>
        <v/>
      </c>
      <c r="AQ49" s="65"/>
      <c r="AR49" s="93"/>
      <c r="AS49" s="59">
        <v>1</v>
      </c>
      <c r="AT49" s="69">
        <f>AS49*AR49</f>
        <v>0</v>
      </c>
      <c r="AU49" s="64"/>
      <c r="AV49" s="61">
        <f t="shared" si="17"/>
        <v>0</v>
      </c>
      <c r="AW49" s="62" t="str">
        <f t="shared" si="18"/>
        <v/>
      </c>
      <c r="AX49" s="15"/>
      <c r="AY49" s="15"/>
    </row>
    <row r="50" spans="1:51" s="86" customFormat="1" x14ac:dyDescent="0.35">
      <c r="A50" s="73"/>
      <c r="B50" s="94" t="s">
        <v>35</v>
      </c>
      <c r="C50" s="95"/>
      <c r="D50" s="96"/>
      <c r="E50" s="95"/>
      <c r="F50" s="77"/>
      <c r="G50" s="97"/>
      <c r="H50" s="98"/>
      <c r="I50" s="99">
        <f>SUM(I45:I49)+I44</f>
        <v>45.462448750000007</v>
      </c>
      <c r="J50" s="97"/>
      <c r="K50" s="98"/>
      <c r="L50" s="99">
        <f>SUM(L45:L49)+L44</f>
        <v>48.397448750000002</v>
      </c>
      <c r="M50" s="81">
        <f t="shared" si="7"/>
        <v>2.9349999999999952</v>
      </c>
      <c r="N50" s="82">
        <f t="shared" si="8"/>
        <v>6.4558775004392929E-2</v>
      </c>
      <c r="O50" s="100"/>
      <c r="P50" s="97"/>
      <c r="Q50" s="98"/>
      <c r="R50" s="99">
        <f>SUM(R45:R49)+R44</f>
        <v>48.41244875000001</v>
      </c>
      <c r="S50" s="84"/>
      <c r="T50" s="81">
        <f t="shared" si="9"/>
        <v>1.5000000000007674E-2</v>
      </c>
      <c r="U50" s="82">
        <f t="shared" si="10"/>
        <v>3.0993369252770112E-4</v>
      </c>
      <c r="V50" s="85"/>
      <c r="W50" s="97"/>
      <c r="X50" s="98"/>
      <c r="Y50" s="99">
        <f>SUM(Y45:Y49)+Y44</f>
        <v>51.812448750000009</v>
      </c>
      <c r="Z50" s="84"/>
      <c r="AA50" s="81">
        <f>Y50-R50</f>
        <v>3.3999999999999986</v>
      </c>
      <c r="AB50" s="82">
        <f t="shared" si="12"/>
        <v>7.0229870369860142E-2</v>
      </c>
      <c r="AC50" s="85"/>
      <c r="AD50" s="97"/>
      <c r="AE50" s="98"/>
      <c r="AF50" s="99">
        <f>SUM(AF45:AF49)+AF44</f>
        <v>55.532448750000007</v>
      </c>
      <c r="AG50" s="84"/>
      <c r="AH50" s="81">
        <f t="shared" si="13"/>
        <v>3.7199999999999989</v>
      </c>
      <c r="AI50" s="82">
        <f t="shared" si="14"/>
        <v>7.1797417218193119E-2</v>
      </c>
      <c r="AJ50" s="85"/>
      <c r="AK50" s="97"/>
      <c r="AL50" s="98"/>
      <c r="AM50" s="99">
        <f>SUM(AM45:AM49)+AM44</f>
        <v>59.09244875000001</v>
      </c>
      <c r="AN50" s="84"/>
      <c r="AO50" s="81">
        <f t="shared" si="15"/>
        <v>3.5600000000000023</v>
      </c>
      <c r="AP50" s="82">
        <f t="shared" si="16"/>
        <v>6.410666340370956E-2</v>
      </c>
      <c r="AQ50" s="85"/>
      <c r="AR50" s="97"/>
      <c r="AS50" s="98"/>
      <c r="AT50" s="99">
        <f>SUM(AT45:AT49)+AT44</f>
        <v>61.952448750000009</v>
      </c>
      <c r="AU50" s="84"/>
      <c r="AV50" s="81">
        <f t="shared" si="17"/>
        <v>2.8599999999999994</v>
      </c>
      <c r="AW50" s="82">
        <f t="shared" si="18"/>
        <v>4.8398738933627269E-2</v>
      </c>
    </row>
    <row r="51" spans="1:51" x14ac:dyDescent="0.35">
      <c r="A51" s="13"/>
      <c r="B51" s="101" t="s">
        <v>36</v>
      </c>
      <c r="C51" s="21"/>
      <c r="D51" s="57" t="s">
        <v>30</v>
      </c>
      <c r="E51" s="21"/>
      <c r="F51" s="21"/>
      <c r="G51" s="102">
        <v>1.158E-2</v>
      </c>
      <c r="H51" s="103">
        <f>$G$21*(1+G72)</f>
        <v>772.12500000000011</v>
      </c>
      <c r="I51" s="60">
        <f>H51*G51</f>
        <v>8.9412075000000009</v>
      </c>
      <c r="J51" s="102">
        <v>1.141E-2</v>
      </c>
      <c r="K51" s="103">
        <f>$G$21*(1+J72)</f>
        <v>772.12500000000011</v>
      </c>
      <c r="L51" s="60">
        <f>K51*J51</f>
        <v>8.8099462500000012</v>
      </c>
      <c r="M51" s="61">
        <f t="shared" si="7"/>
        <v>-0.13126124999999966</v>
      </c>
      <c r="N51" s="62">
        <f t="shared" si="8"/>
        <v>-1.4680483592400652E-2</v>
      </c>
      <c r="O51" s="63"/>
      <c r="P51" s="102">
        <v>1.2019999999999999E-2</v>
      </c>
      <c r="Q51" s="103">
        <f>$G$21*(1+P72)</f>
        <v>772.12500000000011</v>
      </c>
      <c r="R51" s="60">
        <f>Q51*P51</f>
        <v>9.2809425000000001</v>
      </c>
      <c r="S51" s="64"/>
      <c r="T51" s="61">
        <f t="shared" si="9"/>
        <v>0.47099624999999889</v>
      </c>
      <c r="U51" s="62">
        <f t="shared" si="10"/>
        <v>5.3461875547764985E-2</v>
      </c>
      <c r="V51" s="65"/>
      <c r="W51" s="102">
        <v>1.2019999999999999E-2</v>
      </c>
      <c r="X51" s="103">
        <f>$G$21*(1+W72)</f>
        <v>772.12500000000011</v>
      </c>
      <c r="Y51" s="60">
        <f>X51*W51</f>
        <v>9.2809425000000001</v>
      </c>
      <c r="Z51" s="64"/>
      <c r="AA51" s="61">
        <f t="shared" si="11"/>
        <v>0</v>
      </c>
      <c r="AB51" s="62">
        <f t="shared" si="12"/>
        <v>0</v>
      </c>
      <c r="AC51" s="65"/>
      <c r="AD51" s="102">
        <v>1.2019999999999999E-2</v>
      </c>
      <c r="AE51" s="103">
        <f>$G$21*(1+AD72)</f>
        <v>772.12500000000011</v>
      </c>
      <c r="AF51" s="60">
        <f>AE51*AD51</f>
        <v>9.2809425000000001</v>
      </c>
      <c r="AG51" s="64"/>
      <c r="AH51" s="61">
        <f t="shared" si="13"/>
        <v>0</v>
      </c>
      <c r="AI51" s="62">
        <f t="shared" si="14"/>
        <v>0</v>
      </c>
      <c r="AJ51" s="65"/>
      <c r="AK51" s="102">
        <v>1.2019999999999999E-2</v>
      </c>
      <c r="AL51" s="103">
        <f>$G$21*(1+AK72)</f>
        <v>772.12500000000011</v>
      </c>
      <c r="AM51" s="60">
        <f>AL51*AK51</f>
        <v>9.2809425000000001</v>
      </c>
      <c r="AN51" s="64"/>
      <c r="AO51" s="61">
        <f t="shared" si="15"/>
        <v>0</v>
      </c>
      <c r="AP51" s="62">
        <f t="shared" si="16"/>
        <v>0</v>
      </c>
      <c r="AQ51" s="65"/>
      <c r="AR51" s="102">
        <v>1.2019999999999999E-2</v>
      </c>
      <c r="AS51" s="103">
        <f>$G$21*(1+AR72)</f>
        <v>772.12500000000011</v>
      </c>
      <c r="AT51" s="60">
        <f>AS51*AR51</f>
        <v>9.2809425000000001</v>
      </c>
      <c r="AU51" s="64"/>
      <c r="AV51" s="61">
        <f t="shared" si="17"/>
        <v>0</v>
      </c>
      <c r="AW51" s="62">
        <f t="shared" si="18"/>
        <v>0</v>
      </c>
      <c r="AX51" s="15"/>
      <c r="AY51" s="15"/>
    </row>
    <row r="52" spans="1:51" x14ac:dyDescent="0.35">
      <c r="A52" s="13"/>
      <c r="B52" s="101" t="s">
        <v>37</v>
      </c>
      <c r="C52" s="21"/>
      <c r="D52" s="57" t="s">
        <v>30</v>
      </c>
      <c r="E52" s="21"/>
      <c r="F52" s="21"/>
      <c r="G52" s="102">
        <v>7.3299999999999997E-3</v>
      </c>
      <c r="H52" s="104">
        <f>+H51</f>
        <v>772.12500000000011</v>
      </c>
      <c r="I52" s="60">
        <f>H52*G52</f>
        <v>5.6596762500000004</v>
      </c>
      <c r="J52" s="102">
        <v>7.79E-3</v>
      </c>
      <c r="K52" s="104">
        <f>+K51</f>
        <v>772.12500000000011</v>
      </c>
      <c r="L52" s="60">
        <f>K52*J52</f>
        <v>6.0148537500000012</v>
      </c>
      <c r="M52" s="61">
        <f t="shared" si="7"/>
        <v>0.35517750000000081</v>
      </c>
      <c r="N52" s="62">
        <f t="shared" si="8"/>
        <v>6.2755798090041073E-2</v>
      </c>
      <c r="O52" s="63"/>
      <c r="P52" s="102">
        <v>8.3300000000000006E-3</v>
      </c>
      <c r="Q52" s="104">
        <f>+Q51</f>
        <v>772.12500000000011</v>
      </c>
      <c r="R52" s="60">
        <f>Q52*P52</f>
        <v>6.4318012500000012</v>
      </c>
      <c r="S52" s="64"/>
      <c r="T52" s="61">
        <f t="shared" si="9"/>
        <v>0.41694750000000003</v>
      </c>
      <c r="U52" s="62">
        <f t="shared" si="10"/>
        <v>6.9319640564826687E-2</v>
      </c>
      <c r="V52" s="65"/>
      <c r="W52" s="102">
        <v>8.3300000000000006E-3</v>
      </c>
      <c r="X52" s="104">
        <f>+X51</f>
        <v>772.12500000000011</v>
      </c>
      <c r="Y52" s="60">
        <f>X52*W52</f>
        <v>6.4318012500000012</v>
      </c>
      <c r="Z52" s="64"/>
      <c r="AA52" s="61">
        <f t="shared" si="11"/>
        <v>0</v>
      </c>
      <c r="AB52" s="62">
        <f t="shared" si="12"/>
        <v>0</v>
      </c>
      <c r="AC52" s="65"/>
      <c r="AD52" s="102">
        <v>8.3300000000000006E-3</v>
      </c>
      <c r="AE52" s="104">
        <f>+AE51</f>
        <v>772.12500000000011</v>
      </c>
      <c r="AF52" s="60">
        <f>AE52*AD52</f>
        <v>6.4318012500000012</v>
      </c>
      <c r="AG52" s="64"/>
      <c r="AH52" s="61">
        <f t="shared" si="13"/>
        <v>0</v>
      </c>
      <c r="AI52" s="62">
        <f t="shared" si="14"/>
        <v>0</v>
      </c>
      <c r="AJ52" s="65"/>
      <c r="AK52" s="102">
        <v>8.3300000000000006E-3</v>
      </c>
      <c r="AL52" s="104">
        <f>+AL51</f>
        <v>772.12500000000011</v>
      </c>
      <c r="AM52" s="60">
        <f>AL52*AK52</f>
        <v>6.4318012500000012</v>
      </c>
      <c r="AN52" s="64"/>
      <c r="AO52" s="61">
        <f t="shared" si="15"/>
        <v>0</v>
      </c>
      <c r="AP52" s="62">
        <f t="shared" si="16"/>
        <v>0</v>
      </c>
      <c r="AQ52" s="65"/>
      <c r="AR52" s="102">
        <v>8.3300000000000006E-3</v>
      </c>
      <c r="AS52" s="104">
        <f>+AS51</f>
        <v>772.12500000000011</v>
      </c>
      <c r="AT52" s="60">
        <f>AS52*AR52</f>
        <v>6.4318012500000012</v>
      </c>
      <c r="AU52" s="64"/>
      <c r="AV52" s="61">
        <f t="shared" si="17"/>
        <v>0</v>
      </c>
      <c r="AW52" s="62">
        <f t="shared" si="18"/>
        <v>0</v>
      </c>
      <c r="AX52" s="15"/>
      <c r="AY52" s="15"/>
    </row>
    <row r="53" spans="1:51" s="86" customFormat="1" x14ac:dyDescent="0.35">
      <c r="A53" s="73"/>
      <c r="B53" s="94" t="s">
        <v>38</v>
      </c>
      <c r="C53" s="75"/>
      <c r="D53" s="96"/>
      <c r="E53" s="75"/>
      <c r="F53" s="105"/>
      <c r="G53" s="106"/>
      <c r="H53" s="107"/>
      <c r="I53" s="99">
        <f>SUM(I50:I52)</f>
        <v>60.063332500000016</v>
      </c>
      <c r="J53" s="106"/>
      <c r="K53" s="107"/>
      <c r="L53" s="99">
        <f>SUM(L50:L52)</f>
        <v>63.222248750000006</v>
      </c>
      <c r="M53" s="81">
        <f t="shared" si="7"/>
        <v>3.1589162499999901</v>
      </c>
      <c r="N53" s="82">
        <f t="shared" si="8"/>
        <v>5.2593089968825647E-2</v>
      </c>
      <c r="O53" s="100"/>
      <c r="P53" s="106"/>
      <c r="Q53" s="107"/>
      <c r="R53" s="99">
        <f>SUM(R50:R52)</f>
        <v>64.125192500000011</v>
      </c>
      <c r="S53" s="108"/>
      <c r="T53" s="81">
        <f t="shared" si="9"/>
        <v>0.90294375000000571</v>
      </c>
      <c r="U53" s="82">
        <f t="shared" si="10"/>
        <v>1.4282056836834764E-2</v>
      </c>
      <c r="V53" s="85"/>
      <c r="W53" s="106"/>
      <c r="X53" s="107"/>
      <c r="Y53" s="99">
        <f>SUM(Y50:Y52)</f>
        <v>67.525192500000017</v>
      </c>
      <c r="Z53" s="108"/>
      <c r="AA53" s="81">
        <f>Y53-R53</f>
        <v>3.4000000000000057</v>
      </c>
      <c r="AB53" s="82">
        <f t="shared" si="12"/>
        <v>5.302128332792147E-2</v>
      </c>
      <c r="AC53" s="85"/>
      <c r="AD53" s="106"/>
      <c r="AE53" s="107"/>
      <c r="AF53" s="99">
        <f>SUM(AF50:AF52)</f>
        <v>71.245192500000016</v>
      </c>
      <c r="AG53" s="108"/>
      <c r="AH53" s="81">
        <f t="shared" si="13"/>
        <v>3.7199999999999989</v>
      </c>
      <c r="AI53" s="82">
        <f t="shared" si="14"/>
        <v>5.5090550093581707E-2</v>
      </c>
      <c r="AJ53" s="85"/>
      <c r="AK53" s="106"/>
      <c r="AL53" s="107"/>
      <c r="AM53" s="99">
        <f>SUM(AM50:AM52)</f>
        <v>74.805192500000018</v>
      </c>
      <c r="AN53" s="108"/>
      <c r="AO53" s="81">
        <f t="shared" si="15"/>
        <v>3.5600000000000023</v>
      </c>
      <c r="AP53" s="82">
        <f t="shared" si="16"/>
        <v>4.9968283824905119E-2</v>
      </c>
      <c r="AQ53" s="85"/>
      <c r="AR53" s="106"/>
      <c r="AS53" s="107"/>
      <c r="AT53" s="99">
        <f>SUM(AT50:AT52)</f>
        <v>77.665192500000018</v>
      </c>
      <c r="AU53" s="108"/>
      <c r="AV53" s="81">
        <f t="shared" si="17"/>
        <v>2.8599999999999994</v>
      </c>
      <c r="AW53" s="82">
        <f t="shared" si="18"/>
        <v>3.8232640067064845E-2</v>
      </c>
    </row>
    <row r="54" spans="1:51" x14ac:dyDescent="0.35">
      <c r="A54" s="13"/>
      <c r="B54" s="66" t="s">
        <v>39</v>
      </c>
      <c r="C54" s="56"/>
      <c r="D54" s="57" t="s">
        <v>30</v>
      </c>
      <c r="E54" s="56"/>
      <c r="F54" s="21"/>
      <c r="G54" s="109">
        <v>4.1000000000000003E-3</v>
      </c>
      <c r="H54" s="91">
        <f>+H51</f>
        <v>772.12500000000011</v>
      </c>
      <c r="I54" s="69">
        <f t="shared" ref="I54:I64" si="34">H54*G54</f>
        <v>3.1657125000000006</v>
      </c>
      <c r="J54" s="109">
        <v>4.1000000000000003E-3</v>
      </c>
      <c r="K54" s="91">
        <f>+K51</f>
        <v>772.12500000000011</v>
      </c>
      <c r="L54" s="69">
        <f t="shared" ref="L54:L64" si="35">K54*J54</f>
        <v>3.1657125000000006</v>
      </c>
      <c r="M54" s="61">
        <f t="shared" si="7"/>
        <v>0</v>
      </c>
      <c r="N54" s="62">
        <f t="shared" si="8"/>
        <v>0</v>
      </c>
      <c r="O54" s="70"/>
      <c r="P54" s="109">
        <v>4.1000000000000003E-3</v>
      </c>
      <c r="Q54" s="91">
        <f>+Q51</f>
        <v>772.12500000000011</v>
      </c>
      <c r="R54" s="69">
        <f t="shared" ref="R54:R64" si="36">Q54*P54</f>
        <v>3.1657125000000006</v>
      </c>
      <c r="S54" s="64"/>
      <c r="T54" s="61">
        <f t="shared" si="9"/>
        <v>0</v>
      </c>
      <c r="U54" s="62">
        <f t="shared" si="10"/>
        <v>0</v>
      </c>
      <c r="V54" s="65"/>
      <c r="W54" s="109">
        <v>4.1000000000000003E-3</v>
      </c>
      <c r="X54" s="91">
        <f>+X51</f>
        <v>772.12500000000011</v>
      </c>
      <c r="Y54" s="69">
        <f t="shared" ref="Y54:Y64" si="37">X54*W54</f>
        <v>3.1657125000000006</v>
      </c>
      <c r="Z54" s="64"/>
      <c r="AA54" s="61">
        <f t="shared" si="11"/>
        <v>0</v>
      </c>
      <c r="AB54" s="62">
        <f t="shared" si="12"/>
        <v>0</v>
      </c>
      <c r="AC54" s="65"/>
      <c r="AD54" s="109">
        <v>4.1000000000000003E-3</v>
      </c>
      <c r="AE54" s="91">
        <f>+AE51</f>
        <v>772.12500000000011</v>
      </c>
      <c r="AF54" s="69">
        <f t="shared" ref="AF54:AF64" si="38">AE54*AD54</f>
        <v>3.1657125000000006</v>
      </c>
      <c r="AG54" s="64"/>
      <c r="AH54" s="61">
        <f t="shared" si="13"/>
        <v>0</v>
      </c>
      <c r="AI54" s="62">
        <f t="shared" si="14"/>
        <v>0</v>
      </c>
      <c r="AJ54" s="65"/>
      <c r="AK54" s="109">
        <v>4.1000000000000003E-3</v>
      </c>
      <c r="AL54" s="91">
        <f>+AL51</f>
        <v>772.12500000000011</v>
      </c>
      <c r="AM54" s="69">
        <f t="shared" ref="AM54:AM64" si="39">AL54*AK54</f>
        <v>3.1657125000000006</v>
      </c>
      <c r="AN54" s="64"/>
      <c r="AO54" s="61">
        <f t="shared" si="15"/>
        <v>0</v>
      </c>
      <c r="AP54" s="62">
        <f t="shared" si="16"/>
        <v>0</v>
      </c>
      <c r="AQ54" s="65"/>
      <c r="AR54" s="109">
        <v>4.1000000000000003E-3</v>
      </c>
      <c r="AS54" s="91">
        <f>+AS51</f>
        <v>772.12500000000011</v>
      </c>
      <c r="AT54" s="69">
        <f t="shared" ref="AT54:AT64" si="40">AS54*AR54</f>
        <v>3.1657125000000006</v>
      </c>
      <c r="AU54" s="64"/>
      <c r="AV54" s="61">
        <f t="shared" si="17"/>
        <v>0</v>
      </c>
      <c r="AW54" s="62">
        <f t="shared" si="18"/>
        <v>0</v>
      </c>
      <c r="AX54" s="15"/>
      <c r="AY54" s="15"/>
    </row>
    <row r="55" spans="1:51" x14ac:dyDescent="0.35">
      <c r="A55" s="13"/>
      <c r="B55" s="66" t="s">
        <v>40</v>
      </c>
      <c r="C55" s="56"/>
      <c r="D55" s="57" t="s">
        <v>30</v>
      </c>
      <c r="E55" s="56"/>
      <c r="F55" s="21"/>
      <c r="G55" s="109">
        <v>6.9999999999999999E-4</v>
      </c>
      <c r="H55" s="91">
        <f>+H51</f>
        <v>772.12500000000011</v>
      </c>
      <c r="I55" s="69">
        <f t="shared" si="34"/>
        <v>0.54048750000000012</v>
      </c>
      <c r="J55" s="109">
        <v>6.9999999999999999E-4</v>
      </c>
      <c r="K55" s="91">
        <f>+K51</f>
        <v>772.12500000000011</v>
      </c>
      <c r="L55" s="69">
        <f t="shared" si="35"/>
        <v>0.54048750000000012</v>
      </c>
      <c r="M55" s="61">
        <f t="shared" si="7"/>
        <v>0</v>
      </c>
      <c r="N55" s="62">
        <f t="shared" si="8"/>
        <v>0</v>
      </c>
      <c r="O55" s="70"/>
      <c r="P55" s="109">
        <v>6.9999999999999999E-4</v>
      </c>
      <c r="Q55" s="91">
        <f>+Q51</f>
        <v>772.12500000000011</v>
      </c>
      <c r="R55" s="69">
        <f t="shared" si="36"/>
        <v>0.54048750000000012</v>
      </c>
      <c r="S55" s="64"/>
      <c r="T55" s="61">
        <f t="shared" si="9"/>
        <v>0</v>
      </c>
      <c r="U55" s="62">
        <f t="shared" si="10"/>
        <v>0</v>
      </c>
      <c r="V55" s="65"/>
      <c r="W55" s="109">
        <v>6.9999999999999999E-4</v>
      </c>
      <c r="X55" s="91">
        <f>+X51</f>
        <v>772.12500000000011</v>
      </c>
      <c r="Y55" s="69">
        <f t="shared" si="37"/>
        <v>0.54048750000000012</v>
      </c>
      <c r="Z55" s="64"/>
      <c r="AA55" s="61">
        <f t="shared" si="11"/>
        <v>0</v>
      </c>
      <c r="AB55" s="62">
        <f t="shared" si="12"/>
        <v>0</v>
      </c>
      <c r="AC55" s="65"/>
      <c r="AD55" s="109">
        <v>6.9999999999999999E-4</v>
      </c>
      <c r="AE55" s="91">
        <f>+AE51</f>
        <v>772.12500000000011</v>
      </c>
      <c r="AF55" s="69">
        <f t="shared" si="38"/>
        <v>0.54048750000000012</v>
      </c>
      <c r="AG55" s="64"/>
      <c r="AH55" s="61">
        <f t="shared" si="13"/>
        <v>0</v>
      </c>
      <c r="AI55" s="62">
        <f t="shared" si="14"/>
        <v>0</v>
      </c>
      <c r="AJ55" s="65"/>
      <c r="AK55" s="109">
        <v>6.9999999999999999E-4</v>
      </c>
      <c r="AL55" s="91">
        <f>+AL51</f>
        <v>772.12500000000011</v>
      </c>
      <c r="AM55" s="69">
        <f t="shared" si="39"/>
        <v>0.54048750000000012</v>
      </c>
      <c r="AN55" s="64"/>
      <c r="AO55" s="61">
        <f t="shared" si="15"/>
        <v>0</v>
      </c>
      <c r="AP55" s="62">
        <f t="shared" si="16"/>
        <v>0</v>
      </c>
      <c r="AQ55" s="65"/>
      <c r="AR55" s="109">
        <v>6.9999999999999999E-4</v>
      </c>
      <c r="AS55" s="91">
        <f>+AS51</f>
        <v>772.12500000000011</v>
      </c>
      <c r="AT55" s="69">
        <f t="shared" si="40"/>
        <v>0.54048750000000012</v>
      </c>
      <c r="AU55" s="64"/>
      <c r="AV55" s="61">
        <f t="shared" si="17"/>
        <v>0</v>
      </c>
      <c r="AW55" s="62">
        <f t="shared" si="18"/>
        <v>0</v>
      </c>
      <c r="AX55" s="15"/>
      <c r="AY55" s="15"/>
    </row>
    <row r="56" spans="1:51" x14ac:dyDescent="0.35">
      <c r="A56" s="13"/>
      <c r="B56" s="66" t="s">
        <v>41</v>
      </c>
      <c r="C56" s="56"/>
      <c r="D56" s="57" t="s">
        <v>30</v>
      </c>
      <c r="E56" s="56"/>
      <c r="F56" s="21"/>
      <c r="G56" s="109">
        <v>4.0000000000000002E-4</v>
      </c>
      <c r="H56" s="91">
        <f>+H51</f>
        <v>772.12500000000011</v>
      </c>
      <c r="I56" s="69">
        <f t="shared" si="34"/>
        <v>0.30885000000000007</v>
      </c>
      <c r="J56" s="109">
        <v>4.0000000000000002E-4</v>
      </c>
      <c r="K56" s="91">
        <f>+K51</f>
        <v>772.12500000000011</v>
      </c>
      <c r="L56" s="69">
        <f t="shared" si="35"/>
        <v>0.30885000000000007</v>
      </c>
      <c r="M56" s="61">
        <f t="shared" si="7"/>
        <v>0</v>
      </c>
      <c r="N56" s="62">
        <f t="shared" si="8"/>
        <v>0</v>
      </c>
      <c r="O56" s="70"/>
      <c r="P56" s="109">
        <v>4.0000000000000002E-4</v>
      </c>
      <c r="Q56" s="91">
        <f>+Q51</f>
        <v>772.12500000000011</v>
      </c>
      <c r="R56" s="69">
        <f t="shared" si="36"/>
        <v>0.30885000000000007</v>
      </c>
      <c r="S56" s="64"/>
      <c r="T56" s="61">
        <f t="shared" si="9"/>
        <v>0</v>
      </c>
      <c r="U56" s="62">
        <f t="shared" si="10"/>
        <v>0</v>
      </c>
      <c r="V56" s="65"/>
      <c r="W56" s="109">
        <v>4.0000000000000002E-4</v>
      </c>
      <c r="X56" s="91">
        <f>+X51</f>
        <v>772.12500000000011</v>
      </c>
      <c r="Y56" s="69">
        <f t="shared" si="37"/>
        <v>0.30885000000000007</v>
      </c>
      <c r="Z56" s="64"/>
      <c r="AA56" s="61">
        <f t="shared" si="11"/>
        <v>0</v>
      </c>
      <c r="AB56" s="62">
        <f t="shared" si="12"/>
        <v>0</v>
      </c>
      <c r="AC56" s="65"/>
      <c r="AD56" s="109">
        <v>4.0000000000000002E-4</v>
      </c>
      <c r="AE56" s="91">
        <f>+AE51</f>
        <v>772.12500000000011</v>
      </c>
      <c r="AF56" s="69">
        <f t="shared" si="38"/>
        <v>0.30885000000000007</v>
      </c>
      <c r="AG56" s="64"/>
      <c r="AH56" s="61">
        <f t="shared" si="13"/>
        <v>0</v>
      </c>
      <c r="AI56" s="62">
        <f t="shared" si="14"/>
        <v>0</v>
      </c>
      <c r="AJ56" s="65"/>
      <c r="AK56" s="109">
        <v>4.0000000000000002E-4</v>
      </c>
      <c r="AL56" s="91">
        <f>+AL51</f>
        <v>772.12500000000011</v>
      </c>
      <c r="AM56" s="69">
        <f t="shared" si="39"/>
        <v>0.30885000000000007</v>
      </c>
      <c r="AN56" s="64"/>
      <c r="AO56" s="61">
        <f t="shared" si="15"/>
        <v>0</v>
      </c>
      <c r="AP56" s="62">
        <f t="shared" si="16"/>
        <v>0</v>
      </c>
      <c r="AQ56" s="65"/>
      <c r="AR56" s="109">
        <v>4.0000000000000002E-4</v>
      </c>
      <c r="AS56" s="91">
        <f>+AS51</f>
        <v>772.12500000000011</v>
      </c>
      <c r="AT56" s="69">
        <f t="shared" si="40"/>
        <v>0.30885000000000007</v>
      </c>
      <c r="AU56" s="64"/>
      <c r="AV56" s="61">
        <f t="shared" si="17"/>
        <v>0</v>
      </c>
      <c r="AW56" s="62">
        <f t="shared" si="18"/>
        <v>0</v>
      </c>
      <c r="AX56" s="15"/>
      <c r="AY56" s="15"/>
    </row>
    <row r="57" spans="1:51" x14ac:dyDescent="0.35">
      <c r="A57" s="13"/>
      <c r="B57" s="66" t="s">
        <v>42</v>
      </c>
      <c r="C57" s="56"/>
      <c r="D57" s="57" t="s">
        <v>24</v>
      </c>
      <c r="E57" s="56"/>
      <c r="F57" s="21"/>
      <c r="G57" s="110">
        <v>0.25</v>
      </c>
      <c r="H57" s="59">
        <v>1</v>
      </c>
      <c r="I57" s="60">
        <f t="shared" si="34"/>
        <v>0.25</v>
      </c>
      <c r="J57" s="110">
        <v>0.25</v>
      </c>
      <c r="K57" s="59">
        <v>1</v>
      </c>
      <c r="L57" s="60">
        <f t="shared" si="35"/>
        <v>0.25</v>
      </c>
      <c r="M57" s="61">
        <f t="shared" si="7"/>
        <v>0</v>
      </c>
      <c r="N57" s="62">
        <f t="shared" si="8"/>
        <v>0</v>
      </c>
      <c r="O57" s="63"/>
      <c r="P57" s="110">
        <v>0.25</v>
      </c>
      <c r="Q57" s="59">
        <v>1</v>
      </c>
      <c r="R57" s="60">
        <f t="shared" si="36"/>
        <v>0.25</v>
      </c>
      <c r="S57" s="64"/>
      <c r="T57" s="61">
        <f t="shared" si="9"/>
        <v>0</v>
      </c>
      <c r="U57" s="62">
        <f t="shared" si="10"/>
        <v>0</v>
      </c>
      <c r="V57" s="65"/>
      <c r="W57" s="110">
        <v>0.25</v>
      </c>
      <c r="X57" s="59">
        <v>1</v>
      </c>
      <c r="Y57" s="60">
        <f t="shared" si="37"/>
        <v>0.25</v>
      </c>
      <c r="Z57" s="64"/>
      <c r="AA57" s="61">
        <f t="shared" si="11"/>
        <v>0</v>
      </c>
      <c r="AB57" s="62">
        <f t="shared" si="12"/>
        <v>0</v>
      </c>
      <c r="AC57" s="65"/>
      <c r="AD57" s="110">
        <v>0.25</v>
      </c>
      <c r="AE57" s="59">
        <v>1</v>
      </c>
      <c r="AF57" s="60">
        <f t="shared" si="38"/>
        <v>0.25</v>
      </c>
      <c r="AG57" s="64"/>
      <c r="AH57" s="61">
        <f t="shared" si="13"/>
        <v>0</v>
      </c>
      <c r="AI57" s="62">
        <f t="shared" si="14"/>
        <v>0</v>
      </c>
      <c r="AJ57" s="65"/>
      <c r="AK57" s="110">
        <v>0.25</v>
      </c>
      <c r="AL57" s="59">
        <v>1</v>
      </c>
      <c r="AM57" s="60">
        <f t="shared" si="39"/>
        <v>0.25</v>
      </c>
      <c r="AN57" s="64"/>
      <c r="AO57" s="61">
        <f t="shared" si="15"/>
        <v>0</v>
      </c>
      <c r="AP57" s="62">
        <f t="shared" si="16"/>
        <v>0</v>
      </c>
      <c r="AQ57" s="65"/>
      <c r="AR57" s="110">
        <v>0.25</v>
      </c>
      <c r="AS57" s="59">
        <v>1</v>
      </c>
      <c r="AT57" s="60">
        <f t="shared" si="40"/>
        <v>0.25</v>
      </c>
      <c r="AU57" s="64"/>
      <c r="AV57" s="61">
        <f t="shared" si="17"/>
        <v>0</v>
      </c>
      <c r="AW57" s="62">
        <f t="shared" si="18"/>
        <v>0</v>
      </c>
      <c r="AX57" s="15"/>
      <c r="AY57" s="15"/>
    </row>
    <row r="58" spans="1:51" x14ac:dyDescent="0.35">
      <c r="A58" s="13"/>
      <c r="B58" s="66" t="s">
        <v>43</v>
      </c>
      <c r="C58" s="56"/>
      <c r="D58" s="57" t="s">
        <v>30</v>
      </c>
      <c r="E58" s="56"/>
      <c r="F58" s="21"/>
      <c r="G58" s="109">
        <v>7.3999999999999996E-2</v>
      </c>
      <c r="H58" s="111">
        <f>$D$323*$G$21</f>
        <v>472.5</v>
      </c>
      <c r="I58" s="69">
        <f t="shared" si="34"/>
        <v>34.964999999999996</v>
      </c>
      <c r="J58" s="109">
        <v>7.3999999999999996E-2</v>
      </c>
      <c r="K58" s="111">
        <f>$D$323*$G$21</f>
        <v>472.5</v>
      </c>
      <c r="L58" s="69">
        <f t="shared" si="35"/>
        <v>34.964999999999996</v>
      </c>
      <c r="M58" s="61">
        <f t="shared" si="7"/>
        <v>0</v>
      </c>
      <c r="N58" s="62">
        <f t="shared" si="8"/>
        <v>0</v>
      </c>
      <c r="O58" s="70"/>
      <c r="P58" s="109">
        <v>7.3999999999999996E-2</v>
      </c>
      <c r="Q58" s="111">
        <f>$D$323*$G$21</f>
        <v>472.5</v>
      </c>
      <c r="R58" s="69">
        <f t="shared" si="36"/>
        <v>34.964999999999996</v>
      </c>
      <c r="S58" s="64"/>
      <c r="T58" s="61">
        <f t="shared" si="9"/>
        <v>0</v>
      </c>
      <c r="U58" s="62">
        <f t="shared" si="10"/>
        <v>0</v>
      </c>
      <c r="V58" s="65"/>
      <c r="W58" s="109">
        <v>7.3999999999999996E-2</v>
      </c>
      <c r="X58" s="111">
        <f>$D$323*$G$21</f>
        <v>472.5</v>
      </c>
      <c r="Y58" s="69">
        <f t="shared" si="37"/>
        <v>34.964999999999996</v>
      </c>
      <c r="Z58" s="64"/>
      <c r="AA58" s="61">
        <f t="shared" si="11"/>
        <v>0</v>
      </c>
      <c r="AB58" s="62">
        <f t="shared" si="12"/>
        <v>0</v>
      </c>
      <c r="AC58" s="65"/>
      <c r="AD58" s="109">
        <v>7.3999999999999996E-2</v>
      </c>
      <c r="AE58" s="111">
        <f>$D$323*$G$21</f>
        <v>472.5</v>
      </c>
      <c r="AF58" s="69">
        <f t="shared" si="38"/>
        <v>34.964999999999996</v>
      </c>
      <c r="AG58" s="64"/>
      <c r="AH58" s="61">
        <f t="shared" si="13"/>
        <v>0</v>
      </c>
      <c r="AI58" s="62">
        <f t="shared" si="14"/>
        <v>0</v>
      </c>
      <c r="AJ58" s="65"/>
      <c r="AK58" s="109">
        <v>7.3999999999999996E-2</v>
      </c>
      <c r="AL58" s="111">
        <f>$D$323*$G$21</f>
        <v>472.5</v>
      </c>
      <c r="AM58" s="69">
        <f t="shared" si="39"/>
        <v>34.964999999999996</v>
      </c>
      <c r="AN58" s="64"/>
      <c r="AO58" s="61">
        <f t="shared" si="15"/>
        <v>0</v>
      </c>
      <c r="AP58" s="62">
        <f t="shared" si="16"/>
        <v>0</v>
      </c>
      <c r="AQ58" s="65"/>
      <c r="AR58" s="109">
        <v>7.3999999999999996E-2</v>
      </c>
      <c r="AS58" s="111">
        <f>$D$323*$G$21</f>
        <v>472.5</v>
      </c>
      <c r="AT58" s="69">
        <f t="shared" si="40"/>
        <v>34.964999999999996</v>
      </c>
      <c r="AU58" s="64"/>
      <c r="AV58" s="61">
        <f t="shared" si="17"/>
        <v>0</v>
      </c>
      <c r="AW58" s="62">
        <f t="shared" si="18"/>
        <v>0</v>
      </c>
      <c r="AX58" s="15"/>
      <c r="AY58" s="15"/>
    </row>
    <row r="59" spans="1:51" x14ac:dyDescent="0.35">
      <c r="A59" s="13"/>
      <c r="B59" s="66" t="s">
        <v>44</v>
      </c>
      <c r="C59" s="56"/>
      <c r="D59" s="57" t="s">
        <v>30</v>
      </c>
      <c r="E59" s="56"/>
      <c r="F59" s="21"/>
      <c r="G59" s="109">
        <v>0.10199999999999999</v>
      </c>
      <c r="H59" s="112">
        <f>$D$324*$G$21</f>
        <v>135</v>
      </c>
      <c r="I59" s="69">
        <f t="shared" si="34"/>
        <v>13.77</v>
      </c>
      <c r="J59" s="109">
        <v>0.10199999999999999</v>
      </c>
      <c r="K59" s="112">
        <f>$D$324*$G$21</f>
        <v>135</v>
      </c>
      <c r="L59" s="69">
        <f t="shared" si="35"/>
        <v>13.77</v>
      </c>
      <c r="M59" s="61">
        <f t="shared" si="7"/>
        <v>0</v>
      </c>
      <c r="N59" s="62">
        <f t="shared" si="8"/>
        <v>0</v>
      </c>
      <c r="O59" s="70"/>
      <c r="P59" s="109">
        <v>0.10199999999999999</v>
      </c>
      <c r="Q59" s="112">
        <f>$D$324*$G$21</f>
        <v>135</v>
      </c>
      <c r="R59" s="69">
        <f t="shared" si="36"/>
        <v>13.77</v>
      </c>
      <c r="S59" s="64"/>
      <c r="T59" s="61">
        <f t="shared" si="9"/>
        <v>0</v>
      </c>
      <c r="U59" s="62">
        <f t="shared" si="10"/>
        <v>0</v>
      </c>
      <c r="V59" s="65"/>
      <c r="W59" s="109">
        <v>0.10199999999999999</v>
      </c>
      <c r="X59" s="112">
        <f>$D$324*$G$21</f>
        <v>135</v>
      </c>
      <c r="Y59" s="69">
        <f t="shared" si="37"/>
        <v>13.77</v>
      </c>
      <c r="Z59" s="64"/>
      <c r="AA59" s="61">
        <f t="shared" si="11"/>
        <v>0</v>
      </c>
      <c r="AB59" s="62">
        <f t="shared" si="12"/>
        <v>0</v>
      </c>
      <c r="AC59" s="65"/>
      <c r="AD59" s="109">
        <v>0.10199999999999999</v>
      </c>
      <c r="AE59" s="112">
        <f>$D$324*$G$21</f>
        <v>135</v>
      </c>
      <c r="AF59" s="69">
        <f t="shared" si="38"/>
        <v>13.77</v>
      </c>
      <c r="AG59" s="64"/>
      <c r="AH59" s="61">
        <f t="shared" si="13"/>
        <v>0</v>
      </c>
      <c r="AI59" s="62">
        <f t="shared" si="14"/>
        <v>0</v>
      </c>
      <c r="AJ59" s="65"/>
      <c r="AK59" s="109">
        <v>0.10199999999999999</v>
      </c>
      <c r="AL59" s="112">
        <f>$D$324*$G$21</f>
        <v>135</v>
      </c>
      <c r="AM59" s="69">
        <f t="shared" si="39"/>
        <v>13.77</v>
      </c>
      <c r="AN59" s="64"/>
      <c r="AO59" s="61">
        <f t="shared" si="15"/>
        <v>0</v>
      </c>
      <c r="AP59" s="62">
        <f t="shared" si="16"/>
        <v>0</v>
      </c>
      <c r="AQ59" s="65"/>
      <c r="AR59" s="109">
        <v>0.10199999999999999</v>
      </c>
      <c r="AS59" s="112">
        <f>$D$324*$G$21</f>
        <v>135</v>
      </c>
      <c r="AT59" s="69">
        <f t="shared" si="40"/>
        <v>13.77</v>
      </c>
      <c r="AU59" s="64"/>
      <c r="AV59" s="61">
        <f t="shared" si="17"/>
        <v>0</v>
      </c>
      <c r="AW59" s="62">
        <f t="shared" si="18"/>
        <v>0</v>
      </c>
      <c r="AX59" s="15"/>
      <c r="AY59" s="15"/>
    </row>
    <row r="60" spans="1:51" x14ac:dyDescent="0.35">
      <c r="A60" s="13"/>
      <c r="B60" s="66" t="s">
        <v>45</v>
      </c>
      <c r="C60" s="56"/>
      <c r="D60" s="57" t="s">
        <v>30</v>
      </c>
      <c r="E60" s="56"/>
      <c r="F60" s="21"/>
      <c r="G60" s="109">
        <v>0.151</v>
      </c>
      <c r="H60" s="113">
        <f>$D$325*$G$21</f>
        <v>142.5</v>
      </c>
      <c r="I60" s="69">
        <f t="shared" si="34"/>
        <v>21.517499999999998</v>
      </c>
      <c r="J60" s="109">
        <v>0.151</v>
      </c>
      <c r="K60" s="113">
        <f>$D$325*$G$21</f>
        <v>142.5</v>
      </c>
      <c r="L60" s="69">
        <f t="shared" si="35"/>
        <v>21.517499999999998</v>
      </c>
      <c r="M60" s="61">
        <f t="shared" si="7"/>
        <v>0</v>
      </c>
      <c r="N60" s="62">
        <f t="shared" si="8"/>
        <v>0</v>
      </c>
      <c r="O60" s="70"/>
      <c r="P60" s="109">
        <v>0.151</v>
      </c>
      <c r="Q60" s="111">
        <f>$D$325*$G$21</f>
        <v>142.5</v>
      </c>
      <c r="R60" s="69">
        <f t="shared" si="36"/>
        <v>21.517499999999998</v>
      </c>
      <c r="S60" s="64"/>
      <c r="T60" s="61">
        <f t="shared" si="9"/>
        <v>0</v>
      </c>
      <c r="U60" s="62">
        <f t="shared" si="10"/>
        <v>0</v>
      </c>
      <c r="V60" s="65"/>
      <c r="W60" s="109">
        <v>0.151</v>
      </c>
      <c r="X60" s="111">
        <f>$D$325*$G$21</f>
        <v>142.5</v>
      </c>
      <c r="Y60" s="69">
        <f t="shared" si="37"/>
        <v>21.517499999999998</v>
      </c>
      <c r="Z60" s="64"/>
      <c r="AA60" s="61">
        <f t="shared" si="11"/>
        <v>0</v>
      </c>
      <c r="AB60" s="62">
        <f t="shared" si="12"/>
        <v>0</v>
      </c>
      <c r="AC60" s="65"/>
      <c r="AD60" s="109">
        <v>0.151</v>
      </c>
      <c r="AE60" s="111">
        <f>$D$325*$G$21</f>
        <v>142.5</v>
      </c>
      <c r="AF60" s="69">
        <f t="shared" si="38"/>
        <v>21.517499999999998</v>
      </c>
      <c r="AG60" s="64"/>
      <c r="AH60" s="61">
        <f t="shared" si="13"/>
        <v>0</v>
      </c>
      <c r="AI60" s="62">
        <f t="shared" si="14"/>
        <v>0</v>
      </c>
      <c r="AJ60" s="65"/>
      <c r="AK60" s="109">
        <v>0.151</v>
      </c>
      <c r="AL60" s="111">
        <f>$D$325*$G$21</f>
        <v>142.5</v>
      </c>
      <c r="AM60" s="69">
        <f t="shared" si="39"/>
        <v>21.517499999999998</v>
      </c>
      <c r="AN60" s="64"/>
      <c r="AO60" s="61">
        <f t="shared" si="15"/>
        <v>0</v>
      </c>
      <c r="AP60" s="62">
        <f t="shared" si="16"/>
        <v>0</v>
      </c>
      <c r="AQ60" s="65"/>
      <c r="AR60" s="109">
        <v>0.151</v>
      </c>
      <c r="AS60" s="111">
        <f>$D$325*$G$21</f>
        <v>142.5</v>
      </c>
      <c r="AT60" s="69">
        <f t="shared" si="40"/>
        <v>21.517499999999998</v>
      </c>
      <c r="AU60" s="64"/>
      <c r="AV60" s="61">
        <f t="shared" si="17"/>
        <v>0</v>
      </c>
      <c r="AW60" s="62">
        <f t="shared" si="18"/>
        <v>0</v>
      </c>
      <c r="AX60" s="15"/>
      <c r="AY60" s="15"/>
    </row>
    <row r="61" spans="1:51" x14ac:dyDescent="0.35">
      <c r="A61" s="13"/>
      <c r="B61" s="66" t="s">
        <v>46</v>
      </c>
      <c r="C61" s="56"/>
      <c r="D61" s="57" t="s">
        <v>30</v>
      </c>
      <c r="E61" s="56"/>
      <c r="F61" s="21"/>
      <c r="G61" s="109">
        <v>8.6999999999999994E-2</v>
      </c>
      <c r="H61" s="113">
        <v>600</v>
      </c>
      <c r="I61" s="69">
        <f t="shared" si="34"/>
        <v>52.199999999999996</v>
      </c>
      <c r="J61" s="109">
        <v>8.6999999999999994E-2</v>
      </c>
      <c r="K61" s="113">
        <v>600</v>
      </c>
      <c r="L61" s="69">
        <f t="shared" si="35"/>
        <v>52.199999999999996</v>
      </c>
      <c r="M61" s="61">
        <f t="shared" si="7"/>
        <v>0</v>
      </c>
      <c r="N61" s="62">
        <f t="shared" si="8"/>
        <v>0</v>
      </c>
      <c r="O61" s="70"/>
      <c r="P61" s="109">
        <v>8.6999999999999994E-2</v>
      </c>
      <c r="Q61" s="91">
        <v>600</v>
      </c>
      <c r="R61" s="69">
        <f t="shared" si="36"/>
        <v>52.199999999999996</v>
      </c>
      <c r="S61" s="64"/>
      <c r="T61" s="61">
        <f t="shared" si="9"/>
        <v>0</v>
      </c>
      <c r="U61" s="62">
        <f t="shared" si="10"/>
        <v>0</v>
      </c>
      <c r="V61" s="65"/>
      <c r="W61" s="109">
        <v>8.6999999999999994E-2</v>
      </c>
      <c r="X61" s="91">
        <v>600</v>
      </c>
      <c r="Y61" s="69">
        <f t="shared" si="37"/>
        <v>52.199999999999996</v>
      </c>
      <c r="Z61" s="64"/>
      <c r="AA61" s="61">
        <f t="shared" si="11"/>
        <v>0</v>
      </c>
      <c r="AB61" s="62">
        <f t="shared" si="12"/>
        <v>0</v>
      </c>
      <c r="AC61" s="65"/>
      <c r="AD61" s="109">
        <v>8.6999999999999994E-2</v>
      </c>
      <c r="AE61" s="91">
        <v>600</v>
      </c>
      <c r="AF61" s="69">
        <f t="shared" si="38"/>
        <v>52.199999999999996</v>
      </c>
      <c r="AG61" s="64"/>
      <c r="AH61" s="61">
        <f t="shared" si="13"/>
        <v>0</v>
      </c>
      <c r="AI61" s="62">
        <f t="shared" si="14"/>
        <v>0</v>
      </c>
      <c r="AJ61" s="65"/>
      <c r="AK61" s="109">
        <v>8.6999999999999994E-2</v>
      </c>
      <c r="AL61" s="91">
        <v>600</v>
      </c>
      <c r="AM61" s="69">
        <f t="shared" si="39"/>
        <v>52.199999999999996</v>
      </c>
      <c r="AN61" s="64"/>
      <c r="AO61" s="61">
        <f t="shared" si="15"/>
        <v>0</v>
      </c>
      <c r="AP61" s="62">
        <f t="shared" si="16"/>
        <v>0</v>
      </c>
      <c r="AQ61" s="65"/>
      <c r="AR61" s="109">
        <v>8.6999999999999994E-2</v>
      </c>
      <c r="AS61" s="91">
        <v>600</v>
      </c>
      <c r="AT61" s="69">
        <f t="shared" si="40"/>
        <v>52.199999999999996</v>
      </c>
      <c r="AU61" s="64"/>
      <c r="AV61" s="61">
        <f t="shared" si="17"/>
        <v>0</v>
      </c>
      <c r="AW61" s="62">
        <f t="shared" si="18"/>
        <v>0</v>
      </c>
      <c r="AX61" s="15"/>
      <c r="AY61" s="15"/>
    </row>
    <row r="62" spans="1:51" x14ac:dyDescent="0.35">
      <c r="A62" s="13"/>
      <c r="B62" s="66" t="s">
        <v>47</v>
      </c>
      <c r="C62" s="56"/>
      <c r="D62" s="57" t="s">
        <v>30</v>
      </c>
      <c r="E62" s="56"/>
      <c r="F62" s="21"/>
      <c r="G62" s="109">
        <v>0.10299999999999999</v>
      </c>
      <c r="H62" s="113">
        <v>150</v>
      </c>
      <c r="I62" s="69">
        <f t="shared" si="34"/>
        <v>15.45</v>
      </c>
      <c r="J62" s="109">
        <v>0.10299999999999999</v>
      </c>
      <c r="K62" s="113">
        <v>150</v>
      </c>
      <c r="L62" s="69">
        <f t="shared" si="35"/>
        <v>15.45</v>
      </c>
      <c r="M62" s="61">
        <f t="shared" si="7"/>
        <v>0</v>
      </c>
      <c r="N62" s="62">
        <f t="shared" si="8"/>
        <v>0</v>
      </c>
      <c r="O62" s="70"/>
      <c r="P62" s="109">
        <v>0.10299999999999999</v>
      </c>
      <c r="Q62" s="91">
        <v>150</v>
      </c>
      <c r="R62" s="69">
        <f t="shared" si="36"/>
        <v>15.45</v>
      </c>
      <c r="S62" s="64"/>
      <c r="T62" s="61">
        <f t="shared" si="9"/>
        <v>0</v>
      </c>
      <c r="U62" s="62">
        <f t="shared" si="10"/>
        <v>0</v>
      </c>
      <c r="V62" s="65"/>
      <c r="W62" s="109">
        <v>0.10299999999999999</v>
      </c>
      <c r="X62" s="91">
        <v>150</v>
      </c>
      <c r="Y62" s="69">
        <f t="shared" si="37"/>
        <v>15.45</v>
      </c>
      <c r="Z62" s="64"/>
      <c r="AA62" s="61">
        <f t="shared" si="11"/>
        <v>0</v>
      </c>
      <c r="AB62" s="62">
        <f t="shared" si="12"/>
        <v>0</v>
      </c>
      <c r="AC62" s="65"/>
      <c r="AD62" s="109">
        <v>0.10299999999999999</v>
      </c>
      <c r="AE62" s="91">
        <v>150</v>
      </c>
      <c r="AF62" s="69">
        <f t="shared" si="38"/>
        <v>15.45</v>
      </c>
      <c r="AG62" s="64"/>
      <c r="AH62" s="61">
        <f t="shared" si="13"/>
        <v>0</v>
      </c>
      <c r="AI62" s="62">
        <f t="shared" si="14"/>
        <v>0</v>
      </c>
      <c r="AJ62" s="65"/>
      <c r="AK62" s="109">
        <v>0.10299999999999999</v>
      </c>
      <c r="AL62" s="91">
        <v>150</v>
      </c>
      <c r="AM62" s="69">
        <f t="shared" si="39"/>
        <v>15.45</v>
      </c>
      <c r="AN62" s="64"/>
      <c r="AO62" s="61">
        <f t="shared" si="15"/>
        <v>0</v>
      </c>
      <c r="AP62" s="62">
        <f t="shared" si="16"/>
        <v>0</v>
      </c>
      <c r="AQ62" s="65"/>
      <c r="AR62" s="109">
        <v>0.10299999999999999</v>
      </c>
      <c r="AS62" s="91">
        <v>150</v>
      </c>
      <c r="AT62" s="69">
        <f t="shared" si="40"/>
        <v>15.45</v>
      </c>
      <c r="AU62" s="64"/>
      <c r="AV62" s="61">
        <f t="shared" si="17"/>
        <v>0</v>
      </c>
      <c r="AW62" s="62">
        <f t="shared" si="18"/>
        <v>0</v>
      </c>
      <c r="AX62" s="15"/>
      <c r="AY62" s="15"/>
    </row>
    <row r="63" spans="1:51" x14ac:dyDescent="0.35">
      <c r="A63" s="13"/>
      <c r="B63" s="66" t="s">
        <v>48</v>
      </c>
      <c r="C63" s="56"/>
      <c r="D63" s="57" t="s">
        <v>30</v>
      </c>
      <c r="E63" s="56"/>
      <c r="F63" s="21"/>
      <c r="G63" s="109">
        <v>0.1076</v>
      </c>
      <c r="H63" s="91">
        <v>0</v>
      </c>
      <c r="I63" s="69">
        <f t="shared" si="34"/>
        <v>0</v>
      </c>
      <c r="J63" s="109">
        <v>0.1076</v>
      </c>
      <c r="K63" s="91">
        <v>0</v>
      </c>
      <c r="L63" s="69">
        <f t="shared" si="35"/>
        <v>0</v>
      </c>
      <c r="M63" s="61">
        <f t="shared" si="7"/>
        <v>0</v>
      </c>
      <c r="N63" s="62" t="str">
        <f t="shared" si="8"/>
        <v/>
      </c>
      <c r="O63" s="70"/>
      <c r="P63" s="109">
        <v>0.1076</v>
      </c>
      <c r="Q63" s="91">
        <v>0</v>
      </c>
      <c r="R63" s="69">
        <f t="shared" si="36"/>
        <v>0</v>
      </c>
      <c r="S63" s="64"/>
      <c r="T63" s="61">
        <f t="shared" si="9"/>
        <v>0</v>
      </c>
      <c r="U63" s="62" t="str">
        <f t="shared" si="10"/>
        <v/>
      </c>
      <c r="V63" s="65"/>
      <c r="W63" s="109">
        <v>0.1076</v>
      </c>
      <c r="X63" s="91">
        <v>0</v>
      </c>
      <c r="Y63" s="69">
        <f t="shared" si="37"/>
        <v>0</v>
      </c>
      <c r="Z63" s="64"/>
      <c r="AA63" s="61">
        <f t="shared" si="11"/>
        <v>0</v>
      </c>
      <c r="AB63" s="62" t="str">
        <f t="shared" si="12"/>
        <v/>
      </c>
      <c r="AC63" s="65"/>
      <c r="AD63" s="109">
        <v>0.1076</v>
      </c>
      <c r="AE63" s="91">
        <v>0</v>
      </c>
      <c r="AF63" s="69">
        <f t="shared" si="38"/>
        <v>0</v>
      </c>
      <c r="AG63" s="64"/>
      <c r="AH63" s="61">
        <f t="shared" si="13"/>
        <v>0</v>
      </c>
      <c r="AI63" s="62" t="str">
        <f t="shared" si="14"/>
        <v/>
      </c>
      <c r="AJ63" s="65"/>
      <c r="AK63" s="109">
        <v>0.1076</v>
      </c>
      <c r="AL63" s="91">
        <v>0</v>
      </c>
      <c r="AM63" s="69">
        <f t="shared" si="39"/>
        <v>0</v>
      </c>
      <c r="AN63" s="64"/>
      <c r="AO63" s="61">
        <f t="shared" si="15"/>
        <v>0</v>
      </c>
      <c r="AP63" s="62" t="str">
        <f t="shared" si="16"/>
        <v/>
      </c>
      <c r="AQ63" s="65"/>
      <c r="AR63" s="109">
        <v>0.1076</v>
      </c>
      <c r="AS63" s="91">
        <v>0</v>
      </c>
      <c r="AT63" s="69">
        <f t="shared" si="40"/>
        <v>0</v>
      </c>
      <c r="AU63" s="64"/>
      <c r="AV63" s="61">
        <f t="shared" si="17"/>
        <v>0</v>
      </c>
      <c r="AW63" s="62" t="str">
        <f t="shared" si="18"/>
        <v/>
      </c>
      <c r="AX63" s="15"/>
      <c r="AY63" s="15"/>
    </row>
    <row r="64" spans="1:51" ht="15" thickBot="1" x14ac:dyDescent="0.4">
      <c r="A64" s="13"/>
      <c r="B64" s="114" t="s">
        <v>49</v>
      </c>
      <c r="C64" s="56"/>
      <c r="D64" s="57" t="s">
        <v>30</v>
      </c>
      <c r="E64" s="56"/>
      <c r="F64" s="21"/>
      <c r="G64" s="109">
        <f>G63</f>
        <v>0.1076</v>
      </c>
      <c r="H64" s="91">
        <v>0</v>
      </c>
      <c r="I64" s="69">
        <f t="shared" si="34"/>
        <v>0</v>
      </c>
      <c r="J64" s="109">
        <f>J63</f>
        <v>0.1076</v>
      </c>
      <c r="K64" s="91">
        <v>0</v>
      </c>
      <c r="L64" s="69">
        <f t="shared" si="35"/>
        <v>0</v>
      </c>
      <c r="M64" s="61">
        <f t="shared" si="7"/>
        <v>0</v>
      </c>
      <c r="N64" s="62" t="str">
        <f t="shared" si="8"/>
        <v/>
      </c>
      <c r="O64" s="70"/>
      <c r="P64" s="109">
        <f>P63</f>
        <v>0.1076</v>
      </c>
      <c r="Q64" s="91">
        <v>0</v>
      </c>
      <c r="R64" s="69">
        <f t="shared" si="36"/>
        <v>0</v>
      </c>
      <c r="S64" s="64"/>
      <c r="T64" s="61">
        <f t="shared" si="9"/>
        <v>0</v>
      </c>
      <c r="U64" s="62" t="str">
        <f t="shared" si="10"/>
        <v/>
      </c>
      <c r="V64" s="65"/>
      <c r="W64" s="109">
        <f>W63</f>
        <v>0.1076</v>
      </c>
      <c r="X64" s="91">
        <v>0</v>
      </c>
      <c r="Y64" s="69">
        <f t="shared" si="37"/>
        <v>0</v>
      </c>
      <c r="Z64" s="64"/>
      <c r="AA64" s="61">
        <f t="shared" si="11"/>
        <v>0</v>
      </c>
      <c r="AB64" s="62" t="str">
        <f t="shared" si="12"/>
        <v/>
      </c>
      <c r="AC64" s="65"/>
      <c r="AD64" s="109">
        <f>AD63</f>
        <v>0.1076</v>
      </c>
      <c r="AE64" s="91">
        <v>0</v>
      </c>
      <c r="AF64" s="69">
        <f t="shared" si="38"/>
        <v>0</v>
      </c>
      <c r="AG64" s="64"/>
      <c r="AH64" s="61">
        <f t="shared" si="13"/>
        <v>0</v>
      </c>
      <c r="AI64" s="62" t="str">
        <f t="shared" si="14"/>
        <v/>
      </c>
      <c r="AJ64" s="65"/>
      <c r="AK64" s="109">
        <f>AK63</f>
        <v>0.1076</v>
      </c>
      <c r="AL64" s="91">
        <v>0</v>
      </c>
      <c r="AM64" s="69">
        <f t="shared" si="39"/>
        <v>0</v>
      </c>
      <c r="AN64" s="64"/>
      <c r="AO64" s="61">
        <f t="shared" si="15"/>
        <v>0</v>
      </c>
      <c r="AP64" s="62" t="str">
        <f t="shared" si="16"/>
        <v/>
      </c>
      <c r="AQ64" s="65"/>
      <c r="AR64" s="109">
        <f>AR63</f>
        <v>0.1076</v>
      </c>
      <c r="AS64" s="91">
        <v>0</v>
      </c>
      <c r="AT64" s="69">
        <f t="shared" si="40"/>
        <v>0</v>
      </c>
      <c r="AU64" s="64"/>
      <c r="AV64" s="61">
        <f t="shared" si="17"/>
        <v>0</v>
      </c>
      <c r="AW64" s="62" t="str">
        <f t="shared" si="18"/>
        <v/>
      </c>
      <c r="AX64" s="15"/>
      <c r="AY64" s="15"/>
    </row>
    <row r="65" spans="1:51" ht="15" thickBot="1" x14ac:dyDescent="0.4">
      <c r="A65" s="13"/>
      <c r="B65" s="115"/>
      <c r="C65" s="116"/>
      <c r="D65" s="117"/>
      <c r="E65" s="116"/>
      <c r="F65" s="118"/>
      <c r="G65" s="119"/>
      <c r="H65" s="120"/>
      <c r="I65" s="121"/>
      <c r="J65" s="119"/>
      <c r="K65" s="120"/>
      <c r="L65" s="121"/>
      <c r="M65" s="122"/>
      <c r="N65" s="123" t="str">
        <f t="shared" si="8"/>
        <v/>
      </c>
      <c r="O65" s="124"/>
      <c r="P65" s="125"/>
      <c r="Q65" s="120"/>
      <c r="R65" s="126"/>
      <c r="S65" s="127"/>
      <c r="T65" s="122">
        <f t="shared" si="9"/>
        <v>0</v>
      </c>
      <c r="U65" s="123" t="str">
        <f t="shared" si="10"/>
        <v/>
      </c>
      <c r="V65" s="65"/>
      <c r="W65" s="119"/>
      <c r="X65" s="120"/>
      <c r="Y65" s="126"/>
      <c r="Z65" s="127"/>
      <c r="AA65" s="122">
        <f t="shared" si="11"/>
        <v>0</v>
      </c>
      <c r="AB65" s="123" t="str">
        <f t="shared" si="12"/>
        <v/>
      </c>
      <c r="AC65" s="65"/>
      <c r="AD65" s="119"/>
      <c r="AE65" s="120"/>
      <c r="AF65" s="126"/>
      <c r="AG65" s="127"/>
      <c r="AH65" s="122">
        <f t="shared" si="13"/>
        <v>0</v>
      </c>
      <c r="AI65" s="123" t="str">
        <f t="shared" si="14"/>
        <v/>
      </c>
      <c r="AJ65" s="65"/>
      <c r="AK65" s="119"/>
      <c r="AL65" s="120"/>
      <c r="AM65" s="126"/>
      <c r="AN65" s="127"/>
      <c r="AO65" s="122">
        <f t="shared" si="15"/>
        <v>0</v>
      </c>
      <c r="AP65" s="123" t="str">
        <f t="shared" si="16"/>
        <v/>
      </c>
      <c r="AQ65" s="65"/>
      <c r="AR65" s="119"/>
      <c r="AS65" s="120"/>
      <c r="AT65" s="126"/>
      <c r="AU65" s="127"/>
      <c r="AV65" s="122">
        <f t="shared" si="17"/>
        <v>0</v>
      </c>
      <c r="AW65" s="123" t="str">
        <f t="shared" si="18"/>
        <v/>
      </c>
      <c r="AX65" s="15"/>
      <c r="AY65" s="15"/>
    </row>
    <row r="66" spans="1:51" x14ac:dyDescent="0.35">
      <c r="A66" s="13"/>
      <c r="B66" s="128" t="s">
        <v>50</v>
      </c>
      <c r="C66" s="56"/>
      <c r="D66" s="20"/>
      <c r="E66" s="56"/>
      <c r="F66" s="129"/>
      <c r="G66" s="130"/>
      <c r="H66" s="130"/>
      <c r="I66" s="131">
        <f>SUM(I54:I60,I53)</f>
        <v>134.58088250000003</v>
      </c>
      <c r="J66" s="130"/>
      <c r="K66" s="130"/>
      <c r="L66" s="131">
        <f>SUM(L54:L60,L53)</f>
        <v>137.73979875000001</v>
      </c>
      <c r="M66" s="132">
        <f t="shared" si="7"/>
        <v>3.1589162499999759</v>
      </c>
      <c r="N66" s="133">
        <f t="shared" si="8"/>
        <v>2.3472250971455586E-2</v>
      </c>
      <c r="O66" s="134"/>
      <c r="P66" s="130"/>
      <c r="Q66" s="130"/>
      <c r="R66" s="131">
        <f>SUM(R54:R60,R53)</f>
        <v>138.6427425</v>
      </c>
      <c r="S66" s="135"/>
      <c r="T66" s="132">
        <f t="shared" si="9"/>
        <v>0.9029437499999915</v>
      </c>
      <c r="U66" s="133">
        <f t="shared" si="10"/>
        <v>6.555431024252106E-3</v>
      </c>
      <c r="V66" s="65"/>
      <c r="W66" s="130"/>
      <c r="X66" s="130"/>
      <c r="Y66" s="131">
        <f>SUM(Y54:Y60,Y53)</f>
        <v>142.04274250000003</v>
      </c>
      <c r="Z66" s="135"/>
      <c r="AA66" s="132">
        <f t="shared" si="11"/>
        <v>3.4000000000000341</v>
      </c>
      <c r="AB66" s="133">
        <f t="shared" si="12"/>
        <v>2.4523461803274946E-2</v>
      </c>
      <c r="AC66" s="65"/>
      <c r="AD66" s="130"/>
      <c r="AE66" s="130"/>
      <c r="AF66" s="131">
        <f>SUM(AF54:AF60,AF53)</f>
        <v>145.7627425</v>
      </c>
      <c r="AG66" s="135"/>
      <c r="AH66" s="132">
        <f t="shared" si="13"/>
        <v>3.7199999999999704</v>
      </c>
      <c r="AI66" s="133">
        <f t="shared" si="14"/>
        <v>2.6189300027067344E-2</v>
      </c>
      <c r="AJ66" s="65"/>
      <c r="AK66" s="130"/>
      <c r="AL66" s="130"/>
      <c r="AM66" s="131">
        <f>SUM(AM54:AM60,AM53)</f>
        <v>149.3227425</v>
      </c>
      <c r="AN66" s="135"/>
      <c r="AO66" s="132">
        <f t="shared" si="15"/>
        <v>3.5600000000000023</v>
      </c>
      <c r="AP66" s="133">
        <f t="shared" si="16"/>
        <v>2.4423250680810991E-2</v>
      </c>
      <c r="AQ66" s="65"/>
      <c r="AR66" s="130"/>
      <c r="AS66" s="130"/>
      <c r="AT66" s="131">
        <f>SUM(AT54:AT60,AT53)</f>
        <v>152.18274250000002</v>
      </c>
      <c r="AU66" s="135"/>
      <c r="AV66" s="132">
        <f t="shared" si="17"/>
        <v>2.8600000000000136</v>
      </c>
      <c r="AW66" s="133">
        <f t="shared" si="18"/>
        <v>1.9153144069799104E-2</v>
      </c>
      <c r="AX66" s="15"/>
      <c r="AY66" s="15"/>
    </row>
    <row r="67" spans="1:51" x14ac:dyDescent="0.35">
      <c r="A67" s="13"/>
      <c r="B67" s="136" t="s">
        <v>51</v>
      </c>
      <c r="C67" s="56"/>
      <c r="D67" s="20"/>
      <c r="E67" s="56"/>
      <c r="F67" s="129"/>
      <c r="G67" s="137">
        <v>-0.11700000000000001</v>
      </c>
      <c r="H67" s="138"/>
      <c r="I67" s="61">
        <f>+I66*G67</f>
        <v>-15.745963252500005</v>
      </c>
      <c r="J67" s="137">
        <v>-0.11700000000000001</v>
      </c>
      <c r="K67" s="138"/>
      <c r="L67" s="61">
        <f>+L66*J67</f>
        <v>-16.115556453750003</v>
      </c>
      <c r="M67" s="61">
        <f t="shared" si="7"/>
        <v>-0.36959320124999806</v>
      </c>
      <c r="N67" s="62">
        <f t="shared" si="8"/>
        <v>2.3472250971455642E-2</v>
      </c>
      <c r="O67" s="139"/>
      <c r="P67" s="137">
        <v>-0.11700000000000001</v>
      </c>
      <c r="Q67" s="138"/>
      <c r="R67" s="61">
        <f>+R66*P67</f>
        <v>-16.221200872499999</v>
      </c>
      <c r="S67" s="135"/>
      <c r="T67" s="61">
        <f t="shared" si="9"/>
        <v>-0.1056444187499963</v>
      </c>
      <c r="U67" s="62">
        <f t="shared" si="10"/>
        <v>6.5554310242519377E-3</v>
      </c>
      <c r="V67" s="65"/>
      <c r="W67" s="137">
        <v>-0.11700000000000001</v>
      </c>
      <c r="X67" s="138"/>
      <c r="Y67" s="61">
        <f>+Y66*W67</f>
        <v>-16.619000872500006</v>
      </c>
      <c r="Z67" s="135"/>
      <c r="AA67" s="61">
        <f t="shared" si="11"/>
        <v>-0.39780000000000726</v>
      </c>
      <c r="AB67" s="62">
        <f t="shared" si="12"/>
        <v>2.4523461803275151E-2</v>
      </c>
      <c r="AC67" s="65"/>
      <c r="AD67" s="137">
        <v>-0.11700000000000001</v>
      </c>
      <c r="AE67" s="138"/>
      <c r="AF67" s="61">
        <f>+AF66*AD67</f>
        <v>-17.054240872499999</v>
      </c>
      <c r="AG67" s="135"/>
      <c r="AH67" s="61">
        <f t="shared" si="13"/>
        <v>-0.43523999999999319</v>
      </c>
      <c r="AI67" s="62">
        <f t="shared" si="14"/>
        <v>2.6189300027067135E-2</v>
      </c>
      <c r="AJ67" s="65"/>
      <c r="AK67" s="137">
        <v>-0.11700000000000001</v>
      </c>
      <c r="AL67" s="138"/>
      <c r="AM67" s="61">
        <f>+AM66*AK67</f>
        <v>-17.470760872500001</v>
      </c>
      <c r="AN67" s="135"/>
      <c r="AO67" s="61">
        <f t="shared" si="15"/>
        <v>-0.416520000000002</v>
      </c>
      <c r="AP67" s="62">
        <f t="shared" si="16"/>
        <v>2.4423250680811096E-2</v>
      </c>
      <c r="AQ67" s="65"/>
      <c r="AR67" s="137">
        <v>-0.11700000000000001</v>
      </c>
      <c r="AS67" s="138"/>
      <c r="AT67" s="61">
        <f>+AT66*AR67</f>
        <v>-17.805380872500002</v>
      </c>
      <c r="AU67" s="135"/>
      <c r="AV67" s="61">
        <f t="shared" si="17"/>
        <v>-0.33462000000000103</v>
      </c>
      <c r="AW67" s="62">
        <f t="shared" si="18"/>
        <v>1.915314406979907E-2</v>
      </c>
      <c r="AX67" s="15"/>
      <c r="AY67" s="15"/>
    </row>
    <row r="68" spans="1:51" x14ac:dyDescent="0.35">
      <c r="A68" s="13"/>
      <c r="B68" s="140" t="s">
        <v>52</v>
      </c>
      <c r="C68" s="56"/>
      <c r="D68" s="20"/>
      <c r="E68" s="56"/>
      <c r="F68" s="141"/>
      <c r="G68" s="142">
        <v>0.13</v>
      </c>
      <c r="H68" s="68"/>
      <c r="I68" s="61">
        <f>I66*G68</f>
        <v>17.495514725000003</v>
      </c>
      <c r="J68" s="142">
        <v>0.13</v>
      </c>
      <c r="K68" s="68"/>
      <c r="L68" s="61">
        <f>L66*J68</f>
        <v>17.906173837500003</v>
      </c>
      <c r="M68" s="61">
        <f t="shared" si="7"/>
        <v>0.41065911249999942</v>
      </c>
      <c r="N68" s="62">
        <f t="shared" si="8"/>
        <v>2.3472250971455735E-2</v>
      </c>
      <c r="O68" s="139"/>
      <c r="P68" s="142">
        <v>0.13</v>
      </c>
      <c r="Q68" s="68"/>
      <c r="R68" s="61">
        <f>R66*P68</f>
        <v>18.023556525</v>
      </c>
      <c r="S68" s="143"/>
      <c r="T68" s="61">
        <f t="shared" si="9"/>
        <v>0.11738268749999747</v>
      </c>
      <c r="U68" s="62">
        <f t="shared" si="10"/>
        <v>6.5554310242520262E-3</v>
      </c>
      <c r="V68" s="65"/>
      <c r="W68" s="142">
        <v>0.13</v>
      </c>
      <c r="X68" s="68"/>
      <c r="Y68" s="61">
        <f>Y66*W68</f>
        <v>18.465556525000004</v>
      </c>
      <c r="Z68" s="143"/>
      <c r="AA68" s="61">
        <f t="shared" si="11"/>
        <v>0.44200000000000372</v>
      </c>
      <c r="AB68" s="62">
        <f t="shared" si="12"/>
        <v>2.4523461803274908E-2</v>
      </c>
      <c r="AC68" s="65"/>
      <c r="AD68" s="142">
        <v>0.13</v>
      </c>
      <c r="AE68" s="68"/>
      <c r="AF68" s="61">
        <f>AF66*AD68</f>
        <v>18.949156524999999</v>
      </c>
      <c r="AG68" s="143"/>
      <c r="AH68" s="61">
        <f t="shared" si="13"/>
        <v>0.48359999999999559</v>
      </c>
      <c r="AI68" s="62">
        <f t="shared" si="14"/>
        <v>2.6189300027067312E-2</v>
      </c>
      <c r="AJ68" s="65"/>
      <c r="AK68" s="142">
        <v>0.13</v>
      </c>
      <c r="AL68" s="68"/>
      <c r="AM68" s="61">
        <f>AM66*AK68</f>
        <v>19.411956525000001</v>
      </c>
      <c r="AN68" s="143"/>
      <c r="AO68" s="61">
        <f t="shared" si="15"/>
        <v>0.46280000000000143</v>
      </c>
      <c r="AP68" s="62">
        <f t="shared" si="16"/>
        <v>2.4423250680811054E-2</v>
      </c>
      <c r="AQ68" s="65"/>
      <c r="AR68" s="142">
        <v>0.13</v>
      </c>
      <c r="AS68" s="68"/>
      <c r="AT68" s="61">
        <f>AT66*AR68</f>
        <v>19.783756525000005</v>
      </c>
      <c r="AU68" s="143"/>
      <c r="AV68" s="61">
        <f t="shared" si="17"/>
        <v>0.37180000000000391</v>
      </c>
      <c r="AW68" s="62">
        <f t="shared" si="18"/>
        <v>1.9153144069799212E-2</v>
      </c>
      <c r="AX68" s="15"/>
      <c r="AY68" s="15"/>
    </row>
    <row r="69" spans="1:51" s="154" customFormat="1" ht="15" thickBot="1" x14ac:dyDescent="0.4">
      <c r="A69" s="144"/>
      <c r="B69" s="539" t="s">
        <v>53</v>
      </c>
      <c r="C69" s="539"/>
      <c r="D69" s="539"/>
      <c r="E69" s="145"/>
      <c r="F69" s="146"/>
      <c r="G69" s="147"/>
      <c r="H69" s="147"/>
      <c r="I69" s="148">
        <f>SUM(I66:I68)</f>
        <v>136.33043397250003</v>
      </c>
      <c r="J69" s="147"/>
      <c r="K69" s="147"/>
      <c r="L69" s="148">
        <f>SUM(L66:L68)</f>
        <v>139.53041613375001</v>
      </c>
      <c r="M69" s="149">
        <f t="shared" si="7"/>
        <v>3.1999821612499773</v>
      </c>
      <c r="N69" s="150">
        <f t="shared" si="8"/>
        <v>2.34722509714556E-2</v>
      </c>
      <c r="O69" s="151"/>
      <c r="P69" s="147"/>
      <c r="Q69" s="147"/>
      <c r="R69" s="148">
        <f>SUM(R66:R68)</f>
        <v>140.44509815250001</v>
      </c>
      <c r="S69" s="152"/>
      <c r="T69" s="149">
        <f t="shared" si="9"/>
        <v>0.91468201874999977</v>
      </c>
      <c r="U69" s="150">
        <f t="shared" si="10"/>
        <v>6.5554310242521658E-3</v>
      </c>
      <c r="V69" s="153"/>
      <c r="W69" s="147"/>
      <c r="X69" s="147"/>
      <c r="Y69" s="148">
        <f>SUM(Y66:Y68)</f>
        <v>143.88929815250003</v>
      </c>
      <c r="Z69" s="152"/>
      <c r="AA69" s="149">
        <f t="shared" si="11"/>
        <v>3.4442000000000235</v>
      </c>
      <c r="AB69" s="150">
        <f t="shared" si="12"/>
        <v>2.4523461803274867E-2</v>
      </c>
      <c r="AC69" s="153"/>
      <c r="AD69" s="147"/>
      <c r="AE69" s="147"/>
      <c r="AF69" s="148">
        <f>SUM(AF66:AF68)</f>
        <v>147.65765815250001</v>
      </c>
      <c r="AG69" s="152"/>
      <c r="AH69" s="149">
        <f t="shared" si="13"/>
        <v>3.7683599999999728</v>
      </c>
      <c r="AI69" s="150">
        <f t="shared" si="14"/>
        <v>2.6189300027067361E-2</v>
      </c>
      <c r="AJ69" s="153"/>
      <c r="AK69" s="147"/>
      <c r="AL69" s="147"/>
      <c r="AM69" s="148">
        <f>SUM(AM66:AM68)</f>
        <v>151.2639381525</v>
      </c>
      <c r="AN69" s="152"/>
      <c r="AO69" s="149">
        <f t="shared" si="15"/>
        <v>3.6062799999999982</v>
      </c>
      <c r="AP69" s="150">
        <f t="shared" si="16"/>
        <v>2.4423250680810964E-2</v>
      </c>
      <c r="AQ69" s="153"/>
      <c r="AR69" s="147"/>
      <c r="AS69" s="147"/>
      <c r="AT69" s="148">
        <f>SUM(AT66:AT68)</f>
        <v>154.16111815250002</v>
      </c>
      <c r="AU69" s="152"/>
      <c r="AV69" s="149">
        <f t="shared" si="17"/>
        <v>2.8971800000000201</v>
      </c>
      <c r="AW69" s="150">
        <f t="shared" si="18"/>
        <v>1.9153144069799146E-2</v>
      </c>
    </row>
    <row r="70" spans="1:51" ht="15" thickBot="1" x14ac:dyDescent="0.4">
      <c r="A70" s="155"/>
      <c r="B70" s="115" t="s">
        <v>54</v>
      </c>
      <c r="C70" s="156"/>
      <c r="D70" s="157"/>
      <c r="E70" s="156"/>
      <c r="F70" s="158"/>
      <c r="G70" s="159"/>
      <c r="H70" s="160"/>
      <c r="I70" s="161"/>
      <c r="J70" s="159"/>
      <c r="K70" s="160"/>
      <c r="L70" s="161"/>
      <c r="M70" s="162"/>
      <c r="N70" s="163" t="str">
        <f t="shared" si="8"/>
        <v/>
      </c>
      <c r="O70" s="164"/>
      <c r="P70" s="165"/>
      <c r="Q70" s="160"/>
      <c r="R70" s="161"/>
      <c r="S70" s="158"/>
      <c r="T70" s="162"/>
      <c r="U70" s="163" t="str">
        <f t="shared" si="10"/>
        <v/>
      </c>
      <c r="V70" s="33"/>
      <c r="W70" s="159"/>
      <c r="X70" s="160"/>
      <c r="Y70" s="161"/>
      <c r="Z70" s="158"/>
      <c r="AA70" s="162"/>
      <c r="AB70" s="163"/>
      <c r="AC70" s="33"/>
      <c r="AD70" s="159"/>
      <c r="AE70" s="160"/>
      <c r="AF70" s="161"/>
      <c r="AG70" s="158"/>
      <c r="AH70" s="162"/>
      <c r="AI70" s="163"/>
      <c r="AJ70" s="33"/>
      <c r="AK70" s="159"/>
      <c r="AL70" s="160"/>
      <c r="AM70" s="161"/>
      <c r="AN70" s="158"/>
      <c r="AO70" s="162"/>
      <c r="AP70" s="163"/>
      <c r="AQ70" s="33"/>
      <c r="AR70" s="159"/>
      <c r="AS70" s="160"/>
      <c r="AT70" s="161"/>
      <c r="AU70" s="158"/>
      <c r="AV70" s="162"/>
      <c r="AW70" s="163"/>
      <c r="AX70" s="15"/>
      <c r="AY70" s="15"/>
    </row>
    <row r="71" spans="1:51" x14ac:dyDescent="0.35">
      <c r="A71" s="13"/>
      <c r="B71" s="13"/>
      <c r="C71" s="13"/>
      <c r="D71" s="20"/>
      <c r="E71" s="13"/>
      <c r="F71" s="13"/>
      <c r="G71" s="13"/>
      <c r="H71" s="13"/>
      <c r="I71" s="13"/>
      <c r="J71" s="21"/>
      <c r="K71" s="21"/>
      <c r="L71" s="45"/>
      <c r="M71" s="36"/>
      <c r="N71" s="36"/>
      <c r="O71" s="36"/>
      <c r="P71" s="21"/>
      <c r="Q71" s="21"/>
      <c r="R71" s="45"/>
      <c r="S71" s="21"/>
      <c r="T71" s="21"/>
      <c r="U71" s="21"/>
      <c r="V71" s="33"/>
      <c r="W71" s="21"/>
      <c r="X71" s="21"/>
      <c r="Y71" s="45"/>
      <c r="Z71" s="21"/>
      <c r="AA71" s="21"/>
      <c r="AB71" s="21"/>
      <c r="AC71" s="33"/>
      <c r="AD71" s="21"/>
      <c r="AE71" s="21"/>
      <c r="AF71" s="45"/>
      <c r="AG71" s="21"/>
      <c r="AH71" s="21"/>
      <c r="AI71" s="21"/>
      <c r="AJ71" s="33"/>
      <c r="AK71" s="21"/>
      <c r="AL71" s="21"/>
      <c r="AM71" s="45"/>
      <c r="AN71" s="21"/>
      <c r="AO71" s="21"/>
      <c r="AP71" s="21"/>
      <c r="AQ71" s="33"/>
      <c r="AR71" s="21"/>
      <c r="AS71" s="21"/>
      <c r="AT71" s="45"/>
      <c r="AU71" s="21"/>
      <c r="AV71" s="21"/>
      <c r="AW71" s="21"/>
      <c r="AX71" s="15"/>
      <c r="AY71" s="15"/>
    </row>
    <row r="72" spans="1:51" x14ac:dyDescent="0.35">
      <c r="A72" s="13"/>
      <c r="B72" s="166" t="s">
        <v>55</v>
      </c>
      <c r="C72" s="13"/>
      <c r="D72" s="20"/>
      <c r="E72" s="13"/>
      <c r="F72" s="13"/>
      <c r="G72" s="167">
        <v>2.9499999999999998E-2</v>
      </c>
      <c r="H72" s="13"/>
      <c r="I72" s="13"/>
      <c r="J72" s="167">
        <v>2.9499999999999998E-2</v>
      </c>
      <c r="K72" s="21"/>
      <c r="L72" s="21"/>
      <c r="M72" s="168"/>
      <c r="N72" s="168"/>
      <c r="O72" s="168"/>
      <c r="P72" s="167">
        <v>2.9499999999999998E-2</v>
      </c>
      <c r="Q72" s="21"/>
      <c r="R72" s="21"/>
      <c r="S72" s="21"/>
      <c r="T72" s="21"/>
      <c r="U72" s="21"/>
      <c r="V72" s="153"/>
      <c r="W72" s="167">
        <v>2.9499999999999998E-2</v>
      </c>
      <c r="X72" s="21"/>
      <c r="Y72" s="21"/>
      <c r="Z72" s="21"/>
      <c r="AA72" s="21"/>
      <c r="AB72" s="21"/>
      <c r="AC72" s="153"/>
      <c r="AD72" s="167">
        <v>2.9499999999999998E-2</v>
      </c>
      <c r="AE72" s="21"/>
      <c r="AF72" s="21"/>
      <c r="AG72" s="21"/>
      <c r="AH72" s="21"/>
      <c r="AI72" s="21"/>
      <c r="AJ72" s="153"/>
      <c r="AK72" s="167">
        <v>2.9499999999999998E-2</v>
      </c>
      <c r="AL72" s="21"/>
      <c r="AM72" s="21"/>
      <c r="AN72" s="21"/>
      <c r="AO72" s="21"/>
      <c r="AP72" s="21"/>
      <c r="AQ72" s="153"/>
      <c r="AR72" s="167">
        <v>2.9499999999999998E-2</v>
      </c>
      <c r="AS72" s="21"/>
      <c r="AT72" s="21"/>
      <c r="AU72" s="21"/>
      <c r="AV72" s="21"/>
      <c r="AW72" s="21"/>
      <c r="AX72" s="15"/>
      <c r="AY72" s="15"/>
    </row>
    <row r="73" spans="1:51" x14ac:dyDescent="0.35">
      <c r="A73" s="13"/>
      <c r="B73" s="13"/>
      <c r="C73" s="13"/>
      <c r="D73" s="20"/>
      <c r="E73" s="13"/>
      <c r="F73" s="13"/>
      <c r="G73" s="21"/>
      <c r="H73" s="21"/>
      <c r="I73" s="21"/>
      <c r="J73" s="21"/>
      <c r="K73" s="33"/>
      <c r="L73" s="33"/>
      <c r="M73" s="33"/>
      <c r="N73" s="33"/>
      <c r="O73" s="33"/>
      <c r="P73" s="33"/>
      <c r="Q73" s="21"/>
      <c r="R73" s="33"/>
      <c r="S73" s="33"/>
      <c r="T73" s="33"/>
      <c r="U73" s="33"/>
      <c r="V73" s="33"/>
      <c r="W73" s="33"/>
      <c r="X73" s="21"/>
      <c r="Y73" s="33"/>
      <c r="Z73" s="33"/>
      <c r="AA73" s="33"/>
      <c r="AB73" s="33"/>
      <c r="AC73" s="33"/>
      <c r="AD73" s="33"/>
      <c r="AE73" s="21"/>
      <c r="AF73" s="33"/>
      <c r="AG73" s="33"/>
      <c r="AH73" s="33"/>
      <c r="AI73" s="33"/>
      <c r="AJ73" s="33"/>
      <c r="AK73" s="33"/>
      <c r="AL73" s="21"/>
      <c r="AM73" s="33"/>
      <c r="AN73" s="33"/>
      <c r="AO73" s="33"/>
      <c r="AP73" s="33"/>
      <c r="AQ73" s="33"/>
      <c r="AR73" s="33"/>
      <c r="AS73" s="21"/>
      <c r="AT73" s="33"/>
      <c r="AU73" s="33"/>
      <c r="AV73" s="33"/>
      <c r="AW73" s="33"/>
      <c r="AX73" s="33"/>
      <c r="AY73" s="33"/>
    </row>
    <row r="74" spans="1:51" ht="18" x14ac:dyDescent="0.4">
      <c r="A74" s="13"/>
      <c r="B74" s="528" t="s">
        <v>0</v>
      </c>
      <c r="C74" s="528"/>
      <c r="D74" s="528"/>
      <c r="E74" s="528"/>
      <c r="F74" s="528"/>
      <c r="G74" s="528"/>
      <c r="H74" s="528"/>
      <c r="I74" s="528"/>
      <c r="J74" s="528"/>
      <c r="M74" s="8"/>
      <c r="N74" s="8"/>
      <c r="O74" s="8"/>
      <c r="P74" s="8"/>
      <c r="Q74" s="8"/>
      <c r="T74" s="8"/>
      <c r="U74" s="8"/>
      <c r="V74" s="8"/>
      <c r="W74" s="8"/>
      <c r="X74" s="8"/>
      <c r="AA74" s="8"/>
      <c r="AB74" s="8"/>
      <c r="AC74" s="8"/>
      <c r="AD74" s="8"/>
      <c r="AE74" s="8"/>
      <c r="AH74" s="8"/>
      <c r="AI74" s="8"/>
      <c r="AJ74" s="8"/>
      <c r="AK74" s="8"/>
      <c r="AL74" s="8"/>
      <c r="AO74" s="8"/>
      <c r="AP74" s="8"/>
      <c r="AQ74" s="8"/>
      <c r="AR74" s="8"/>
      <c r="AS74" s="8"/>
      <c r="AV74" s="8"/>
      <c r="AW74" s="8"/>
      <c r="AX74" s="8"/>
      <c r="AY74" s="8"/>
    </row>
    <row r="75" spans="1:51" ht="18" x14ac:dyDescent="0.4">
      <c r="A75" s="13"/>
      <c r="B75" s="528" t="s">
        <v>1</v>
      </c>
      <c r="C75" s="528"/>
      <c r="D75" s="528"/>
      <c r="E75" s="528"/>
      <c r="F75" s="528"/>
      <c r="G75" s="528"/>
      <c r="H75" s="528"/>
      <c r="I75" s="528"/>
      <c r="J75" s="528"/>
      <c r="K75" s="16"/>
      <c r="L75" s="17"/>
      <c r="M75" s="18"/>
      <c r="N75" s="18"/>
      <c r="Q75" s="19"/>
      <c r="R75" s="16"/>
      <c r="S75" s="17"/>
      <c r="T75" s="18"/>
      <c r="U75" s="18"/>
      <c r="X75" s="19"/>
      <c r="Y75" s="16"/>
      <c r="Z75" s="17"/>
      <c r="AA75" s="18"/>
      <c r="AB75" s="18"/>
      <c r="AE75" s="19"/>
      <c r="AF75" s="16"/>
      <c r="AG75" s="17"/>
      <c r="AH75" s="18"/>
      <c r="AI75" s="18"/>
      <c r="AL75" s="19"/>
      <c r="AM75" s="16"/>
      <c r="AN75" s="17"/>
      <c r="AO75" s="18"/>
      <c r="AP75" s="18"/>
      <c r="AS75" s="19"/>
      <c r="AT75" s="16"/>
      <c r="AU75" s="17"/>
      <c r="AV75" s="18"/>
      <c r="AW75" s="18"/>
    </row>
    <row r="76" spans="1:51" x14ac:dyDescent="0.35">
      <c r="A76" s="13"/>
      <c r="B76" s="13"/>
      <c r="C76" s="13"/>
      <c r="D76" s="20"/>
      <c r="E76" s="13"/>
      <c r="F76" s="13"/>
      <c r="G76" s="21"/>
      <c r="H76" s="21"/>
      <c r="K76" s="16"/>
      <c r="L76" s="17"/>
      <c r="M76" s="18"/>
      <c r="N76" s="18"/>
      <c r="R76" s="16"/>
      <c r="S76" s="17"/>
      <c r="T76" s="18"/>
      <c r="U76" s="18"/>
      <c r="Y76" s="16"/>
      <c r="Z76" s="17"/>
      <c r="AA76" s="18"/>
      <c r="AB76" s="18"/>
      <c r="AF76" s="16"/>
      <c r="AG76" s="17"/>
      <c r="AH76" s="18"/>
      <c r="AI76" s="18"/>
      <c r="AM76" s="16"/>
      <c r="AN76" s="17"/>
      <c r="AO76" s="18"/>
      <c r="AP76" s="18"/>
      <c r="AT76" s="16"/>
      <c r="AU76" s="17"/>
      <c r="AV76" s="18"/>
      <c r="AW76" s="18"/>
    </row>
    <row r="77" spans="1:51" x14ac:dyDescent="0.35">
      <c r="A77" s="13"/>
      <c r="B77" s="13"/>
      <c r="C77" s="13"/>
      <c r="D77" s="20"/>
      <c r="E77" s="13"/>
      <c r="F77" s="13"/>
      <c r="G77" s="21"/>
      <c r="H77" s="21"/>
      <c r="K77" s="16"/>
      <c r="L77" s="17"/>
      <c r="M77" s="18"/>
      <c r="N77" s="18"/>
      <c r="R77" s="16"/>
      <c r="S77" s="17"/>
      <c r="T77" s="18"/>
      <c r="U77" s="18"/>
      <c r="Y77" s="16"/>
      <c r="Z77" s="17"/>
      <c r="AA77" s="18"/>
      <c r="AB77" s="18"/>
      <c r="AF77" s="16"/>
      <c r="AG77" s="17"/>
      <c r="AH77" s="18"/>
      <c r="AI77" s="18"/>
      <c r="AM77" s="16"/>
      <c r="AN77" s="17"/>
      <c r="AO77" s="18"/>
      <c r="AP77" s="18"/>
      <c r="AT77" s="16"/>
      <c r="AU77" s="17"/>
      <c r="AV77" s="18"/>
      <c r="AW77" s="18"/>
    </row>
    <row r="78" spans="1:51" ht="15.5" x14ac:dyDescent="0.35">
      <c r="A78" s="13"/>
      <c r="B78" s="22" t="s">
        <v>2</v>
      </c>
      <c r="C78" s="13"/>
      <c r="D78" s="529" t="s">
        <v>56</v>
      </c>
      <c r="E78" s="529"/>
      <c r="F78" s="529"/>
      <c r="G78" s="529"/>
      <c r="H78" s="529"/>
      <c r="I78" s="529"/>
      <c r="J78" s="529"/>
      <c r="K78" s="16"/>
      <c r="L78" s="23"/>
      <c r="M78" s="8"/>
      <c r="N78" s="8"/>
      <c r="O78" s="8"/>
      <c r="P78" s="8"/>
      <c r="Q78" s="8"/>
      <c r="R78" s="16"/>
      <c r="S78" s="23"/>
      <c r="T78" s="8"/>
      <c r="U78" s="8"/>
      <c r="V78" s="8"/>
      <c r="W78" s="8"/>
      <c r="X78" s="8"/>
      <c r="Y78" s="16"/>
      <c r="Z78" s="23"/>
      <c r="AA78" s="8"/>
      <c r="AB78" s="8"/>
      <c r="AC78" s="8"/>
      <c r="AD78" s="8"/>
      <c r="AE78" s="8"/>
      <c r="AF78" s="16"/>
      <c r="AG78" s="23"/>
      <c r="AH78" s="8"/>
      <c r="AI78" s="8"/>
      <c r="AJ78" s="8"/>
      <c r="AK78" s="8"/>
      <c r="AL78" s="8"/>
      <c r="AM78" s="16"/>
      <c r="AN78" s="23"/>
      <c r="AO78" s="8"/>
      <c r="AP78" s="8"/>
      <c r="AQ78" s="8"/>
      <c r="AR78" s="8"/>
      <c r="AS78" s="8"/>
      <c r="AT78" s="16"/>
      <c r="AU78" s="23"/>
      <c r="AV78" s="8"/>
      <c r="AW78" s="8"/>
      <c r="AX78" s="8"/>
      <c r="AY78" s="8"/>
    </row>
    <row r="79" spans="1:51" ht="15.5" x14ac:dyDescent="0.35">
      <c r="A79" s="13"/>
      <c r="B79" s="24"/>
      <c r="C79" s="13"/>
      <c r="D79" s="25"/>
      <c r="E79" s="26"/>
      <c r="F79" s="27"/>
      <c r="G79" s="28"/>
      <c r="H79" s="28"/>
      <c r="I79" s="28"/>
      <c r="J79" s="28"/>
      <c r="K79" s="29"/>
      <c r="M79" s="30"/>
      <c r="N79" s="31"/>
      <c r="O79" s="31"/>
      <c r="P79" s="31"/>
      <c r="Q79" s="28"/>
      <c r="R79" s="29"/>
      <c r="T79" s="30"/>
      <c r="U79" s="31"/>
      <c r="V79" s="31"/>
      <c r="W79" s="31"/>
      <c r="X79" s="28"/>
      <c r="Y79" s="29"/>
      <c r="AA79" s="30"/>
      <c r="AB79" s="31"/>
      <c r="AC79" s="31"/>
      <c r="AD79" s="31"/>
      <c r="AE79" s="28"/>
      <c r="AF79" s="29"/>
      <c r="AH79" s="30"/>
      <c r="AI79" s="31"/>
      <c r="AJ79" s="31"/>
      <c r="AK79" s="31"/>
      <c r="AL79" s="28"/>
      <c r="AM79" s="29"/>
      <c r="AO79" s="30"/>
      <c r="AP79" s="31"/>
      <c r="AQ79" s="31"/>
      <c r="AR79" s="31"/>
      <c r="AS79" s="28"/>
      <c r="AT79" s="29"/>
      <c r="AV79" s="30"/>
      <c r="AW79" s="31"/>
      <c r="AX79" s="31"/>
      <c r="AY79" s="31"/>
    </row>
    <row r="80" spans="1:51" ht="15.5" x14ac:dyDescent="0.35">
      <c r="A80" s="13"/>
      <c r="B80" s="22" t="s">
        <v>4</v>
      </c>
      <c r="C80" s="13"/>
      <c r="D80" s="32" t="s">
        <v>57</v>
      </c>
      <c r="E80" s="26"/>
      <c r="F80" s="27"/>
      <c r="G80" s="33"/>
      <c r="H80" s="28"/>
      <c r="I80" s="34"/>
      <c r="J80" s="28"/>
      <c r="K80" s="29"/>
      <c r="M80" s="34"/>
      <c r="N80" s="33"/>
      <c r="O80" s="36"/>
      <c r="P80" s="38"/>
      <c r="Q80" s="28"/>
      <c r="R80" s="29"/>
      <c r="T80" s="34"/>
      <c r="U80" s="33"/>
      <c r="V80" s="36"/>
      <c r="W80" s="38"/>
      <c r="X80" s="28"/>
      <c r="Y80" s="29"/>
      <c r="AA80" s="34"/>
      <c r="AB80" s="33"/>
      <c r="AC80" s="36"/>
      <c r="AD80" s="38"/>
      <c r="AE80" s="28"/>
      <c r="AF80" s="29"/>
      <c r="AH80" s="34"/>
      <c r="AI80" s="33"/>
      <c r="AJ80" s="36"/>
      <c r="AK80" s="38"/>
      <c r="AL80" s="28"/>
      <c r="AM80" s="29"/>
      <c r="AO80" s="34"/>
      <c r="AP80" s="33"/>
      <c r="AQ80" s="36"/>
      <c r="AR80" s="38"/>
      <c r="AS80" s="28"/>
      <c r="AT80" s="29"/>
      <c r="AV80" s="34"/>
      <c r="AW80" s="33"/>
      <c r="AX80" s="36"/>
      <c r="AY80" s="38"/>
    </row>
    <row r="81" spans="1:51" ht="15.5" x14ac:dyDescent="0.35">
      <c r="A81" s="13"/>
      <c r="B81" s="24"/>
      <c r="C81" s="13"/>
      <c r="D81" s="25"/>
      <c r="E81" s="26"/>
      <c r="F81" s="26"/>
      <c r="G81" s="25"/>
      <c r="H81" s="25"/>
      <c r="I81" s="25"/>
      <c r="J81" s="25"/>
      <c r="Q81" s="25"/>
      <c r="X81" s="25"/>
      <c r="AE81" s="25"/>
      <c r="AL81" s="25"/>
      <c r="AS81" s="25"/>
    </row>
    <row r="82" spans="1:51" x14ac:dyDescent="0.35">
      <c r="A82" s="13"/>
      <c r="B82" s="39"/>
      <c r="C82" s="13"/>
      <c r="D82" s="40" t="s">
        <v>6</v>
      </c>
      <c r="E82" s="41"/>
      <c r="F82" s="13"/>
      <c r="G82" s="42">
        <v>750</v>
      </c>
      <c r="H82" s="43" t="s">
        <v>7</v>
      </c>
      <c r="I82" s="21"/>
      <c r="J82" s="21"/>
      <c r="O82" s="44"/>
      <c r="P82" s="44"/>
      <c r="Q82" s="21"/>
      <c r="X82" s="21"/>
      <c r="AE82" s="21"/>
      <c r="AL82" s="21"/>
      <c r="AS82" s="21"/>
    </row>
    <row r="83" spans="1:51" x14ac:dyDescent="0.35">
      <c r="A83" s="13"/>
      <c r="B83" s="39"/>
      <c r="C83" s="13"/>
      <c r="D83" s="20"/>
      <c r="E83" s="13"/>
      <c r="F83" s="13"/>
      <c r="G83" s="21"/>
      <c r="H83" s="21"/>
      <c r="I83" s="45"/>
      <c r="J83" s="21"/>
      <c r="O83" s="44"/>
      <c r="P83" s="44"/>
      <c r="Q83" s="21"/>
      <c r="V83" s="44"/>
      <c r="W83" s="44"/>
      <c r="X83" s="21"/>
      <c r="AC83" s="44"/>
      <c r="AD83" s="44"/>
      <c r="AE83" s="21"/>
      <c r="AJ83" s="44"/>
      <c r="AK83" s="44"/>
      <c r="AL83" s="21"/>
      <c r="AQ83" s="44"/>
      <c r="AR83" s="44"/>
      <c r="AS83" s="21"/>
      <c r="AX83" s="44"/>
      <c r="AY83" s="44"/>
    </row>
    <row r="84" spans="1:51" x14ac:dyDescent="0.35">
      <c r="A84" s="13"/>
      <c r="B84" s="39"/>
      <c r="C84" s="13"/>
      <c r="D84" s="40"/>
      <c r="E84" s="46"/>
      <c r="F84" s="13"/>
      <c r="G84" s="530" t="s">
        <v>8</v>
      </c>
      <c r="H84" s="531"/>
      <c r="I84" s="532"/>
      <c r="J84" s="530" t="s">
        <v>9</v>
      </c>
      <c r="K84" s="531"/>
      <c r="L84" s="532"/>
      <c r="M84" s="530" t="s">
        <v>10</v>
      </c>
      <c r="N84" s="532"/>
      <c r="O84" s="169"/>
      <c r="P84" s="530" t="s">
        <v>11</v>
      </c>
      <c r="Q84" s="531"/>
      <c r="R84" s="532"/>
      <c r="S84" s="21"/>
      <c r="T84" s="530" t="s">
        <v>10</v>
      </c>
      <c r="U84" s="532"/>
      <c r="V84" s="33"/>
      <c r="W84" s="530" t="s">
        <v>12</v>
      </c>
      <c r="X84" s="531"/>
      <c r="Y84" s="532"/>
      <c r="Z84" s="21"/>
      <c r="AA84" s="530" t="s">
        <v>10</v>
      </c>
      <c r="AB84" s="532"/>
      <c r="AC84" s="33"/>
      <c r="AD84" s="530" t="s">
        <v>13</v>
      </c>
      <c r="AE84" s="531"/>
      <c r="AF84" s="532"/>
      <c r="AG84" s="21"/>
      <c r="AH84" s="530" t="s">
        <v>10</v>
      </c>
      <c r="AI84" s="532"/>
      <c r="AJ84" s="33"/>
      <c r="AK84" s="530" t="s">
        <v>14</v>
      </c>
      <c r="AL84" s="531"/>
      <c r="AM84" s="532"/>
      <c r="AN84" s="21"/>
      <c r="AO84" s="530" t="s">
        <v>10</v>
      </c>
      <c r="AP84" s="532"/>
      <c r="AQ84" s="33"/>
      <c r="AR84" s="530" t="s">
        <v>15</v>
      </c>
      <c r="AS84" s="531"/>
      <c r="AT84" s="532"/>
      <c r="AU84" s="21"/>
      <c r="AV84" s="530" t="s">
        <v>10</v>
      </c>
      <c r="AW84" s="532"/>
      <c r="AX84" s="15"/>
      <c r="AY84" s="15"/>
    </row>
    <row r="85" spans="1:51" ht="15" customHeight="1" x14ac:dyDescent="0.35">
      <c r="A85" s="13"/>
      <c r="B85" s="39"/>
      <c r="C85" s="13"/>
      <c r="D85" s="533" t="s">
        <v>16</v>
      </c>
      <c r="E85" s="48"/>
      <c r="F85" s="13"/>
      <c r="G85" s="49" t="s">
        <v>17</v>
      </c>
      <c r="H85" s="50" t="s">
        <v>18</v>
      </c>
      <c r="I85" s="51" t="s">
        <v>19</v>
      </c>
      <c r="J85" s="49" t="s">
        <v>17</v>
      </c>
      <c r="K85" s="50" t="s">
        <v>18</v>
      </c>
      <c r="L85" s="51" t="s">
        <v>19</v>
      </c>
      <c r="M85" s="535" t="s">
        <v>20</v>
      </c>
      <c r="N85" s="537" t="s">
        <v>21</v>
      </c>
      <c r="O85" s="51"/>
      <c r="P85" s="49" t="s">
        <v>17</v>
      </c>
      <c r="Q85" s="50" t="s">
        <v>18</v>
      </c>
      <c r="R85" s="51" t="s">
        <v>19</v>
      </c>
      <c r="S85" s="21"/>
      <c r="T85" s="535" t="s">
        <v>20</v>
      </c>
      <c r="U85" s="537" t="s">
        <v>21</v>
      </c>
      <c r="V85" s="33"/>
      <c r="W85" s="49" t="s">
        <v>17</v>
      </c>
      <c r="X85" s="50" t="s">
        <v>18</v>
      </c>
      <c r="Y85" s="51" t="s">
        <v>19</v>
      </c>
      <c r="Z85" s="21"/>
      <c r="AA85" s="535" t="s">
        <v>20</v>
      </c>
      <c r="AB85" s="537" t="s">
        <v>21</v>
      </c>
      <c r="AC85" s="33"/>
      <c r="AD85" s="49" t="s">
        <v>17</v>
      </c>
      <c r="AE85" s="50" t="s">
        <v>18</v>
      </c>
      <c r="AF85" s="51" t="s">
        <v>19</v>
      </c>
      <c r="AG85" s="21"/>
      <c r="AH85" s="535" t="s">
        <v>20</v>
      </c>
      <c r="AI85" s="537" t="s">
        <v>21</v>
      </c>
      <c r="AJ85" s="33"/>
      <c r="AK85" s="49" t="s">
        <v>17</v>
      </c>
      <c r="AL85" s="50" t="s">
        <v>18</v>
      </c>
      <c r="AM85" s="51" t="s">
        <v>19</v>
      </c>
      <c r="AN85" s="21"/>
      <c r="AO85" s="535" t="s">
        <v>20</v>
      </c>
      <c r="AP85" s="537" t="s">
        <v>21</v>
      </c>
      <c r="AQ85" s="33"/>
      <c r="AR85" s="49" t="s">
        <v>17</v>
      </c>
      <c r="AS85" s="50" t="s">
        <v>18</v>
      </c>
      <c r="AT85" s="51" t="s">
        <v>19</v>
      </c>
      <c r="AU85" s="21"/>
      <c r="AV85" s="535" t="s">
        <v>20</v>
      </c>
      <c r="AW85" s="537" t="s">
        <v>21</v>
      </c>
      <c r="AX85" s="15"/>
      <c r="AY85" s="15"/>
    </row>
    <row r="86" spans="1:51" x14ac:dyDescent="0.35">
      <c r="A86" s="13"/>
      <c r="B86" s="39"/>
      <c r="C86" s="13"/>
      <c r="D86" s="534"/>
      <c r="E86" s="48"/>
      <c r="F86" s="13"/>
      <c r="G86" s="52" t="s">
        <v>22</v>
      </c>
      <c r="H86" s="53"/>
      <c r="I86" s="53" t="s">
        <v>22</v>
      </c>
      <c r="J86" s="52" t="s">
        <v>22</v>
      </c>
      <c r="K86" s="53"/>
      <c r="L86" s="53" t="s">
        <v>22</v>
      </c>
      <c r="M86" s="536"/>
      <c r="N86" s="538"/>
      <c r="O86" s="53"/>
      <c r="P86" s="52" t="s">
        <v>22</v>
      </c>
      <c r="Q86" s="53"/>
      <c r="R86" s="53" t="s">
        <v>22</v>
      </c>
      <c r="S86" s="21"/>
      <c r="T86" s="536"/>
      <c r="U86" s="538"/>
      <c r="V86" s="33"/>
      <c r="W86" s="52" t="s">
        <v>22</v>
      </c>
      <c r="X86" s="53"/>
      <c r="Y86" s="53" t="s">
        <v>22</v>
      </c>
      <c r="Z86" s="21"/>
      <c r="AA86" s="536"/>
      <c r="AB86" s="538"/>
      <c r="AC86" s="33"/>
      <c r="AD86" s="52" t="s">
        <v>22</v>
      </c>
      <c r="AE86" s="53"/>
      <c r="AF86" s="53" t="s">
        <v>22</v>
      </c>
      <c r="AG86" s="21"/>
      <c r="AH86" s="536"/>
      <c r="AI86" s="538"/>
      <c r="AJ86" s="33"/>
      <c r="AK86" s="52" t="s">
        <v>22</v>
      </c>
      <c r="AL86" s="53"/>
      <c r="AM86" s="53" t="s">
        <v>22</v>
      </c>
      <c r="AN86" s="21"/>
      <c r="AO86" s="536"/>
      <c r="AP86" s="538"/>
      <c r="AQ86" s="33"/>
      <c r="AR86" s="52" t="s">
        <v>22</v>
      </c>
      <c r="AS86" s="53"/>
      <c r="AT86" s="53" t="s">
        <v>22</v>
      </c>
      <c r="AU86" s="21"/>
      <c r="AV86" s="536"/>
      <c r="AW86" s="538"/>
      <c r="AX86" s="15"/>
      <c r="AY86" s="15"/>
    </row>
    <row r="87" spans="1:51" x14ac:dyDescent="0.35">
      <c r="A87" s="13"/>
      <c r="B87" s="55" t="s">
        <v>23</v>
      </c>
      <c r="C87" s="56"/>
      <c r="D87" s="57" t="s">
        <v>24</v>
      </c>
      <c r="E87" s="56"/>
      <c r="F87" s="21"/>
      <c r="G87" s="58">
        <v>43.31</v>
      </c>
      <c r="H87" s="59">
        <v>1</v>
      </c>
      <c r="I87" s="60">
        <f t="shared" ref="I87:I88" si="41">H87*G87</f>
        <v>43.31</v>
      </c>
      <c r="J87" s="58">
        <v>45.3</v>
      </c>
      <c r="K87" s="59">
        <v>1</v>
      </c>
      <c r="L87" s="60">
        <f t="shared" ref="L87:L88" si="42">K87*J87</f>
        <v>45.3</v>
      </c>
      <c r="M87" s="61">
        <f t="shared" ref="M87:M130" si="43">L87-I87</f>
        <v>1.9899999999999949</v>
      </c>
      <c r="N87" s="62">
        <f t="shared" ref="N87:N130" si="44">IF(OR(I87=0,L87=0),"",(M87/I87))</f>
        <v>4.5947818055876118E-2</v>
      </c>
      <c r="O87" s="60"/>
      <c r="P87" s="58">
        <v>49.52</v>
      </c>
      <c r="Q87" s="59">
        <v>1</v>
      </c>
      <c r="R87" s="60">
        <f t="shared" ref="R87:R104" si="45">Q87*P87</f>
        <v>49.52</v>
      </c>
      <c r="S87" s="64"/>
      <c r="T87" s="61">
        <f t="shared" ref="T87:T130" si="46">R87-L87</f>
        <v>4.220000000000006</v>
      </c>
      <c r="U87" s="62">
        <f t="shared" ref="U87:U131" si="47">IF(OR(L87=0,R87=0),"",(T87/L87))</f>
        <v>9.3156732891832364E-2</v>
      </c>
      <c r="V87" s="65"/>
      <c r="W87" s="58">
        <v>51.87</v>
      </c>
      <c r="X87" s="59">
        <v>1</v>
      </c>
      <c r="Y87" s="60">
        <f t="shared" ref="Y87:Y104" si="48">X87*W87</f>
        <v>51.87</v>
      </c>
      <c r="Z87" s="64"/>
      <c r="AA87" s="61">
        <f>Y87-R87</f>
        <v>2.3499999999999943</v>
      </c>
      <c r="AB87" s="62">
        <f>IF(OR(R87=0,Y87=0),"",(AA87/R87))</f>
        <v>4.7455573505654165E-2</v>
      </c>
      <c r="AC87" s="65"/>
      <c r="AD87" s="58">
        <v>53.81</v>
      </c>
      <c r="AE87" s="59">
        <v>1</v>
      </c>
      <c r="AF87" s="60">
        <f t="shared" ref="AF87:AF104" si="49">AE87*AD87</f>
        <v>53.81</v>
      </c>
      <c r="AG87" s="64"/>
      <c r="AH87" s="61">
        <f>AF87-Y87</f>
        <v>1.9400000000000048</v>
      </c>
      <c r="AI87" s="62">
        <f>IF(OR(Y87=0,AF87=0),"",(AH87/Y87))</f>
        <v>3.7401195295932235E-2</v>
      </c>
      <c r="AJ87" s="65"/>
      <c r="AK87" s="58">
        <v>58.24</v>
      </c>
      <c r="AL87" s="59">
        <v>1</v>
      </c>
      <c r="AM87" s="60">
        <f t="shared" ref="AM87:AM104" si="50">AL87*AK87</f>
        <v>58.24</v>
      </c>
      <c r="AN87" s="64"/>
      <c r="AO87" s="61">
        <f>AM87-AF87</f>
        <v>4.43</v>
      </c>
      <c r="AP87" s="62">
        <f>IF(OR(AF87=0,AM87=0),"",(AO87/AF87))</f>
        <v>8.232670507340642E-2</v>
      </c>
      <c r="AQ87" s="65"/>
      <c r="AR87" s="58">
        <v>60.04</v>
      </c>
      <c r="AS87" s="59">
        <v>1</v>
      </c>
      <c r="AT87" s="60">
        <f t="shared" ref="AT87:AT104" si="51">AS87*AR87</f>
        <v>60.04</v>
      </c>
      <c r="AU87" s="64"/>
      <c r="AV87" s="61">
        <f>AT87-AM87</f>
        <v>1.7999999999999972</v>
      </c>
      <c r="AW87" s="62">
        <f>IF(OR(AM87=0,AT87=0),"",(AV87/AM87))</f>
        <v>3.0906593406593356E-2</v>
      </c>
      <c r="AX87" s="15"/>
      <c r="AY87" s="15"/>
    </row>
    <row r="88" spans="1:51" x14ac:dyDescent="0.35">
      <c r="A88" s="13"/>
      <c r="B88" s="66" t="s">
        <v>25</v>
      </c>
      <c r="C88" s="56"/>
      <c r="D88" s="57" t="s">
        <v>24</v>
      </c>
      <c r="E88" s="56"/>
      <c r="F88" s="21"/>
      <c r="G88" s="67">
        <v>-0.02</v>
      </c>
      <c r="H88" s="68">
        <v>1</v>
      </c>
      <c r="I88" s="69">
        <f t="shared" si="41"/>
        <v>-0.02</v>
      </c>
      <c r="J88" s="67">
        <v>-0.02</v>
      </c>
      <c r="K88" s="68">
        <v>1</v>
      </c>
      <c r="L88" s="69">
        <f t="shared" si="42"/>
        <v>-0.02</v>
      </c>
      <c r="M88" s="61">
        <f t="shared" si="43"/>
        <v>0</v>
      </c>
      <c r="N88" s="62">
        <f t="shared" si="44"/>
        <v>0</v>
      </c>
      <c r="O88" s="69"/>
      <c r="P88" s="67"/>
      <c r="Q88" s="68">
        <v>1</v>
      </c>
      <c r="R88" s="69">
        <f t="shared" si="45"/>
        <v>0</v>
      </c>
      <c r="S88" s="64"/>
      <c r="T88" s="61">
        <f t="shared" si="46"/>
        <v>0.02</v>
      </c>
      <c r="U88" s="62" t="str">
        <f t="shared" si="47"/>
        <v/>
      </c>
      <c r="V88" s="65"/>
      <c r="W88" s="67"/>
      <c r="X88" s="68">
        <v>1</v>
      </c>
      <c r="Y88" s="69">
        <f t="shared" si="48"/>
        <v>0</v>
      </c>
      <c r="Z88" s="64"/>
      <c r="AA88" s="61">
        <f t="shared" ref="AA88:AA104" si="52">Y88-R88</f>
        <v>0</v>
      </c>
      <c r="AB88" s="62" t="str">
        <f t="shared" ref="AB88:AB130" si="53">IF(OR(R88=0,Y88=0),"",(AA88/R88))</f>
        <v/>
      </c>
      <c r="AC88" s="65"/>
      <c r="AD88" s="67"/>
      <c r="AE88" s="68">
        <v>1</v>
      </c>
      <c r="AF88" s="69">
        <f t="shared" si="49"/>
        <v>0</v>
      </c>
      <c r="AG88" s="64"/>
      <c r="AH88" s="61">
        <f t="shared" ref="AH88:AH130" si="54">AF88-Y88</f>
        <v>0</v>
      </c>
      <c r="AI88" s="62" t="str">
        <f t="shared" ref="AI88:AI130" si="55">IF(OR(Y88=0,AF88=0),"",(AH88/Y88))</f>
        <v/>
      </c>
      <c r="AJ88" s="65"/>
      <c r="AK88" s="67"/>
      <c r="AL88" s="68">
        <v>1</v>
      </c>
      <c r="AM88" s="69">
        <f t="shared" si="50"/>
        <v>0</v>
      </c>
      <c r="AN88" s="64"/>
      <c r="AO88" s="61">
        <f t="shared" ref="AO88:AO130" si="56">AM88-AF88</f>
        <v>0</v>
      </c>
      <c r="AP88" s="62" t="str">
        <f t="shared" ref="AP88:AP130" si="57">IF(OR(AF88=0,AM88=0),"",(AO88/AF88))</f>
        <v/>
      </c>
      <c r="AQ88" s="65"/>
      <c r="AR88" s="67"/>
      <c r="AS88" s="68">
        <v>1</v>
      </c>
      <c r="AT88" s="69">
        <f t="shared" si="51"/>
        <v>0</v>
      </c>
      <c r="AU88" s="64"/>
      <c r="AV88" s="61">
        <f t="shared" ref="AV88:AV130" si="58">AT88-AM88</f>
        <v>0</v>
      </c>
      <c r="AW88" s="62" t="str">
        <f t="shared" ref="AW88:AW130" si="59">IF(OR(AM88=0,AT88=0),"",(AV88/AM88))</f>
        <v/>
      </c>
      <c r="AX88" s="15"/>
      <c r="AY88" s="15"/>
    </row>
    <row r="89" spans="1:51" x14ac:dyDescent="0.35">
      <c r="A89" s="13"/>
      <c r="B89" s="71" t="s">
        <v>102</v>
      </c>
      <c r="C89" s="56"/>
      <c r="D89" s="57" t="s">
        <v>24</v>
      </c>
      <c r="E89" s="56"/>
      <c r="F89" s="21"/>
      <c r="G89" s="67">
        <v>-0.01</v>
      </c>
      <c r="H89" s="59">
        <v>1</v>
      </c>
      <c r="I89" s="69">
        <f>H89*G89</f>
        <v>-0.01</v>
      </c>
      <c r="J89" s="67">
        <v>-0.01</v>
      </c>
      <c r="K89" s="59">
        <v>1</v>
      </c>
      <c r="L89" s="69">
        <f>K89*J89</f>
        <v>-0.01</v>
      </c>
      <c r="M89" s="61">
        <f t="shared" si="43"/>
        <v>0</v>
      </c>
      <c r="N89" s="62">
        <f t="shared" si="44"/>
        <v>0</v>
      </c>
      <c r="O89" s="69"/>
      <c r="P89" s="67">
        <v>0</v>
      </c>
      <c r="Q89" s="59">
        <v>1</v>
      </c>
      <c r="R89" s="69">
        <f t="shared" si="45"/>
        <v>0</v>
      </c>
      <c r="S89" s="64"/>
      <c r="T89" s="61">
        <f t="shared" si="46"/>
        <v>0.01</v>
      </c>
      <c r="U89" s="62" t="str">
        <f t="shared" si="47"/>
        <v/>
      </c>
      <c r="V89" s="65"/>
      <c r="W89" s="67">
        <v>0</v>
      </c>
      <c r="X89" s="59">
        <v>1</v>
      </c>
      <c r="Y89" s="69">
        <f t="shared" si="48"/>
        <v>0</v>
      </c>
      <c r="Z89" s="64"/>
      <c r="AA89" s="61">
        <f t="shared" si="52"/>
        <v>0</v>
      </c>
      <c r="AB89" s="62" t="str">
        <f t="shared" si="53"/>
        <v/>
      </c>
      <c r="AC89" s="65"/>
      <c r="AD89" s="67">
        <v>0.18</v>
      </c>
      <c r="AE89" s="59">
        <v>1</v>
      </c>
      <c r="AF89" s="69">
        <f t="shared" si="49"/>
        <v>0.18</v>
      </c>
      <c r="AG89" s="64"/>
      <c r="AH89" s="61">
        <f t="shared" si="54"/>
        <v>0.18</v>
      </c>
      <c r="AI89" s="62" t="str">
        <f t="shared" si="55"/>
        <v/>
      </c>
      <c r="AJ89" s="65"/>
      <c r="AK89" s="67">
        <v>0</v>
      </c>
      <c r="AL89" s="59">
        <v>1</v>
      </c>
      <c r="AM89" s="69">
        <f t="shared" si="50"/>
        <v>0</v>
      </c>
      <c r="AN89" s="64"/>
      <c r="AO89" s="61">
        <f t="shared" si="56"/>
        <v>-0.18</v>
      </c>
      <c r="AP89" s="62" t="str">
        <f t="shared" si="57"/>
        <v/>
      </c>
      <c r="AQ89" s="65"/>
      <c r="AR89" s="67">
        <v>0</v>
      </c>
      <c r="AS89" s="59">
        <v>1</v>
      </c>
      <c r="AT89" s="69">
        <f t="shared" si="51"/>
        <v>0</v>
      </c>
      <c r="AU89" s="64"/>
      <c r="AV89" s="61">
        <f t="shared" si="58"/>
        <v>0</v>
      </c>
      <c r="AW89" s="62" t="str">
        <f t="shared" si="59"/>
        <v/>
      </c>
      <c r="AX89" s="15"/>
      <c r="AY89" s="15"/>
    </row>
    <row r="90" spans="1:51" x14ac:dyDescent="0.35">
      <c r="A90" s="13"/>
      <c r="B90" s="71" t="s">
        <v>26</v>
      </c>
      <c r="C90" s="56"/>
      <c r="D90" s="57" t="s">
        <v>24</v>
      </c>
      <c r="E90" s="56"/>
      <c r="F90" s="21"/>
      <c r="G90" s="67">
        <v>-2.17</v>
      </c>
      <c r="H90" s="68">
        <v>1</v>
      </c>
      <c r="I90" s="69">
        <f t="shared" ref="I90:I92" si="60">H90*G90</f>
        <v>-2.17</v>
      </c>
      <c r="J90" s="67">
        <v>-2.17</v>
      </c>
      <c r="K90" s="68">
        <v>1</v>
      </c>
      <c r="L90" s="69">
        <f t="shared" ref="L90:L92" si="61">K90*J90</f>
        <v>-2.17</v>
      </c>
      <c r="M90" s="61">
        <f t="shared" si="43"/>
        <v>0</v>
      </c>
      <c r="N90" s="62">
        <f t="shared" si="44"/>
        <v>0</v>
      </c>
      <c r="O90" s="69"/>
      <c r="P90" s="67"/>
      <c r="Q90" s="68">
        <v>1</v>
      </c>
      <c r="R90" s="69">
        <f t="shared" si="45"/>
        <v>0</v>
      </c>
      <c r="S90" s="64"/>
      <c r="T90" s="61">
        <f t="shared" si="46"/>
        <v>2.17</v>
      </c>
      <c r="U90" s="62" t="str">
        <f t="shared" si="47"/>
        <v/>
      </c>
      <c r="V90" s="65"/>
      <c r="W90" s="67"/>
      <c r="X90" s="68">
        <v>1</v>
      </c>
      <c r="Y90" s="69">
        <f t="shared" si="48"/>
        <v>0</v>
      </c>
      <c r="Z90" s="64"/>
      <c r="AA90" s="61">
        <f t="shared" si="52"/>
        <v>0</v>
      </c>
      <c r="AB90" s="62" t="str">
        <f t="shared" si="53"/>
        <v/>
      </c>
      <c r="AC90" s="65"/>
      <c r="AD90" s="67"/>
      <c r="AE90" s="68">
        <v>1</v>
      </c>
      <c r="AF90" s="69">
        <f t="shared" si="49"/>
        <v>0</v>
      </c>
      <c r="AG90" s="64"/>
      <c r="AH90" s="61">
        <f t="shared" si="54"/>
        <v>0</v>
      </c>
      <c r="AI90" s="62" t="str">
        <f t="shared" si="55"/>
        <v/>
      </c>
      <c r="AJ90" s="65"/>
      <c r="AK90" s="67"/>
      <c r="AL90" s="68">
        <v>1</v>
      </c>
      <c r="AM90" s="69">
        <f t="shared" si="50"/>
        <v>0</v>
      </c>
      <c r="AN90" s="64"/>
      <c r="AO90" s="61">
        <f t="shared" si="56"/>
        <v>0</v>
      </c>
      <c r="AP90" s="62" t="str">
        <f t="shared" si="57"/>
        <v/>
      </c>
      <c r="AQ90" s="65"/>
      <c r="AR90" s="67"/>
      <c r="AS90" s="68">
        <v>1</v>
      </c>
      <c r="AT90" s="69">
        <f t="shared" si="51"/>
        <v>0</v>
      </c>
      <c r="AU90" s="64"/>
      <c r="AV90" s="61">
        <f t="shared" si="58"/>
        <v>0</v>
      </c>
      <c r="AW90" s="62" t="str">
        <f t="shared" si="59"/>
        <v/>
      </c>
      <c r="AX90" s="15"/>
      <c r="AY90" s="15"/>
    </row>
    <row r="91" spans="1:51" x14ac:dyDescent="0.35">
      <c r="A91" s="13"/>
      <c r="B91" s="71" t="s">
        <v>103</v>
      </c>
      <c r="C91" s="56"/>
      <c r="D91" s="57" t="s">
        <v>24</v>
      </c>
      <c r="E91" s="56"/>
      <c r="F91" s="21"/>
      <c r="G91" s="67">
        <v>-0.31</v>
      </c>
      <c r="H91" s="68">
        <v>1</v>
      </c>
      <c r="I91" s="69">
        <f t="shared" si="60"/>
        <v>-0.31</v>
      </c>
      <c r="J91" s="67">
        <v>-0.31</v>
      </c>
      <c r="K91" s="68">
        <v>1</v>
      </c>
      <c r="L91" s="69">
        <f t="shared" si="61"/>
        <v>-0.31</v>
      </c>
      <c r="M91" s="61">
        <f t="shared" si="43"/>
        <v>0</v>
      </c>
      <c r="N91" s="62">
        <f t="shared" si="44"/>
        <v>0</v>
      </c>
      <c r="O91" s="69"/>
      <c r="P91" s="67">
        <v>-0.09</v>
      </c>
      <c r="Q91" s="68">
        <v>1</v>
      </c>
      <c r="R91" s="69">
        <f t="shared" si="45"/>
        <v>-0.09</v>
      </c>
      <c r="S91" s="64"/>
      <c r="T91" s="61">
        <f t="shared" si="46"/>
        <v>0.22</v>
      </c>
      <c r="U91" s="62">
        <f t="shared" si="47"/>
        <v>-0.70967741935483875</v>
      </c>
      <c r="V91" s="65"/>
      <c r="W91" s="67">
        <v>0</v>
      </c>
      <c r="X91" s="68">
        <v>1</v>
      </c>
      <c r="Y91" s="69">
        <f t="shared" si="48"/>
        <v>0</v>
      </c>
      <c r="Z91" s="64"/>
      <c r="AA91" s="61">
        <f t="shared" si="52"/>
        <v>0.09</v>
      </c>
      <c r="AB91" s="62" t="str">
        <f t="shared" si="53"/>
        <v/>
      </c>
      <c r="AC91" s="65"/>
      <c r="AD91" s="67">
        <v>0</v>
      </c>
      <c r="AE91" s="68">
        <v>1</v>
      </c>
      <c r="AF91" s="69">
        <f t="shared" si="49"/>
        <v>0</v>
      </c>
      <c r="AG91" s="64"/>
      <c r="AH91" s="61">
        <f t="shared" si="54"/>
        <v>0</v>
      </c>
      <c r="AI91" s="62" t="str">
        <f t="shared" si="55"/>
        <v/>
      </c>
      <c r="AJ91" s="65"/>
      <c r="AK91" s="67">
        <v>0</v>
      </c>
      <c r="AL91" s="68">
        <v>1</v>
      </c>
      <c r="AM91" s="69">
        <f t="shared" si="50"/>
        <v>0</v>
      </c>
      <c r="AN91" s="64"/>
      <c r="AO91" s="61">
        <f t="shared" si="56"/>
        <v>0</v>
      </c>
      <c r="AP91" s="62" t="str">
        <f t="shared" si="57"/>
        <v/>
      </c>
      <c r="AQ91" s="65"/>
      <c r="AR91" s="67">
        <v>0</v>
      </c>
      <c r="AS91" s="68">
        <v>1</v>
      </c>
      <c r="AT91" s="69">
        <f t="shared" si="51"/>
        <v>0</v>
      </c>
      <c r="AU91" s="64"/>
      <c r="AV91" s="61">
        <f t="shared" si="58"/>
        <v>0</v>
      </c>
      <c r="AW91" s="62" t="str">
        <f t="shared" si="59"/>
        <v/>
      </c>
      <c r="AX91" s="15"/>
      <c r="AY91" s="15"/>
    </row>
    <row r="92" spans="1:51" x14ac:dyDescent="0.35">
      <c r="A92" s="13"/>
      <c r="B92" s="71" t="s">
        <v>27</v>
      </c>
      <c r="C92" s="56"/>
      <c r="D92" s="57" t="s">
        <v>24</v>
      </c>
      <c r="E92" s="56"/>
      <c r="F92" s="21"/>
      <c r="G92" s="67">
        <v>-0.1</v>
      </c>
      <c r="H92" s="68">
        <v>1</v>
      </c>
      <c r="I92" s="69">
        <f t="shared" si="60"/>
        <v>-0.1</v>
      </c>
      <c r="J92" s="67">
        <v>-0.1</v>
      </c>
      <c r="K92" s="68">
        <v>1</v>
      </c>
      <c r="L92" s="69">
        <f t="shared" si="61"/>
        <v>-0.1</v>
      </c>
      <c r="M92" s="61">
        <f t="shared" si="43"/>
        <v>0</v>
      </c>
      <c r="N92" s="62">
        <f t="shared" si="44"/>
        <v>0</v>
      </c>
      <c r="O92" s="69"/>
      <c r="P92" s="67"/>
      <c r="Q92" s="68">
        <v>1</v>
      </c>
      <c r="R92" s="69">
        <f t="shared" si="45"/>
        <v>0</v>
      </c>
      <c r="S92" s="64"/>
      <c r="T92" s="61">
        <f t="shared" si="46"/>
        <v>0.1</v>
      </c>
      <c r="U92" s="62" t="str">
        <f t="shared" si="47"/>
        <v/>
      </c>
      <c r="V92" s="65"/>
      <c r="W92" s="67"/>
      <c r="X92" s="68">
        <v>1</v>
      </c>
      <c r="Y92" s="69">
        <f t="shared" si="48"/>
        <v>0</v>
      </c>
      <c r="Z92" s="64"/>
      <c r="AA92" s="61">
        <f t="shared" si="52"/>
        <v>0</v>
      </c>
      <c r="AB92" s="62" t="str">
        <f t="shared" si="53"/>
        <v/>
      </c>
      <c r="AC92" s="65"/>
      <c r="AD92" s="67"/>
      <c r="AE92" s="68">
        <v>1</v>
      </c>
      <c r="AF92" s="69">
        <f t="shared" si="49"/>
        <v>0</v>
      </c>
      <c r="AG92" s="64"/>
      <c r="AH92" s="61">
        <f t="shared" si="54"/>
        <v>0</v>
      </c>
      <c r="AI92" s="62" t="str">
        <f t="shared" si="55"/>
        <v/>
      </c>
      <c r="AJ92" s="65"/>
      <c r="AK92" s="67"/>
      <c r="AL92" s="68">
        <v>1</v>
      </c>
      <c r="AM92" s="69">
        <f t="shared" si="50"/>
        <v>0</v>
      </c>
      <c r="AN92" s="64"/>
      <c r="AO92" s="61">
        <f t="shared" si="56"/>
        <v>0</v>
      </c>
      <c r="AP92" s="62" t="str">
        <f t="shared" si="57"/>
        <v/>
      </c>
      <c r="AQ92" s="65"/>
      <c r="AR92" s="67"/>
      <c r="AS92" s="68">
        <v>1</v>
      </c>
      <c r="AT92" s="69">
        <f t="shared" si="51"/>
        <v>0</v>
      </c>
      <c r="AU92" s="64"/>
      <c r="AV92" s="61">
        <f t="shared" si="58"/>
        <v>0</v>
      </c>
      <c r="AW92" s="62" t="str">
        <f t="shared" si="59"/>
        <v/>
      </c>
      <c r="AX92" s="15"/>
      <c r="AY92" s="15"/>
    </row>
    <row r="93" spans="1:51" x14ac:dyDescent="0.35">
      <c r="A93" s="13"/>
      <c r="B93" s="71" t="s">
        <v>104</v>
      </c>
      <c r="C93" s="56"/>
      <c r="D93" s="57" t="s">
        <v>24</v>
      </c>
      <c r="E93" s="56"/>
      <c r="F93" s="21"/>
      <c r="G93" s="67"/>
      <c r="H93" s="68"/>
      <c r="I93" s="69"/>
      <c r="J93" s="67"/>
      <c r="K93" s="68"/>
      <c r="L93" s="69"/>
      <c r="M93" s="61">
        <f t="shared" si="43"/>
        <v>0</v>
      </c>
      <c r="N93" s="62" t="str">
        <f t="shared" si="44"/>
        <v/>
      </c>
      <c r="O93" s="69"/>
      <c r="P93" s="67">
        <v>0</v>
      </c>
      <c r="Q93" s="68">
        <v>1</v>
      </c>
      <c r="R93" s="69">
        <f t="shared" si="45"/>
        <v>0</v>
      </c>
      <c r="S93" s="64"/>
      <c r="T93" s="61">
        <f t="shared" si="46"/>
        <v>0</v>
      </c>
      <c r="U93" s="62" t="str">
        <f t="shared" si="47"/>
        <v/>
      </c>
      <c r="V93" s="65"/>
      <c r="W93" s="67">
        <v>0</v>
      </c>
      <c r="X93" s="68">
        <v>1</v>
      </c>
      <c r="Y93" s="69">
        <f t="shared" si="48"/>
        <v>0</v>
      </c>
      <c r="Z93" s="64"/>
      <c r="AA93" s="61">
        <f t="shared" si="52"/>
        <v>0</v>
      </c>
      <c r="AB93" s="62" t="str">
        <f t="shared" si="53"/>
        <v/>
      </c>
      <c r="AC93" s="65"/>
      <c r="AD93" s="67">
        <v>0.21</v>
      </c>
      <c r="AE93" s="68">
        <v>1</v>
      </c>
      <c r="AF93" s="69">
        <f t="shared" si="49"/>
        <v>0.21</v>
      </c>
      <c r="AG93" s="64"/>
      <c r="AH93" s="61">
        <f t="shared" si="54"/>
        <v>0.21</v>
      </c>
      <c r="AI93" s="62" t="str">
        <f t="shared" si="55"/>
        <v/>
      </c>
      <c r="AJ93" s="65"/>
      <c r="AK93" s="67">
        <v>0</v>
      </c>
      <c r="AL93" s="68">
        <v>1</v>
      </c>
      <c r="AM93" s="69">
        <f t="shared" si="50"/>
        <v>0</v>
      </c>
      <c r="AN93" s="64"/>
      <c r="AO93" s="61">
        <f t="shared" si="56"/>
        <v>-0.21</v>
      </c>
      <c r="AP93" s="62" t="str">
        <f t="shared" si="57"/>
        <v/>
      </c>
      <c r="AQ93" s="65"/>
      <c r="AR93" s="67">
        <v>0</v>
      </c>
      <c r="AS93" s="68">
        <v>1</v>
      </c>
      <c r="AT93" s="69">
        <f t="shared" si="51"/>
        <v>0</v>
      </c>
      <c r="AU93" s="64"/>
      <c r="AV93" s="61">
        <f t="shared" si="58"/>
        <v>0</v>
      </c>
      <c r="AW93" s="62" t="str">
        <f t="shared" si="59"/>
        <v/>
      </c>
      <c r="AX93" s="15"/>
      <c r="AY93" s="15"/>
    </row>
    <row r="94" spans="1:51" x14ac:dyDescent="0.35">
      <c r="A94" s="13"/>
      <c r="B94" s="71" t="s">
        <v>105</v>
      </c>
      <c r="C94" s="56"/>
      <c r="D94" s="57" t="s">
        <v>24</v>
      </c>
      <c r="E94" s="56"/>
      <c r="F94" s="21"/>
      <c r="G94" s="67"/>
      <c r="H94" s="68"/>
      <c r="I94" s="69"/>
      <c r="J94" s="67"/>
      <c r="K94" s="68"/>
      <c r="L94" s="69"/>
      <c r="M94" s="61">
        <f t="shared" si="43"/>
        <v>0</v>
      </c>
      <c r="N94" s="62" t="str">
        <f t="shared" si="44"/>
        <v/>
      </c>
      <c r="O94" s="69"/>
      <c r="P94" s="67">
        <v>-1.73</v>
      </c>
      <c r="Q94" s="68">
        <v>1</v>
      </c>
      <c r="R94" s="69">
        <f t="shared" si="45"/>
        <v>-1.73</v>
      </c>
      <c r="S94" s="64"/>
      <c r="T94" s="61">
        <f t="shared" si="46"/>
        <v>-1.73</v>
      </c>
      <c r="U94" s="62" t="str">
        <f t="shared" si="47"/>
        <v/>
      </c>
      <c r="V94" s="65"/>
      <c r="W94" s="67">
        <v>0</v>
      </c>
      <c r="X94" s="68">
        <v>1</v>
      </c>
      <c r="Y94" s="69">
        <f t="shared" si="48"/>
        <v>0</v>
      </c>
      <c r="Z94" s="64"/>
      <c r="AA94" s="61">
        <f t="shared" si="52"/>
        <v>1.73</v>
      </c>
      <c r="AB94" s="62" t="str">
        <f t="shared" si="53"/>
        <v/>
      </c>
      <c r="AC94" s="65"/>
      <c r="AD94" s="67">
        <v>0</v>
      </c>
      <c r="AE94" s="68">
        <v>1</v>
      </c>
      <c r="AF94" s="69">
        <f t="shared" si="49"/>
        <v>0</v>
      </c>
      <c r="AG94" s="64"/>
      <c r="AH94" s="61">
        <f t="shared" si="54"/>
        <v>0</v>
      </c>
      <c r="AI94" s="62" t="str">
        <f t="shared" si="55"/>
        <v/>
      </c>
      <c r="AJ94" s="65"/>
      <c r="AK94" s="67">
        <v>0</v>
      </c>
      <c r="AL94" s="68">
        <v>1</v>
      </c>
      <c r="AM94" s="69">
        <f t="shared" si="50"/>
        <v>0</v>
      </c>
      <c r="AN94" s="64"/>
      <c r="AO94" s="61">
        <f t="shared" si="56"/>
        <v>0</v>
      </c>
      <c r="AP94" s="62" t="str">
        <f t="shared" si="57"/>
        <v/>
      </c>
      <c r="AQ94" s="65"/>
      <c r="AR94" s="67">
        <v>0</v>
      </c>
      <c r="AS94" s="68">
        <v>1</v>
      </c>
      <c r="AT94" s="69">
        <f t="shared" si="51"/>
        <v>0</v>
      </c>
      <c r="AU94" s="64"/>
      <c r="AV94" s="61">
        <f t="shared" si="58"/>
        <v>0</v>
      </c>
      <c r="AW94" s="62" t="str">
        <f t="shared" si="59"/>
        <v/>
      </c>
      <c r="AX94" s="15"/>
      <c r="AY94" s="15"/>
    </row>
    <row r="95" spans="1:51" x14ac:dyDescent="0.35">
      <c r="A95" s="13"/>
      <c r="B95" s="71" t="s">
        <v>106</v>
      </c>
      <c r="C95" s="56"/>
      <c r="D95" s="57" t="s">
        <v>24</v>
      </c>
      <c r="E95" s="56"/>
      <c r="F95" s="21"/>
      <c r="G95" s="67"/>
      <c r="H95" s="68"/>
      <c r="I95" s="69"/>
      <c r="J95" s="67"/>
      <c r="K95" s="68"/>
      <c r="L95" s="69"/>
      <c r="M95" s="61">
        <f t="shared" si="43"/>
        <v>0</v>
      </c>
      <c r="N95" s="62" t="str">
        <f t="shared" si="44"/>
        <v/>
      </c>
      <c r="O95" s="69"/>
      <c r="P95" s="67">
        <v>-0.09</v>
      </c>
      <c r="Q95" s="68">
        <v>1</v>
      </c>
      <c r="R95" s="69">
        <f t="shared" si="45"/>
        <v>-0.09</v>
      </c>
      <c r="S95" s="64"/>
      <c r="T95" s="61">
        <f t="shared" si="46"/>
        <v>-0.09</v>
      </c>
      <c r="U95" s="62" t="str">
        <f t="shared" si="47"/>
        <v/>
      </c>
      <c r="V95" s="65"/>
      <c r="W95" s="67">
        <v>0</v>
      </c>
      <c r="X95" s="68">
        <v>1</v>
      </c>
      <c r="Y95" s="69">
        <f t="shared" si="48"/>
        <v>0</v>
      </c>
      <c r="Z95" s="64"/>
      <c r="AA95" s="61">
        <f t="shared" si="52"/>
        <v>0.09</v>
      </c>
      <c r="AB95" s="62" t="str">
        <f t="shared" si="53"/>
        <v/>
      </c>
      <c r="AC95" s="65"/>
      <c r="AD95" s="67">
        <v>0</v>
      </c>
      <c r="AE95" s="68">
        <v>1</v>
      </c>
      <c r="AF95" s="69">
        <f t="shared" si="49"/>
        <v>0</v>
      </c>
      <c r="AG95" s="64"/>
      <c r="AH95" s="61">
        <f t="shared" si="54"/>
        <v>0</v>
      </c>
      <c r="AI95" s="62" t="str">
        <f t="shared" si="55"/>
        <v/>
      </c>
      <c r="AJ95" s="65"/>
      <c r="AK95" s="67">
        <v>0</v>
      </c>
      <c r="AL95" s="68">
        <v>1</v>
      </c>
      <c r="AM95" s="69">
        <f t="shared" si="50"/>
        <v>0</v>
      </c>
      <c r="AN95" s="64"/>
      <c r="AO95" s="61">
        <f t="shared" si="56"/>
        <v>0</v>
      </c>
      <c r="AP95" s="62" t="str">
        <f t="shared" si="57"/>
        <v/>
      </c>
      <c r="AQ95" s="65"/>
      <c r="AR95" s="67">
        <v>0</v>
      </c>
      <c r="AS95" s="68">
        <v>1</v>
      </c>
      <c r="AT95" s="69">
        <f t="shared" si="51"/>
        <v>0</v>
      </c>
      <c r="AU95" s="64"/>
      <c r="AV95" s="61">
        <f t="shared" si="58"/>
        <v>0</v>
      </c>
      <c r="AW95" s="62" t="str">
        <f t="shared" si="59"/>
        <v/>
      </c>
      <c r="AX95" s="15"/>
      <c r="AY95" s="15"/>
    </row>
    <row r="96" spans="1:51" x14ac:dyDescent="0.35">
      <c r="A96" s="13"/>
      <c r="B96" s="71" t="s">
        <v>107</v>
      </c>
      <c r="C96" s="56"/>
      <c r="D96" s="57" t="s">
        <v>24</v>
      </c>
      <c r="E96" s="56"/>
      <c r="F96" s="21"/>
      <c r="G96" s="67"/>
      <c r="H96" s="68"/>
      <c r="I96" s="69"/>
      <c r="J96" s="67"/>
      <c r="K96" s="68"/>
      <c r="L96" s="69"/>
      <c r="M96" s="61">
        <f t="shared" si="43"/>
        <v>0</v>
      </c>
      <c r="N96" s="62" t="str">
        <f t="shared" si="44"/>
        <v/>
      </c>
      <c r="O96" s="69"/>
      <c r="P96" s="67">
        <v>0</v>
      </c>
      <c r="Q96" s="68">
        <v>1</v>
      </c>
      <c r="R96" s="69">
        <f t="shared" si="45"/>
        <v>0</v>
      </c>
      <c r="S96" s="64"/>
      <c r="T96" s="61">
        <f t="shared" si="46"/>
        <v>0</v>
      </c>
      <c r="U96" s="62" t="str">
        <f t="shared" si="47"/>
        <v/>
      </c>
      <c r="V96" s="65"/>
      <c r="W96" s="67">
        <v>0.09</v>
      </c>
      <c r="X96" s="68">
        <v>1</v>
      </c>
      <c r="Y96" s="69">
        <f t="shared" si="48"/>
        <v>0.09</v>
      </c>
      <c r="Z96" s="64"/>
      <c r="AA96" s="61">
        <f t="shared" si="52"/>
        <v>0.09</v>
      </c>
      <c r="AB96" s="62" t="str">
        <f t="shared" si="53"/>
        <v/>
      </c>
      <c r="AC96" s="65"/>
      <c r="AD96" s="67">
        <v>0</v>
      </c>
      <c r="AE96" s="68">
        <v>1</v>
      </c>
      <c r="AF96" s="69">
        <f t="shared" si="49"/>
        <v>0</v>
      </c>
      <c r="AG96" s="64"/>
      <c r="AH96" s="61">
        <f t="shared" si="54"/>
        <v>-0.09</v>
      </c>
      <c r="AI96" s="62" t="str">
        <f t="shared" si="55"/>
        <v/>
      </c>
      <c r="AJ96" s="65"/>
      <c r="AK96" s="67">
        <v>0</v>
      </c>
      <c r="AL96" s="68">
        <v>1</v>
      </c>
      <c r="AM96" s="69">
        <f t="shared" si="50"/>
        <v>0</v>
      </c>
      <c r="AN96" s="64"/>
      <c r="AO96" s="61">
        <f t="shared" si="56"/>
        <v>0</v>
      </c>
      <c r="AP96" s="62" t="str">
        <f t="shared" si="57"/>
        <v/>
      </c>
      <c r="AQ96" s="65"/>
      <c r="AR96" s="67">
        <v>0</v>
      </c>
      <c r="AS96" s="68">
        <v>1</v>
      </c>
      <c r="AT96" s="69">
        <f t="shared" si="51"/>
        <v>0</v>
      </c>
      <c r="AU96" s="64"/>
      <c r="AV96" s="61">
        <f t="shared" si="58"/>
        <v>0</v>
      </c>
      <c r="AW96" s="62" t="str">
        <f t="shared" si="59"/>
        <v/>
      </c>
      <c r="AX96" s="15"/>
      <c r="AY96" s="15"/>
    </row>
    <row r="97" spans="1:51" x14ac:dyDescent="0.35">
      <c r="A97" s="13"/>
      <c r="B97" s="71" t="s">
        <v>108</v>
      </c>
      <c r="C97" s="56"/>
      <c r="D97" s="57" t="s">
        <v>24</v>
      </c>
      <c r="E97" s="56"/>
      <c r="F97" s="21"/>
      <c r="G97" s="67"/>
      <c r="H97" s="68"/>
      <c r="I97" s="69"/>
      <c r="J97" s="67"/>
      <c r="K97" s="68"/>
      <c r="L97" s="69"/>
      <c r="M97" s="61">
        <f t="shared" si="43"/>
        <v>0</v>
      </c>
      <c r="N97" s="62" t="str">
        <f t="shared" si="44"/>
        <v/>
      </c>
      <c r="O97" s="69"/>
      <c r="P97" s="67">
        <v>0</v>
      </c>
      <c r="Q97" s="68">
        <v>1</v>
      </c>
      <c r="R97" s="69">
        <f t="shared" si="45"/>
        <v>0</v>
      </c>
      <c r="S97" s="64"/>
      <c r="T97" s="61">
        <f t="shared" si="46"/>
        <v>0</v>
      </c>
      <c r="U97" s="62" t="str">
        <f t="shared" si="47"/>
        <v/>
      </c>
      <c r="V97" s="65"/>
      <c r="W97" s="67">
        <v>0</v>
      </c>
      <c r="X97" s="68">
        <v>1</v>
      </c>
      <c r="Y97" s="69">
        <f t="shared" si="48"/>
        <v>0</v>
      </c>
      <c r="Z97" s="64"/>
      <c r="AA97" s="61">
        <f t="shared" si="52"/>
        <v>0</v>
      </c>
      <c r="AB97" s="62" t="str">
        <f t="shared" si="53"/>
        <v/>
      </c>
      <c r="AC97" s="65"/>
      <c r="AD97" s="67">
        <v>7.0000000000000007E-2</v>
      </c>
      <c r="AE97" s="68">
        <v>1</v>
      </c>
      <c r="AF97" s="69">
        <f t="shared" si="49"/>
        <v>7.0000000000000007E-2</v>
      </c>
      <c r="AG97" s="64"/>
      <c r="AH97" s="61">
        <f t="shared" si="54"/>
        <v>7.0000000000000007E-2</v>
      </c>
      <c r="AI97" s="62" t="str">
        <f t="shared" si="55"/>
        <v/>
      </c>
      <c r="AJ97" s="65"/>
      <c r="AK97" s="67">
        <v>0</v>
      </c>
      <c r="AL97" s="68">
        <v>1</v>
      </c>
      <c r="AM97" s="69">
        <f t="shared" si="50"/>
        <v>0</v>
      </c>
      <c r="AN97" s="64"/>
      <c r="AO97" s="61">
        <f t="shared" si="56"/>
        <v>-7.0000000000000007E-2</v>
      </c>
      <c r="AP97" s="62" t="str">
        <f t="shared" si="57"/>
        <v/>
      </c>
      <c r="AQ97" s="65"/>
      <c r="AR97" s="67">
        <v>0</v>
      </c>
      <c r="AS97" s="68">
        <v>1</v>
      </c>
      <c r="AT97" s="69">
        <f t="shared" si="51"/>
        <v>0</v>
      </c>
      <c r="AU97" s="64"/>
      <c r="AV97" s="61">
        <f t="shared" si="58"/>
        <v>0</v>
      </c>
      <c r="AW97" s="62" t="str">
        <f t="shared" si="59"/>
        <v/>
      </c>
      <c r="AX97" s="15"/>
      <c r="AY97" s="15"/>
    </row>
    <row r="98" spans="1:51" x14ac:dyDescent="0.35">
      <c r="A98" s="13"/>
      <c r="B98" s="71" t="s">
        <v>109</v>
      </c>
      <c r="C98" s="56"/>
      <c r="D98" s="57" t="s">
        <v>24</v>
      </c>
      <c r="E98" s="56"/>
      <c r="F98" s="21"/>
      <c r="G98" s="67"/>
      <c r="H98" s="68"/>
      <c r="I98" s="69"/>
      <c r="J98" s="67"/>
      <c r="K98" s="68"/>
      <c r="L98" s="69"/>
      <c r="M98" s="61">
        <f t="shared" si="43"/>
        <v>0</v>
      </c>
      <c r="N98" s="62" t="str">
        <f t="shared" si="44"/>
        <v/>
      </c>
      <c r="O98" s="69"/>
      <c r="P98" s="67">
        <v>0</v>
      </c>
      <c r="Q98" s="68">
        <v>1</v>
      </c>
      <c r="R98" s="69">
        <f t="shared" si="45"/>
        <v>0</v>
      </c>
      <c r="S98" s="64"/>
      <c r="T98" s="61">
        <f t="shared" si="46"/>
        <v>0</v>
      </c>
      <c r="U98" s="62" t="str">
        <f t="shared" si="47"/>
        <v/>
      </c>
      <c r="V98" s="65"/>
      <c r="W98" s="67">
        <v>0</v>
      </c>
      <c r="X98" s="68">
        <v>1</v>
      </c>
      <c r="Y98" s="69">
        <f t="shared" si="48"/>
        <v>0</v>
      </c>
      <c r="Z98" s="64"/>
      <c r="AA98" s="61">
        <f t="shared" si="52"/>
        <v>0</v>
      </c>
      <c r="AB98" s="62" t="str">
        <f t="shared" si="53"/>
        <v/>
      </c>
      <c r="AC98" s="65"/>
      <c r="AD98" s="67">
        <v>0</v>
      </c>
      <c r="AE98" s="68">
        <v>1</v>
      </c>
      <c r="AF98" s="69">
        <f t="shared" si="49"/>
        <v>0</v>
      </c>
      <c r="AG98" s="64"/>
      <c r="AH98" s="61">
        <f t="shared" si="54"/>
        <v>0</v>
      </c>
      <c r="AI98" s="62" t="str">
        <f t="shared" si="55"/>
        <v/>
      </c>
      <c r="AJ98" s="65"/>
      <c r="AK98" s="67">
        <v>0</v>
      </c>
      <c r="AL98" s="68">
        <v>1</v>
      </c>
      <c r="AM98" s="69">
        <f t="shared" si="50"/>
        <v>0</v>
      </c>
      <c r="AN98" s="64"/>
      <c r="AO98" s="61">
        <f t="shared" si="56"/>
        <v>0</v>
      </c>
      <c r="AP98" s="62" t="str">
        <f t="shared" si="57"/>
        <v/>
      </c>
      <c r="AQ98" s="65"/>
      <c r="AR98" s="67">
        <v>1</v>
      </c>
      <c r="AS98" s="68">
        <v>1</v>
      </c>
      <c r="AT98" s="69">
        <f t="shared" si="51"/>
        <v>1</v>
      </c>
      <c r="AU98" s="64"/>
      <c r="AV98" s="61">
        <f t="shared" si="58"/>
        <v>1</v>
      </c>
      <c r="AW98" s="62" t="str">
        <f t="shared" si="59"/>
        <v/>
      </c>
      <c r="AX98" s="15"/>
      <c r="AY98" s="15"/>
    </row>
    <row r="99" spans="1:51" x14ac:dyDescent="0.35">
      <c r="A99" s="13"/>
      <c r="B99" s="71" t="s">
        <v>110</v>
      </c>
      <c r="C99" s="56"/>
      <c r="D99" s="57" t="s">
        <v>24</v>
      </c>
      <c r="E99" s="56"/>
      <c r="F99" s="21"/>
      <c r="G99" s="67"/>
      <c r="H99" s="68"/>
      <c r="I99" s="69"/>
      <c r="J99" s="67"/>
      <c r="K99" s="68"/>
      <c r="L99" s="69"/>
      <c r="M99" s="61">
        <f t="shared" si="43"/>
        <v>0</v>
      </c>
      <c r="N99" s="62" t="str">
        <f t="shared" si="44"/>
        <v/>
      </c>
      <c r="O99" s="69"/>
      <c r="P99" s="67">
        <v>0.01</v>
      </c>
      <c r="Q99" s="68">
        <v>1</v>
      </c>
      <c r="R99" s="69">
        <f t="shared" si="45"/>
        <v>0.01</v>
      </c>
      <c r="S99" s="64"/>
      <c r="T99" s="61">
        <f t="shared" si="46"/>
        <v>0.01</v>
      </c>
      <c r="U99" s="62" t="str">
        <f t="shared" si="47"/>
        <v/>
      </c>
      <c r="V99" s="65"/>
      <c r="W99" s="67">
        <v>0</v>
      </c>
      <c r="X99" s="68">
        <v>1</v>
      </c>
      <c r="Y99" s="69">
        <f t="shared" si="48"/>
        <v>0</v>
      </c>
      <c r="Z99" s="64"/>
      <c r="AA99" s="61">
        <f t="shared" si="52"/>
        <v>-0.01</v>
      </c>
      <c r="AB99" s="62" t="str">
        <f t="shared" si="53"/>
        <v/>
      </c>
      <c r="AC99" s="65"/>
      <c r="AD99" s="67">
        <v>0</v>
      </c>
      <c r="AE99" s="68">
        <v>1</v>
      </c>
      <c r="AF99" s="69">
        <f t="shared" si="49"/>
        <v>0</v>
      </c>
      <c r="AG99" s="64"/>
      <c r="AH99" s="61">
        <f t="shared" si="54"/>
        <v>0</v>
      </c>
      <c r="AI99" s="62" t="str">
        <f t="shared" si="55"/>
        <v/>
      </c>
      <c r="AJ99" s="65"/>
      <c r="AK99" s="67">
        <v>0</v>
      </c>
      <c r="AL99" s="68">
        <v>1</v>
      </c>
      <c r="AM99" s="69">
        <f t="shared" si="50"/>
        <v>0</v>
      </c>
      <c r="AN99" s="64"/>
      <c r="AO99" s="61">
        <f t="shared" si="56"/>
        <v>0</v>
      </c>
      <c r="AP99" s="62" t="str">
        <f t="shared" si="57"/>
        <v/>
      </c>
      <c r="AQ99" s="65"/>
      <c r="AR99" s="67">
        <v>0</v>
      </c>
      <c r="AS99" s="68">
        <v>1</v>
      </c>
      <c r="AT99" s="69">
        <f t="shared" si="51"/>
        <v>0</v>
      </c>
      <c r="AU99" s="64"/>
      <c r="AV99" s="61">
        <f t="shared" si="58"/>
        <v>0</v>
      </c>
      <c r="AW99" s="62" t="str">
        <f t="shared" si="59"/>
        <v/>
      </c>
      <c r="AX99" s="15"/>
      <c r="AY99" s="15"/>
    </row>
    <row r="100" spans="1:51" x14ac:dyDescent="0.35">
      <c r="A100" s="13"/>
      <c r="B100" s="71" t="s">
        <v>111</v>
      </c>
      <c r="C100" s="56"/>
      <c r="D100" s="57" t="s">
        <v>24</v>
      </c>
      <c r="E100" s="56"/>
      <c r="F100" s="21"/>
      <c r="G100" s="67"/>
      <c r="H100" s="68"/>
      <c r="I100" s="69"/>
      <c r="J100" s="67"/>
      <c r="K100" s="68"/>
      <c r="L100" s="69"/>
      <c r="M100" s="61">
        <f t="shared" si="43"/>
        <v>0</v>
      </c>
      <c r="N100" s="62" t="str">
        <f t="shared" si="44"/>
        <v/>
      </c>
      <c r="O100" s="69"/>
      <c r="P100" s="67">
        <v>0</v>
      </c>
      <c r="Q100" s="68">
        <v>1</v>
      </c>
      <c r="R100" s="69">
        <f t="shared" si="45"/>
        <v>0</v>
      </c>
      <c r="S100" s="64"/>
      <c r="T100" s="61">
        <f t="shared" si="46"/>
        <v>0</v>
      </c>
      <c r="U100" s="62" t="str">
        <f t="shared" si="47"/>
        <v/>
      </c>
      <c r="V100" s="65"/>
      <c r="W100" s="67">
        <v>-0.06</v>
      </c>
      <c r="X100" s="68">
        <v>1</v>
      </c>
      <c r="Y100" s="69">
        <f t="shared" si="48"/>
        <v>-0.06</v>
      </c>
      <c r="Z100" s="64"/>
      <c r="AA100" s="61">
        <f t="shared" si="52"/>
        <v>-0.06</v>
      </c>
      <c r="AB100" s="62" t="str">
        <f t="shared" si="53"/>
        <v/>
      </c>
      <c r="AC100" s="65"/>
      <c r="AD100" s="67">
        <v>-0.06</v>
      </c>
      <c r="AE100" s="68">
        <v>1</v>
      </c>
      <c r="AF100" s="69">
        <f t="shared" si="49"/>
        <v>-0.06</v>
      </c>
      <c r="AG100" s="64"/>
      <c r="AH100" s="61">
        <f t="shared" si="54"/>
        <v>0</v>
      </c>
      <c r="AI100" s="62">
        <f t="shared" si="55"/>
        <v>0</v>
      </c>
      <c r="AJ100" s="65"/>
      <c r="AK100" s="67">
        <v>-0.06</v>
      </c>
      <c r="AL100" s="68">
        <v>1</v>
      </c>
      <c r="AM100" s="69">
        <f t="shared" si="50"/>
        <v>-0.06</v>
      </c>
      <c r="AN100" s="64"/>
      <c r="AO100" s="61">
        <f t="shared" si="56"/>
        <v>0</v>
      </c>
      <c r="AP100" s="62">
        <f t="shared" si="57"/>
        <v>0</v>
      </c>
      <c r="AQ100" s="65"/>
      <c r="AR100" s="67">
        <v>0</v>
      </c>
      <c r="AS100" s="68">
        <v>1</v>
      </c>
      <c r="AT100" s="69">
        <f t="shared" si="51"/>
        <v>0</v>
      </c>
      <c r="AU100" s="64"/>
      <c r="AV100" s="61">
        <f t="shared" si="58"/>
        <v>0.06</v>
      </c>
      <c r="AW100" s="62" t="str">
        <f t="shared" si="59"/>
        <v/>
      </c>
      <c r="AX100" s="15"/>
      <c r="AY100" s="15"/>
    </row>
    <row r="101" spans="1:51" x14ac:dyDescent="0.35">
      <c r="A101" s="13"/>
      <c r="B101" s="66" t="s">
        <v>121</v>
      </c>
      <c r="C101" s="56"/>
      <c r="D101" s="57" t="s">
        <v>24</v>
      </c>
      <c r="E101" s="56"/>
      <c r="F101" s="21"/>
      <c r="G101" s="67"/>
      <c r="H101" s="68"/>
      <c r="I101" s="69"/>
      <c r="J101" s="67"/>
      <c r="K101" s="68"/>
      <c r="L101" s="69"/>
      <c r="M101" s="61">
        <f t="shared" si="43"/>
        <v>0</v>
      </c>
      <c r="N101" s="62" t="str">
        <f t="shared" si="44"/>
        <v/>
      </c>
      <c r="O101" s="69"/>
      <c r="P101" s="67">
        <v>0</v>
      </c>
      <c r="Q101" s="68">
        <v>1</v>
      </c>
      <c r="R101" s="69">
        <f t="shared" si="45"/>
        <v>0</v>
      </c>
      <c r="S101" s="64"/>
      <c r="T101" s="61">
        <f t="shared" si="46"/>
        <v>0</v>
      </c>
      <c r="U101" s="62" t="str">
        <f t="shared" si="47"/>
        <v/>
      </c>
      <c r="V101" s="65"/>
      <c r="W101" s="67">
        <v>-0.14000000000000001</v>
      </c>
      <c r="X101" s="68">
        <v>1</v>
      </c>
      <c r="Y101" s="69">
        <f t="shared" si="48"/>
        <v>-0.14000000000000001</v>
      </c>
      <c r="Z101" s="64"/>
      <c r="AA101" s="61">
        <f t="shared" si="52"/>
        <v>-0.14000000000000001</v>
      </c>
      <c r="AB101" s="62" t="str">
        <f t="shared" si="53"/>
        <v/>
      </c>
      <c r="AC101" s="65"/>
      <c r="AD101" s="67">
        <v>-0.14000000000000001</v>
      </c>
      <c r="AE101" s="68">
        <v>1</v>
      </c>
      <c r="AF101" s="69">
        <f t="shared" si="49"/>
        <v>-0.14000000000000001</v>
      </c>
      <c r="AG101" s="64"/>
      <c r="AH101" s="61">
        <f t="shared" si="54"/>
        <v>0</v>
      </c>
      <c r="AI101" s="62">
        <f t="shared" si="55"/>
        <v>0</v>
      </c>
      <c r="AJ101" s="65"/>
      <c r="AK101" s="67">
        <v>-0.14000000000000001</v>
      </c>
      <c r="AL101" s="68">
        <v>1</v>
      </c>
      <c r="AM101" s="69">
        <f t="shared" si="50"/>
        <v>-0.14000000000000001</v>
      </c>
      <c r="AN101" s="64"/>
      <c r="AO101" s="61">
        <f t="shared" si="56"/>
        <v>0</v>
      </c>
      <c r="AP101" s="62">
        <f t="shared" si="57"/>
        <v>0</v>
      </c>
      <c r="AQ101" s="65"/>
      <c r="AR101" s="67">
        <v>-0.14000000000000001</v>
      </c>
      <c r="AS101" s="68">
        <v>1</v>
      </c>
      <c r="AT101" s="69">
        <f t="shared" si="51"/>
        <v>-0.14000000000000001</v>
      </c>
      <c r="AU101" s="64"/>
      <c r="AV101" s="61">
        <f t="shared" si="58"/>
        <v>0</v>
      </c>
      <c r="AW101" s="62">
        <f t="shared" si="59"/>
        <v>0</v>
      </c>
      <c r="AX101" s="15"/>
      <c r="AY101" s="15"/>
    </row>
    <row r="102" spans="1:51" x14ac:dyDescent="0.35">
      <c r="A102" s="13"/>
      <c r="B102" s="66" t="s">
        <v>112</v>
      </c>
      <c r="C102" s="56"/>
      <c r="D102" s="57" t="s">
        <v>24</v>
      </c>
      <c r="E102" s="56"/>
      <c r="F102" s="21"/>
      <c r="G102" s="67"/>
      <c r="H102" s="68"/>
      <c r="I102" s="69"/>
      <c r="J102" s="67"/>
      <c r="K102" s="68"/>
      <c r="L102" s="69"/>
      <c r="M102" s="61">
        <f t="shared" si="43"/>
        <v>0</v>
      </c>
      <c r="N102" s="62" t="str">
        <f t="shared" si="44"/>
        <v/>
      </c>
      <c r="O102" s="69"/>
      <c r="P102" s="67">
        <v>-1.41</v>
      </c>
      <c r="Q102" s="68">
        <v>1</v>
      </c>
      <c r="R102" s="69">
        <f>Q102*P102</f>
        <v>-1.41</v>
      </c>
      <c r="S102" s="64"/>
      <c r="T102" s="61">
        <f t="shared" si="46"/>
        <v>-1.41</v>
      </c>
      <c r="U102" s="62" t="str">
        <f t="shared" si="47"/>
        <v/>
      </c>
      <c r="V102" s="65"/>
      <c r="W102" s="67">
        <v>-1.41</v>
      </c>
      <c r="X102" s="68">
        <v>1</v>
      </c>
      <c r="Y102" s="69">
        <f>X102*W102</f>
        <v>-1.41</v>
      </c>
      <c r="Z102" s="64"/>
      <c r="AA102" s="61">
        <f>Y102-R102</f>
        <v>0</v>
      </c>
      <c r="AB102" s="62">
        <f>IF(OR(R102=0,Y102=0),"",(AA102/R102))</f>
        <v>0</v>
      </c>
      <c r="AC102" s="65"/>
      <c r="AD102" s="67">
        <v>0</v>
      </c>
      <c r="AE102" s="68">
        <v>1</v>
      </c>
      <c r="AF102" s="69">
        <f>AE102*AD102</f>
        <v>0</v>
      </c>
      <c r="AG102" s="64"/>
      <c r="AH102" s="61">
        <f>AF102-Y102</f>
        <v>1.41</v>
      </c>
      <c r="AI102" s="62" t="str">
        <f>IF(OR(Y102=0,AF102=0),"",(AH102/Y102))</f>
        <v/>
      </c>
      <c r="AJ102" s="65"/>
      <c r="AK102" s="67">
        <v>0</v>
      </c>
      <c r="AL102" s="68">
        <v>1</v>
      </c>
      <c r="AM102" s="69">
        <f>AL102*AK102</f>
        <v>0</v>
      </c>
      <c r="AN102" s="64"/>
      <c r="AO102" s="61">
        <f>AM102-AF102</f>
        <v>0</v>
      </c>
      <c r="AP102" s="62" t="str">
        <f>IF(OR(AF102=0,AM102=0),"",(AO102/AF102))</f>
        <v/>
      </c>
      <c r="AQ102" s="65"/>
      <c r="AR102" s="67">
        <v>0</v>
      </c>
      <c r="AS102" s="68">
        <v>1</v>
      </c>
      <c r="AT102" s="69">
        <f>AS102*AR102</f>
        <v>0</v>
      </c>
      <c r="AU102" s="64"/>
      <c r="AV102" s="61">
        <f>AT102-AM102</f>
        <v>0</v>
      </c>
      <c r="AW102" s="62" t="str">
        <f>IF(OR(AM102=0,AT102=0),"",(AV102/AM102))</f>
        <v/>
      </c>
      <c r="AX102" s="15"/>
      <c r="AY102" s="15"/>
    </row>
    <row r="103" spans="1:51" x14ac:dyDescent="0.35">
      <c r="A103" s="13"/>
      <c r="B103" s="66" t="s">
        <v>113</v>
      </c>
      <c r="C103" s="56"/>
      <c r="D103" s="57" t="s">
        <v>24</v>
      </c>
      <c r="E103" s="56"/>
      <c r="F103" s="21"/>
      <c r="G103" s="67"/>
      <c r="H103" s="68"/>
      <c r="I103" s="69"/>
      <c r="J103" s="67"/>
      <c r="K103" s="68"/>
      <c r="L103" s="69"/>
      <c r="M103" s="61">
        <f t="shared" si="43"/>
        <v>0</v>
      </c>
      <c r="N103" s="62" t="str">
        <f t="shared" si="44"/>
        <v/>
      </c>
      <c r="O103" s="69"/>
      <c r="P103" s="67">
        <v>-0.28000000000000003</v>
      </c>
      <c r="Q103" s="68">
        <v>1</v>
      </c>
      <c r="R103" s="69">
        <f>Q103*P103</f>
        <v>-0.28000000000000003</v>
      </c>
      <c r="S103" s="64"/>
      <c r="T103" s="61">
        <f t="shared" si="46"/>
        <v>-0.28000000000000003</v>
      </c>
      <c r="U103" s="62" t="str">
        <f t="shared" si="47"/>
        <v/>
      </c>
      <c r="V103" s="65"/>
      <c r="W103" s="67">
        <v>-0.28000000000000003</v>
      </c>
      <c r="X103" s="68">
        <v>1</v>
      </c>
      <c r="Y103" s="69">
        <f>X103*W103</f>
        <v>-0.28000000000000003</v>
      </c>
      <c r="Z103" s="64"/>
      <c r="AA103" s="61">
        <f>Y103-R103</f>
        <v>0</v>
      </c>
      <c r="AB103" s="62">
        <f>IF(OR(R103=0,Y103=0),"",(AA103/R103))</f>
        <v>0</v>
      </c>
      <c r="AC103" s="65"/>
      <c r="AD103" s="67">
        <v>-0.28000000000000003</v>
      </c>
      <c r="AE103" s="68">
        <v>1</v>
      </c>
      <c r="AF103" s="69">
        <f>AE103*AD103</f>
        <v>-0.28000000000000003</v>
      </c>
      <c r="AG103" s="64"/>
      <c r="AH103" s="61">
        <f>AF103-Y103</f>
        <v>0</v>
      </c>
      <c r="AI103" s="62">
        <f>IF(OR(Y103=0,AF103=0),"",(AH103/Y103))</f>
        <v>0</v>
      </c>
      <c r="AJ103" s="65"/>
      <c r="AK103" s="67">
        <v>-0.28000000000000003</v>
      </c>
      <c r="AL103" s="68">
        <v>1</v>
      </c>
      <c r="AM103" s="69">
        <f>AL103*AK103</f>
        <v>-0.28000000000000003</v>
      </c>
      <c r="AN103" s="64"/>
      <c r="AO103" s="61">
        <f>AM103-AF103</f>
        <v>0</v>
      </c>
      <c r="AP103" s="62">
        <f>IF(OR(AF103=0,AM103=0),"",(AO103/AF103))</f>
        <v>0</v>
      </c>
      <c r="AQ103" s="65"/>
      <c r="AR103" s="67">
        <v>-0.28000000000000003</v>
      </c>
      <c r="AS103" s="68">
        <v>1</v>
      </c>
      <c r="AT103" s="69">
        <f>AS103*AR103</f>
        <v>-0.28000000000000003</v>
      </c>
      <c r="AU103" s="64"/>
      <c r="AV103" s="61">
        <f>AT103-AM103</f>
        <v>0</v>
      </c>
      <c r="AW103" s="62">
        <f>IF(OR(AM103=0,AT103=0),"",(AV103/AM103))</f>
        <v>0</v>
      </c>
      <c r="AX103" s="15"/>
      <c r="AY103" s="15"/>
    </row>
    <row r="104" spans="1:51" x14ac:dyDescent="0.35">
      <c r="A104" s="13"/>
      <c r="B104" s="72" t="s">
        <v>114</v>
      </c>
      <c r="C104" s="56"/>
      <c r="D104" s="57" t="s">
        <v>24</v>
      </c>
      <c r="E104" s="56"/>
      <c r="F104" s="21"/>
      <c r="G104" s="67"/>
      <c r="H104" s="68"/>
      <c r="I104" s="69"/>
      <c r="J104" s="67"/>
      <c r="K104" s="68"/>
      <c r="L104" s="69"/>
      <c r="M104" s="61">
        <f t="shared" si="43"/>
        <v>0</v>
      </c>
      <c r="N104" s="62" t="str">
        <f t="shared" si="44"/>
        <v/>
      </c>
      <c r="O104" s="69"/>
      <c r="P104" s="67">
        <v>0</v>
      </c>
      <c r="Q104" s="68">
        <v>1</v>
      </c>
      <c r="R104" s="69">
        <f t="shared" si="45"/>
        <v>0</v>
      </c>
      <c r="S104" s="64"/>
      <c r="T104" s="61">
        <f t="shared" si="46"/>
        <v>0</v>
      </c>
      <c r="U104" s="62" t="str">
        <f t="shared" si="47"/>
        <v/>
      </c>
      <c r="V104" s="65"/>
      <c r="W104" s="67">
        <v>-0.74</v>
      </c>
      <c r="X104" s="68">
        <v>1</v>
      </c>
      <c r="Y104" s="69">
        <f t="shared" si="48"/>
        <v>-0.74</v>
      </c>
      <c r="Z104" s="64"/>
      <c r="AA104" s="61">
        <f t="shared" si="52"/>
        <v>-0.74</v>
      </c>
      <c r="AB104" s="62" t="str">
        <f t="shared" si="53"/>
        <v/>
      </c>
      <c r="AC104" s="65"/>
      <c r="AD104" s="67">
        <v>-0.74</v>
      </c>
      <c r="AE104" s="68">
        <v>1</v>
      </c>
      <c r="AF104" s="69">
        <f t="shared" si="49"/>
        <v>-0.74</v>
      </c>
      <c r="AG104" s="64"/>
      <c r="AH104" s="61">
        <f t="shared" si="54"/>
        <v>0</v>
      </c>
      <c r="AI104" s="62">
        <f t="shared" si="55"/>
        <v>0</v>
      </c>
      <c r="AJ104" s="65"/>
      <c r="AK104" s="67">
        <v>-0.74</v>
      </c>
      <c r="AL104" s="68">
        <v>1</v>
      </c>
      <c r="AM104" s="69">
        <f t="shared" si="50"/>
        <v>-0.74</v>
      </c>
      <c r="AN104" s="64"/>
      <c r="AO104" s="61">
        <f t="shared" si="56"/>
        <v>0</v>
      </c>
      <c r="AP104" s="62">
        <f t="shared" si="57"/>
        <v>0</v>
      </c>
      <c r="AQ104" s="65"/>
      <c r="AR104" s="67">
        <v>-0.74</v>
      </c>
      <c r="AS104" s="68">
        <v>1</v>
      </c>
      <c r="AT104" s="69">
        <f t="shared" si="51"/>
        <v>-0.74</v>
      </c>
      <c r="AU104" s="64"/>
      <c r="AV104" s="61">
        <f t="shared" si="58"/>
        <v>0</v>
      </c>
      <c r="AW104" s="62">
        <f t="shared" si="59"/>
        <v>0</v>
      </c>
      <c r="AX104" s="15"/>
      <c r="AY104" s="15"/>
    </row>
    <row r="105" spans="1:51" s="86" customFormat="1" x14ac:dyDescent="0.35">
      <c r="A105" s="73"/>
      <c r="B105" s="74" t="s">
        <v>28</v>
      </c>
      <c r="C105" s="75"/>
      <c r="D105" s="76"/>
      <c r="E105" s="75"/>
      <c r="F105" s="77"/>
      <c r="G105" s="78"/>
      <c r="H105" s="79"/>
      <c r="I105" s="80">
        <f>SUM(I87:I104)</f>
        <v>40.699999999999996</v>
      </c>
      <c r="J105" s="78"/>
      <c r="K105" s="79"/>
      <c r="L105" s="80">
        <f>SUM(L87:L104)</f>
        <v>42.689999999999991</v>
      </c>
      <c r="M105" s="81">
        <f t="shared" si="43"/>
        <v>1.9899999999999949</v>
      </c>
      <c r="N105" s="82">
        <f t="shared" si="44"/>
        <v>4.8894348894348773E-2</v>
      </c>
      <c r="O105" s="80"/>
      <c r="P105" s="78"/>
      <c r="Q105" s="79"/>
      <c r="R105" s="80">
        <f>SUM(R87:R104)</f>
        <v>45.93</v>
      </c>
      <c r="S105" s="84"/>
      <c r="T105" s="81">
        <f t="shared" si="46"/>
        <v>3.2400000000000091</v>
      </c>
      <c r="U105" s="82">
        <f t="shared" si="47"/>
        <v>7.5895994378074719E-2</v>
      </c>
      <c r="V105" s="85"/>
      <c r="W105" s="78"/>
      <c r="X105" s="79"/>
      <c r="Y105" s="80">
        <f>SUM(Y87:Y104)</f>
        <v>49.33</v>
      </c>
      <c r="Z105" s="84"/>
      <c r="AA105" s="81">
        <f>Y105-R105</f>
        <v>3.3999999999999986</v>
      </c>
      <c r="AB105" s="82">
        <f t="shared" si="53"/>
        <v>7.4025691269322846E-2</v>
      </c>
      <c r="AC105" s="85"/>
      <c r="AD105" s="78"/>
      <c r="AE105" s="79"/>
      <c r="AF105" s="80">
        <f>SUM(AF87:AF104)</f>
        <v>53.05</v>
      </c>
      <c r="AG105" s="84"/>
      <c r="AH105" s="81">
        <f t="shared" si="54"/>
        <v>3.7199999999999989</v>
      </c>
      <c r="AI105" s="82">
        <f t="shared" si="55"/>
        <v>7.5410500709507375E-2</v>
      </c>
      <c r="AJ105" s="85"/>
      <c r="AK105" s="78"/>
      <c r="AL105" s="79"/>
      <c r="AM105" s="80">
        <f>SUM(AM87:AM104)</f>
        <v>57.019999999999996</v>
      </c>
      <c r="AN105" s="84"/>
      <c r="AO105" s="81">
        <f t="shared" si="56"/>
        <v>3.9699999999999989</v>
      </c>
      <c r="AP105" s="82">
        <f t="shared" si="57"/>
        <v>7.4835061262959454E-2</v>
      </c>
      <c r="AQ105" s="85"/>
      <c r="AR105" s="78"/>
      <c r="AS105" s="79"/>
      <c r="AT105" s="80">
        <f>SUM(AT87:AT104)</f>
        <v>59.879999999999995</v>
      </c>
      <c r="AU105" s="84"/>
      <c r="AV105" s="81">
        <f t="shared" si="58"/>
        <v>2.8599999999999994</v>
      </c>
      <c r="AW105" s="82">
        <f t="shared" si="59"/>
        <v>5.0157839354612412E-2</v>
      </c>
    </row>
    <row r="106" spans="1:51" ht="15.75" customHeight="1" x14ac:dyDescent="0.35">
      <c r="A106" s="13"/>
      <c r="B106" s="87" t="s">
        <v>29</v>
      </c>
      <c r="C106" s="56"/>
      <c r="D106" s="57" t="s">
        <v>30</v>
      </c>
      <c r="E106" s="56"/>
      <c r="F106" s="21"/>
      <c r="G106" s="88">
        <f>IF(ISBLANK($D$80)=TRUE, 0, IF($D$80="TOU", $D$323*$G$119+$D$324*$G$120+$D$325*$G$121, IF(AND($D$80="non-TOU", $H$123&gt;0), $G$123,$G$122)))</f>
        <v>0.10299999999999999</v>
      </c>
      <c r="H106" s="89">
        <f>$G$82*(1+G133)-$G$82</f>
        <v>22.125000000000114</v>
      </c>
      <c r="I106" s="69">
        <f>H106*G106</f>
        <v>2.2788750000000118</v>
      </c>
      <c r="J106" s="88">
        <f>IF(ISBLANK($D$80)=TRUE, 0, IF($D$80="TOU", $D$323*$J$119+$D$324*$J$120+$D$325*$J$121, IF(AND($D$80="non-TOU", $K$123&gt;0), $J$123,$J$122)))</f>
        <v>0.10299999999999999</v>
      </c>
      <c r="K106" s="89">
        <f>$G$82*(1+J133)-$G$82</f>
        <v>22.125000000000114</v>
      </c>
      <c r="L106" s="69">
        <f>K106*J106</f>
        <v>2.2788750000000118</v>
      </c>
      <c r="M106" s="61">
        <f t="shared" si="43"/>
        <v>0</v>
      </c>
      <c r="N106" s="62">
        <f t="shared" si="44"/>
        <v>0</v>
      </c>
      <c r="O106" s="69"/>
      <c r="P106" s="88">
        <f>IF(ISBLANK($D80)=TRUE, 0, IF($D80="TOU", $D$323*P119+$D$324*P120+$D$325*P121, IF(AND($D80="non-TOU", Q123&gt;0), P123,P122)))</f>
        <v>0.10299999999999999</v>
      </c>
      <c r="Q106" s="89">
        <f>$G$82*(1+P133)-$G$82</f>
        <v>22.125000000000114</v>
      </c>
      <c r="R106" s="69">
        <f>Q106*P106</f>
        <v>2.2788750000000118</v>
      </c>
      <c r="S106" s="64"/>
      <c r="T106" s="61">
        <f t="shared" si="46"/>
        <v>0</v>
      </c>
      <c r="U106" s="62">
        <f t="shared" si="47"/>
        <v>0</v>
      </c>
      <c r="V106" s="65"/>
      <c r="W106" s="88">
        <f>IF(ISBLANK($D80)=TRUE, 0, IF($D80="TOU", $D$323*W119+$D$324*W120+$D$325*W121, IF(AND($D80="non-TOU", X123&gt;0), W123,W122)))</f>
        <v>0.10299999999999999</v>
      </c>
      <c r="X106" s="89">
        <f>$G$82*(1+W133)-$G$82</f>
        <v>22.125000000000114</v>
      </c>
      <c r="Y106" s="69">
        <f>X106*W106</f>
        <v>2.2788750000000118</v>
      </c>
      <c r="Z106" s="64"/>
      <c r="AA106" s="61">
        <f t="shared" ref="AA106:AA110" si="62">Y106-R106</f>
        <v>0</v>
      </c>
      <c r="AB106" s="62">
        <f t="shared" si="53"/>
        <v>0</v>
      </c>
      <c r="AC106" s="65"/>
      <c r="AD106" s="88">
        <f>IF(ISBLANK($D80)=TRUE, 0, IF($D80="TOU", $D$323*AD119+$D$324*AD120+$D$325*AD121, IF(AND($D80="non-TOU", AE123&gt;0), AD123,AD122)))</f>
        <v>0.10299999999999999</v>
      </c>
      <c r="AE106" s="89">
        <f>$G$82*(1+AD133)-$G$82</f>
        <v>22.125000000000114</v>
      </c>
      <c r="AF106" s="69">
        <f>AE106*AD106</f>
        <v>2.2788750000000118</v>
      </c>
      <c r="AG106" s="64"/>
      <c r="AH106" s="61">
        <f t="shared" si="54"/>
        <v>0</v>
      </c>
      <c r="AI106" s="62">
        <f t="shared" si="55"/>
        <v>0</v>
      </c>
      <c r="AJ106" s="65"/>
      <c r="AK106" s="88">
        <f>IF(ISBLANK($D80)=TRUE, 0, IF($D80="TOU", $D$323*AK119+$D$324*AK120+$D$325*AK121, IF(AND($D80="non-TOU", AL123&gt;0), AK123,AK122)))</f>
        <v>0.10299999999999999</v>
      </c>
      <c r="AL106" s="89">
        <f>$G$82*(1+AK133)-$G$82</f>
        <v>22.125000000000114</v>
      </c>
      <c r="AM106" s="69">
        <f>AL106*AK106</f>
        <v>2.2788750000000118</v>
      </c>
      <c r="AN106" s="64"/>
      <c r="AO106" s="61">
        <f t="shared" si="56"/>
        <v>0</v>
      </c>
      <c r="AP106" s="62">
        <f t="shared" si="57"/>
        <v>0</v>
      </c>
      <c r="AQ106" s="65"/>
      <c r="AR106" s="88">
        <f>IF(ISBLANK($D80)=TRUE, 0, IF($D80="TOU", $D$323*AR119+$D$324*AR120+$D$325*AR121, IF(AND($D80="non-TOU", AS123&gt;0), AR123,AR122)))</f>
        <v>0.10299999999999999</v>
      </c>
      <c r="AS106" s="89">
        <f>$G$82*(1+AR133)-$G$82</f>
        <v>22.125000000000114</v>
      </c>
      <c r="AT106" s="69">
        <f>AS106*AR106</f>
        <v>2.2788750000000118</v>
      </c>
      <c r="AU106" s="64"/>
      <c r="AV106" s="61">
        <f t="shared" si="58"/>
        <v>0</v>
      </c>
      <c r="AW106" s="62">
        <f t="shared" si="59"/>
        <v>0</v>
      </c>
      <c r="AX106" s="15"/>
      <c r="AY106" s="15"/>
    </row>
    <row r="107" spans="1:51" x14ac:dyDescent="0.35">
      <c r="A107" s="13"/>
      <c r="B107" s="87" t="s">
        <v>31</v>
      </c>
      <c r="C107" s="56"/>
      <c r="D107" s="57" t="s">
        <v>30</v>
      </c>
      <c r="E107" s="56"/>
      <c r="F107" s="21"/>
      <c r="G107" s="90">
        <v>3.1900000000000001E-3</v>
      </c>
      <c r="H107" s="89">
        <f>+$G$21</f>
        <v>750</v>
      </c>
      <c r="I107" s="69">
        <f t="shared" ref="I107" si="63">H107*G107</f>
        <v>2.3925000000000001</v>
      </c>
      <c r="J107" s="90">
        <v>4.4299999999999999E-3</v>
      </c>
      <c r="K107" s="89">
        <f>+$G$21</f>
        <v>750</v>
      </c>
      <c r="L107" s="69">
        <f t="shared" ref="L107" si="64">K107*J107</f>
        <v>3.3224999999999998</v>
      </c>
      <c r="M107" s="61">
        <f t="shared" si="43"/>
        <v>0.92999999999999972</v>
      </c>
      <c r="N107" s="62">
        <f t="shared" si="44"/>
        <v>0.38871473354231961</v>
      </c>
      <c r="O107" s="69"/>
      <c r="P107" s="90">
        <v>0</v>
      </c>
      <c r="Q107" s="89">
        <f>+$G$21</f>
        <v>750</v>
      </c>
      <c r="R107" s="69">
        <f t="shared" ref="R107" si="65">Q107*P107</f>
        <v>0</v>
      </c>
      <c r="S107" s="64"/>
      <c r="T107" s="61">
        <f t="shared" si="46"/>
        <v>-3.3224999999999998</v>
      </c>
      <c r="U107" s="62" t="str">
        <f t="shared" si="47"/>
        <v/>
      </c>
      <c r="V107" s="65"/>
      <c r="W107" s="90">
        <v>0</v>
      </c>
      <c r="X107" s="89">
        <f>+$G$21</f>
        <v>750</v>
      </c>
      <c r="Y107" s="69">
        <f t="shared" ref="Y107" si="66">X107*W107</f>
        <v>0</v>
      </c>
      <c r="Z107" s="64"/>
      <c r="AA107" s="61">
        <f t="shared" si="62"/>
        <v>0</v>
      </c>
      <c r="AB107" s="62" t="str">
        <f t="shared" si="53"/>
        <v/>
      </c>
      <c r="AC107" s="65"/>
      <c r="AD107" s="90">
        <v>0</v>
      </c>
      <c r="AE107" s="89">
        <f>+$G$21</f>
        <v>750</v>
      </c>
      <c r="AF107" s="69">
        <f t="shared" ref="AF107" si="67">AE107*AD107</f>
        <v>0</v>
      </c>
      <c r="AG107" s="64"/>
      <c r="AH107" s="61">
        <f t="shared" si="54"/>
        <v>0</v>
      </c>
      <c r="AI107" s="62" t="str">
        <f t="shared" si="55"/>
        <v/>
      </c>
      <c r="AJ107" s="65"/>
      <c r="AK107" s="90">
        <v>0</v>
      </c>
      <c r="AL107" s="89">
        <f>+$G$21</f>
        <v>750</v>
      </c>
      <c r="AM107" s="69">
        <f t="shared" ref="AM107" si="68">AL107*AK107</f>
        <v>0</v>
      </c>
      <c r="AN107" s="64"/>
      <c r="AO107" s="61">
        <f t="shared" si="56"/>
        <v>0</v>
      </c>
      <c r="AP107" s="62" t="str">
        <f t="shared" si="57"/>
        <v/>
      </c>
      <c r="AQ107" s="65"/>
      <c r="AR107" s="90">
        <v>0</v>
      </c>
      <c r="AS107" s="89">
        <f>+$G$21</f>
        <v>750</v>
      </c>
      <c r="AT107" s="69">
        <f t="shared" ref="AT107" si="69">AS107*AR107</f>
        <v>0</v>
      </c>
      <c r="AU107" s="64"/>
      <c r="AV107" s="61">
        <f t="shared" si="58"/>
        <v>0</v>
      </c>
      <c r="AW107" s="62" t="str">
        <f t="shared" si="59"/>
        <v/>
      </c>
      <c r="AX107" s="15"/>
      <c r="AY107" s="15"/>
    </row>
    <row r="108" spans="1:51" ht="17.25" customHeight="1" x14ac:dyDescent="0.35">
      <c r="A108" s="13"/>
      <c r="B108" s="87" t="s">
        <v>32</v>
      </c>
      <c r="C108" s="56"/>
      <c r="D108" s="57" t="s">
        <v>30</v>
      </c>
      <c r="E108" s="56"/>
      <c r="F108" s="21"/>
      <c r="G108" s="90">
        <v>-1.4999999999999999E-4</v>
      </c>
      <c r="H108" s="89">
        <f>+$G$21</f>
        <v>750</v>
      </c>
      <c r="I108" s="69">
        <f>H108*G108</f>
        <v>-0.11249999999999999</v>
      </c>
      <c r="J108" s="90">
        <v>-1.2999999999999999E-4</v>
      </c>
      <c r="K108" s="89">
        <f>+$G$21</f>
        <v>750</v>
      </c>
      <c r="L108" s="69">
        <f>K108*J108</f>
        <v>-9.7499999999999989E-2</v>
      </c>
      <c r="M108" s="61">
        <f t="shared" si="43"/>
        <v>1.4999999999999999E-2</v>
      </c>
      <c r="N108" s="62">
        <f t="shared" si="44"/>
        <v>-0.13333333333333333</v>
      </c>
      <c r="O108" s="69"/>
      <c r="P108" s="90">
        <v>0</v>
      </c>
      <c r="Q108" s="89">
        <f>+$G$21</f>
        <v>750</v>
      </c>
      <c r="R108" s="69">
        <f>Q108*P108</f>
        <v>0</v>
      </c>
      <c r="S108" s="64"/>
      <c r="T108" s="61">
        <f t="shared" si="46"/>
        <v>9.7499999999999989E-2</v>
      </c>
      <c r="U108" s="62" t="str">
        <f t="shared" si="47"/>
        <v/>
      </c>
      <c r="V108" s="65"/>
      <c r="W108" s="90">
        <v>0</v>
      </c>
      <c r="X108" s="89">
        <f>+$G$21</f>
        <v>750</v>
      </c>
      <c r="Y108" s="69">
        <f>X108*W108</f>
        <v>0</v>
      </c>
      <c r="Z108" s="64"/>
      <c r="AA108" s="61">
        <f t="shared" si="62"/>
        <v>0</v>
      </c>
      <c r="AB108" s="62" t="str">
        <f t="shared" si="53"/>
        <v/>
      </c>
      <c r="AC108" s="65"/>
      <c r="AD108" s="90">
        <v>0</v>
      </c>
      <c r="AE108" s="89">
        <f>+$G$21</f>
        <v>750</v>
      </c>
      <c r="AF108" s="69">
        <f>AE108*AD108</f>
        <v>0</v>
      </c>
      <c r="AG108" s="64"/>
      <c r="AH108" s="61">
        <f t="shared" si="54"/>
        <v>0</v>
      </c>
      <c r="AI108" s="62" t="str">
        <f t="shared" si="55"/>
        <v/>
      </c>
      <c r="AJ108" s="65"/>
      <c r="AK108" s="90">
        <v>0</v>
      </c>
      <c r="AL108" s="89">
        <f>+$G$21</f>
        <v>750</v>
      </c>
      <c r="AM108" s="69">
        <f>AL108*AK108</f>
        <v>0</v>
      </c>
      <c r="AN108" s="64"/>
      <c r="AO108" s="61">
        <f t="shared" si="56"/>
        <v>0</v>
      </c>
      <c r="AP108" s="62" t="str">
        <f t="shared" si="57"/>
        <v/>
      </c>
      <c r="AQ108" s="65"/>
      <c r="AR108" s="90">
        <v>0</v>
      </c>
      <c r="AS108" s="89">
        <f>+$G$21</f>
        <v>750</v>
      </c>
      <c r="AT108" s="69">
        <f>AS108*AR108</f>
        <v>0</v>
      </c>
      <c r="AU108" s="64"/>
      <c r="AV108" s="61">
        <f t="shared" si="58"/>
        <v>0</v>
      </c>
      <c r="AW108" s="62" t="str">
        <f t="shared" si="59"/>
        <v/>
      </c>
      <c r="AX108" s="15"/>
      <c r="AY108" s="15"/>
    </row>
    <row r="109" spans="1:51" ht="15.75" customHeight="1" x14ac:dyDescent="0.35">
      <c r="A109" s="13"/>
      <c r="B109" s="87" t="s">
        <v>33</v>
      </c>
      <c r="C109" s="56"/>
      <c r="D109" s="57" t="s">
        <v>30</v>
      </c>
      <c r="E109" s="56"/>
      <c r="F109" s="21"/>
      <c r="G109" s="90">
        <v>-2.5100000000000001E-3</v>
      </c>
      <c r="H109" s="91"/>
      <c r="I109" s="69">
        <f t="shared" ref="I109" si="70">H109*G109</f>
        <v>0</v>
      </c>
      <c r="J109" s="90">
        <v>0</v>
      </c>
      <c r="K109" s="91"/>
      <c r="L109" s="69">
        <f t="shared" ref="L109" si="71">K109*J109</f>
        <v>0</v>
      </c>
      <c r="M109" s="61">
        <f t="shared" si="43"/>
        <v>0</v>
      </c>
      <c r="N109" s="62" t="str">
        <f t="shared" si="44"/>
        <v/>
      </c>
      <c r="O109" s="69"/>
      <c r="P109" s="90">
        <v>0</v>
      </c>
      <c r="Q109" s="91"/>
      <c r="R109" s="69">
        <f t="shared" ref="R109" si="72">Q109*P109</f>
        <v>0</v>
      </c>
      <c r="S109" s="64"/>
      <c r="T109" s="61">
        <f t="shared" si="46"/>
        <v>0</v>
      </c>
      <c r="U109" s="62" t="str">
        <f t="shared" si="47"/>
        <v/>
      </c>
      <c r="V109" s="65"/>
      <c r="W109" s="90">
        <v>0</v>
      </c>
      <c r="X109" s="91"/>
      <c r="Y109" s="69">
        <f t="shared" ref="Y109" si="73">X109*W109</f>
        <v>0</v>
      </c>
      <c r="Z109" s="64"/>
      <c r="AA109" s="61">
        <f t="shared" si="62"/>
        <v>0</v>
      </c>
      <c r="AB109" s="62" t="str">
        <f t="shared" si="53"/>
        <v/>
      </c>
      <c r="AC109" s="65"/>
      <c r="AD109" s="90">
        <v>0</v>
      </c>
      <c r="AE109" s="91"/>
      <c r="AF109" s="69">
        <f t="shared" ref="AF109" si="74">AE109*AD109</f>
        <v>0</v>
      </c>
      <c r="AG109" s="64"/>
      <c r="AH109" s="61">
        <f t="shared" si="54"/>
        <v>0</v>
      </c>
      <c r="AI109" s="62" t="str">
        <f t="shared" si="55"/>
        <v/>
      </c>
      <c r="AJ109" s="65"/>
      <c r="AK109" s="90">
        <v>0</v>
      </c>
      <c r="AL109" s="91"/>
      <c r="AM109" s="69">
        <f t="shared" ref="AM109" si="75">AL109*AK109</f>
        <v>0</v>
      </c>
      <c r="AN109" s="64"/>
      <c r="AO109" s="61">
        <f t="shared" si="56"/>
        <v>0</v>
      </c>
      <c r="AP109" s="62" t="str">
        <f t="shared" si="57"/>
        <v/>
      </c>
      <c r="AQ109" s="65"/>
      <c r="AR109" s="90">
        <v>0</v>
      </c>
      <c r="AS109" s="91"/>
      <c r="AT109" s="69">
        <f t="shared" ref="AT109" si="76">AS109*AR109</f>
        <v>0</v>
      </c>
      <c r="AU109" s="64"/>
      <c r="AV109" s="61">
        <f t="shared" si="58"/>
        <v>0</v>
      </c>
      <c r="AW109" s="62" t="str">
        <f t="shared" si="59"/>
        <v/>
      </c>
      <c r="AX109" s="15"/>
      <c r="AY109" s="15"/>
    </row>
    <row r="110" spans="1:51" x14ac:dyDescent="0.35">
      <c r="A110" s="13"/>
      <c r="B110" s="92" t="s">
        <v>34</v>
      </c>
      <c r="C110" s="56"/>
      <c r="D110" s="57" t="s">
        <v>24</v>
      </c>
      <c r="E110" s="56"/>
      <c r="F110" s="21"/>
      <c r="G110" s="93">
        <v>0.41</v>
      </c>
      <c r="H110" s="59">
        <v>1</v>
      </c>
      <c r="I110" s="69">
        <f>H110*G110</f>
        <v>0.41</v>
      </c>
      <c r="J110" s="93">
        <v>0.41</v>
      </c>
      <c r="K110" s="59">
        <v>1</v>
      </c>
      <c r="L110" s="69">
        <f>K110*J110</f>
        <v>0.41</v>
      </c>
      <c r="M110" s="61">
        <f t="shared" si="43"/>
        <v>0</v>
      </c>
      <c r="N110" s="62">
        <f t="shared" si="44"/>
        <v>0</v>
      </c>
      <c r="O110" s="69"/>
      <c r="P110" s="93">
        <v>0.41</v>
      </c>
      <c r="Q110" s="59">
        <v>1</v>
      </c>
      <c r="R110" s="69">
        <f>Q110*P110</f>
        <v>0.41</v>
      </c>
      <c r="S110" s="64"/>
      <c r="T110" s="61">
        <f t="shared" si="46"/>
        <v>0</v>
      </c>
      <c r="U110" s="62">
        <f t="shared" si="47"/>
        <v>0</v>
      </c>
      <c r="V110" s="65"/>
      <c r="W110" s="93">
        <v>0.41</v>
      </c>
      <c r="X110" s="59">
        <v>1</v>
      </c>
      <c r="Y110" s="69">
        <f>X110*W110</f>
        <v>0.41</v>
      </c>
      <c r="Z110" s="64"/>
      <c r="AA110" s="61">
        <f t="shared" si="62"/>
        <v>0</v>
      </c>
      <c r="AB110" s="62">
        <f t="shared" si="53"/>
        <v>0</v>
      </c>
      <c r="AC110" s="65"/>
      <c r="AD110" s="93">
        <v>0.41</v>
      </c>
      <c r="AE110" s="59">
        <v>1</v>
      </c>
      <c r="AF110" s="69">
        <f>AE110*AD110</f>
        <v>0.41</v>
      </c>
      <c r="AG110" s="64"/>
      <c r="AH110" s="61">
        <f t="shared" si="54"/>
        <v>0</v>
      </c>
      <c r="AI110" s="62">
        <f t="shared" si="55"/>
        <v>0</v>
      </c>
      <c r="AJ110" s="65"/>
      <c r="AK110" s="93"/>
      <c r="AL110" s="59">
        <v>1</v>
      </c>
      <c r="AM110" s="69">
        <f>AL110*AK110</f>
        <v>0</v>
      </c>
      <c r="AN110" s="64"/>
      <c r="AO110" s="61">
        <f t="shared" si="56"/>
        <v>-0.41</v>
      </c>
      <c r="AP110" s="62" t="str">
        <f t="shared" si="57"/>
        <v/>
      </c>
      <c r="AQ110" s="65"/>
      <c r="AR110" s="93"/>
      <c r="AS110" s="59">
        <v>1</v>
      </c>
      <c r="AT110" s="69">
        <f>AS110*AR110</f>
        <v>0</v>
      </c>
      <c r="AU110" s="64"/>
      <c r="AV110" s="61">
        <f t="shared" si="58"/>
        <v>0</v>
      </c>
      <c r="AW110" s="62" t="str">
        <f t="shared" si="59"/>
        <v/>
      </c>
      <c r="AX110" s="15"/>
      <c r="AY110" s="15"/>
    </row>
    <row r="111" spans="1:51" s="86" customFormat="1" x14ac:dyDescent="0.35">
      <c r="A111" s="73"/>
      <c r="B111" s="94" t="s">
        <v>35</v>
      </c>
      <c r="C111" s="95"/>
      <c r="D111" s="96"/>
      <c r="E111" s="95"/>
      <c r="F111" s="77"/>
      <c r="G111" s="97"/>
      <c r="H111" s="98"/>
      <c r="I111" s="99">
        <f>SUM(I106:I110)+I105</f>
        <v>45.668875000000007</v>
      </c>
      <c r="J111" s="97"/>
      <c r="K111" s="98"/>
      <c r="L111" s="99">
        <f>SUM(L106:L110)+L105</f>
        <v>48.603875000000002</v>
      </c>
      <c r="M111" s="81">
        <f t="shared" si="43"/>
        <v>2.9349999999999952</v>
      </c>
      <c r="N111" s="82">
        <f t="shared" si="44"/>
        <v>6.4266965192376527E-2</v>
      </c>
      <c r="O111" s="99"/>
      <c r="P111" s="97"/>
      <c r="Q111" s="98"/>
      <c r="R111" s="99">
        <f>SUM(R106:R110)+R105</f>
        <v>48.61887500000001</v>
      </c>
      <c r="S111" s="84"/>
      <c r="T111" s="81">
        <f t="shared" si="46"/>
        <v>1.5000000000007674E-2</v>
      </c>
      <c r="U111" s="82">
        <f t="shared" si="47"/>
        <v>3.0861736847129315E-4</v>
      </c>
      <c r="V111" s="85"/>
      <c r="W111" s="97"/>
      <c r="X111" s="98"/>
      <c r="Y111" s="99">
        <f>SUM(Y106:Y110)+Y105</f>
        <v>52.018875000000008</v>
      </c>
      <c r="Z111" s="84"/>
      <c r="AA111" s="81">
        <f>Y111-R111</f>
        <v>3.3999999999999986</v>
      </c>
      <c r="AB111" s="82">
        <f t="shared" si="53"/>
        <v>6.9931688053250882E-2</v>
      </c>
      <c r="AC111" s="85"/>
      <c r="AD111" s="97"/>
      <c r="AE111" s="98"/>
      <c r="AF111" s="99">
        <f>SUM(AF106:AF110)+AF105</f>
        <v>55.738875000000007</v>
      </c>
      <c r="AG111" s="84"/>
      <c r="AH111" s="81">
        <f t="shared" si="54"/>
        <v>3.7199999999999989</v>
      </c>
      <c r="AI111" s="82">
        <f t="shared" si="55"/>
        <v>7.1512503874795408E-2</v>
      </c>
      <c r="AJ111" s="85"/>
      <c r="AK111" s="97"/>
      <c r="AL111" s="98"/>
      <c r="AM111" s="99">
        <f>SUM(AM106:AM110)+AM105</f>
        <v>59.29887500000001</v>
      </c>
      <c r="AN111" s="84"/>
      <c r="AO111" s="81">
        <f t="shared" si="56"/>
        <v>3.5600000000000023</v>
      </c>
      <c r="AP111" s="82">
        <f t="shared" si="57"/>
        <v>6.3869247450724503E-2</v>
      </c>
      <c r="AQ111" s="85"/>
      <c r="AR111" s="97"/>
      <c r="AS111" s="98"/>
      <c r="AT111" s="99">
        <f>SUM(AT106:AT110)+AT105</f>
        <v>62.158875000000009</v>
      </c>
      <c r="AU111" s="84"/>
      <c r="AV111" s="81">
        <f t="shared" si="58"/>
        <v>2.8599999999999994</v>
      </c>
      <c r="AW111" s="82">
        <f t="shared" si="59"/>
        <v>4.8230257319384205E-2</v>
      </c>
    </row>
    <row r="112" spans="1:51" x14ac:dyDescent="0.35">
      <c r="A112" s="13"/>
      <c r="B112" s="101" t="s">
        <v>36</v>
      </c>
      <c r="C112" s="21"/>
      <c r="D112" s="57" t="s">
        <v>30</v>
      </c>
      <c r="E112" s="21"/>
      <c r="F112" s="21"/>
      <c r="G112" s="102">
        <v>1.158E-2</v>
      </c>
      <c r="H112" s="103">
        <f>$G$21*(1+G133)</f>
        <v>772.12500000000011</v>
      </c>
      <c r="I112" s="60">
        <f>H112*G112</f>
        <v>8.9412075000000009</v>
      </c>
      <c r="J112" s="102">
        <v>1.141E-2</v>
      </c>
      <c r="K112" s="103">
        <f>$G$21*(1+J133)</f>
        <v>772.12500000000011</v>
      </c>
      <c r="L112" s="60">
        <f>K112*J112</f>
        <v>8.8099462500000012</v>
      </c>
      <c r="M112" s="61">
        <f t="shared" si="43"/>
        <v>-0.13126124999999966</v>
      </c>
      <c r="N112" s="62">
        <f t="shared" si="44"/>
        <v>-1.4680483592400652E-2</v>
      </c>
      <c r="O112" s="60"/>
      <c r="P112" s="102">
        <v>1.2019999999999999E-2</v>
      </c>
      <c r="Q112" s="103">
        <f>$G$21*(1+P133)</f>
        <v>772.12500000000011</v>
      </c>
      <c r="R112" s="60">
        <f>Q112*P112</f>
        <v>9.2809425000000001</v>
      </c>
      <c r="S112" s="64"/>
      <c r="T112" s="61">
        <f t="shared" si="46"/>
        <v>0.47099624999999889</v>
      </c>
      <c r="U112" s="62">
        <f t="shared" si="47"/>
        <v>5.3461875547764985E-2</v>
      </c>
      <c r="V112" s="65"/>
      <c r="W112" s="102">
        <v>1.2019999999999999E-2</v>
      </c>
      <c r="X112" s="103">
        <f>$G$21*(1+W133)</f>
        <v>772.12500000000011</v>
      </c>
      <c r="Y112" s="60">
        <f>X112*W112</f>
        <v>9.2809425000000001</v>
      </c>
      <c r="Z112" s="64"/>
      <c r="AA112" s="61">
        <f t="shared" ref="AA112:AA113" si="77">Y112-R112</f>
        <v>0</v>
      </c>
      <c r="AB112" s="62">
        <f t="shared" si="53"/>
        <v>0</v>
      </c>
      <c r="AC112" s="65"/>
      <c r="AD112" s="102">
        <v>1.2019999999999999E-2</v>
      </c>
      <c r="AE112" s="103">
        <f>$G$21*(1+AD133)</f>
        <v>772.12500000000011</v>
      </c>
      <c r="AF112" s="60">
        <f>AE112*AD112</f>
        <v>9.2809425000000001</v>
      </c>
      <c r="AG112" s="64"/>
      <c r="AH112" s="61">
        <f t="shared" si="54"/>
        <v>0</v>
      </c>
      <c r="AI112" s="62">
        <f t="shared" si="55"/>
        <v>0</v>
      </c>
      <c r="AJ112" s="65"/>
      <c r="AK112" s="102">
        <v>1.2019999999999999E-2</v>
      </c>
      <c r="AL112" s="103">
        <f>$G$21*(1+AK133)</f>
        <v>772.12500000000011</v>
      </c>
      <c r="AM112" s="60">
        <f>AL112*AK112</f>
        <v>9.2809425000000001</v>
      </c>
      <c r="AN112" s="64"/>
      <c r="AO112" s="61">
        <f t="shared" si="56"/>
        <v>0</v>
      </c>
      <c r="AP112" s="62">
        <f t="shared" si="57"/>
        <v>0</v>
      </c>
      <c r="AQ112" s="65"/>
      <c r="AR112" s="102">
        <v>1.2019999999999999E-2</v>
      </c>
      <c r="AS112" s="103">
        <f>$G$21*(1+AR133)</f>
        <v>772.12500000000011</v>
      </c>
      <c r="AT112" s="60">
        <f>AS112*AR112</f>
        <v>9.2809425000000001</v>
      </c>
      <c r="AU112" s="64"/>
      <c r="AV112" s="61">
        <f t="shared" si="58"/>
        <v>0</v>
      </c>
      <c r="AW112" s="62">
        <f t="shared" si="59"/>
        <v>0</v>
      </c>
      <c r="AX112" s="15"/>
      <c r="AY112" s="15"/>
    </row>
    <row r="113" spans="1:51" x14ac:dyDescent="0.35">
      <c r="A113" s="13"/>
      <c r="B113" s="101" t="s">
        <v>37</v>
      </c>
      <c r="C113" s="21"/>
      <c r="D113" s="57" t="s">
        <v>30</v>
      </c>
      <c r="E113" s="21"/>
      <c r="F113" s="21"/>
      <c r="G113" s="102">
        <v>7.3299999999999997E-3</v>
      </c>
      <c r="H113" s="104">
        <f>+H112</f>
        <v>772.12500000000011</v>
      </c>
      <c r="I113" s="60">
        <f>H113*G113</f>
        <v>5.6596762500000004</v>
      </c>
      <c r="J113" s="102">
        <v>7.79E-3</v>
      </c>
      <c r="K113" s="104">
        <f>+K112</f>
        <v>772.12500000000011</v>
      </c>
      <c r="L113" s="60">
        <f>K113*J113</f>
        <v>6.0148537500000012</v>
      </c>
      <c r="M113" s="61">
        <f t="shared" si="43"/>
        <v>0.35517750000000081</v>
      </c>
      <c r="N113" s="62">
        <f t="shared" si="44"/>
        <v>6.2755798090041073E-2</v>
      </c>
      <c r="O113" s="60"/>
      <c r="P113" s="102">
        <v>8.3300000000000006E-3</v>
      </c>
      <c r="Q113" s="104">
        <f>+Q112</f>
        <v>772.12500000000011</v>
      </c>
      <c r="R113" s="60">
        <f>Q113*P113</f>
        <v>6.4318012500000012</v>
      </c>
      <c r="S113" s="64"/>
      <c r="T113" s="61">
        <f t="shared" si="46"/>
        <v>0.41694750000000003</v>
      </c>
      <c r="U113" s="62">
        <f t="shared" si="47"/>
        <v>6.9319640564826687E-2</v>
      </c>
      <c r="V113" s="65"/>
      <c r="W113" s="102">
        <v>8.3300000000000006E-3</v>
      </c>
      <c r="X113" s="104">
        <f>+X112</f>
        <v>772.12500000000011</v>
      </c>
      <c r="Y113" s="60">
        <f>X113*W113</f>
        <v>6.4318012500000012</v>
      </c>
      <c r="Z113" s="64"/>
      <c r="AA113" s="61">
        <f t="shared" si="77"/>
        <v>0</v>
      </c>
      <c r="AB113" s="62">
        <f t="shared" si="53"/>
        <v>0</v>
      </c>
      <c r="AC113" s="65"/>
      <c r="AD113" s="102">
        <v>8.3300000000000006E-3</v>
      </c>
      <c r="AE113" s="104">
        <f>+AE112</f>
        <v>772.12500000000011</v>
      </c>
      <c r="AF113" s="60">
        <f>AE113*AD113</f>
        <v>6.4318012500000012</v>
      </c>
      <c r="AG113" s="64"/>
      <c r="AH113" s="61">
        <f t="shared" si="54"/>
        <v>0</v>
      </c>
      <c r="AI113" s="62">
        <f t="shared" si="55"/>
        <v>0</v>
      </c>
      <c r="AJ113" s="65"/>
      <c r="AK113" s="102">
        <v>8.3300000000000006E-3</v>
      </c>
      <c r="AL113" s="104">
        <f>+AL112</f>
        <v>772.12500000000011</v>
      </c>
      <c r="AM113" s="60">
        <f>AL113*AK113</f>
        <v>6.4318012500000012</v>
      </c>
      <c r="AN113" s="64"/>
      <c r="AO113" s="61">
        <f t="shared" si="56"/>
        <v>0</v>
      </c>
      <c r="AP113" s="62">
        <f t="shared" si="57"/>
        <v>0</v>
      </c>
      <c r="AQ113" s="65"/>
      <c r="AR113" s="102">
        <v>8.3300000000000006E-3</v>
      </c>
      <c r="AS113" s="104">
        <f>+AS112</f>
        <v>772.12500000000011</v>
      </c>
      <c r="AT113" s="60">
        <f>AS113*AR113</f>
        <v>6.4318012500000012</v>
      </c>
      <c r="AU113" s="64"/>
      <c r="AV113" s="61">
        <f t="shared" si="58"/>
        <v>0</v>
      </c>
      <c r="AW113" s="62">
        <f t="shared" si="59"/>
        <v>0</v>
      </c>
      <c r="AX113" s="15"/>
      <c r="AY113" s="15"/>
    </row>
    <row r="114" spans="1:51" s="86" customFormat="1" x14ac:dyDescent="0.35">
      <c r="A114" s="73"/>
      <c r="B114" s="94" t="s">
        <v>38</v>
      </c>
      <c r="C114" s="75"/>
      <c r="D114" s="96"/>
      <c r="E114" s="75"/>
      <c r="F114" s="105"/>
      <c r="G114" s="106"/>
      <c r="H114" s="107"/>
      <c r="I114" s="99">
        <f>SUM(I111:I113)</f>
        <v>60.269758750000008</v>
      </c>
      <c r="J114" s="106"/>
      <c r="K114" s="107"/>
      <c r="L114" s="99">
        <f>SUM(L111:L113)</f>
        <v>63.428675000000005</v>
      </c>
      <c r="M114" s="81">
        <f t="shared" si="43"/>
        <v>3.1589162499999972</v>
      </c>
      <c r="N114" s="82">
        <f t="shared" si="44"/>
        <v>5.2412956605703963E-2</v>
      </c>
      <c r="O114" s="99"/>
      <c r="P114" s="106"/>
      <c r="Q114" s="107"/>
      <c r="R114" s="99">
        <f>SUM(R111:R113)</f>
        <v>64.331618750000018</v>
      </c>
      <c r="S114" s="108"/>
      <c r="T114" s="81">
        <f t="shared" si="46"/>
        <v>0.90294375000001281</v>
      </c>
      <c r="U114" s="82">
        <f t="shared" si="47"/>
        <v>1.4235576417133303E-2</v>
      </c>
      <c r="V114" s="85"/>
      <c r="W114" s="106"/>
      <c r="X114" s="107"/>
      <c r="Y114" s="99">
        <f>SUM(Y111:Y113)</f>
        <v>67.73161875000001</v>
      </c>
      <c r="Z114" s="108"/>
      <c r="AA114" s="81">
        <f>Y114-R114</f>
        <v>3.3999999999999915</v>
      </c>
      <c r="AB114" s="82">
        <f t="shared" si="53"/>
        <v>5.2851149497928504E-2</v>
      </c>
      <c r="AC114" s="85"/>
      <c r="AD114" s="106"/>
      <c r="AE114" s="107"/>
      <c r="AF114" s="99">
        <f>SUM(AF111:AF113)</f>
        <v>71.451618750000009</v>
      </c>
      <c r="AG114" s="108"/>
      <c r="AH114" s="81">
        <f t="shared" si="54"/>
        <v>3.7199999999999989</v>
      </c>
      <c r="AI114" s="82">
        <f t="shared" si="55"/>
        <v>5.4922650139673478E-2</v>
      </c>
      <c r="AJ114" s="85"/>
      <c r="AK114" s="106"/>
      <c r="AL114" s="107"/>
      <c r="AM114" s="99">
        <f>SUM(AM111:AM113)</f>
        <v>75.011618750000011</v>
      </c>
      <c r="AN114" s="108"/>
      <c r="AO114" s="81">
        <f t="shared" si="56"/>
        <v>3.5600000000000023</v>
      </c>
      <c r="AP114" s="82">
        <f t="shared" si="57"/>
        <v>4.9823923688222978E-2</v>
      </c>
      <c r="AQ114" s="85"/>
      <c r="AR114" s="106"/>
      <c r="AS114" s="107"/>
      <c r="AT114" s="99">
        <f>SUM(AT111:AT113)</f>
        <v>77.87161875000001</v>
      </c>
      <c r="AU114" s="108"/>
      <c r="AV114" s="81">
        <f t="shared" si="58"/>
        <v>2.8599999999999994</v>
      </c>
      <c r="AW114" s="82">
        <f t="shared" si="59"/>
        <v>3.8127426759471165E-2</v>
      </c>
    </row>
    <row r="115" spans="1:51" x14ac:dyDescent="0.35">
      <c r="A115" s="13"/>
      <c r="B115" s="66" t="s">
        <v>39</v>
      </c>
      <c r="C115" s="56"/>
      <c r="D115" s="57" t="s">
        <v>30</v>
      </c>
      <c r="E115" s="56"/>
      <c r="F115" s="21"/>
      <c r="G115" s="109">
        <v>4.1000000000000003E-3</v>
      </c>
      <c r="H115" s="91">
        <f>+H112</f>
        <v>772.12500000000011</v>
      </c>
      <c r="I115" s="69">
        <f t="shared" ref="I115:I125" si="78">H115*G115</f>
        <v>3.1657125000000006</v>
      </c>
      <c r="J115" s="109">
        <v>4.1000000000000003E-3</v>
      </c>
      <c r="K115" s="91">
        <f>+K112</f>
        <v>772.12500000000011</v>
      </c>
      <c r="L115" s="69">
        <f t="shared" ref="L115:L125" si="79">K115*J115</f>
        <v>3.1657125000000006</v>
      </c>
      <c r="M115" s="61">
        <f t="shared" si="43"/>
        <v>0</v>
      </c>
      <c r="N115" s="62">
        <f t="shared" si="44"/>
        <v>0</v>
      </c>
      <c r="O115" s="69"/>
      <c r="P115" s="109">
        <v>4.1000000000000003E-3</v>
      </c>
      <c r="Q115" s="91">
        <f>+Q112</f>
        <v>772.12500000000011</v>
      </c>
      <c r="R115" s="69">
        <f t="shared" ref="R115:R125" si="80">Q115*P115</f>
        <v>3.1657125000000006</v>
      </c>
      <c r="S115" s="64"/>
      <c r="T115" s="61">
        <f t="shared" si="46"/>
        <v>0</v>
      </c>
      <c r="U115" s="62">
        <f t="shared" si="47"/>
        <v>0</v>
      </c>
      <c r="V115" s="65"/>
      <c r="W115" s="109">
        <v>4.1000000000000003E-3</v>
      </c>
      <c r="X115" s="91">
        <f>+X112</f>
        <v>772.12500000000011</v>
      </c>
      <c r="Y115" s="69">
        <f t="shared" ref="Y115:Y125" si="81">X115*W115</f>
        <v>3.1657125000000006</v>
      </c>
      <c r="Z115" s="64"/>
      <c r="AA115" s="61">
        <f t="shared" ref="AA115:AA130" si="82">Y115-R115</f>
        <v>0</v>
      </c>
      <c r="AB115" s="62">
        <f t="shared" si="53"/>
        <v>0</v>
      </c>
      <c r="AC115" s="65"/>
      <c r="AD115" s="109">
        <v>4.1000000000000003E-3</v>
      </c>
      <c r="AE115" s="91">
        <f>+AE112</f>
        <v>772.12500000000011</v>
      </c>
      <c r="AF115" s="69">
        <f t="shared" ref="AF115:AF125" si="83">AE115*AD115</f>
        <v>3.1657125000000006</v>
      </c>
      <c r="AG115" s="64"/>
      <c r="AH115" s="61">
        <f t="shared" si="54"/>
        <v>0</v>
      </c>
      <c r="AI115" s="62">
        <f t="shared" si="55"/>
        <v>0</v>
      </c>
      <c r="AJ115" s="65"/>
      <c r="AK115" s="109">
        <v>4.1000000000000003E-3</v>
      </c>
      <c r="AL115" s="91">
        <f>+AL112</f>
        <v>772.12500000000011</v>
      </c>
      <c r="AM115" s="69">
        <f t="shared" ref="AM115:AM125" si="84">AL115*AK115</f>
        <v>3.1657125000000006</v>
      </c>
      <c r="AN115" s="64"/>
      <c r="AO115" s="61">
        <f t="shared" si="56"/>
        <v>0</v>
      </c>
      <c r="AP115" s="62">
        <f t="shared" si="57"/>
        <v>0</v>
      </c>
      <c r="AQ115" s="65"/>
      <c r="AR115" s="109">
        <v>4.1000000000000003E-3</v>
      </c>
      <c r="AS115" s="91">
        <f>+AS112</f>
        <v>772.12500000000011</v>
      </c>
      <c r="AT115" s="69">
        <f t="shared" ref="AT115:AT125" si="85">AS115*AR115</f>
        <v>3.1657125000000006</v>
      </c>
      <c r="AU115" s="64"/>
      <c r="AV115" s="61">
        <f t="shared" si="58"/>
        <v>0</v>
      </c>
      <c r="AW115" s="62">
        <f t="shared" si="59"/>
        <v>0</v>
      </c>
      <c r="AX115" s="15"/>
      <c r="AY115" s="15"/>
    </row>
    <row r="116" spans="1:51" x14ac:dyDescent="0.35">
      <c r="A116" s="13"/>
      <c r="B116" s="66" t="s">
        <v>40</v>
      </c>
      <c r="C116" s="56"/>
      <c r="D116" s="57" t="s">
        <v>30</v>
      </c>
      <c r="E116" s="56"/>
      <c r="F116" s="21"/>
      <c r="G116" s="109">
        <v>6.9999999999999999E-4</v>
      </c>
      <c r="H116" s="91">
        <f>+H112</f>
        <v>772.12500000000011</v>
      </c>
      <c r="I116" s="69">
        <f t="shared" si="78"/>
        <v>0.54048750000000012</v>
      </c>
      <c r="J116" s="109">
        <v>6.9999999999999999E-4</v>
      </c>
      <c r="K116" s="91">
        <f>+K112</f>
        <v>772.12500000000011</v>
      </c>
      <c r="L116" s="69">
        <f t="shared" si="79"/>
        <v>0.54048750000000012</v>
      </c>
      <c r="M116" s="61">
        <f t="shared" si="43"/>
        <v>0</v>
      </c>
      <c r="N116" s="62">
        <f t="shared" si="44"/>
        <v>0</v>
      </c>
      <c r="O116" s="69"/>
      <c r="P116" s="109">
        <v>6.9999999999999999E-4</v>
      </c>
      <c r="Q116" s="91">
        <f>+Q112</f>
        <v>772.12500000000011</v>
      </c>
      <c r="R116" s="69">
        <f t="shared" si="80"/>
        <v>0.54048750000000012</v>
      </c>
      <c r="S116" s="64"/>
      <c r="T116" s="61">
        <f t="shared" si="46"/>
        <v>0</v>
      </c>
      <c r="U116" s="62">
        <f t="shared" si="47"/>
        <v>0</v>
      </c>
      <c r="V116" s="65"/>
      <c r="W116" s="109">
        <v>6.9999999999999999E-4</v>
      </c>
      <c r="X116" s="91">
        <f>+X112</f>
        <v>772.12500000000011</v>
      </c>
      <c r="Y116" s="69">
        <f t="shared" si="81"/>
        <v>0.54048750000000012</v>
      </c>
      <c r="Z116" s="64"/>
      <c r="AA116" s="61">
        <f t="shared" si="82"/>
        <v>0</v>
      </c>
      <c r="AB116" s="62">
        <f t="shared" si="53"/>
        <v>0</v>
      </c>
      <c r="AC116" s="65"/>
      <c r="AD116" s="109">
        <v>6.9999999999999999E-4</v>
      </c>
      <c r="AE116" s="91">
        <f>+AE112</f>
        <v>772.12500000000011</v>
      </c>
      <c r="AF116" s="69">
        <f t="shared" si="83"/>
        <v>0.54048750000000012</v>
      </c>
      <c r="AG116" s="64"/>
      <c r="AH116" s="61">
        <f t="shared" si="54"/>
        <v>0</v>
      </c>
      <c r="AI116" s="62">
        <f t="shared" si="55"/>
        <v>0</v>
      </c>
      <c r="AJ116" s="65"/>
      <c r="AK116" s="109">
        <v>6.9999999999999999E-4</v>
      </c>
      <c r="AL116" s="91">
        <f>+AL112</f>
        <v>772.12500000000011</v>
      </c>
      <c r="AM116" s="69">
        <f t="shared" si="84"/>
        <v>0.54048750000000012</v>
      </c>
      <c r="AN116" s="64"/>
      <c r="AO116" s="61">
        <f t="shared" si="56"/>
        <v>0</v>
      </c>
      <c r="AP116" s="62">
        <f t="shared" si="57"/>
        <v>0</v>
      </c>
      <c r="AQ116" s="65"/>
      <c r="AR116" s="109">
        <v>6.9999999999999999E-4</v>
      </c>
      <c r="AS116" s="91">
        <f>+AS112</f>
        <v>772.12500000000011</v>
      </c>
      <c r="AT116" s="69">
        <f t="shared" si="85"/>
        <v>0.54048750000000012</v>
      </c>
      <c r="AU116" s="64"/>
      <c r="AV116" s="61">
        <f t="shared" si="58"/>
        <v>0</v>
      </c>
      <c r="AW116" s="62">
        <f t="shared" si="59"/>
        <v>0</v>
      </c>
      <c r="AX116" s="15"/>
      <c r="AY116" s="15"/>
    </row>
    <row r="117" spans="1:51" x14ac:dyDescent="0.35">
      <c r="A117" s="13"/>
      <c r="B117" s="66" t="s">
        <v>41</v>
      </c>
      <c r="C117" s="56"/>
      <c r="D117" s="57" t="s">
        <v>30</v>
      </c>
      <c r="E117" s="56"/>
      <c r="F117" s="21"/>
      <c r="G117" s="109">
        <v>4.0000000000000002E-4</v>
      </c>
      <c r="H117" s="91">
        <f>+H112</f>
        <v>772.12500000000011</v>
      </c>
      <c r="I117" s="69">
        <f t="shared" si="78"/>
        <v>0.30885000000000007</v>
      </c>
      <c r="J117" s="109">
        <v>4.0000000000000002E-4</v>
      </c>
      <c r="K117" s="91">
        <f>+K112</f>
        <v>772.12500000000011</v>
      </c>
      <c r="L117" s="69">
        <f t="shared" si="79"/>
        <v>0.30885000000000007</v>
      </c>
      <c r="M117" s="61">
        <f t="shared" si="43"/>
        <v>0</v>
      </c>
      <c r="N117" s="62">
        <f t="shared" si="44"/>
        <v>0</v>
      </c>
      <c r="O117" s="69"/>
      <c r="P117" s="109">
        <v>4.0000000000000002E-4</v>
      </c>
      <c r="Q117" s="91">
        <f>+Q112</f>
        <v>772.12500000000011</v>
      </c>
      <c r="R117" s="69">
        <f t="shared" si="80"/>
        <v>0.30885000000000007</v>
      </c>
      <c r="S117" s="64"/>
      <c r="T117" s="61">
        <f t="shared" si="46"/>
        <v>0</v>
      </c>
      <c r="U117" s="62">
        <f t="shared" si="47"/>
        <v>0</v>
      </c>
      <c r="V117" s="65"/>
      <c r="W117" s="109">
        <v>4.0000000000000002E-4</v>
      </c>
      <c r="X117" s="91">
        <f>+X112</f>
        <v>772.12500000000011</v>
      </c>
      <c r="Y117" s="69">
        <f t="shared" si="81"/>
        <v>0.30885000000000007</v>
      </c>
      <c r="Z117" s="64"/>
      <c r="AA117" s="61">
        <f t="shared" si="82"/>
        <v>0</v>
      </c>
      <c r="AB117" s="62">
        <f t="shared" si="53"/>
        <v>0</v>
      </c>
      <c r="AC117" s="65"/>
      <c r="AD117" s="109">
        <v>4.0000000000000002E-4</v>
      </c>
      <c r="AE117" s="91">
        <f>+AE112</f>
        <v>772.12500000000011</v>
      </c>
      <c r="AF117" s="69">
        <f t="shared" si="83"/>
        <v>0.30885000000000007</v>
      </c>
      <c r="AG117" s="64"/>
      <c r="AH117" s="61">
        <f t="shared" si="54"/>
        <v>0</v>
      </c>
      <c r="AI117" s="62">
        <f t="shared" si="55"/>
        <v>0</v>
      </c>
      <c r="AJ117" s="65"/>
      <c r="AK117" s="109">
        <v>4.0000000000000002E-4</v>
      </c>
      <c r="AL117" s="91">
        <f>+AL112</f>
        <v>772.12500000000011</v>
      </c>
      <c r="AM117" s="69">
        <f t="shared" si="84"/>
        <v>0.30885000000000007</v>
      </c>
      <c r="AN117" s="64"/>
      <c r="AO117" s="61">
        <f t="shared" si="56"/>
        <v>0</v>
      </c>
      <c r="AP117" s="62">
        <f t="shared" si="57"/>
        <v>0</v>
      </c>
      <c r="AQ117" s="65"/>
      <c r="AR117" s="109">
        <v>4.0000000000000002E-4</v>
      </c>
      <c r="AS117" s="91">
        <f>+AS112</f>
        <v>772.12500000000011</v>
      </c>
      <c r="AT117" s="69">
        <f t="shared" si="85"/>
        <v>0.30885000000000007</v>
      </c>
      <c r="AU117" s="64"/>
      <c r="AV117" s="61">
        <f t="shared" si="58"/>
        <v>0</v>
      </c>
      <c r="AW117" s="62">
        <f t="shared" si="59"/>
        <v>0</v>
      </c>
      <c r="AX117" s="15"/>
      <c r="AY117" s="15"/>
    </row>
    <row r="118" spans="1:51" x14ac:dyDescent="0.35">
      <c r="A118" s="13"/>
      <c r="B118" s="66" t="s">
        <v>42</v>
      </c>
      <c r="C118" s="56"/>
      <c r="D118" s="57" t="s">
        <v>24</v>
      </c>
      <c r="E118" s="56"/>
      <c r="F118" s="21"/>
      <c r="G118" s="110">
        <v>0.25</v>
      </c>
      <c r="H118" s="59">
        <v>1</v>
      </c>
      <c r="I118" s="60">
        <f t="shared" si="78"/>
        <v>0.25</v>
      </c>
      <c r="J118" s="110">
        <v>0.25</v>
      </c>
      <c r="K118" s="59">
        <v>1</v>
      </c>
      <c r="L118" s="60">
        <f t="shared" si="79"/>
        <v>0.25</v>
      </c>
      <c r="M118" s="61">
        <f t="shared" si="43"/>
        <v>0</v>
      </c>
      <c r="N118" s="62">
        <f t="shared" si="44"/>
        <v>0</v>
      </c>
      <c r="O118" s="60"/>
      <c r="P118" s="110">
        <v>0.25</v>
      </c>
      <c r="Q118" s="59">
        <v>1</v>
      </c>
      <c r="R118" s="60">
        <f t="shared" si="80"/>
        <v>0.25</v>
      </c>
      <c r="S118" s="64"/>
      <c r="T118" s="61">
        <f t="shared" si="46"/>
        <v>0</v>
      </c>
      <c r="U118" s="62">
        <f t="shared" si="47"/>
        <v>0</v>
      </c>
      <c r="V118" s="65"/>
      <c r="W118" s="110">
        <v>0.25</v>
      </c>
      <c r="X118" s="59">
        <v>1</v>
      </c>
      <c r="Y118" s="60">
        <f t="shared" si="81"/>
        <v>0.25</v>
      </c>
      <c r="Z118" s="64"/>
      <c r="AA118" s="61">
        <f t="shared" si="82"/>
        <v>0</v>
      </c>
      <c r="AB118" s="62">
        <f t="shared" si="53"/>
        <v>0</v>
      </c>
      <c r="AC118" s="65"/>
      <c r="AD118" s="110">
        <v>0.25</v>
      </c>
      <c r="AE118" s="59">
        <v>1</v>
      </c>
      <c r="AF118" s="60">
        <f t="shared" si="83"/>
        <v>0.25</v>
      </c>
      <c r="AG118" s="64"/>
      <c r="AH118" s="61">
        <f t="shared" si="54"/>
        <v>0</v>
      </c>
      <c r="AI118" s="62">
        <f t="shared" si="55"/>
        <v>0</v>
      </c>
      <c r="AJ118" s="65"/>
      <c r="AK118" s="110">
        <v>0.25</v>
      </c>
      <c r="AL118" s="59">
        <v>1</v>
      </c>
      <c r="AM118" s="60">
        <f t="shared" si="84"/>
        <v>0.25</v>
      </c>
      <c r="AN118" s="64"/>
      <c r="AO118" s="61">
        <f t="shared" si="56"/>
        <v>0</v>
      </c>
      <c r="AP118" s="62">
        <f t="shared" si="57"/>
        <v>0</v>
      </c>
      <c r="AQ118" s="65"/>
      <c r="AR118" s="110">
        <v>0.25</v>
      </c>
      <c r="AS118" s="59">
        <v>1</v>
      </c>
      <c r="AT118" s="60">
        <f t="shared" si="85"/>
        <v>0.25</v>
      </c>
      <c r="AU118" s="64"/>
      <c r="AV118" s="61">
        <f t="shared" si="58"/>
        <v>0</v>
      </c>
      <c r="AW118" s="62">
        <f t="shared" si="59"/>
        <v>0</v>
      </c>
      <c r="AX118" s="15"/>
      <c r="AY118" s="15"/>
    </row>
    <row r="119" spans="1:51" x14ac:dyDescent="0.35">
      <c r="A119" s="13"/>
      <c r="B119" s="66" t="s">
        <v>43</v>
      </c>
      <c r="C119" s="56"/>
      <c r="D119" s="57" t="s">
        <v>30</v>
      </c>
      <c r="E119" s="56"/>
      <c r="F119" s="21"/>
      <c r="G119" s="109">
        <v>7.3999999999999996E-2</v>
      </c>
      <c r="H119" s="111">
        <f>$D$323*$G$21</f>
        <v>472.5</v>
      </c>
      <c r="I119" s="69">
        <f t="shared" si="78"/>
        <v>34.964999999999996</v>
      </c>
      <c r="J119" s="109">
        <v>7.3999999999999996E-2</v>
      </c>
      <c r="K119" s="111">
        <f>$D$323*$G$21</f>
        <v>472.5</v>
      </c>
      <c r="L119" s="69">
        <f t="shared" si="79"/>
        <v>34.964999999999996</v>
      </c>
      <c r="M119" s="61">
        <f t="shared" si="43"/>
        <v>0</v>
      </c>
      <c r="N119" s="62">
        <f t="shared" si="44"/>
        <v>0</v>
      </c>
      <c r="O119" s="69"/>
      <c r="P119" s="109">
        <v>7.3999999999999996E-2</v>
      </c>
      <c r="Q119" s="111">
        <f>$D$323*$G$21</f>
        <v>472.5</v>
      </c>
      <c r="R119" s="69">
        <f t="shared" si="80"/>
        <v>34.964999999999996</v>
      </c>
      <c r="S119" s="64"/>
      <c r="T119" s="61">
        <f t="shared" si="46"/>
        <v>0</v>
      </c>
      <c r="U119" s="62">
        <f t="shared" si="47"/>
        <v>0</v>
      </c>
      <c r="V119" s="65"/>
      <c r="W119" s="109">
        <v>7.3999999999999996E-2</v>
      </c>
      <c r="X119" s="111">
        <f>$D$323*$G$21</f>
        <v>472.5</v>
      </c>
      <c r="Y119" s="69">
        <f t="shared" si="81"/>
        <v>34.964999999999996</v>
      </c>
      <c r="Z119" s="64"/>
      <c r="AA119" s="61">
        <f t="shared" si="82"/>
        <v>0</v>
      </c>
      <c r="AB119" s="62">
        <f t="shared" si="53"/>
        <v>0</v>
      </c>
      <c r="AC119" s="65"/>
      <c r="AD119" s="109">
        <v>7.3999999999999996E-2</v>
      </c>
      <c r="AE119" s="111">
        <f>$D$323*$G$21</f>
        <v>472.5</v>
      </c>
      <c r="AF119" s="69">
        <f t="shared" si="83"/>
        <v>34.964999999999996</v>
      </c>
      <c r="AG119" s="64"/>
      <c r="AH119" s="61">
        <f t="shared" si="54"/>
        <v>0</v>
      </c>
      <c r="AI119" s="62">
        <f t="shared" si="55"/>
        <v>0</v>
      </c>
      <c r="AJ119" s="65"/>
      <c r="AK119" s="109">
        <v>7.3999999999999996E-2</v>
      </c>
      <c r="AL119" s="111">
        <f>$D$323*$G$21</f>
        <v>472.5</v>
      </c>
      <c r="AM119" s="69">
        <f t="shared" si="84"/>
        <v>34.964999999999996</v>
      </c>
      <c r="AN119" s="64"/>
      <c r="AO119" s="61">
        <f t="shared" si="56"/>
        <v>0</v>
      </c>
      <c r="AP119" s="62">
        <f t="shared" si="57"/>
        <v>0</v>
      </c>
      <c r="AQ119" s="65"/>
      <c r="AR119" s="109">
        <v>7.3999999999999996E-2</v>
      </c>
      <c r="AS119" s="111">
        <f>$D$323*$G$21</f>
        <v>472.5</v>
      </c>
      <c r="AT119" s="69">
        <f t="shared" si="85"/>
        <v>34.964999999999996</v>
      </c>
      <c r="AU119" s="64"/>
      <c r="AV119" s="61">
        <f t="shared" si="58"/>
        <v>0</v>
      </c>
      <c r="AW119" s="62">
        <f t="shared" si="59"/>
        <v>0</v>
      </c>
      <c r="AX119" s="15"/>
      <c r="AY119" s="15"/>
    </row>
    <row r="120" spans="1:51" x14ac:dyDescent="0.35">
      <c r="A120" s="13"/>
      <c r="B120" s="66" t="s">
        <v>44</v>
      </c>
      <c r="C120" s="56"/>
      <c r="D120" s="57" t="s">
        <v>30</v>
      </c>
      <c r="E120" s="56"/>
      <c r="F120" s="21"/>
      <c r="G120" s="109">
        <v>0.10199999999999999</v>
      </c>
      <c r="H120" s="112">
        <f>$D$324*$G$21</f>
        <v>135</v>
      </c>
      <c r="I120" s="69">
        <f t="shared" si="78"/>
        <v>13.77</v>
      </c>
      <c r="J120" s="109">
        <v>0.10199999999999999</v>
      </c>
      <c r="K120" s="112">
        <f>$D$324*$G$21</f>
        <v>135</v>
      </c>
      <c r="L120" s="69">
        <f t="shared" si="79"/>
        <v>13.77</v>
      </c>
      <c r="M120" s="61">
        <f t="shared" si="43"/>
        <v>0</v>
      </c>
      <c r="N120" s="62">
        <f t="shared" si="44"/>
        <v>0</v>
      </c>
      <c r="O120" s="69"/>
      <c r="P120" s="109">
        <v>0.10199999999999999</v>
      </c>
      <c r="Q120" s="112">
        <f>$D$324*$G$21</f>
        <v>135</v>
      </c>
      <c r="R120" s="69">
        <f t="shared" si="80"/>
        <v>13.77</v>
      </c>
      <c r="S120" s="64"/>
      <c r="T120" s="61">
        <f t="shared" si="46"/>
        <v>0</v>
      </c>
      <c r="U120" s="62">
        <f t="shared" si="47"/>
        <v>0</v>
      </c>
      <c r="V120" s="65"/>
      <c r="W120" s="109">
        <v>0.10199999999999999</v>
      </c>
      <c r="X120" s="112">
        <f>$D$324*$G$21</f>
        <v>135</v>
      </c>
      <c r="Y120" s="69">
        <f t="shared" si="81"/>
        <v>13.77</v>
      </c>
      <c r="Z120" s="64"/>
      <c r="AA120" s="61">
        <f t="shared" si="82"/>
        <v>0</v>
      </c>
      <c r="AB120" s="62">
        <f t="shared" si="53"/>
        <v>0</v>
      </c>
      <c r="AC120" s="65"/>
      <c r="AD120" s="109">
        <v>0.10199999999999999</v>
      </c>
      <c r="AE120" s="112">
        <f>$D$324*$G$21</f>
        <v>135</v>
      </c>
      <c r="AF120" s="69">
        <f t="shared" si="83"/>
        <v>13.77</v>
      </c>
      <c r="AG120" s="64"/>
      <c r="AH120" s="61">
        <f t="shared" si="54"/>
        <v>0</v>
      </c>
      <c r="AI120" s="62">
        <f t="shared" si="55"/>
        <v>0</v>
      </c>
      <c r="AJ120" s="65"/>
      <c r="AK120" s="109">
        <v>0.10199999999999999</v>
      </c>
      <c r="AL120" s="112">
        <f>$D$324*$G$21</f>
        <v>135</v>
      </c>
      <c r="AM120" s="69">
        <f t="shared" si="84"/>
        <v>13.77</v>
      </c>
      <c r="AN120" s="64"/>
      <c r="AO120" s="61">
        <f t="shared" si="56"/>
        <v>0</v>
      </c>
      <c r="AP120" s="62">
        <f t="shared" si="57"/>
        <v>0</v>
      </c>
      <c r="AQ120" s="65"/>
      <c r="AR120" s="109">
        <v>0.10199999999999999</v>
      </c>
      <c r="AS120" s="112">
        <f>$D$324*$G$21</f>
        <v>135</v>
      </c>
      <c r="AT120" s="69">
        <f t="shared" si="85"/>
        <v>13.77</v>
      </c>
      <c r="AU120" s="64"/>
      <c r="AV120" s="61">
        <f t="shared" si="58"/>
        <v>0</v>
      </c>
      <c r="AW120" s="62">
        <f t="shared" si="59"/>
        <v>0</v>
      </c>
      <c r="AX120" s="15"/>
      <c r="AY120" s="15"/>
    </row>
    <row r="121" spans="1:51" x14ac:dyDescent="0.35">
      <c r="A121" s="13"/>
      <c r="B121" s="66" t="s">
        <v>45</v>
      </c>
      <c r="C121" s="56"/>
      <c r="D121" s="57" t="s">
        <v>30</v>
      </c>
      <c r="E121" s="56"/>
      <c r="F121" s="21"/>
      <c r="G121" s="109">
        <v>0.151</v>
      </c>
      <c r="H121" s="113">
        <f>$D$325*$G$21</f>
        <v>142.5</v>
      </c>
      <c r="I121" s="69">
        <f t="shared" si="78"/>
        <v>21.517499999999998</v>
      </c>
      <c r="J121" s="109">
        <v>0.151</v>
      </c>
      <c r="K121" s="113">
        <f>$D$325*$G$21</f>
        <v>142.5</v>
      </c>
      <c r="L121" s="69">
        <f t="shared" si="79"/>
        <v>21.517499999999998</v>
      </c>
      <c r="M121" s="61">
        <f t="shared" si="43"/>
        <v>0</v>
      </c>
      <c r="N121" s="62">
        <f t="shared" si="44"/>
        <v>0</v>
      </c>
      <c r="O121" s="69"/>
      <c r="P121" s="109">
        <v>0.151</v>
      </c>
      <c r="Q121" s="111">
        <f>$D$325*$G$21</f>
        <v>142.5</v>
      </c>
      <c r="R121" s="69">
        <f t="shared" si="80"/>
        <v>21.517499999999998</v>
      </c>
      <c r="S121" s="64"/>
      <c r="T121" s="61">
        <f t="shared" si="46"/>
        <v>0</v>
      </c>
      <c r="U121" s="62">
        <f t="shared" si="47"/>
        <v>0</v>
      </c>
      <c r="V121" s="65"/>
      <c r="W121" s="109">
        <v>0.151</v>
      </c>
      <c r="X121" s="111">
        <f>$D$325*$G$21</f>
        <v>142.5</v>
      </c>
      <c r="Y121" s="69">
        <f t="shared" si="81"/>
        <v>21.517499999999998</v>
      </c>
      <c r="Z121" s="64"/>
      <c r="AA121" s="61">
        <f t="shared" si="82"/>
        <v>0</v>
      </c>
      <c r="AB121" s="62">
        <f t="shared" si="53"/>
        <v>0</v>
      </c>
      <c r="AC121" s="65"/>
      <c r="AD121" s="109">
        <v>0.151</v>
      </c>
      <c r="AE121" s="111">
        <f>$D$325*$G$21</f>
        <v>142.5</v>
      </c>
      <c r="AF121" s="69">
        <f t="shared" si="83"/>
        <v>21.517499999999998</v>
      </c>
      <c r="AG121" s="64"/>
      <c r="AH121" s="61">
        <f t="shared" si="54"/>
        <v>0</v>
      </c>
      <c r="AI121" s="62">
        <f t="shared" si="55"/>
        <v>0</v>
      </c>
      <c r="AJ121" s="65"/>
      <c r="AK121" s="109">
        <v>0.151</v>
      </c>
      <c r="AL121" s="111">
        <f>$D$325*$G$21</f>
        <v>142.5</v>
      </c>
      <c r="AM121" s="69">
        <f t="shared" si="84"/>
        <v>21.517499999999998</v>
      </c>
      <c r="AN121" s="64"/>
      <c r="AO121" s="61">
        <f t="shared" si="56"/>
        <v>0</v>
      </c>
      <c r="AP121" s="62">
        <f t="shared" si="57"/>
        <v>0</v>
      </c>
      <c r="AQ121" s="65"/>
      <c r="AR121" s="109">
        <v>0.151</v>
      </c>
      <c r="AS121" s="111">
        <f>$D$325*$G$21</f>
        <v>142.5</v>
      </c>
      <c r="AT121" s="69">
        <f t="shared" si="85"/>
        <v>21.517499999999998</v>
      </c>
      <c r="AU121" s="64"/>
      <c r="AV121" s="61">
        <f t="shared" si="58"/>
        <v>0</v>
      </c>
      <c r="AW121" s="62">
        <f t="shared" si="59"/>
        <v>0</v>
      </c>
      <c r="AX121" s="15"/>
      <c r="AY121" s="15"/>
    </row>
    <row r="122" spans="1:51" x14ac:dyDescent="0.35">
      <c r="A122" s="13"/>
      <c r="B122" s="66" t="s">
        <v>46</v>
      </c>
      <c r="C122" s="56"/>
      <c r="D122" s="57" t="s">
        <v>30</v>
      </c>
      <c r="E122" s="56"/>
      <c r="F122" s="21"/>
      <c r="G122" s="109">
        <v>8.6999999999999994E-2</v>
      </c>
      <c r="H122" s="113">
        <v>600</v>
      </c>
      <c r="I122" s="69">
        <f t="shared" si="78"/>
        <v>52.199999999999996</v>
      </c>
      <c r="J122" s="109">
        <v>8.6999999999999994E-2</v>
      </c>
      <c r="K122" s="113">
        <v>600</v>
      </c>
      <c r="L122" s="69">
        <f t="shared" si="79"/>
        <v>52.199999999999996</v>
      </c>
      <c r="M122" s="61">
        <f t="shared" si="43"/>
        <v>0</v>
      </c>
      <c r="N122" s="62">
        <f t="shared" si="44"/>
        <v>0</v>
      </c>
      <c r="O122" s="69"/>
      <c r="P122" s="109">
        <v>8.6999999999999994E-2</v>
      </c>
      <c r="Q122" s="91">
        <v>600</v>
      </c>
      <c r="R122" s="69">
        <f t="shared" si="80"/>
        <v>52.199999999999996</v>
      </c>
      <c r="S122" s="64"/>
      <c r="T122" s="61">
        <f t="shared" si="46"/>
        <v>0</v>
      </c>
      <c r="U122" s="62">
        <f t="shared" si="47"/>
        <v>0</v>
      </c>
      <c r="V122" s="65"/>
      <c r="W122" s="109">
        <v>8.6999999999999994E-2</v>
      </c>
      <c r="X122" s="91">
        <v>600</v>
      </c>
      <c r="Y122" s="69">
        <f t="shared" si="81"/>
        <v>52.199999999999996</v>
      </c>
      <c r="Z122" s="64"/>
      <c r="AA122" s="61">
        <f t="shared" si="82"/>
        <v>0</v>
      </c>
      <c r="AB122" s="62">
        <f t="shared" si="53"/>
        <v>0</v>
      </c>
      <c r="AC122" s="65"/>
      <c r="AD122" s="109">
        <v>8.6999999999999994E-2</v>
      </c>
      <c r="AE122" s="91">
        <v>600</v>
      </c>
      <c r="AF122" s="69">
        <f t="shared" si="83"/>
        <v>52.199999999999996</v>
      </c>
      <c r="AG122" s="64"/>
      <c r="AH122" s="61">
        <f t="shared" si="54"/>
        <v>0</v>
      </c>
      <c r="AI122" s="62">
        <f t="shared" si="55"/>
        <v>0</v>
      </c>
      <c r="AJ122" s="65"/>
      <c r="AK122" s="109">
        <v>8.6999999999999994E-2</v>
      </c>
      <c r="AL122" s="91">
        <v>600</v>
      </c>
      <c r="AM122" s="69">
        <f t="shared" si="84"/>
        <v>52.199999999999996</v>
      </c>
      <c r="AN122" s="64"/>
      <c r="AO122" s="61">
        <f t="shared" si="56"/>
        <v>0</v>
      </c>
      <c r="AP122" s="62">
        <f t="shared" si="57"/>
        <v>0</v>
      </c>
      <c r="AQ122" s="65"/>
      <c r="AR122" s="109">
        <v>8.6999999999999994E-2</v>
      </c>
      <c r="AS122" s="91">
        <v>600</v>
      </c>
      <c r="AT122" s="69">
        <f t="shared" si="85"/>
        <v>52.199999999999996</v>
      </c>
      <c r="AU122" s="64"/>
      <c r="AV122" s="61">
        <f t="shared" si="58"/>
        <v>0</v>
      </c>
      <c r="AW122" s="62">
        <f t="shared" si="59"/>
        <v>0</v>
      </c>
      <c r="AX122" s="15"/>
      <c r="AY122" s="15"/>
    </row>
    <row r="123" spans="1:51" x14ac:dyDescent="0.35">
      <c r="A123" s="13"/>
      <c r="B123" s="66" t="s">
        <v>47</v>
      </c>
      <c r="C123" s="56"/>
      <c r="D123" s="57" t="s">
        <v>30</v>
      </c>
      <c r="E123" s="56"/>
      <c r="F123" s="21"/>
      <c r="G123" s="109">
        <v>0.10299999999999999</v>
      </c>
      <c r="H123" s="113">
        <v>150</v>
      </c>
      <c r="I123" s="69">
        <f t="shared" si="78"/>
        <v>15.45</v>
      </c>
      <c r="J123" s="109">
        <v>0.10299999999999999</v>
      </c>
      <c r="K123" s="113">
        <v>150</v>
      </c>
      <c r="L123" s="69">
        <f t="shared" si="79"/>
        <v>15.45</v>
      </c>
      <c r="M123" s="61">
        <f t="shared" si="43"/>
        <v>0</v>
      </c>
      <c r="N123" s="62">
        <f t="shared" si="44"/>
        <v>0</v>
      </c>
      <c r="O123" s="69"/>
      <c r="P123" s="109">
        <v>0.10299999999999999</v>
      </c>
      <c r="Q123" s="91">
        <v>150</v>
      </c>
      <c r="R123" s="69">
        <f t="shared" si="80"/>
        <v>15.45</v>
      </c>
      <c r="S123" s="64"/>
      <c r="T123" s="61">
        <f t="shared" si="46"/>
        <v>0</v>
      </c>
      <c r="U123" s="62">
        <f t="shared" si="47"/>
        <v>0</v>
      </c>
      <c r="V123" s="65"/>
      <c r="W123" s="109">
        <v>0.10299999999999999</v>
      </c>
      <c r="X123" s="91">
        <v>150</v>
      </c>
      <c r="Y123" s="69">
        <f t="shared" si="81"/>
        <v>15.45</v>
      </c>
      <c r="Z123" s="64"/>
      <c r="AA123" s="61">
        <f t="shared" si="82"/>
        <v>0</v>
      </c>
      <c r="AB123" s="62">
        <f t="shared" si="53"/>
        <v>0</v>
      </c>
      <c r="AC123" s="65"/>
      <c r="AD123" s="109">
        <v>0.10299999999999999</v>
      </c>
      <c r="AE123" s="91">
        <v>150</v>
      </c>
      <c r="AF123" s="69">
        <f t="shared" si="83"/>
        <v>15.45</v>
      </c>
      <c r="AG123" s="64"/>
      <c r="AH123" s="61">
        <f t="shared" si="54"/>
        <v>0</v>
      </c>
      <c r="AI123" s="62">
        <f t="shared" si="55"/>
        <v>0</v>
      </c>
      <c r="AJ123" s="65"/>
      <c r="AK123" s="109">
        <v>0.10299999999999999</v>
      </c>
      <c r="AL123" s="91">
        <v>150</v>
      </c>
      <c r="AM123" s="69">
        <f t="shared" si="84"/>
        <v>15.45</v>
      </c>
      <c r="AN123" s="64"/>
      <c r="AO123" s="61">
        <f t="shared" si="56"/>
        <v>0</v>
      </c>
      <c r="AP123" s="62">
        <f t="shared" si="57"/>
        <v>0</v>
      </c>
      <c r="AQ123" s="65"/>
      <c r="AR123" s="109">
        <v>0.10299999999999999</v>
      </c>
      <c r="AS123" s="91">
        <v>150</v>
      </c>
      <c r="AT123" s="69">
        <f t="shared" si="85"/>
        <v>15.45</v>
      </c>
      <c r="AU123" s="64"/>
      <c r="AV123" s="61">
        <f t="shared" si="58"/>
        <v>0</v>
      </c>
      <c r="AW123" s="62">
        <f t="shared" si="59"/>
        <v>0</v>
      </c>
      <c r="AX123" s="15"/>
      <c r="AY123" s="15"/>
    </row>
    <row r="124" spans="1:51" x14ac:dyDescent="0.35">
      <c r="A124" s="13"/>
      <c r="B124" s="66" t="s">
        <v>48</v>
      </c>
      <c r="C124" s="56"/>
      <c r="D124" s="57" t="s">
        <v>30</v>
      </c>
      <c r="E124" s="56"/>
      <c r="F124" s="21"/>
      <c r="G124" s="109">
        <v>0.1076</v>
      </c>
      <c r="H124" s="91">
        <v>0</v>
      </c>
      <c r="I124" s="69">
        <f t="shared" si="78"/>
        <v>0</v>
      </c>
      <c r="J124" s="109">
        <v>0.1076</v>
      </c>
      <c r="K124" s="91">
        <v>0</v>
      </c>
      <c r="L124" s="69">
        <f t="shared" si="79"/>
        <v>0</v>
      </c>
      <c r="M124" s="61">
        <f t="shared" si="43"/>
        <v>0</v>
      </c>
      <c r="N124" s="62" t="str">
        <f t="shared" si="44"/>
        <v/>
      </c>
      <c r="O124" s="69"/>
      <c r="P124" s="109">
        <v>0.1076</v>
      </c>
      <c r="Q124" s="91">
        <v>0</v>
      </c>
      <c r="R124" s="69">
        <f t="shared" si="80"/>
        <v>0</v>
      </c>
      <c r="S124" s="64"/>
      <c r="T124" s="61">
        <f t="shared" si="46"/>
        <v>0</v>
      </c>
      <c r="U124" s="62" t="str">
        <f t="shared" si="47"/>
        <v/>
      </c>
      <c r="V124" s="65"/>
      <c r="W124" s="109">
        <v>0.1076</v>
      </c>
      <c r="X124" s="91">
        <v>0</v>
      </c>
      <c r="Y124" s="69">
        <f t="shared" si="81"/>
        <v>0</v>
      </c>
      <c r="Z124" s="64"/>
      <c r="AA124" s="61">
        <f t="shared" si="82"/>
        <v>0</v>
      </c>
      <c r="AB124" s="62" t="str">
        <f t="shared" si="53"/>
        <v/>
      </c>
      <c r="AC124" s="65"/>
      <c r="AD124" s="109">
        <v>0.1076</v>
      </c>
      <c r="AE124" s="91">
        <v>0</v>
      </c>
      <c r="AF124" s="69">
        <f t="shared" si="83"/>
        <v>0</v>
      </c>
      <c r="AG124" s="64"/>
      <c r="AH124" s="61">
        <f t="shared" si="54"/>
        <v>0</v>
      </c>
      <c r="AI124" s="62" t="str">
        <f t="shared" si="55"/>
        <v/>
      </c>
      <c r="AJ124" s="65"/>
      <c r="AK124" s="109">
        <v>0.1076</v>
      </c>
      <c r="AL124" s="91">
        <v>0</v>
      </c>
      <c r="AM124" s="69">
        <f t="shared" si="84"/>
        <v>0</v>
      </c>
      <c r="AN124" s="64"/>
      <c r="AO124" s="61">
        <f t="shared" si="56"/>
        <v>0</v>
      </c>
      <c r="AP124" s="62" t="str">
        <f t="shared" si="57"/>
        <v/>
      </c>
      <c r="AQ124" s="65"/>
      <c r="AR124" s="109">
        <v>0.1076</v>
      </c>
      <c r="AS124" s="91">
        <v>0</v>
      </c>
      <c r="AT124" s="69">
        <f t="shared" si="85"/>
        <v>0</v>
      </c>
      <c r="AU124" s="64"/>
      <c r="AV124" s="61">
        <f t="shared" si="58"/>
        <v>0</v>
      </c>
      <c r="AW124" s="62" t="str">
        <f t="shared" si="59"/>
        <v/>
      </c>
      <c r="AX124" s="15"/>
      <c r="AY124" s="15"/>
    </row>
    <row r="125" spans="1:51" ht="15" thickBot="1" x14ac:dyDescent="0.4">
      <c r="A125" s="13"/>
      <c r="B125" s="114" t="s">
        <v>49</v>
      </c>
      <c r="C125" s="56"/>
      <c r="D125" s="57" t="s">
        <v>30</v>
      </c>
      <c r="E125" s="56"/>
      <c r="F125" s="21"/>
      <c r="G125" s="109">
        <f>G124</f>
        <v>0.1076</v>
      </c>
      <c r="H125" s="91">
        <v>0</v>
      </c>
      <c r="I125" s="69">
        <f t="shared" si="78"/>
        <v>0</v>
      </c>
      <c r="J125" s="109">
        <f>J124</f>
        <v>0.1076</v>
      </c>
      <c r="K125" s="91">
        <v>0</v>
      </c>
      <c r="L125" s="69">
        <f t="shared" si="79"/>
        <v>0</v>
      </c>
      <c r="M125" s="61">
        <f t="shared" si="43"/>
        <v>0</v>
      </c>
      <c r="N125" s="62" t="str">
        <f t="shared" si="44"/>
        <v/>
      </c>
      <c r="O125" s="69"/>
      <c r="P125" s="109">
        <f>P124</f>
        <v>0.1076</v>
      </c>
      <c r="Q125" s="91">
        <v>0</v>
      </c>
      <c r="R125" s="69">
        <f t="shared" si="80"/>
        <v>0</v>
      </c>
      <c r="S125" s="64"/>
      <c r="T125" s="61">
        <f t="shared" si="46"/>
        <v>0</v>
      </c>
      <c r="U125" s="62" t="str">
        <f t="shared" si="47"/>
        <v/>
      </c>
      <c r="V125" s="65"/>
      <c r="W125" s="109">
        <f>W124</f>
        <v>0.1076</v>
      </c>
      <c r="X125" s="91">
        <v>0</v>
      </c>
      <c r="Y125" s="69">
        <f t="shared" si="81"/>
        <v>0</v>
      </c>
      <c r="Z125" s="64"/>
      <c r="AA125" s="61">
        <f t="shared" si="82"/>
        <v>0</v>
      </c>
      <c r="AB125" s="62" t="str">
        <f t="shared" si="53"/>
        <v/>
      </c>
      <c r="AC125" s="65"/>
      <c r="AD125" s="109">
        <f>AD124</f>
        <v>0.1076</v>
      </c>
      <c r="AE125" s="91">
        <v>0</v>
      </c>
      <c r="AF125" s="69">
        <f t="shared" si="83"/>
        <v>0</v>
      </c>
      <c r="AG125" s="64"/>
      <c r="AH125" s="61">
        <f t="shared" si="54"/>
        <v>0</v>
      </c>
      <c r="AI125" s="62" t="str">
        <f t="shared" si="55"/>
        <v/>
      </c>
      <c r="AJ125" s="65"/>
      <c r="AK125" s="109">
        <f>AK124</f>
        <v>0.1076</v>
      </c>
      <c r="AL125" s="91">
        <v>0</v>
      </c>
      <c r="AM125" s="69">
        <f t="shared" si="84"/>
        <v>0</v>
      </c>
      <c r="AN125" s="64"/>
      <c r="AO125" s="61">
        <f t="shared" si="56"/>
        <v>0</v>
      </c>
      <c r="AP125" s="62" t="str">
        <f t="shared" si="57"/>
        <v/>
      </c>
      <c r="AQ125" s="65"/>
      <c r="AR125" s="109">
        <f>AR124</f>
        <v>0.1076</v>
      </c>
      <c r="AS125" s="91">
        <v>0</v>
      </c>
      <c r="AT125" s="69">
        <f t="shared" si="85"/>
        <v>0</v>
      </c>
      <c r="AU125" s="64"/>
      <c r="AV125" s="61">
        <f t="shared" si="58"/>
        <v>0</v>
      </c>
      <c r="AW125" s="62" t="str">
        <f t="shared" si="59"/>
        <v/>
      </c>
      <c r="AX125" s="15"/>
      <c r="AY125" s="15"/>
    </row>
    <row r="126" spans="1:51" ht="15" thickBot="1" x14ac:dyDescent="0.4">
      <c r="A126" s="13"/>
      <c r="B126" s="115"/>
      <c r="C126" s="116"/>
      <c r="D126" s="117"/>
      <c r="E126" s="116"/>
      <c r="F126" s="118"/>
      <c r="G126" s="119"/>
      <c r="H126" s="120"/>
      <c r="I126" s="126"/>
      <c r="J126" s="119"/>
      <c r="K126" s="120"/>
      <c r="L126" s="126"/>
      <c r="M126" s="122">
        <f t="shared" si="43"/>
        <v>0</v>
      </c>
      <c r="N126" s="123" t="str">
        <f t="shared" si="44"/>
        <v/>
      </c>
      <c r="O126" s="126"/>
      <c r="P126" s="119"/>
      <c r="Q126" s="120"/>
      <c r="R126" s="126"/>
      <c r="S126" s="127"/>
      <c r="T126" s="122">
        <f t="shared" si="46"/>
        <v>0</v>
      </c>
      <c r="U126" s="123" t="str">
        <f t="shared" si="47"/>
        <v/>
      </c>
      <c r="V126" s="65"/>
      <c r="W126" s="119"/>
      <c r="X126" s="120"/>
      <c r="Y126" s="126"/>
      <c r="Z126" s="127"/>
      <c r="AA126" s="122">
        <f t="shared" si="82"/>
        <v>0</v>
      </c>
      <c r="AB126" s="123" t="str">
        <f t="shared" si="53"/>
        <v/>
      </c>
      <c r="AC126" s="65"/>
      <c r="AD126" s="119"/>
      <c r="AE126" s="120"/>
      <c r="AF126" s="126"/>
      <c r="AG126" s="127"/>
      <c r="AH126" s="122">
        <f t="shared" si="54"/>
        <v>0</v>
      </c>
      <c r="AI126" s="123" t="str">
        <f t="shared" si="55"/>
        <v/>
      </c>
      <c r="AJ126" s="65"/>
      <c r="AK126" s="119"/>
      <c r="AL126" s="120"/>
      <c r="AM126" s="126"/>
      <c r="AN126" s="127"/>
      <c r="AO126" s="122">
        <f t="shared" si="56"/>
        <v>0</v>
      </c>
      <c r="AP126" s="123" t="str">
        <f t="shared" si="57"/>
        <v/>
      </c>
      <c r="AQ126" s="65"/>
      <c r="AR126" s="119"/>
      <c r="AS126" s="120"/>
      <c r="AT126" s="126"/>
      <c r="AU126" s="127"/>
      <c r="AV126" s="122">
        <f t="shared" si="58"/>
        <v>0</v>
      </c>
      <c r="AW126" s="123" t="str">
        <f t="shared" si="59"/>
        <v/>
      </c>
      <c r="AX126" s="15"/>
      <c r="AY126" s="15"/>
    </row>
    <row r="127" spans="1:51" x14ac:dyDescent="0.35">
      <c r="A127" s="13"/>
      <c r="B127" s="128" t="s">
        <v>50</v>
      </c>
      <c r="C127" s="56"/>
      <c r="D127" s="20"/>
      <c r="E127" s="56"/>
      <c r="F127" s="129"/>
      <c r="G127" s="130"/>
      <c r="H127" s="130"/>
      <c r="I127" s="131">
        <f>SUM(I115:I118,I114,I122:I123)</f>
        <v>132.18480875</v>
      </c>
      <c r="J127" s="130"/>
      <c r="K127" s="130"/>
      <c r="L127" s="131">
        <f>SUM(L115:L118,L114,L122:L123)</f>
        <v>135.34372499999998</v>
      </c>
      <c r="M127" s="132">
        <f t="shared" si="43"/>
        <v>3.1589162499999759</v>
      </c>
      <c r="N127" s="133">
        <f t="shared" si="44"/>
        <v>2.3897725312553936E-2</v>
      </c>
      <c r="O127" s="132"/>
      <c r="P127" s="130"/>
      <c r="Q127" s="130"/>
      <c r="R127" s="131">
        <f>SUM(R115:R118,R114,R122:R123)</f>
        <v>136.24666875</v>
      </c>
      <c r="S127" s="135"/>
      <c r="T127" s="132">
        <f t="shared" si="46"/>
        <v>0.90294375000001992</v>
      </c>
      <c r="U127" s="133">
        <f t="shared" si="47"/>
        <v>6.6714858779010266E-3</v>
      </c>
      <c r="V127" s="65"/>
      <c r="W127" s="130"/>
      <c r="X127" s="130"/>
      <c r="Y127" s="131">
        <f>SUM(Y115:Y118,Y114,Y122:Y123)</f>
        <v>139.64666875</v>
      </c>
      <c r="Z127" s="135"/>
      <c r="AA127" s="132">
        <f t="shared" si="82"/>
        <v>3.4000000000000057</v>
      </c>
      <c r="AB127" s="133">
        <f t="shared" si="53"/>
        <v>2.4954738572277979E-2</v>
      </c>
      <c r="AC127" s="65"/>
      <c r="AD127" s="130"/>
      <c r="AE127" s="130"/>
      <c r="AF127" s="131">
        <f>SUM(AF115:AF118,AF114,AF122:AF123)</f>
        <v>143.36666875</v>
      </c>
      <c r="AG127" s="135"/>
      <c r="AH127" s="132">
        <f t="shared" si="54"/>
        <v>3.7199999999999989</v>
      </c>
      <c r="AI127" s="133">
        <f t="shared" si="55"/>
        <v>2.663865907649873E-2</v>
      </c>
      <c r="AJ127" s="65"/>
      <c r="AK127" s="130"/>
      <c r="AL127" s="130"/>
      <c r="AM127" s="131">
        <f>SUM(AM115:AM118,AM114,AM122:AM123)</f>
        <v>146.92666875</v>
      </c>
      <c r="AN127" s="135"/>
      <c r="AO127" s="132">
        <f t="shared" si="56"/>
        <v>3.5600000000000023</v>
      </c>
      <c r="AP127" s="133">
        <f t="shared" si="57"/>
        <v>2.483143418926655E-2</v>
      </c>
      <c r="AQ127" s="65"/>
      <c r="AR127" s="130"/>
      <c r="AS127" s="130"/>
      <c r="AT127" s="131">
        <f>SUM(AT115:AT118,AT114,AT122:AT123)</f>
        <v>149.78666874999999</v>
      </c>
      <c r="AU127" s="135"/>
      <c r="AV127" s="132">
        <f t="shared" si="58"/>
        <v>2.8599999999999852</v>
      </c>
      <c r="AW127" s="133">
        <f t="shared" si="59"/>
        <v>1.9465492713690788E-2</v>
      </c>
      <c r="AX127" s="15"/>
      <c r="AY127" s="15"/>
    </row>
    <row r="128" spans="1:51" x14ac:dyDescent="0.35">
      <c r="A128" s="13"/>
      <c r="B128" s="136" t="s">
        <v>51</v>
      </c>
      <c r="C128" s="56"/>
      <c r="D128" s="20"/>
      <c r="E128" s="56"/>
      <c r="F128" s="129"/>
      <c r="G128" s="137">
        <v>-0.11700000000000001</v>
      </c>
      <c r="H128" s="138"/>
      <c r="I128" s="61">
        <f>+I127*G128</f>
        <v>-15.465622623750001</v>
      </c>
      <c r="J128" s="137">
        <v>-0.11700000000000001</v>
      </c>
      <c r="K128" s="138"/>
      <c r="L128" s="61">
        <f>+L127*J128</f>
        <v>-15.835215824999999</v>
      </c>
      <c r="M128" s="61">
        <f t="shared" si="43"/>
        <v>-0.36959320124999806</v>
      </c>
      <c r="N128" s="62">
        <f t="shared" si="44"/>
        <v>2.3897725312553991E-2</v>
      </c>
      <c r="O128" s="61"/>
      <c r="P128" s="137">
        <v>-0.11700000000000001</v>
      </c>
      <c r="Q128" s="138"/>
      <c r="R128" s="61">
        <f>+R127*P128</f>
        <v>-15.94086024375</v>
      </c>
      <c r="S128" s="135"/>
      <c r="T128" s="61">
        <f t="shared" si="46"/>
        <v>-0.10564441875000163</v>
      </c>
      <c r="U128" s="62">
        <f t="shared" si="47"/>
        <v>6.6714858779009815E-3</v>
      </c>
      <c r="V128" s="65"/>
      <c r="W128" s="137">
        <v>-0.11700000000000001</v>
      </c>
      <c r="X128" s="138"/>
      <c r="Y128" s="61">
        <f>+Y127*W128</f>
        <v>-16.338660243750002</v>
      </c>
      <c r="Z128" s="135"/>
      <c r="AA128" s="61">
        <f t="shared" si="82"/>
        <v>-0.39780000000000193</v>
      </c>
      <c r="AB128" s="62">
        <f t="shared" si="53"/>
        <v>2.4954738572278059E-2</v>
      </c>
      <c r="AC128" s="65"/>
      <c r="AD128" s="137">
        <v>-0.11700000000000001</v>
      </c>
      <c r="AE128" s="138"/>
      <c r="AF128" s="61">
        <f>+AF127*AD128</f>
        <v>-16.773900243750003</v>
      </c>
      <c r="AG128" s="135"/>
      <c r="AH128" s="61">
        <f t="shared" si="54"/>
        <v>-0.43524000000000029</v>
      </c>
      <c r="AI128" s="62">
        <f t="shared" si="55"/>
        <v>2.663865907649875E-2</v>
      </c>
      <c r="AJ128" s="65"/>
      <c r="AK128" s="137">
        <v>-0.11700000000000001</v>
      </c>
      <c r="AL128" s="138"/>
      <c r="AM128" s="61">
        <f>+AM127*AK128</f>
        <v>-17.190420243750001</v>
      </c>
      <c r="AN128" s="135"/>
      <c r="AO128" s="61">
        <f t="shared" si="56"/>
        <v>-0.41651999999999845</v>
      </c>
      <c r="AP128" s="62">
        <f t="shared" si="57"/>
        <v>2.4831434189266439E-2</v>
      </c>
      <c r="AQ128" s="65"/>
      <c r="AR128" s="137">
        <v>-0.11700000000000001</v>
      </c>
      <c r="AS128" s="138"/>
      <c r="AT128" s="61">
        <f>+AT127*AR128</f>
        <v>-17.525040243749999</v>
      </c>
      <c r="AU128" s="135"/>
      <c r="AV128" s="61">
        <f t="shared" si="58"/>
        <v>-0.33461999999999748</v>
      </c>
      <c r="AW128" s="62">
        <f t="shared" si="59"/>
        <v>1.9465492713690743E-2</v>
      </c>
      <c r="AX128" s="15"/>
      <c r="AY128" s="15"/>
    </row>
    <row r="129" spans="1:51" x14ac:dyDescent="0.35">
      <c r="A129" s="13"/>
      <c r="B129" s="140" t="s">
        <v>52</v>
      </c>
      <c r="C129" s="56"/>
      <c r="D129" s="20"/>
      <c r="E129" s="56"/>
      <c r="F129" s="141"/>
      <c r="G129" s="142">
        <v>0.13</v>
      </c>
      <c r="H129" s="68"/>
      <c r="I129" s="61">
        <f>I127*G129</f>
        <v>17.184025137500001</v>
      </c>
      <c r="J129" s="142">
        <v>0.13</v>
      </c>
      <c r="K129" s="68"/>
      <c r="L129" s="61">
        <f>L127*J129</f>
        <v>17.594684249999997</v>
      </c>
      <c r="M129" s="61">
        <f t="shared" si="43"/>
        <v>0.41065911249999587</v>
      </c>
      <c r="N129" s="62">
        <f t="shared" si="44"/>
        <v>2.3897725312553877E-2</v>
      </c>
      <c r="O129" s="61"/>
      <c r="P129" s="142">
        <v>0.13</v>
      </c>
      <c r="Q129" s="68"/>
      <c r="R129" s="61">
        <f>R127*P129</f>
        <v>17.712066937500001</v>
      </c>
      <c r="S129" s="143"/>
      <c r="T129" s="61">
        <f t="shared" si="46"/>
        <v>0.11738268750000458</v>
      </c>
      <c r="U129" s="62">
        <f t="shared" si="47"/>
        <v>6.6714858779011394E-3</v>
      </c>
      <c r="V129" s="65"/>
      <c r="W129" s="142">
        <v>0.13</v>
      </c>
      <c r="X129" s="68"/>
      <c r="Y129" s="61">
        <f>Y127*W129</f>
        <v>18.154066937500001</v>
      </c>
      <c r="Z129" s="143"/>
      <c r="AA129" s="61">
        <f t="shared" si="82"/>
        <v>0.44200000000000017</v>
      </c>
      <c r="AB129" s="62">
        <f t="shared" si="53"/>
        <v>2.4954738572277944E-2</v>
      </c>
      <c r="AC129" s="65"/>
      <c r="AD129" s="142">
        <v>0.13</v>
      </c>
      <c r="AE129" s="68"/>
      <c r="AF129" s="61">
        <f>AF127*AD129</f>
        <v>18.637666937500001</v>
      </c>
      <c r="AG129" s="143"/>
      <c r="AH129" s="61">
        <f t="shared" si="54"/>
        <v>0.48359999999999914</v>
      </c>
      <c r="AI129" s="62">
        <f t="shared" si="55"/>
        <v>2.6638659076498688E-2</v>
      </c>
      <c r="AJ129" s="65"/>
      <c r="AK129" s="142">
        <v>0.13</v>
      </c>
      <c r="AL129" s="68"/>
      <c r="AM129" s="61">
        <f>AM127*AK129</f>
        <v>19.100466937500002</v>
      </c>
      <c r="AN129" s="143"/>
      <c r="AO129" s="61">
        <f t="shared" si="56"/>
        <v>0.46280000000000143</v>
      </c>
      <c r="AP129" s="62">
        <f t="shared" si="57"/>
        <v>2.4831434189266609E-2</v>
      </c>
      <c r="AQ129" s="65"/>
      <c r="AR129" s="142">
        <v>0.13</v>
      </c>
      <c r="AS129" s="68"/>
      <c r="AT129" s="61">
        <f>AT127*AR129</f>
        <v>19.472266937499999</v>
      </c>
      <c r="AU129" s="143"/>
      <c r="AV129" s="61">
        <f t="shared" si="58"/>
        <v>0.3717999999999968</v>
      </c>
      <c r="AW129" s="62">
        <f t="shared" si="59"/>
        <v>1.9465492713690722E-2</v>
      </c>
      <c r="AX129" s="15"/>
      <c r="AY129" s="15"/>
    </row>
    <row r="130" spans="1:51" s="154" customFormat="1" ht="15" thickBot="1" x14ac:dyDescent="0.4">
      <c r="A130" s="144"/>
      <c r="B130" s="539" t="s">
        <v>53</v>
      </c>
      <c r="C130" s="539"/>
      <c r="D130" s="539"/>
      <c r="E130" s="145"/>
      <c r="F130" s="146"/>
      <c r="G130" s="147"/>
      <c r="H130" s="147"/>
      <c r="I130" s="148">
        <f>SUM(I127:I129)</f>
        <v>133.90321126374999</v>
      </c>
      <c r="J130" s="147"/>
      <c r="K130" s="147"/>
      <c r="L130" s="148">
        <f>SUM(L127:L129)</f>
        <v>137.10319342499997</v>
      </c>
      <c r="M130" s="149">
        <f t="shared" si="43"/>
        <v>3.1999821612499773</v>
      </c>
      <c r="N130" s="150">
        <f t="shared" si="44"/>
        <v>2.389772531255395E-2</v>
      </c>
      <c r="O130" s="148"/>
      <c r="P130" s="147"/>
      <c r="Q130" s="147"/>
      <c r="R130" s="148">
        <f>SUM(R127:R129)</f>
        <v>138.01787544375</v>
      </c>
      <c r="S130" s="152"/>
      <c r="T130" s="149">
        <f t="shared" si="46"/>
        <v>0.91468201875002819</v>
      </c>
      <c r="U130" s="150">
        <f t="shared" si="47"/>
        <v>6.6714858779010847E-3</v>
      </c>
      <c r="V130" s="153"/>
      <c r="W130" s="147"/>
      <c r="X130" s="147"/>
      <c r="Y130" s="148">
        <f>SUM(Y127:Y129)</f>
        <v>141.46207544375</v>
      </c>
      <c r="Z130" s="152"/>
      <c r="AA130" s="149">
        <f t="shared" si="82"/>
        <v>3.444199999999995</v>
      </c>
      <c r="AB130" s="150">
        <f t="shared" si="53"/>
        <v>2.4954738572277899E-2</v>
      </c>
      <c r="AC130" s="153"/>
      <c r="AD130" s="147"/>
      <c r="AE130" s="147"/>
      <c r="AF130" s="148">
        <f>SUM(AF127:AF129)</f>
        <v>145.23043544375</v>
      </c>
      <c r="AG130" s="152"/>
      <c r="AH130" s="149">
        <f t="shared" si="54"/>
        <v>3.7683600000000013</v>
      </c>
      <c r="AI130" s="150">
        <f t="shared" si="55"/>
        <v>2.6638659076498747E-2</v>
      </c>
      <c r="AJ130" s="153"/>
      <c r="AK130" s="147"/>
      <c r="AL130" s="147"/>
      <c r="AM130" s="148">
        <f>SUM(AM127:AM129)</f>
        <v>148.83671544374999</v>
      </c>
      <c r="AN130" s="152"/>
      <c r="AO130" s="149">
        <f t="shared" si="56"/>
        <v>3.6062799999999982</v>
      </c>
      <c r="AP130" s="150">
        <f t="shared" si="57"/>
        <v>2.4831434189266522E-2</v>
      </c>
      <c r="AQ130" s="153"/>
      <c r="AR130" s="147"/>
      <c r="AS130" s="147"/>
      <c r="AT130" s="148">
        <f>SUM(AT127:AT129)</f>
        <v>151.73389544374999</v>
      </c>
      <c r="AU130" s="152"/>
      <c r="AV130" s="149">
        <f t="shared" si="58"/>
        <v>2.8971799999999917</v>
      </c>
      <c r="AW130" s="150">
        <f t="shared" si="59"/>
        <v>1.9465492713690833E-2</v>
      </c>
    </row>
    <row r="131" spans="1:51" ht="15" thickBot="1" x14ac:dyDescent="0.4">
      <c r="A131" s="155"/>
      <c r="B131" s="115" t="s">
        <v>54</v>
      </c>
      <c r="C131" s="156"/>
      <c r="D131" s="157"/>
      <c r="E131" s="156"/>
      <c r="F131" s="158"/>
      <c r="G131" s="159"/>
      <c r="H131" s="160"/>
      <c r="I131" s="161"/>
      <c r="J131" s="159"/>
      <c r="K131" s="160"/>
      <c r="L131" s="161"/>
      <c r="M131" s="162"/>
      <c r="N131" s="163"/>
      <c r="O131" s="170"/>
      <c r="P131" s="159"/>
      <c r="Q131" s="160"/>
      <c r="R131" s="161"/>
      <c r="S131" s="158"/>
      <c r="T131" s="162"/>
      <c r="U131" s="163" t="str">
        <f t="shared" si="47"/>
        <v/>
      </c>
      <c r="V131" s="33"/>
      <c r="W131" s="159"/>
      <c r="X131" s="160"/>
      <c r="Y131" s="161"/>
      <c r="Z131" s="158"/>
      <c r="AA131" s="162"/>
      <c r="AB131" s="163"/>
      <c r="AC131" s="33"/>
      <c r="AD131" s="159"/>
      <c r="AE131" s="160"/>
      <c r="AF131" s="161"/>
      <c r="AG131" s="158"/>
      <c r="AH131" s="162"/>
      <c r="AI131" s="163"/>
      <c r="AJ131" s="33"/>
      <c r="AK131" s="159"/>
      <c r="AL131" s="160"/>
      <c r="AM131" s="161"/>
      <c r="AN131" s="158"/>
      <c r="AO131" s="162"/>
      <c r="AP131" s="163"/>
      <c r="AQ131" s="33"/>
      <c r="AR131" s="159"/>
      <c r="AS131" s="160"/>
      <c r="AT131" s="161"/>
      <c r="AU131" s="158"/>
      <c r="AV131" s="162"/>
      <c r="AW131" s="163"/>
      <c r="AX131" s="15"/>
      <c r="AY131" s="15"/>
    </row>
    <row r="132" spans="1:51" x14ac:dyDescent="0.35">
      <c r="A132" s="13"/>
      <c r="B132" s="13"/>
      <c r="C132" s="13"/>
      <c r="D132" s="20"/>
      <c r="E132" s="13"/>
      <c r="F132" s="13"/>
      <c r="G132" s="21"/>
      <c r="H132" s="21"/>
      <c r="I132" s="45"/>
      <c r="J132" s="21"/>
      <c r="K132" s="21"/>
      <c r="L132" s="45"/>
      <c r="M132" s="36"/>
      <c r="N132" s="36"/>
      <c r="O132" s="45"/>
      <c r="P132" s="21"/>
      <c r="Q132" s="21"/>
      <c r="R132" s="45"/>
      <c r="S132" s="21"/>
      <c r="T132" s="21"/>
      <c r="U132" s="21"/>
      <c r="V132" s="33"/>
      <c r="W132" s="21"/>
      <c r="X132" s="21"/>
      <c r="Y132" s="45"/>
      <c r="Z132" s="21"/>
      <c r="AA132" s="21"/>
      <c r="AB132" s="21"/>
      <c r="AC132" s="33"/>
      <c r="AD132" s="21"/>
      <c r="AE132" s="21"/>
      <c r="AF132" s="45"/>
      <c r="AG132" s="21"/>
      <c r="AH132" s="21"/>
      <c r="AI132" s="21"/>
      <c r="AJ132" s="33"/>
      <c r="AK132" s="21"/>
      <c r="AL132" s="21"/>
      <c r="AM132" s="45"/>
      <c r="AN132" s="21"/>
      <c r="AO132" s="21"/>
      <c r="AP132" s="21"/>
      <c r="AQ132" s="33"/>
      <c r="AR132" s="21"/>
      <c r="AS132" s="21"/>
      <c r="AT132" s="45"/>
      <c r="AU132" s="21"/>
      <c r="AV132" s="21"/>
      <c r="AW132" s="21"/>
      <c r="AX132" s="15"/>
      <c r="AY132" s="15"/>
    </row>
    <row r="133" spans="1:51" x14ac:dyDescent="0.35">
      <c r="A133" s="13"/>
      <c r="B133" s="166" t="s">
        <v>55</v>
      </c>
      <c r="C133" s="13"/>
      <c r="D133" s="20"/>
      <c r="E133" s="13"/>
      <c r="F133" s="13"/>
      <c r="G133" s="167">
        <f>G72</f>
        <v>2.9499999999999998E-2</v>
      </c>
      <c r="H133" s="21"/>
      <c r="I133" s="21"/>
      <c r="J133" s="167">
        <f>J72</f>
        <v>2.9499999999999998E-2</v>
      </c>
      <c r="K133" s="21"/>
      <c r="L133" s="21"/>
      <c r="M133" s="168"/>
      <c r="N133" s="168"/>
      <c r="O133" s="21"/>
      <c r="P133" s="167">
        <v>2.9499999999999998E-2</v>
      </c>
      <c r="Q133" s="21"/>
      <c r="R133" s="21"/>
      <c r="S133" s="21"/>
      <c r="T133" s="21"/>
      <c r="U133" s="21"/>
      <c r="V133" s="153"/>
      <c r="W133" s="167">
        <v>2.9499999999999998E-2</v>
      </c>
      <c r="X133" s="21"/>
      <c r="Y133" s="21"/>
      <c r="Z133" s="21"/>
      <c r="AA133" s="21"/>
      <c r="AB133" s="21"/>
      <c r="AC133" s="153"/>
      <c r="AD133" s="167">
        <v>2.9499999999999998E-2</v>
      </c>
      <c r="AE133" s="21"/>
      <c r="AF133" s="21"/>
      <c r="AG133" s="21"/>
      <c r="AH133" s="21"/>
      <c r="AI133" s="21"/>
      <c r="AJ133" s="153"/>
      <c r="AK133" s="167">
        <v>2.9499999999999998E-2</v>
      </c>
      <c r="AL133" s="21"/>
      <c r="AM133" s="21"/>
      <c r="AN133" s="21"/>
      <c r="AO133" s="21"/>
      <c r="AP133" s="21"/>
      <c r="AQ133" s="153"/>
      <c r="AR133" s="167">
        <v>2.9499999999999998E-2</v>
      </c>
      <c r="AS133" s="21"/>
      <c r="AT133" s="21"/>
      <c r="AU133" s="21"/>
      <c r="AV133" s="21"/>
      <c r="AW133" s="21"/>
      <c r="AX133" s="15"/>
      <c r="AY133" s="15"/>
    </row>
    <row r="134" spans="1:51" s="176" customFormat="1" x14ac:dyDescent="0.35">
      <c r="A134" s="171"/>
      <c r="B134" s="172"/>
      <c r="C134" s="171"/>
      <c r="D134" s="173"/>
      <c r="E134" s="171"/>
      <c r="F134" s="171"/>
      <c r="G134" s="174"/>
      <c r="H134" s="101"/>
      <c r="I134" s="101"/>
      <c r="J134" s="174"/>
      <c r="K134" s="101"/>
      <c r="L134" s="101"/>
      <c r="M134" s="101"/>
      <c r="N134" s="101"/>
      <c r="O134" s="101"/>
      <c r="P134" s="175"/>
      <c r="Q134" s="174"/>
      <c r="R134" s="101"/>
      <c r="S134" s="101"/>
      <c r="T134" s="101"/>
      <c r="U134" s="101"/>
      <c r="V134" s="101"/>
      <c r="W134" s="175"/>
      <c r="X134" s="174"/>
      <c r="Y134" s="101"/>
      <c r="Z134" s="101"/>
      <c r="AA134" s="101"/>
      <c r="AB134" s="101"/>
      <c r="AC134" s="101"/>
      <c r="AD134" s="175"/>
      <c r="AE134" s="174"/>
      <c r="AF134" s="101"/>
      <c r="AG134" s="101"/>
      <c r="AH134" s="101"/>
      <c r="AI134" s="101"/>
      <c r="AJ134" s="101"/>
      <c r="AK134" s="175"/>
      <c r="AL134" s="174"/>
      <c r="AM134" s="101"/>
      <c r="AN134" s="101"/>
      <c r="AO134" s="101"/>
      <c r="AP134" s="101"/>
      <c r="AQ134" s="101"/>
    </row>
    <row r="135" spans="1:51" x14ac:dyDescent="0.35">
      <c r="A135" s="13"/>
      <c r="B135" s="13"/>
      <c r="C135" s="13"/>
      <c r="D135" s="20"/>
      <c r="E135" s="13"/>
      <c r="F135" s="13"/>
      <c r="G135" s="21"/>
      <c r="H135" s="21"/>
      <c r="I135" s="21"/>
      <c r="J135" s="21"/>
      <c r="K135" s="33"/>
      <c r="L135" s="33"/>
      <c r="M135" s="33"/>
      <c r="N135" s="33"/>
      <c r="O135" s="33"/>
      <c r="P135" s="33"/>
      <c r="Q135" s="21"/>
      <c r="R135" s="33"/>
      <c r="S135" s="33"/>
      <c r="T135" s="33"/>
      <c r="U135" s="33"/>
      <c r="V135" s="33"/>
      <c r="W135" s="33"/>
      <c r="X135" s="21"/>
      <c r="Y135" s="33"/>
      <c r="Z135" s="33"/>
      <c r="AA135" s="33"/>
      <c r="AB135" s="33"/>
      <c r="AC135" s="33"/>
      <c r="AD135" s="33"/>
      <c r="AE135" s="21"/>
      <c r="AF135" s="33"/>
      <c r="AG135" s="33"/>
      <c r="AH135" s="33"/>
      <c r="AI135" s="33"/>
      <c r="AJ135" s="33"/>
      <c r="AK135" s="33"/>
      <c r="AL135" s="21"/>
      <c r="AM135" s="33"/>
      <c r="AN135" s="33"/>
      <c r="AO135" s="33"/>
      <c r="AP135" s="33"/>
      <c r="AQ135" s="33"/>
      <c r="AR135" s="33"/>
      <c r="AS135" s="21"/>
      <c r="AT135" s="33"/>
      <c r="AU135" s="33"/>
      <c r="AV135" s="33"/>
      <c r="AW135" s="33"/>
      <c r="AX135" s="33"/>
      <c r="AY135" s="33"/>
    </row>
    <row r="136" spans="1:51" ht="18" x14ac:dyDescent="0.4">
      <c r="A136" s="13"/>
      <c r="B136" s="528" t="s">
        <v>0</v>
      </c>
      <c r="C136" s="528"/>
      <c r="D136" s="528"/>
      <c r="E136" s="528"/>
      <c r="F136" s="528"/>
      <c r="G136" s="528"/>
      <c r="H136" s="528"/>
      <c r="I136" s="528"/>
      <c r="J136" s="528"/>
      <c r="M136" s="8"/>
      <c r="N136" s="8"/>
      <c r="O136" s="8"/>
      <c r="P136" s="8"/>
      <c r="Q136" s="8"/>
      <c r="T136" s="8"/>
      <c r="U136" s="8"/>
      <c r="V136" s="8"/>
      <c r="W136" s="8"/>
      <c r="X136" s="8"/>
      <c r="AA136" s="8"/>
      <c r="AB136" s="8"/>
      <c r="AC136" s="8"/>
      <c r="AD136" s="8"/>
      <c r="AE136" s="8"/>
      <c r="AH136" s="8"/>
      <c r="AI136" s="8"/>
      <c r="AJ136" s="8"/>
      <c r="AK136" s="8"/>
      <c r="AL136" s="8"/>
      <c r="AO136" s="8"/>
      <c r="AP136" s="8"/>
      <c r="AQ136" s="8"/>
      <c r="AR136" s="8"/>
      <c r="AS136" s="8"/>
      <c r="AV136" s="8"/>
      <c r="AW136" s="8"/>
      <c r="AX136" s="8"/>
      <c r="AY136" s="8"/>
    </row>
    <row r="137" spans="1:51" ht="18" x14ac:dyDescent="0.4">
      <c r="A137" s="13"/>
      <c r="B137" s="528" t="s">
        <v>1</v>
      </c>
      <c r="C137" s="528"/>
      <c r="D137" s="528"/>
      <c r="E137" s="528"/>
      <c r="F137" s="528"/>
      <c r="G137" s="528"/>
      <c r="H137" s="528"/>
      <c r="I137" s="528"/>
      <c r="J137" s="528"/>
      <c r="K137" s="16"/>
      <c r="L137" s="17"/>
      <c r="M137" s="18"/>
      <c r="N137" s="18"/>
      <c r="Q137" s="19"/>
      <c r="R137" s="16"/>
      <c r="S137" s="17"/>
      <c r="T137" s="18"/>
      <c r="U137" s="18"/>
      <c r="X137" s="19"/>
      <c r="Y137" s="16"/>
      <c r="Z137" s="17"/>
      <c r="AA137" s="18"/>
      <c r="AB137" s="18"/>
      <c r="AE137" s="19"/>
      <c r="AF137" s="16"/>
      <c r="AG137" s="17"/>
      <c r="AH137" s="18"/>
      <c r="AI137" s="18"/>
      <c r="AL137" s="19"/>
      <c r="AM137" s="16"/>
      <c r="AN137" s="17"/>
      <c r="AO137" s="18"/>
      <c r="AP137" s="18"/>
      <c r="AS137" s="19"/>
      <c r="AT137" s="16"/>
      <c r="AU137" s="17"/>
      <c r="AV137" s="18"/>
      <c r="AW137" s="18"/>
    </row>
    <row r="138" spans="1:51" x14ac:dyDescent="0.35">
      <c r="A138" s="13"/>
      <c r="B138" s="13"/>
      <c r="C138" s="13"/>
      <c r="D138" s="21"/>
      <c r="E138" s="21"/>
      <c r="F138" s="21"/>
      <c r="G138" s="21"/>
      <c r="H138" s="21"/>
      <c r="K138" s="16"/>
      <c r="L138" s="17"/>
      <c r="M138" s="18"/>
      <c r="N138" s="18"/>
      <c r="R138" s="16"/>
      <c r="S138" s="17"/>
      <c r="T138" s="18"/>
      <c r="U138" s="18"/>
      <c r="Y138" s="16"/>
      <c r="Z138" s="17"/>
      <c r="AA138" s="18"/>
      <c r="AB138" s="18"/>
      <c r="AF138" s="16"/>
      <c r="AG138" s="17"/>
      <c r="AH138" s="18"/>
      <c r="AI138" s="18"/>
      <c r="AM138" s="16"/>
      <c r="AN138" s="17"/>
      <c r="AO138" s="18"/>
      <c r="AP138" s="18"/>
      <c r="AT138" s="16"/>
      <c r="AU138" s="17"/>
      <c r="AV138" s="18"/>
      <c r="AW138" s="18"/>
    </row>
    <row r="139" spans="1:51" x14ac:dyDescent="0.35">
      <c r="A139" s="13"/>
      <c r="B139" s="13"/>
      <c r="C139" s="13"/>
      <c r="D139" s="20"/>
      <c r="E139" s="13"/>
      <c r="F139" s="13"/>
      <c r="G139" s="21"/>
      <c r="H139" s="21"/>
      <c r="K139" s="16"/>
      <c r="L139" s="17"/>
      <c r="M139" s="18"/>
      <c r="N139" s="18"/>
      <c r="R139" s="16"/>
      <c r="S139" s="17"/>
      <c r="T139" s="18"/>
      <c r="U139" s="18"/>
      <c r="Y139" s="16"/>
      <c r="Z139" s="17"/>
      <c r="AA139" s="18"/>
      <c r="AB139" s="18"/>
      <c r="AF139" s="16"/>
      <c r="AG139" s="17"/>
      <c r="AH139" s="18"/>
      <c r="AI139" s="18"/>
      <c r="AM139" s="16"/>
      <c r="AN139" s="17"/>
      <c r="AO139" s="18"/>
      <c r="AP139" s="18"/>
      <c r="AT139" s="16"/>
      <c r="AU139" s="17"/>
      <c r="AV139" s="18"/>
      <c r="AW139" s="18"/>
    </row>
    <row r="140" spans="1:51" ht="15.5" x14ac:dyDescent="0.35">
      <c r="A140" s="13"/>
      <c r="B140" s="22" t="s">
        <v>2</v>
      </c>
      <c r="C140" s="13"/>
      <c r="D140" s="529" t="s">
        <v>3</v>
      </c>
      <c r="E140" s="529"/>
      <c r="F140" s="529"/>
      <c r="G140" s="529"/>
      <c r="H140" s="529"/>
      <c r="I140" s="529"/>
      <c r="J140" s="529"/>
      <c r="K140" s="16"/>
      <c r="L140" s="23"/>
      <c r="M140" s="177"/>
      <c r="N140" s="8"/>
      <c r="O140" s="8"/>
      <c r="P140" s="8"/>
      <c r="Q140" s="8"/>
      <c r="R140" s="16"/>
      <c r="S140" s="23"/>
      <c r="T140" s="8"/>
      <c r="U140" s="8"/>
      <c r="V140" s="8"/>
      <c r="W140" s="8"/>
      <c r="X140" s="8"/>
      <c r="Y140" s="16"/>
      <c r="Z140" s="23"/>
      <c r="AA140" s="8"/>
      <c r="AB140" s="8"/>
      <c r="AC140" s="8"/>
      <c r="AD140" s="8"/>
      <c r="AE140" s="8"/>
      <c r="AF140" s="16"/>
      <c r="AG140" s="23"/>
      <c r="AH140" s="8"/>
      <c r="AI140" s="8"/>
      <c r="AJ140" s="8"/>
      <c r="AK140" s="8"/>
      <c r="AL140" s="8"/>
      <c r="AM140" s="16"/>
      <c r="AN140" s="23"/>
      <c r="AO140" s="8"/>
      <c r="AP140" s="8"/>
      <c r="AQ140" s="8"/>
      <c r="AR140" s="8"/>
      <c r="AS140" s="8"/>
      <c r="AT140" s="16"/>
      <c r="AU140" s="23"/>
      <c r="AV140" s="8"/>
      <c r="AW140" s="8"/>
      <c r="AX140" s="8"/>
      <c r="AY140" s="8"/>
    </row>
    <row r="141" spans="1:51" ht="15.5" x14ac:dyDescent="0.35">
      <c r="A141" s="13"/>
      <c r="B141" s="24"/>
      <c r="C141" s="13"/>
      <c r="D141" s="25"/>
      <c r="E141" s="26"/>
      <c r="F141" s="27"/>
      <c r="G141" s="28"/>
      <c r="H141" s="28"/>
      <c r="I141" s="28"/>
      <c r="J141" s="28"/>
      <c r="K141" s="29"/>
      <c r="M141" s="30"/>
      <c r="N141" s="31"/>
      <c r="O141" s="31"/>
      <c r="P141" s="31"/>
      <c r="Q141" s="28"/>
      <c r="R141" s="29"/>
      <c r="T141" s="30"/>
      <c r="U141" s="31"/>
      <c r="V141" s="31"/>
      <c r="W141" s="31"/>
      <c r="X141" s="28"/>
      <c r="Y141" s="29"/>
      <c r="AA141" s="30"/>
      <c r="AB141" s="31"/>
      <c r="AC141" s="31"/>
      <c r="AD141" s="31"/>
      <c r="AE141" s="28"/>
      <c r="AF141" s="29"/>
      <c r="AH141" s="30"/>
      <c r="AI141" s="31"/>
      <c r="AJ141" s="31"/>
      <c r="AK141" s="31"/>
      <c r="AL141" s="28"/>
      <c r="AM141" s="29"/>
      <c r="AO141" s="30"/>
      <c r="AP141" s="31"/>
      <c r="AQ141" s="31"/>
      <c r="AR141" s="31"/>
      <c r="AS141" s="28"/>
      <c r="AT141" s="29"/>
      <c r="AV141" s="30"/>
      <c r="AW141" s="31"/>
      <c r="AX141" s="31"/>
      <c r="AY141" s="31"/>
    </row>
    <row r="142" spans="1:51" ht="15.5" x14ac:dyDescent="0.35">
      <c r="A142" s="13"/>
      <c r="B142" s="22" t="s">
        <v>58</v>
      </c>
      <c r="C142" s="13"/>
      <c r="D142" s="32" t="s">
        <v>59</v>
      </c>
      <c r="E142" s="26"/>
      <c r="F142" s="27"/>
      <c r="G142" s="33"/>
      <c r="H142" s="28"/>
      <c r="I142" s="34"/>
      <c r="J142" s="28"/>
      <c r="K142" s="29"/>
      <c r="M142" s="34"/>
      <c r="N142" s="33"/>
      <c r="O142" s="36"/>
      <c r="P142" s="38"/>
      <c r="Q142" s="28"/>
      <c r="R142" s="29"/>
      <c r="T142" s="34"/>
      <c r="U142" s="33"/>
      <c r="V142" s="36"/>
      <c r="W142" s="38"/>
      <c r="X142" s="28"/>
      <c r="Y142" s="29"/>
      <c r="AA142" s="34"/>
      <c r="AB142" s="33"/>
      <c r="AC142" s="36"/>
      <c r="AD142" s="38"/>
      <c r="AE142" s="28"/>
      <c r="AF142" s="29"/>
      <c r="AH142" s="34"/>
      <c r="AI142" s="33"/>
      <c r="AJ142" s="36"/>
      <c r="AK142" s="38"/>
      <c r="AL142" s="28"/>
      <c r="AM142" s="29"/>
      <c r="AO142" s="34"/>
      <c r="AP142" s="33"/>
      <c r="AQ142" s="36"/>
      <c r="AR142" s="38"/>
      <c r="AS142" s="28"/>
      <c r="AT142" s="29"/>
      <c r="AV142" s="34"/>
      <c r="AW142" s="33"/>
      <c r="AX142" s="36"/>
      <c r="AY142" s="38"/>
    </row>
    <row r="143" spans="1:51" ht="15.5" x14ac:dyDescent="0.35">
      <c r="A143" s="13"/>
      <c r="B143" s="24"/>
      <c r="C143" s="13"/>
      <c r="D143" s="25"/>
      <c r="E143" s="26"/>
      <c r="F143" s="26"/>
      <c r="G143" s="25"/>
      <c r="H143" s="25"/>
      <c r="I143" s="25"/>
      <c r="J143" s="25"/>
      <c r="Q143" s="25"/>
      <c r="X143" s="25"/>
      <c r="AE143" s="25"/>
      <c r="AL143" s="25"/>
      <c r="AS143" s="25"/>
    </row>
    <row r="144" spans="1:51" x14ac:dyDescent="0.35">
      <c r="A144" s="13"/>
      <c r="B144" s="39"/>
      <c r="C144" s="13"/>
      <c r="D144" s="40" t="s">
        <v>6</v>
      </c>
      <c r="E144" s="41"/>
      <c r="F144" s="13"/>
      <c r="G144" s="42">
        <v>750</v>
      </c>
      <c r="H144" s="43" t="s">
        <v>7</v>
      </c>
      <c r="I144" s="21"/>
      <c r="J144" s="21"/>
      <c r="O144" s="44"/>
      <c r="P144" s="44"/>
      <c r="Q144" s="21"/>
      <c r="X144" s="21"/>
      <c r="AE144" s="21"/>
      <c r="AL144" s="21"/>
      <c r="AS144" s="21"/>
    </row>
    <row r="145" spans="1:51" x14ac:dyDescent="0.35">
      <c r="A145" s="13"/>
      <c r="B145" s="39"/>
      <c r="C145" s="13"/>
      <c r="D145" s="20"/>
      <c r="E145" s="13"/>
      <c r="F145" s="13"/>
      <c r="G145" s="21"/>
      <c r="H145" s="21"/>
      <c r="I145" s="45"/>
      <c r="J145" s="21"/>
      <c r="O145" s="44"/>
      <c r="P145" s="44"/>
      <c r="Q145" s="21"/>
      <c r="V145" s="44"/>
      <c r="W145" s="44"/>
      <c r="X145" s="21"/>
      <c r="AC145" s="44"/>
      <c r="AD145" s="44"/>
      <c r="AE145" s="21"/>
      <c r="AJ145" s="44"/>
      <c r="AK145" s="44"/>
      <c r="AL145" s="21"/>
      <c r="AQ145" s="44"/>
      <c r="AR145" s="44"/>
      <c r="AS145" s="21"/>
      <c r="AX145" s="44"/>
      <c r="AY145" s="44"/>
    </row>
    <row r="146" spans="1:51" x14ac:dyDescent="0.35">
      <c r="A146" s="13"/>
      <c r="B146" s="39"/>
      <c r="C146" s="13"/>
      <c r="D146" s="40"/>
      <c r="E146" s="46"/>
      <c r="F146" s="13"/>
      <c r="G146" s="530" t="str">
        <f>G84</f>
        <v>2023 Board-Approved</v>
      </c>
      <c r="H146" s="531"/>
      <c r="I146" s="532"/>
      <c r="J146" s="530" t="s">
        <v>9</v>
      </c>
      <c r="K146" s="531"/>
      <c r="L146" s="532"/>
      <c r="M146" s="530" t="s">
        <v>10</v>
      </c>
      <c r="N146" s="532"/>
      <c r="O146" s="169"/>
      <c r="P146" s="530" t="s">
        <v>11</v>
      </c>
      <c r="Q146" s="531"/>
      <c r="R146" s="532"/>
      <c r="S146" s="21"/>
      <c r="T146" s="530" t="s">
        <v>10</v>
      </c>
      <c r="U146" s="532"/>
      <c r="V146" s="33"/>
      <c r="W146" s="530" t="s">
        <v>12</v>
      </c>
      <c r="X146" s="531"/>
      <c r="Y146" s="532"/>
      <c r="Z146" s="21"/>
      <c r="AA146" s="530" t="s">
        <v>10</v>
      </c>
      <c r="AB146" s="532"/>
      <c r="AC146" s="33"/>
      <c r="AD146" s="530" t="s">
        <v>13</v>
      </c>
      <c r="AE146" s="531"/>
      <c r="AF146" s="532"/>
      <c r="AG146" s="21"/>
      <c r="AH146" s="530" t="s">
        <v>10</v>
      </c>
      <c r="AI146" s="532"/>
      <c r="AJ146" s="33"/>
      <c r="AK146" s="530" t="s">
        <v>14</v>
      </c>
      <c r="AL146" s="531"/>
      <c r="AM146" s="532"/>
      <c r="AN146" s="21"/>
      <c r="AO146" s="530" t="s">
        <v>10</v>
      </c>
      <c r="AP146" s="532"/>
      <c r="AQ146" s="33"/>
      <c r="AR146" s="530" t="s">
        <v>15</v>
      </c>
      <c r="AS146" s="531"/>
      <c r="AT146" s="532"/>
      <c r="AU146" s="21"/>
      <c r="AV146" s="530" t="s">
        <v>10</v>
      </c>
      <c r="AW146" s="532"/>
      <c r="AX146" s="15"/>
      <c r="AY146" s="15"/>
    </row>
    <row r="147" spans="1:51" ht="15" customHeight="1" x14ac:dyDescent="0.35">
      <c r="A147" s="13"/>
      <c r="B147" s="39"/>
      <c r="C147" s="13"/>
      <c r="D147" s="533" t="s">
        <v>16</v>
      </c>
      <c r="E147" s="48"/>
      <c r="F147" s="13"/>
      <c r="G147" s="49" t="s">
        <v>17</v>
      </c>
      <c r="H147" s="50" t="s">
        <v>18</v>
      </c>
      <c r="I147" s="51" t="s">
        <v>19</v>
      </c>
      <c r="J147" s="49" t="s">
        <v>17</v>
      </c>
      <c r="K147" s="50" t="s">
        <v>18</v>
      </c>
      <c r="L147" s="51" t="s">
        <v>19</v>
      </c>
      <c r="M147" s="535" t="s">
        <v>20</v>
      </c>
      <c r="N147" s="537" t="s">
        <v>21</v>
      </c>
      <c r="O147" s="51"/>
      <c r="P147" s="49" t="s">
        <v>17</v>
      </c>
      <c r="Q147" s="50" t="s">
        <v>18</v>
      </c>
      <c r="R147" s="51" t="s">
        <v>19</v>
      </c>
      <c r="S147" s="21"/>
      <c r="T147" s="535" t="s">
        <v>20</v>
      </c>
      <c r="U147" s="537" t="s">
        <v>21</v>
      </c>
      <c r="V147" s="33"/>
      <c r="W147" s="49" t="s">
        <v>17</v>
      </c>
      <c r="X147" s="50" t="s">
        <v>18</v>
      </c>
      <c r="Y147" s="51" t="s">
        <v>19</v>
      </c>
      <c r="Z147" s="21"/>
      <c r="AA147" s="535" t="s">
        <v>20</v>
      </c>
      <c r="AB147" s="537" t="s">
        <v>21</v>
      </c>
      <c r="AC147" s="33"/>
      <c r="AD147" s="49" t="s">
        <v>17</v>
      </c>
      <c r="AE147" s="50" t="s">
        <v>18</v>
      </c>
      <c r="AF147" s="51" t="s">
        <v>19</v>
      </c>
      <c r="AG147" s="21"/>
      <c r="AH147" s="535" t="s">
        <v>20</v>
      </c>
      <c r="AI147" s="537" t="s">
        <v>21</v>
      </c>
      <c r="AJ147" s="33"/>
      <c r="AK147" s="49" t="s">
        <v>17</v>
      </c>
      <c r="AL147" s="50" t="s">
        <v>18</v>
      </c>
      <c r="AM147" s="51" t="s">
        <v>19</v>
      </c>
      <c r="AN147" s="21"/>
      <c r="AO147" s="535" t="s">
        <v>20</v>
      </c>
      <c r="AP147" s="537" t="s">
        <v>21</v>
      </c>
      <c r="AQ147" s="33"/>
      <c r="AR147" s="49" t="s">
        <v>17</v>
      </c>
      <c r="AS147" s="50" t="s">
        <v>18</v>
      </c>
      <c r="AT147" s="51" t="s">
        <v>19</v>
      </c>
      <c r="AU147" s="21"/>
      <c r="AV147" s="535" t="s">
        <v>20</v>
      </c>
      <c r="AW147" s="537" t="s">
        <v>21</v>
      </c>
      <c r="AX147" s="15"/>
      <c r="AY147" s="15"/>
    </row>
    <row r="148" spans="1:51" x14ac:dyDescent="0.35">
      <c r="A148" s="13"/>
      <c r="B148" s="39"/>
      <c r="C148" s="13"/>
      <c r="D148" s="534"/>
      <c r="E148" s="48"/>
      <c r="F148" s="13"/>
      <c r="G148" s="52" t="s">
        <v>22</v>
      </c>
      <c r="H148" s="53"/>
      <c r="I148" s="53" t="s">
        <v>22</v>
      </c>
      <c r="J148" s="52" t="s">
        <v>22</v>
      </c>
      <c r="K148" s="53"/>
      <c r="L148" s="53" t="s">
        <v>22</v>
      </c>
      <c r="M148" s="536"/>
      <c r="N148" s="538"/>
      <c r="O148" s="53"/>
      <c r="P148" s="52" t="s">
        <v>22</v>
      </c>
      <c r="Q148" s="53"/>
      <c r="R148" s="53" t="s">
        <v>22</v>
      </c>
      <c r="S148" s="21"/>
      <c r="T148" s="536"/>
      <c r="U148" s="538"/>
      <c r="V148" s="33"/>
      <c r="W148" s="52" t="s">
        <v>22</v>
      </c>
      <c r="X148" s="53"/>
      <c r="Y148" s="53" t="s">
        <v>22</v>
      </c>
      <c r="Z148" s="21"/>
      <c r="AA148" s="536"/>
      <c r="AB148" s="538"/>
      <c r="AC148" s="33"/>
      <c r="AD148" s="52" t="s">
        <v>22</v>
      </c>
      <c r="AE148" s="53"/>
      <c r="AF148" s="53" t="s">
        <v>22</v>
      </c>
      <c r="AG148" s="21"/>
      <c r="AH148" s="536"/>
      <c r="AI148" s="538"/>
      <c r="AJ148" s="33"/>
      <c r="AK148" s="52" t="s">
        <v>22</v>
      </c>
      <c r="AL148" s="53"/>
      <c r="AM148" s="53" t="s">
        <v>22</v>
      </c>
      <c r="AN148" s="21"/>
      <c r="AO148" s="536"/>
      <c r="AP148" s="538"/>
      <c r="AQ148" s="33"/>
      <c r="AR148" s="52" t="s">
        <v>22</v>
      </c>
      <c r="AS148" s="53"/>
      <c r="AT148" s="53" t="s">
        <v>22</v>
      </c>
      <c r="AU148" s="21"/>
      <c r="AV148" s="536"/>
      <c r="AW148" s="538"/>
      <c r="AX148" s="15"/>
      <c r="AY148" s="15"/>
    </row>
    <row r="149" spans="1:51" x14ac:dyDescent="0.35">
      <c r="A149" s="13"/>
      <c r="B149" s="55" t="s">
        <v>23</v>
      </c>
      <c r="C149" s="56"/>
      <c r="D149" s="57" t="s">
        <v>24</v>
      </c>
      <c r="E149" s="56"/>
      <c r="F149" s="21"/>
      <c r="G149" s="58">
        <v>43.31</v>
      </c>
      <c r="H149" s="59">
        <v>1</v>
      </c>
      <c r="I149" s="60">
        <f t="shared" ref="I149:I150" si="86">H149*G149</f>
        <v>43.31</v>
      </c>
      <c r="J149" s="58">
        <v>45.3</v>
      </c>
      <c r="K149" s="59">
        <v>1</v>
      </c>
      <c r="L149" s="60">
        <f t="shared" ref="L149:L150" si="87">K149*J149</f>
        <v>45.3</v>
      </c>
      <c r="M149" s="61">
        <f t="shared" ref="M149:M193" si="88">L149-I149</f>
        <v>1.9899999999999949</v>
      </c>
      <c r="N149" s="62">
        <f t="shared" ref="N149:N193" si="89">IF(OR(I149=0,L149=0),"",(M149/I149))</f>
        <v>4.5947818055876118E-2</v>
      </c>
      <c r="O149" s="60"/>
      <c r="P149" s="58">
        <v>49.52</v>
      </c>
      <c r="Q149" s="59">
        <v>1</v>
      </c>
      <c r="R149" s="60">
        <f t="shared" ref="R149:R166" si="90">Q149*P149</f>
        <v>49.52</v>
      </c>
      <c r="S149" s="64"/>
      <c r="T149" s="61">
        <f t="shared" ref="T149:T193" si="91">R149-L149</f>
        <v>4.220000000000006</v>
      </c>
      <c r="U149" s="62">
        <f t="shared" ref="U149:U193" si="92">IF(OR(L149=0,R149=0),"",(T149/L149))</f>
        <v>9.3156732891832364E-2</v>
      </c>
      <c r="V149" s="65"/>
      <c r="W149" s="58">
        <v>51.87</v>
      </c>
      <c r="X149" s="59">
        <v>1</v>
      </c>
      <c r="Y149" s="60">
        <f t="shared" ref="Y149:Y166" si="93">X149*W149</f>
        <v>51.87</v>
      </c>
      <c r="Z149" s="64"/>
      <c r="AA149" s="61">
        <f>Y149-R149</f>
        <v>2.3499999999999943</v>
      </c>
      <c r="AB149" s="62">
        <f>IF(OR(R149=0,Y149=0),"",(AA149/R149))</f>
        <v>4.7455573505654165E-2</v>
      </c>
      <c r="AC149" s="65"/>
      <c r="AD149" s="58">
        <v>53.81</v>
      </c>
      <c r="AE149" s="59">
        <v>1</v>
      </c>
      <c r="AF149" s="60">
        <f t="shared" ref="AF149:AF166" si="94">AE149*AD149</f>
        <v>53.81</v>
      </c>
      <c r="AG149" s="64"/>
      <c r="AH149" s="61">
        <f>AF149-Y149</f>
        <v>1.9400000000000048</v>
      </c>
      <c r="AI149" s="62">
        <f>IF(OR(Y149=0,AF149=0),"",(AH149/Y149))</f>
        <v>3.7401195295932235E-2</v>
      </c>
      <c r="AJ149" s="65"/>
      <c r="AK149" s="58">
        <v>58.24</v>
      </c>
      <c r="AL149" s="59">
        <v>1</v>
      </c>
      <c r="AM149" s="60">
        <f t="shared" ref="AM149:AM166" si="95">AL149*AK149</f>
        <v>58.24</v>
      </c>
      <c r="AN149" s="64"/>
      <c r="AO149" s="61">
        <f>AM149-AF149</f>
        <v>4.43</v>
      </c>
      <c r="AP149" s="62">
        <f>IF(OR(AF149=0,AM149=0),"",(AO149/AF149))</f>
        <v>8.232670507340642E-2</v>
      </c>
      <c r="AQ149" s="65"/>
      <c r="AR149" s="58">
        <v>60.04</v>
      </c>
      <c r="AS149" s="59">
        <v>1</v>
      </c>
      <c r="AT149" s="60">
        <f t="shared" ref="AT149:AT166" si="96">AS149*AR149</f>
        <v>60.04</v>
      </c>
      <c r="AU149" s="64"/>
      <c r="AV149" s="61">
        <f>AT149-AM149</f>
        <v>1.7999999999999972</v>
      </c>
      <c r="AW149" s="62">
        <f>IF(OR(AM149=0,AT149=0),"",(AV149/AM149))</f>
        <v>3.0906593406593356E-2</v>
      </c>
      <c r="AX149" s="15"/>
      <c r="AY149" s="15"/>
    </row>
    <row r="150" spans="1:51" x14ac:dyDescent="0.35">
      <c r="A150" s="13"/>
      <c r="B150" s="66" t="s">
        <v>25</v>
      </c>
      <c r="C150" s="56"/>
      <c r="D150" s="57" t="s">
        <v>24</v>
      </c>
      <c r="E150" s="56"/>
      <c r="F150" s="21"/>
      <c r="G150" s="67">
        <v>-0.02</v>
      </c>
      <c r="H150" s="68">
        <v>1</v>
      </c>
      <c r="I150" s="69">
        <f t="shared" si="86"/>
        <v>-0.02</v>
      </c>
      <c r="J150" s="67">
        <v>-0.02</v>
      </c>
      <c r="K150" s="68">
        <v>1</v>
      </c>
      <c r="L150" s="69">
        <f t="shared" si="87"/>
        <v>-0.02</v>
      </c>
      <c r="M150" s="61">
        <f t="shared" si="88"/>
        <v>0</v>
      </c>
      <c r="N150" s="62">
        <f t="shared" si="89"/>
        <v>0</v>
      </c>
      <c r="O150" s="69"/>
      <c r="P150" s="67"/>
      <c r="Q150" s="68">
        <v>1</v>
      </c>
      <c r="R150" s="60">
        <f t="shared" si="90"/>
        <v>0</v>
      </c>
      <c r="S150" s="64"/>
      <c r="T150" s="61">
        <f t="shared" si="91"/>
        <v>0.02</v>
      </c>
      <c r="U150" s="62" t="str">
        <f t="shared" si="92"/>
        <v/>
      </c>
      <c r="V150" s="65"/>
      <c r="W150" s="67"/>
      <c r="X150" s="68">
        <v>1</v>
      </c>
      <c r="Y150" s="69">
        <f t="shared" si="93"/>
        <v>0</v>
      </c>
      <c r="Z150" s="64"/>
      <c r="AA150" s="61">
        <f t="shared" ref="AA150:AA166" si="97">Y150-R150</f>
        <v>0</v>
      </c>
      <c r="AB150" s="62" t="str">
        <f t="shared" ref="AB150:AB193" si="98">IF(OR(R150=0,Y150=0),"",(AA150/R150))</f>
        <v/>
      </c>
      <c r="AC150" s="65"/>
      <c r="AD150" s="67"/>
      <c r="AE150" s="68">
        <v>1</v>
      </c>
      <c r="AF150" s="69">
        <f t="shared" si="94"/>
        <v>0</v>
      </c>
      <c r="AG150" s="64"/>
      <c r="AH150" s="61">
        <f t="shared" ref="AH150:AH193" si="99">AF150-Y150</f>
        <v>0</v>
      </c>
      <c r="AI150" s="62" t="str">
        <f t="shared" ref="AI150:AI193" si="100">IF(OR(Y150=0,AF150=0),"",(AH150/Y150))</f>
        <v/>
      </c>
      <c r="AJ150" s="65"/>
      <c r="AK150" s="67"/>
      <c r="AL150" s="68">
        <v>1</v>
      </c>
      <c r="AM150" s="69">
        <f t="shared" si="95"/>
        <v>0</v>
      </c>
      <c r="AN150" s="64"/>
      <c r="AO150" s="61">
        <f t="shared" ref="AO150:AO193" si="101">AM150-AF150</f>
        <v>0</v>
      </c>
      <c r="AP150" s="62" t="str">
        <f t="shared" ref="AP150:AP193" si="102">IF(OR(AF150=0,AM150=0),"",(AO150/AF150))</f>
        <v/>
      </c>
      <c r="AQ150" s="65"/>
      <c r="AR150" s="67"/>
      <c r="AS150" s="68">
        <v>1</v>
      </c>
      <c r="AT150" s="69">
        <f t="shared" si="96"/>
        <v>0</v>
      </c>
      <c r="AU150" s="64"/>
      <c r="AV150" s="61">
        <f t="shared" ref="AV150:AV193" si="103">AT150-AM150</f>
        <v>0</v>
      </c>
      <c r="AW150" s="62" t="str">
        <f t="shared" ref="AW150:AW193" si="104">IF(OR(AM150=0,AT150=0),"",(AV150/AM150))</f>
        <v/>
      </c>
      <c r="AX150" s="15"/>
      <c r="AY150" s="15"/>
    </row>
    <row r="151" spans="1:51" x14ac:dyDescent="0.35">
      <c r="A151" s="13"/>
      <c r="B151" s="71" t="s">
        <v>102</v>
      </c>
      <c r="C151" s="56"/>
      <c r="D151" s="57" t="s">
        <v>24</v>
      </c>
      <c r="E151" s="56"/>
      <c r="F151" s="21"/>
      <c r="G151" s="67">
        <v>-0.01</v>
      </c>
      <c r="H151" s="59">
        <v>1</v>
      </c>
      <c r="I151" s="69">
        <f>H151*G151</f>
        <v>-0.01</v>
      </c>
      <c r="J151" s="67">
        <v>-0.01</v>
      </c>
      <c r="K151" s="59">
        <v>1</v>
      </c>
      <c r="L151" s="69">
        <f>K151*J151</f>
        <v>-0.01</v>
      </c>
      <c r="M151" s="61">
        <f t="shared" si="88"/>
        <v>0</v>
      </c>
      <c r="N151" s="62">
        <f t="shared" si="89"/>
        <v>0</v>
      </c>
      <c r="O151" s="69"/>
      <c r="P151" s="67">
        <v>0</v>
      </c>
      <c r="Q151" s="59">
        <v>1</v>
      </c>
      <c r="R151" s="60">
        <f t="shared" si="90"/>
        <v>0</v>
      </c>
      <c r="S151" s="64"/>
      <c r="T151" s="61">
        <f t="shared" si="91"/>
        <v>0.01</v>
      </c>
      <c r="U151" s="62" t="str">
        <f t="shared" si="92"/>
        <v/>
      </c>
      <c r="V151" s="65"/>
      <c r="W151" s="67">
        <v>0</v>
      </c>
      <c r="X151" s="59">
        <v>1</v>
      </c>
      <c r="Y151" s="69">
        <f t="shared" si="93"/>
        <v>0</v>
      </c>
      <c r="Z151" s="64"/>
      <c r="AA151" s="61">
        <f t="shared" si="97"/>
        <v>0</v>
      </c>
      <c r="AB151" s="62" t="str">
        <f t="shared" si="98"/>
        <v/>
      </c>
      <c r="AC151" s="65"/>
      <c r="AD151" s="67">
        <v>0.18</v>
      </c>
      <c r="AE151" s="59">
        <v>1</v>
      </c>
      <c r="AF151" s="69">
        <f t="shared" si="94"/>
        <v>0.18</v>
      </c>
      <c r="AG151" s="64"/>
      <c r="AH151" s="61">
        <f t="shared" si="99"/>
        <v>0.18</v>
      </c>
      <c r="AI151" s="62" t="str">
        <f t="shared" si="100"/>
        <v/>
      </c>
      <c r="AJ151" s="65"/>
      <c r="AK151" s="67">
        <v>0</v>
      </c>
      <c r="AL151" s="59">
        <v>1</v>
      </c>
      <c r="AM151" s="69">
        <f t="shared" si="95"/>
        <v>0</v>
      </c>
      <c r="AN151" s="64"/>
      <c r="AO151" s="61">
        <f t="shared" si="101"/>
        <v>-0.18</v>
      </c>
      <c r="AP151" s="62" t="str">
        <f t="shared" si="102"/>
        <v/>
      </c>
      <c r="AQ151" s="65"/>
      <c r="AR151" s="67">
        <v>0</v>
      </c>
      <c r="AS151" s="59">
        <v>1</v>
      </c>
      <c r="AT151" s="69">
        <f t="shared" si="96"/>
        <v>0</v>
      </c>
      <c r="AU151" s="64"/>
      <c r="AV151" s="61">
        <f t="shared" si="103"/>
        <v>0</v>
      </c>
      <c r="AW151" s="62" t="str">
        <f t="shared" si="104"/>
        <v/>
      </c>
      <c r="AX151" s="15"/>
      <c r="AY151" s="15"/>
    </row>
    <row r="152" spans="1:51" x14ac:dyDescent="0.35">
      <c r="A152" s="13"/>
      <c r="B152" s="71" t="s">
        <v>26</v>
      </c>
      <c r="C152" s="56"/>
      <c r="D152" s="57" t="s">
        <v>24</v>
      </c>
      <c r="E152" s="56"/>
      <c r="F152" s="21"/>
      <c r="G152" s="67">
        <v>-2.17</v>
      </c>
      <c r="H152" s="68">
        <v>1</v>
      </c>
      <c r="I152" s="69">
        <f t="shared" ref="I152:I154" si="105">H152*G152</f>
        <v>-2.17</v>
      </c>
      <c r="J152" s="67">
        <v>-2.17</v>
      </c>
      <c r="K152" s="68">
        <v>1</v>
      </c>
      <c r="L152" s="69">
        <f t="shared" ref="L152:L154" si="106">K152*J152</f>
        <v>-2.17</v>
      </c>
      <c r="M152" s="61">
        <f t="shared" si="88"/>
        <v>0</v>
      </c>
      <c r="N152" s="62">
        <f t="shared" si="89"/>
        <v>0</v>
      </c>
      <c r="O152" s="69"/>
      <c r="P152" s="67"/>
      <c r="Q152" s="68">
        <v>1</v>
      </c>
      <c r="R152" s="60">
        <f t="shared" si="90"/>
        <v>0</v>
      </c>
      <c r="S152" s="64"/>
      <c r="T152" s="61">
        <f t="shared" si="91"/>
        <v>2.17</v>
      </c>
      <c r="U152" s="62" t="str">
        <f t="shared" si="92"/>
        <v/>
      </c>
      <c r="V152" s="65"/>
      <c r="W152" s="67"/>
      <c r="X152" s="68">
        <v>1</v>
      </c>
      <c r="Y152" s="69">
        <f t="shared" si="93"/>
        <v>0</v>
      </c>
      <c r="Z152" s="64"/>
      <c r="AA152" s="61">
        <f t="shared" si="97"/>
        <v>0</v>
      </c>
      <c r="AB152" s="62" t="str">
        <f t="shared" si="98"/>
        <v/>
      </c>
      <c r="AC152" s="65"/>
      <c r="AD152" s="67"/>
      <c r="AE152" s="68">
        <v>1</v>
      </c>
      <c r="AF152" s="69">
        <f t="shared" si="94"/>
        <v>0</v>
      </c>
      <c r="AG152" s="64"/>
      <c r="AH152" s="61">
        <f t="shared" si="99"/>
        <v>0</v>
      </c>
      <c r="AI152" s="62" t="str">
        <f t="shared" si="100"/>
        <v/>
      </c>
      <c r="AJ152" s="65"/>
      <c r="AK152" s="67"/>
      <c r="AL152" s="68">
        <v>1</v>
      </c>
      <c r="AM152" s="69">
        <f t="shared" si="95"/>
        <v>0</v>
      </c>
      <c r="AN152" s="64"/>
      <c r="AO152" s="61">
        <f t="shared" si="101"/>
        <v>0</v>
      </c>
      <c r="AP152" s="62" t="str">
        <f t="shared" si="102"/>
        <v/>
      </c>
      <c r="AQ152" s="65"/>
      <c r="AR152" s="67"/>
      <c r="AS152" s="68">
        <v>1</v>
      </c>
      <c r="AT152" s="69">
        <f t="shared" si="96"/>
        <v>0</v>
      </c>
      <c r="AU152" s="64"/>
      <c r="AV152" s="61">
        <f t="shared" si="103"/>
        <v>0</v>
      </c>
      <c r="AW152" s="62" t="str">
        <f t="shared" si="104"/>
        <v/>
      </c>
      <c r="AX152" s="15"/>
      <c r="AY152" s="15"/>
    </row>
    <row r="153" spans="1:51" x14ac:dyDescent="0.35">
      <c r="A153" s="13"/>
      <c r="B153" s="71" t="s">
        <v>103</v>
      </c>
      <c r="C153" s="56"/>
      <c r="D153" s="57" t="s">
        <v>24</v>
      </c>
      <c r="E153" s="56"/>
      <c r="F153" s="21"/>
      <c r="G153" s="67">
        <v>-0.31</v>
      </c>
      <c r="H153" s="68">
        <v>1</v>
      </c>
      <c r="I153" s="69">
        <f t="shared" si="105"/>
        <v>-0.31</v>
      </c>
      <c r="J153" s="67">
        <v>-0.31</v>
      </c>
      <c r="K153" s="68">
        <v>1</v>
      </c>
      <c r="L153" s="69">
        <f t="shared" si="106"/>
        <v>-0.31</v>
      </c>
      <c r="M153" s="61">
        <f t="shared" si="88"/>
        <v>0</v>
      </c>
      <c r="N153" s="62">
        <f t="shared" si="89"/>
        <v>0</v>
      </c>
      <c r="O153" s="69"/>
      <c r="P153" s="67">
        <v>-0.09</v>
      </c>
      <c r="Q153" s="68">
        <v>1</v>
      </c>
      <c r="R153" s="60">
        <f t="shared" si="90"/>
        <v>-0.09</v>
      </c>
      <c r="S153" s="64"/>
      <c r="T153" s="61">
        <f t="shared" si="91"/>
        <v>0.22</v>
      </c>
      <c r="U153" s="62">
        <f t="shared" si="92"/>
        <v>-0.70967741935483875</v>
      </c>
      <c r="V153" s="65"/>
      <c r="W153" s="67">
        <v>0</v>
      </c>
      <c r="X153" s="68">
        <v>1</v>
      </c>
      <c r="Y153" s="69">
        <f t="shared" si="93"/>
        <v>0</v>
      </c>
      <c r="Z153" s="64"/>
      <c r="AA153" s="61">
        <f t="shared" si="97"/>
        <v>0.09</v>
      </c>
      <c r="AB153" s="62" t="str">
        <f t="shared" si="98"/>
        <v/>
      </c>
      <c r="AC153" s="65"/>
      <c r="AD153" s="67">
        <v>0</v>
      </c>
      <c r="AE153" s="68">
        <v>1</v>
      </c>
      <c r="AF153" s="69">
        <f t="shared" si="94"/>
        <v>0</v>
      </c>
      <c r="AG153" s="64"/>
      <c r="AH153" s="61">
        <f t="shared" si="99"/>
        <v>0</v>
      </c>
      <c r="AI153" s="62" t="str">
        <f t="shared" si="100"/>
        <v/>
      </c>
      <c r="AJ153" s="65"/>
      <c r="AK153" s="67">
        <v>0</v>
      </c>
      <c r="AL153" s="68">
        <v>1</v>
      </c>
      <c r="AM153" s="69">
        <f t="shared" si="95"/>
        <v>0</v>
      </c>
      <c r="AN153" s="64"/>
      <c r="AO153" s="61">
        <f t="shared" si="101"/>
        <v>0</v>
      </c>
      <c r="AP153" s="62" t="str">
        <f t="shared" si="102"/>
        <v/>
      </c>
      <c r="AQ153" s="65"/>
      <c r="AR153" s="67">
        <v>0</v>
      </c>
      <c r="AS153" s="68">
        <v>1</v>
      </c>
      <c r="AT153" s="69">
        <f t="shared" si="96"/>
        <v>0</v>
      </c>
      <c r="AU153" s="64"/>
      <c r="AV153" s="61">
        <f t="shared" si="103"/>
        <v>0</v>
      </c>
      <c r="AW153" s="62" t="str">
        <f t="shared" si="104"/>
        <v/>
      </c>
      <c r="AX153" s="15"/>
      <c r="AY153" s="15"/>
    </row>
    <row r="154" spans="1:51" x14ac:dyDescent="0.35">
      <c r="A154" s="13"/>
      <c r="B154" s="71" t="s">
        <v>27</v>
      </c>
      <c r="C154" s="56"/>
      <c r="D154" s="57" t="s">
        <v>24</v>
      </c>
      <c r="E154" s="56"/>
      <c r="F154" s="21"/>
      <c r="G154" s="67">
        <v>-0.1</v>
      </c>
      <c r="H154" s="68">
        <v>1</v>
      </c>
      <c r="I154" s="69">
        <f t="shared" si="105"/>
        <v>-0.1</v>
      </c>
      <c r="J154" s="67">
        <v>-0.1</v>
      </c>
      <c r="K154" s="68">
        <v>1</v>
      </c>
      <c r="L154" s="69">
        <f t="shared" si="106"/>
        <v>-0.1</v>
      </c>
      <c r="M154" s="61">
        <f t="shared" si="88"/>
        <v>0</v>
      </c>
      <c r="N154" s="62">
        <f t="shared" si="89"/>
        <v>0</v>
      </c>
      <c r="O154" s="69"/>
      <c r="P154" s="67"/>
      <c r="Q154" s="68">
        <v>1</v>
      </c>
      <c r="R154" s="60">
        <f t="shared" si="90"/>
        <v>0</v>
      </c>
      <c r="S154" s="64"/>
      <c r="T154" s="61">
        <f t="shared" si="91"/>
        <v>0.1</v>
      </c>
      <c r="U154" s="62" t="str">
        <f t="shared" si="92"/>
        <v/>
      </c>
      <c r="V154" s="65"/>
      <c r="W154" s="67"/>
      <c r="X154" s="68">
        <v>1</v>
      </c>
      <c r="Y154" s="69">
        <f t="shared" si="93"/>
        <v>0</v>
      </c>
      <c r="Z154" s="64"/>
      <c r="AA154" s="61">
        <f t="shared" si="97"/>
        <v>0</v>
      </c>
      <c r="AB154" s="62" t="str">
        <f t="shared" si="98"/>
        <v/>
      </c>
      <c r="AC154" s="65"/>
      <c r="AD154" s="67"/>
      <c r="AE154" s="68">
        <v>1</v>
      </c>
      <c r="AF154" s="69">
        <f t="shared" si="94"/>
        <v>0</v>
      </c>
      <c r="AG154" s="64"/>
      <c r="AH154" s="61">
        <f t="shared" si="99"/>
        <v>0</v>
      </c>
      <c r="AI154" s="62" t="str">
        <f t="shared" si="100"/>
        <v/>
      </c>
      <c r="AJ154" s="65"/>
      <c r="AK154" s="67"/>
      <c r="AL154" s="68">
        <v>1</v>
      </c>
      <c r="AM154" s="69">
        <f t="shared" si="95"/>
        <v>0</v>
      </c>
      <c r="AN154" s="64"/>
      <c r="AO154" s="61">
        <f t="shared" si="101"/>
        <v>0</v>
      </c>
      <c r="AP154" s="62" t="str">
        <f t="shared" si="102"/>
        <v/>
      </c>
      <c r="AQ154" s="65"/>
      <c r="AR154" s="67"/>
      <c r="AS154" s="68">
        <v>1</v>
      </c>
      <c r="AT154" s="69">
        <f t="shared" si="96"/>
        <v>0</v>
      </c>
      <c r="AU154" s="64"/>
      <c r="AV154" s="61">
        <f t="shared" si="103"/>
        <v>0</v>
      </c>
      <c r="AW154" s="62" t="str">
        <f t="shared" si="104"/>
        <v/>
      </c>
      <c r="AX154" s="15"/>
      <c r="AY154" s="15"/>
    </row>
    <row r="155" spans="1:51" x14ac:dyDescent="0.35">
      <c r="A155" s="13"/>
      <c r="B155" s="71" t="s">
        <v>104</v>
      </c>
      <c r="C155" s="56"/>
      <c r="D155" s="57" t="s">
        <v>24</v>
      </c>
      <c r="E155" s="56"/>
      <c r="F155" s="21"/>
      <c r="G155" s="67"/>
      <c r="H155" s="68"/>
      <c r="I155" s="69"/>
      <c r="J155" s="67"/>
      <c r="K155" s="68"/>
      <c r="L155" s="69"/>
      <c r="M155" s="61">
        <f t="shared" si="88"/>
        <v>0</v>
      </c>
      <c r="N155" s="62" t="str">
        <f t="shared" si="89"/>
        <v/>
      </c>
      <c r="O155" s="69"/>
      <c r="P155" s="67">
        <v>0</v>
      </c>
      <c r="Q155" s="68">
        <v>1</v>
      </c>
      <c r="R155" s="60">
        <f t="shared" si="90"/>
        <v>0</v>
      </c>
      <c r="S155" s="64"/>
      <c r="T155" s="61">
        <f t="shared" si="91"/>
        <v>0</v>
      </c>
      <c r="U155" s="62" t="str">
        <f t="shared" si="92"/>
        <v/>
      </c>
      <c r="V155" s="65"/>
      <c r="W155" s="67">
        <v>0</v>
      </c>
      <c r="X155" s="68">
        <v>1</v>
      </c>
      <c r="Y155" s="69">
        <f t="shared" si="93"/>
        <v>0</v>
      </c>
      <c r="Z155" s="64"/>
      <c r="AA155" s="61">
        <f t="shared" si="97"/>
        <v>0</v>
      </c>
      <c r="AB155" s="62" t="str">
        <f t="shared" si="98"/>
        <v/>
      </c>
      <c r="AC155" s="65"/>
      <c r="AD155" s="67">
        <v>0.21</v>
      </c>
      <c r="AE155" s="68">
        <v>1</v>
      </c>
      <c r="AF155" s="69">
        <f t="shared" si="94"/>
        <v>0.21</v>
      </c>
      <c r="AG155" s="64"/>
      <c r="AH155" s="61">
        <f t="shared" si="99"/>
        <v>0.21</v>
      </c>
      <c r="AI155" s="62" t="str">
        <f t="shared" si="100"/>
        <v/>
      </c>
      <c r="AJ155" s="65"/>
      <c r="AK155" s="67">
        <v>0</v>
      </c>
      <c r="AL155" s="68">
        <v>1</v>
      </c>
      <c r="AM155" s="69">
        <f t="shared" si="95"/>
        <v>0</v>
      </c>
      <c r="AN155" s="64"/>
      <c r="AO155" s="61">
        <f t="shared" si="101"/>
        <v>-0.21</v>
      </c>
      <c r="AP155" s="62" t="str">
        <f t="shared" si="102"/>
        <v/>
      </c>
      <c r="AQ155" s="65"/>
      <c r="AR155" s="67">
        <v>0</v>
      </c>
      <c r="AS155" s="68">
        <v>1</v>
      </c>
      <c r="AT155" s="69">
        <f t="shared" si="96"/>
        <v>0</v>
      </c>
      <c r="AU155" s="64"/>
      <c r="AV155" s="61">
        <f t="shared" si="103"/>
        <v>0</v>
      </c>
      <c r="AW155" s="62" t="str">
        <f t="shared" si="104"/>
        <v/>
      </c>
      <c r="AX155" s="15"/>
      <c r="AY155" s="15"/>
    </row>
    <row r="156" spans="1:51" x14ac:dyDescent="0.35">
      <c r="A156" s="13"/>
      <c r="B156" s="71" t="s">
        <v>105</v>
      </c>
      <c r="C156" s="56"/>
      <c r="D156" s="57" t="s">
        <v>24</v>
      </c>
      <c r="E156" s="56"/>
      <c r="F156" s="21"/>
      <c r="G156" s="67"/>
      <c r="H156" s="68"/>
      <c r="I156" s="69"/>
      <c r="J156" s="67"/>
      <c r="K156" s="68"/>
      <c r="L156" s="69"/>
      <c r="M156" s="61">
        <f t="shared" si="88"/>
        <v>0</v>
      </c>
      <c r="N156" s="62" t="str">
        <f t="shared" si="89"/>
        <v/>
      </c>
      <c r="O156" s="69"/>
      <c r="P156" s="67">
        <v>-1.73</v>
      </c>
      <c r="Q156" s="68">
        <v>1</v>
      </c>
      <c r="R156" s="60">
        <f t="shared" si="90"/>
        <v>-1.73</v>
      </c>
      <c r="S156" s="64"/>
      <c r="T156" s="61">
        <f t="shared" si="91"/>
        <v>-1.73</v>
      </c>
      <c r="U156" s="62" t="str">
        <f t="shared" si="92"/>
        <v/>
      </c>
      <c r="V156" s="65"/>
      <c r="W156" s="67">
        <v>0</v>
      </c>
      <c r="X156" s="68">
        <v>1</v>
      </c>
      <c r="Y156" s="69">
        <f t="shared" si="93"/>
        <v>0</v>
      </c>
      <c r="Z156" s="64"/>
      <c r="AA156" s="61">
        <f t="shared" si="97"/>
        <v>1.73</v>
      </c>
      <c r="AB156" s="62" t="str">
        <f t="shared" si="98"/>
        <v/>
      </c>
      <c r="AC156" s="65"/>
      <c r="AD156" s="67">
        <v>0</v>
      </c>
      <c r="AE156" s="68">
        <v>1</v>
      </c>
      <c r="AF156" s="69">
        <f t="shared" si="94"/>
        <v>0</v>
      </c>
      <c r="AG156" s="64"/>
      <c r="AH156" s="61">
        <f t="shared" si="99"/>
        <v>0</v>
      </c>
      <c r="AI156" s="62" t="str">
        <f t="shared" si="100"/>
        <v/>
      </c>
      <c r="AJ156" s="65"/>
      <c r="AK156" s="67">
        <v>0</v>
      </c>
      <c r="AL156" s="68">
        <v>1</v>
      </c>
      <c r="AM156" s="69">
        <f t="shared" si="95"/>
        <v>0</v>
      </c>
      <c r="AN156" s="64"/>
      <c r="AO156" s="61">
        <f t="shared" si="101"/>
        <v>0</v>
      </c>
      <c r="AP156" s="62" t="str">
        <f t="shared" si="102"/>
        <v/>
      </c>
      <c r="AQ156" s="65"/>
      <c r="AR156" s="67">
        <v>0</v>
      </c>
      <c r="AS156" s="68">
        <v>1</v>
      </c>
      <c r="AT156" s="69">
        <f t="shared" si="96"/>
        <v>0</v>
      </c>
      <c r="AU156" s="64"/>
      <c r="AV156" s="61">
        <f t="shared" si="103"/>
        <v>0</v>
      </c>
      <c r="AW156" s="62" t="str">
        <f t="shared" si="104"/>
        <v/>
      </c>
      <c r="AX156" s="15"/>
      <c r="AY156" s="15"/>
    </row>
    <row r="157" spans="1:51" x14ac:dyDescent="0.35">
      <c r="A157" s="13"/>
      <c r="B157" s="71" t="s">
        <v>106</v>
      </c>
      <c r="C157" s="56"/>
      <c r="D157" s="57" t="s">
        <v>24</v>
      </c>
      <c r="E157" s="56"/>
      <c r="F157" s="21"/>
      <c r="G157" s="67"/>
      <c r="H157" s="68"/>
      <c r="I157" s="69"/>
      <c r="J157" s="67"/>
      <c r="K157" s="68"/>
      <c r="L157" s="69"/>
      <c r="M157" s="61">
        <f t="shared" si="88"/>
        <v>0</v>
      </c>
      <c r="N157" s="62" t="str">
        <f t="shared" si="89"/>
        <v/>
      </c>
      <c r="O157" s="69"/>
      <c r="P157" s="67">
        <v>-0.09</v>
      </c>
      <c r="Q157" s="68">
        <v>1</v>
      </c>
      <c r="R157" s="60">
        <f t="shared" si="90"/>
        <v>-0.09</v>
      </c>
      <c r="S157" s="64"/>
      <c r="T157" s="61">
        <f t="shared" si="91"/>
        <v>-0.09</v>
      </c>
      <c r="U157" s="62" t="str">
        <f t="shared" si="92"/>
        <v/>
      </c>
      <c r="V157" s="65"/>
      <c r="W157" s="67">
        <v>0</v>
      </c>
      <c r="X157" s="68">
        <v>1</v>
      </c>
      <c r="Y157" s="69">
        <f t="shared" si="93"/>
        <v>0</v>
      </c>
      <c r="Z157" s="64"/>
      <c r="AA157" s="61">
        <f t="shared" si="97"/>
        <v>0.09</v>
      </c>
      <c r="AB157" s="62" t="str">
        <f t="shared" si="98"/>
        <v/>
      </c>
      <c r="AC157" s="65"/>
      <c r="AD157" s="67">
        <v>0</v>
      </c>
      <c r="AE157" s="68">
        <v>1</v>
      </c>
      <c r="AF157" s="69">
        <f t="shared" si="94"/>
        <v>0</v>
      </c>
      <c r="AG157" s="64"/>
      <c r="AH157" s="61">
        <f t="shared" si="99"/>
        <v>0</v>
      </c>
      <c r="AI157" s="62" t="str">
        <f t="shared" si="100"/>
        <v/>
      </c>
      <c r="AJ157" s="65"/>
      <c r="AK157" s="67">
        <v>0</v>
      </c>
      <c r="AL157" s="68">
        <v>1</v>
      </c>
      <c r="AM157" s="69">
        <f t="shared" si="95"/>
        <v>0</v>
      </c>
      <c r="AN157" s="64"/>
      <c r="AO157" s="61">
        <f t="shared" si="101"/>
        <v>0</v>
      </c>
      <c r="AP157" s="62" t="str">
        <f t="shared" si="102"/>
        <v/>
      </c>
      <c r="AQ157" s="65"/>
      <c r="AR157" s="67">
        <v>0</v>
      </c>
      <c r="AS157" s="68">
        <v>1</v>
      </c>
      <c r="AT157" s="69">
        <f t="shared" si="96"/>
        <v>0</v>
      </c>
      <c r="AU157" s="64"/>
      <c r="AV157" s="61">
        <f t="shared" si="103"/>
        <v>0</v>
      </c>
      <c r="AW157" s="62" t="str">
        <f t="shared" si="104"/>
        <v/>
      </c>
      <c r="AX157" s="15"/>
      <c r="AY157" s="15"/>
    </row>
    <row r="158" spans="1:51" x14ac:dyDescent="0.35">
      <c r="A158" s="13"/>
      <c r="B158" s="71" t="s">
        <v>107</v>
      </c>
      <c r="C158" s="56"/>
      <c r="D158" s="57" t="s">
        <v>24</v>
      </c>
      <c r="E158" s="56"/>
      <c r="F158" s="21"/>
      <c r="G158" s="67"/>
      <c r="H158" s="68"/>
      <c r="I158" s="69"/>
      <c r="J158" s="67"/>
      <c r="K158" s="68"/>
      <c r="L158" s="69"/>
      <c r="M158" s="61">
        <f t="shared" si="88"/>
        <v>0</v>
      </c>
      <c r="N158" s="62" t="str">
        <f t="shared" si="89"/>
        <v/>
      </c>
      <c r="O158" s="69"/>
      <c r="P158" s="67">
        <v>0</v>
      </c>
      <c r="Q158" s="68">
        <v>1</v>
      </c>
      <c r="R158" s="60">
        <f t="shared" si="90"/>
        <v>0</v>
      </c>
      <c r="S158" s="64"/>
      <c r="T158" s="61">
        <f t="shared" si="91"/>
        <v>0</v>
      </c>
      <c r="U158" s="62" t="str">
        <f t="shared" si="92"/>
        <v/>
      </c>
      <c r="V158" s="65"/>
      <c r="W158" s="67">
        <v>0.09</v>
      </c>
      <c r="X158" s="68">
        <v>1</v>
      </c>
      <c r="Y158" s="69">
        <f t="shared" si="93"/>
        <v>0.09</v>
      </c>
      <c r="Z158" s="64"/>
      <c r="AA158" s="61">
        <f t="shared" si="97"/>
        <v>0.09</v>
      </c>
      <c r="AB158" s="62" t="str">
        <f t="shared" si="98"/>
        <v/>
      </c>
      <c r="AC158" s="65"/>
      <c r="AD158" s="67">
        <v>0</v>
      </c>
      <c r="AE158" s="68">
        <v>1</v>
      </c>
      <c r="AF158" s="69">
        <f t="shared" si="94"/>
        <v>0</v>
      </c>
      <c r="AG158" s="64"/>
      <c r="AH158" s="61">
        <f t="shared" si="99"/>
        <v>-0.09</v>
      </c>
      <c r="AI158" s="62" t="str">
        <f t="shared" si="100"/>
        <v/>
      </c>
      <c r="AJ158" s="65"/>
      <c r="AK158" s="67">
        <v>0</v>
      </c>
      <c r="AL158" s="68">
        <v>1</v>
      </c>
      <c r="AM158" s="69">
        <f t="shared" si="95"/>
        <v>0</v>
      </c>
      <c r="AN158" s="64"/>
      <c r="AO158" s="61">
        <f t="shared" si="101"/>
        <v>0</v>
      </c>
      <c r="AP158" s="62" t="str">
        <f t="shared" si="102"/>
        <v/>
      </c>
      <c r="AQ158" s="65"/>
      <c r="AR158" s="67">
        <v>0</v>
      </c>
      <c r="AS158" s="68">
        <v>1</v>
      </c>
      <c r="AT158" s="69">
        <f t="shared" si="96"/>
        <v>0</v>
      </c>
      <c r="AU158" s="64"/>
      <c r="AV158" s="61">
        <f t="shared" si="103"/>
        <v>0</v>
      </c>
      <c r="AW158" s="62" t="str">
        <f t="shared" si="104"/>
        <v/>
      </c>
      <c r="AX158" s="15"/>
      <c r="AY158" s="15"/>
    </row>
    <row r="159" spans="1:51" x14ac:dyDescent="0.35">
      <c r="A159" s="13"/>
      <c r="B159" s="71" t="s">
        <v>108</v>
      </c>
      <c r="C159" s="56"/>
      <c r="D159" s="57" t="s">
        <v>24</v>
      </c>
      <c r="E159" s="56"/>
      <c r="F159" s="21"/>
      <c r="G159" s="67"/>
      <c r="H159" s="68"/>
      <c r="I159" s="69"/>
      <c r="J159" s="67"/>
      <c r="K159" s="68"/>
      <c r="L159" s="69"/>
      <c r="M159" s="61">
        <f t="shared" si="88"/>
        <v>0</v>
      </c>
      <c r="N159" s="62" t="str">
        <f t="shared" si="89"/>
        <v/>
      </c>
      <c r="O159" s="69"/>
      <c r="P159" s="67">
        <v>0</v>
      </c>
      <c r="Q159" s="68">
        <v>1</v>
      </c>
      <c r="R159" s="60">
        <f t="shared" si="90"/>
        <v>0</v>
      </c>
      <c r="S159" s="64"/>
      <c r="T159" s="61">
        <f t="shared" si="91"/>
        <v>0</v>
      </c>
      <c r="U159" s="62" t="str">
        <f t="shared" si="92"/>
        <v/>
      </c>
      <c r="V159" s="65"/>
      <c r="W159" s="67">
        <v>0</v>
      </c>
      <c r="X159" s="68">
        <v>1</v>
      </c>
      <c r="Y159" s="69">
        <f t="shared" si="93"/>
        <v>0</v>
      </c>
      <c r="Z159" s="64"/>
      <c r="AA159" s="61">
        <f t="shared" si="97"/>
        <v>0</v>
      </c>
      <c r="AB159" s="62" t="str">
        <f t="shared" si="98"/>
        <v/>
      </c>
      <c r="AC159" s="65"/>
      <c r="AD159" s="67">
        <v>7.0000000000000007E-2</v>
      </c>
      <c r="AE159" s="68">
        <v>1</v>
      </c>
      <c r="AF159" s="69">
        <f t="shared" si="94"/>
        <v>7.0000000000000007E-2</v>
      </c>
      <c r="AG159" s="64"/>
      <c r="AH159" s="61">
        <f t="shared" si="99"/>
        <v>7.0000000000000007E-2</v>
      </c>
      <c r="AI159" s="62" t="str">
        <f t="shared" si="100"/>
        <v/>
      </c>
      <c r="AJ159" s="65"/>
      <c r="AK159" s="67">
        <v>0</v>
      </c>
      <c r="AL159" s="68">
        <v>1</v>
      </c>
      <c r="AM159" s="69">
        <f t="shared" si="95"/>
        <v>0</v>
      </c>
      <c r="AN159" s="64"/>
      <c r="AO159" s="61">
        <f t="shared" si="101"/>
        <v>-7.0000000000000007E-2</v>
      </c>
      <c r="AP159" s="62" t="str">
        <f t="shared" si="102"/>
        <v/>
      </c>
      <c r="AQ159" s="65"/>
      <c r="AR159" s="67">
        <v>0</v>
      </c>
      <c r="AS159" s="68">
        <v>1</v>
      </c>
      <c r="AT159" s="69">
        <f t="shared" si="96"/>
        <v>0</v>
      </c>
      <c r="AU159" s="64"/>
      <c r="AV159" s="61">
        <f t="shared" si="103"/>
        <v>0</v>
      </c>
      <c r="AW159" s="62" t="str">
        <f t="shared" si="104"/>
        <v/>
      </c>
      <c r="AX159" s="15"/>
      <c r="AY159" s="15"/>
    </row>
    <row r="160" spans="1:51" x14ac:dyDescent="0.35">
      <c r="A160" s="13"/>
      <c r="B160" s="71" t="s">
        <v>109</v>
      </c>
      <c r="C160" s="56"/>
      <c r="D160" s="57" t="s">
        <v>24</v>
      </c>
      <c r="E160" s="56"/>
      <c r="F160" s="21"/>
      <c r="G160" s="67"/>
      <c r="H160" s="68"/>
      <c r="I160" s="69"/>
      <c r="J160" s="67"/>
      <c r="K160" s="68"/>
      <c r="L160" s="69"/>
      <c r="M160" s="61">
        <f t="shared" si="88"/>
        <v>0</v>
      </c>
      <c r="N160" s="62" t="str">
        <f t="shared" si="89"/>
        <v/>
      </c>
      <c r="O160" s="69"/>
      <c r="P160" s="67">
        <v>0</v>
      </c>
      <c r="Q160" s="68">
        <v>1</v>
      </c>
      <c r="R160" s="60">
        <f t="shared" si="90"/>
        <v>0</v>
      </c>
      <c r="S160" s="64"/>
      <c r="T160" s="61">
        <f t="shared" si="91"/>
        <v>0</v>
      </c>
      <c r="U160" s="62" t="str">
        <f t="shared" si="92"/>
        <v/>
      </c>
      <c r="V160" s="65"/>
      <c r="W160" s="67">
        <v>0</v>
      </c>
      <c r="X160" s="68">
        <v>1</v>
      </c>
      <c r="Y160" s="69">
        <f t="shared" si="93"/>
        <v>0</v>
      </c>
      <c r="Z160" s="64"/>
      <c r="AA160" s="61">
        <f t="shared" si="97"/>
        <v>0</v>
      </c>
      <c r="AB160" s="62" t="str">
        <f t="shared" si="98"/>
        <v/>
      </c>
      <c r="AC160" s="65"/>
      <c r="AD160" s="67">
        <v>0</v>
      </c>
      <c r="AE160" s="68">
        <v>1</v>
      </c>
      <c r="AF160" s="69">
        <f t="shared" si="94"/>
        <v>0</v>
      </c>
      <c r="AG160" s="64"/>
      <c r="AH160" s="61">
        <f t="shared" si="99"/>
        <v>0</v>
      </c>
      <c r="AI160" s="62" t="str">
        <f t="shared" si="100"/>
        <v/>
      </c>
      <c r="AJ160" s="65"/>
      <c r="AK160" s="67">
        <v>0</v>
      </c>
      <c r="AL160" s="68">
        <v>1</v>
      </c>
      <c r="AM160" s="69">
        <f t="shared" si="95"/>
        <v>0</v>
      </c>
      <c r="AN160" s="64"/>
      <c r="AO160" s="61">
        <f t="shared" si="101"/>
        <v>0</v>
      </c>
      <c r="AP160" s="62" t="str">
        <f t="shared" si="102"/>
        <v/>
      </c>
      <c r="AQ160" s="65"/>
      <c r="AR160" s="67">
        <v>1</v>
      </c>
      <c r="AS160" s="68">
        <v>1</v>
      </c>
      <c r="AT160" s="69">
        <f t="shared" si="96"/>
        <v>1</v>
      </c>
      <c r="AU160" s="64"/>
      <c r="AV160" s="61">
        <f t="shared" si="103"/>
        <v>1</v>
      </c>
      <c r="AW160" s="62" t="str">
        <f t="shared" si="104"/>
        <v/>
      </c>
      <c r="AX160" s="15"/>
      <c r="AY160" s="15"/>
    </row>
    <row r="161" spans="1:51" x14ac:dyDescent="0.35">
      <c r="A161" s="13"/>
      <c r="B161" s="71" t="s">
        <v>110</v>
      </c>
      <c r="C161" s="56"/>
      <c r="D161" s="57" t="s">
        <v>24</v>
      </c>
      <c r="E161" s="56"/>
      <c r="F161" s="21"/>
      <c r="G161" s="67"/>
      <c r="H161" s="68"/>
      <c r="I161" s="69"/>
      <c r="J161" s="67"/>
      <c r="K161" s="68"/>
      <c r="L161" s="69"/>
      <c r="M161" s="61">
        <f t="shared" si="88"/>
        <v>0</v>
      </c>
      <c r="N161" s="62" t="str">
        <f t="shared" si="89"/>
        <v/>
      </c>
      <c r="O161" s="69"/>
      <c r="P161" s="67">
        <v>0.01</v>
      </c>
      <c r="Q161" s="68">
        <v>1</v>
      </c>
      <c r="R161" s="69">
        <f t="shared" si="90"/>
        <v>0.01</v>
      </c>
      <c r="S161" s="64"/>
      <c r="T161" s="61">
        <f t="shared" si="91"/>
        <v>0.01</v>
      </c>
      <c r="U161" s="62" t="str">
        <f t="shared" si="92"/>
        <v/>
      </c>
      <c r="V161" s="65"/>
      <c r="W161" s="67">
        <v>0</v>
      </c>
      <c r="X161" s="68">
        <v>1</v>
      </c>
      <c r="Y161" s="69">
        <f t="shared" si="93"/>
        <v>0</v>
      </c>
      <c r="Z161" s="64"/>
      <c r="AA161" s="61">
        <f t="shared" si="97"/>
        <v>-0.01</v>
      </c>
      <c r="AB161" s="62" t="str">
        <f t="shared" si="98"/>
        <v/>
      </c>
      <c r="AC161" s="65"/>
      <c r="AD161" s="67">
        <v>0</v>
      </c>
      <c r="AE161" s="68">
        <v>1</v>
      </c>
      <c r="AF161" s="69">
        <f t="shared" si="94"/>
        <v>0</v>
      </c>
      <c r="AG161" s="64"/>
      <c r="AH161" s="61">
        <f t="shared" si="99"/>
        <v>0</v>
      </c>
      <c r="AI161" s="62" t="str">
        <f t="shared" si="100"/>
        <v/>
      </c>
      <c r="AJ161" s="65"/>
      <c r="AK161" s="67">
        <v>0</v>
      </c>
      <c r="AL161" s="68">
        <v>1</v>
      </c>
      <c r="AM161" s="69">
        <f t="shared" si="95"/>
        <v>0</v>
      </c>
      <c r="AN161" s="64"/>
      <c r="AO161" s="61">
        <f t="shared" si="101"/>
        <v>0</v>
      </c>
      <c r="AP161" s="62" t="str">
        <f t="shared" si="102"/>
        <v/>
      </c>
      <c r="AQ161" s="65"/>
      <c r="AR161" s="67">
        <v>0</v>
      </c>
      <c r="AS161" s="68">
        <v>1</v>
      </c>
      <c r="AT161" s="69">
        <f t="shared" si="96"/>
        <v>0</v>
      </c>
      <c r="AU161" s="64"/>
      <c r="AV161" s="61">
        <f t="shared" si="103"/>
        <v>0</v>
      </c>
      <c r="AW161" s="62" t="str">
        <f t="shared" si="104"/>
        <v/>
      </c>
      <c r="AX161" s="15"/>
      <c r="AY161" s="15"/>
    </row>
    <row r="162" spans="1:51" x14ac:dyDescent="0.35">
      <c r="A162" s="13"/>
      <c r="B162" s="71" t="s">
        <v>111</v>
      </c>
      <c r="C162" s="56"/>
      <c r="D162" s="57" t="s">
        <v>24</v>
      </c>
      <c r="E162" s="56"/>
      <c r="F162" s="21"/>
      <c r="G162" s="67"/>
      <c r="H162" s="68"/>
      <c r="I162" s="69"/>
      <c r="J162" s="67"/>
      <c r="K162" s="68"/>
      <c r="L162" s="69"/>
      <c r="M162" s="61">
        <f t="shared" si="88"/>
        <v>0</v>
      </c>
      <c r="N162" s="62" t="str">
        <f t="shared" si="89"/>
        <v/>
      </c>
      <c r="O162" s="69"/>
      <c r="P162" s="67">
        <v>0</v>
      </c>
      <c r="Q162" s="68">
        <v>1</v>
      </c>
      <c r="R162" s="69">
        <f t="shared" si="90"/>
        <v>0</v>
      </c>
      <c r="S162" s="64"/>
      <c r="T162" s="61">
        <f t="shared" si="91"/>
        <v>0</v>
      </c>
      <c r="U162" s="62" t="str">
        <f t="shared" si="92"/>
        <v/>
      </c>
      <c r="V162" s="65"/>
      <c r="W162" s="67">
        <v>-0.06</v>
      </c>
      <c r="X162" s="68">
        <v>1</v>
      </c>
      <c r="Y162" s="69">
        <f t="shared" si="93"/>
        <v>-0.06</v>
      </c>
      <c r="Z162" s="64"/>
      <c r="AA162" s="61">
        <f t="shared" si="97"/>
        <v>-0.06</v>
      </c>
      <c r="AB162" s="62" t="str">
        <f t="shared" si="98"/>
        <v/>
      </c>
      <c r="AC162" s="65"/>
      <c r="AD162" s="67">
        <v>-0.06</v>
      </c>
      <c r="AE162" s="68">
        <v>1</v>
      </c>
      <c r="AF162" s="69">
        <f t="shared" si="94"/>
        <v>-0.06</v>
      </c>
      <c r="AG162" s="64"/>
      <c r="AH162" s="61">
        <f t="shared" si="99"/>
        <v>0</v>
      </c>
      <c r="AI162" s="62">
        <f t="shared" si="100"/>
        <v>0</v>
      </c>
      <c r="AJ162" s="65"/>
      <c r="AK162" s="67">
        <v>-0.06</v>
      </c>
      <c r="AL162" s="68">
        <v>1</v>
      </c>
      <c r="AM162" s="69">
        <f t="shared" si="95"/>
        <v>-0.06</v>
      </c>
      <c r="AN162" s="64"/>
      <c r="AO162" s="61">
        <f t="shared" si="101"/>
        <v>0</v>
      </c>
      <c r="AP162" s="62">
        <f t="shared" si="102"/>
        <v>0</v>
      </c>
      <c r="AQ162" s="65"/>
      <c r="AR162" s="67">
        <v>0</v>
      </c>
      <c r="AS162" s="68">
        <v>1</v>
      </c>
      <c r="AT162" s="69">
        <f t="shared" si="96"/>
        <v>0</v>
      </c>
      <c r="AU162" s="64"/>
      <c r="AV162" s="61">
        <f t="shared" si="103"/>
        <v>0.06</v>
      </c>
      <c r="AW162" s="62" t="str">
        <f t="shared" si="104"/>
        <v/>
      </c>
      <c r="AX162" s="15"/>
      <c r="AY162" s="15"/>
    </row>
    <row r="163" spans="1:51" x14ac:dyDescent="0.35">
      <c r="A163" s="13"/>
      <c r="B163" s="66" t="s">
        <v>121</v>
      </c>
      <c r="C163" s="56"/>
      <c r="D163" s="57" t="s">
        <v>24</v>
      </c>
      <c r="E163" s="56"/>
      <c r="F163" s="21"/>
      <c r="G163" s="67"/>
      <c r="H163" s="68"/>
      <c r="I163" s="69"/>
      <c r="J163" s="67"/>
      <c r="K163" s="68"/>
      <c r="L163" s="69"/>
      <c r="M163" s="61">
        <f t="shared" si="88"/>
        <v>0</v>
      </c>
      <c r="N163" s="62" t="str">
        <f t="shared" si="89"/>
        <v/>
      </c>
      <c r="O163" s="69"/>
      <c r="P163" s="67">
        <v>0</v>
      </c>
      <c r="Q163" s="68">
        <v>1</v>
      </c>
      <c r="R163" s="69">
        <f t="shared" si="90"/>
        <v>0</v>
      </c>
      <c r="S163" s="64"/>
      <c r="T163" s="61">
        <f t="shared" si="91"/>
        <v>0</v>
      </c>
      <c r="U163" s="62" t="str">
        <f t="shared" si="92"/>
        <v/>
      </c>
      <c r="V163" s="65"/>
      <c r="W163" s="67">
        <v>-0.14000000000000001</v>
      </c>
      <c r="X163" s="68">
        <v>1</v>
      </c>
      <c r="Y163" s="69">
        <f t="shared" si="93"/>
        <v>-0.14000000000000001</v>
      </c>
      <c r="Z163" s="64"/>
      <c r="AA163" s="61">
        <f t="shared" si="97"/>
        <v>-0.14000000000000001</v>
      </c>
      <c r="AB163" s="62" t="str">
        <f t="shared" si="98"/>
        <v/>
      </c>
      <c r="AC163" s="65"/>
      <c r="AD163" s="67">
        <v>-0.14000000000000001</v>
      </c>
      <c r="AE163" s="68">
        <v>1</v>
      </c>
      <c r="AF163" s="69">
        <f t="shared" si="94"/>
        <v>-0.14000000000000001</v>
      </c>
      <c r="AG163" s="64"/>
      <c r="AH163" s="61">
        <f t="shared" si="99"/>
        <v>0</v>
      </c>
      <c r="AI163" s="62">
        <f t="shared" si="100"/>
        <v>0</v>
      </c>
      <c r="AJ163" s="65"/>
      <c r="AK163" s="67">
        <v>-0.14000000000000001</v>
      </c>
      <c r="AL163" s="68">
        <v>1</v>
      </c>
      <c r="AM163" s="69">
        <f t="shared" si="95"/>
        <v>-0.14000000000000001</v>
      </c>
      <c r="AN163" s="64"/>
      <c r="AO163" s="61">
        <f t="shared" si="101"/>
        <v>0</v>
      </c>
      <c r="AP163" s="62">
        <f t="shared" si="102"/>
        <v>0</v>
      </c>
      <c r="AQ163" s="65"/>
      <c r="AR163" s="67">
        <v>-0.14000000000000001</v>
      </c>
      <c r="AS163" s="68">
        <v>1</v>
      </c>
      <c r="AT163" s="69">
        <f t="shared" si="96"/>
        <v>-0.14000000000000001</v>
      </c>
      <c r="AU163" s="64"/>
      <c r="AV163" s="61">
        <f t="shared" si="103"/>
        <v>0</v>
      </c>
      <c r="AW163" s="62">
        <f t="shared" si="104"/>
        <v>0</v>
      </c>
      <c r="AX163" s="15"/>
      <c r="AY163" s="15"/>
    </row>
    <row r="164" spans="1:51" x14ac:dyDescent="0.35">
      <c r="A164" s="13"/>
      <c r="B164" s="66" t="s">
        <v>112</v>
      </c>
      <c r="C164" s="56"/>
      <c r="D164" s="57" t="s">
        <v>24</v>
      </c>
      <c r="E164" s="56"/>
      <c r="F164" s="21"/>
      <c r="G164" s="67"/>
      <c r="H164" s="68"/>
      <c r="I164" s="69"/>
      <c r="J164" s="67"/>
      <c r="K164" s="68"/>
      <c r="L164" s="69"/>
      <c r="M164" s="61">
        <f t="shared" si="88"/>
        <v>0</v>
      </c>
      <c r="N164" s="62" t="str">
        <f t="shared" si="89"/>
        <v/>
      </c>
      <c r="O164" s="69"/>
      <c r="P164" s="67">
        <v>-1.41</v>
      </c>
      <c r="Q164" s="68">
        <v>1</v>
      </c>
      <c r="R164" s="60">
        <f>Q164*P164</f>
        <v>-1.41</v>
      </c>
      <c r="S164" s="64"/>
      <c r="T164" s="61">
        <f t="shared" si="91"/>
        <v>-1.41</v>
      </c>
      <c r="U164" s="62" t="str">
        <f t="shared" si="92"/>
        <v/>
      </c>
      <c r="V164" s="65"/>
      <c r="W164" s="67">
        <v>-1.41</v>
      </c>
      <c r="X164" s="68">
        <v>1</v>
      </c>
      <c r="Y164" s="69">
        <f>X164*W164</f>
        <v>-1.41</v>
      </c>
      <c r="Z164" s="64"/>
      <c r="AA164" s="61">
        <f>Y164-R164</f>
        <v>0</v>
      </c>
      <c r="AB164" s="62">
        <f>IF(OR(R164=0,Y164=0),"",(AA164/R164))</f>
        <v>0</v>
      </c>
      <c r="AC164" s="65"/>
      <c r="AD164" s="67">
        <v>0</v>
      </c>
      <c r="AE164" s="68">
        <v>1</v>
      </c>
      <c r="AF164" s="69">
        <f>AE164*AD164</f>
        <v>0</v>
      </c>
      <c r="AG164" s="64"/>
      <c r="AH164" s="61">
        <f>AF164-Y164</f>
        <v>1.41</v>
      </c>
      <c r="AI164" s="62" t="str">
        <f>IF(OR(Y164=0,AF164=0),"",(AH164/Y164))</f>
        <v/>
      </c>
      <c r="AJ164" s="65"/>
      <c r="AK164" s="67">
        <v>0</v>
      </c>
      <c r="AL164" s="68">
        <v>1</v>
      </c>
      <c r="AM164" s="69">
        <f>AL164*AK164</f>
        <v>0</v>
      </c>
      <c r="AN164" s="64"/>
      <c r="AO164" s="61">
        <f>AM164-AF164</f>
        <v>0</v>
      </c>
      <c r="AP164" s="62" t="str">
        <f>IF(OR(AF164=0,AM164=0),"",(AO164/AF164))</f>
        <v/>
      </c>
      <c r="AQ164" s="65"/>
      <c r="AR164" s="67">
        <v>0</v>
      </c>
      <c r="AS164" s="68">
        <v>1</v>
      </c>
      <c r="AT164" s="69">
        <f>AS164*AR164</f>
        <v>0</v>
      </c>
      <c r="AU164" s="64"/>
      <c r="AV164" s="61">
        <f>AT164-AM164</f>
        <v>0</v>
      </c>
      <c r="AW164" s="62" t="str">
        <f>IF(OR(AM164=0,AT164=0),"",(AV164/AM164))</f>
        <v/>
      </c>
      <c r="AX164" s="15"/>
      <c r="AY164" s="15"/>
    </row>
    <row r="165" spans="1:51" x14ac:dyDescent="0.35">
      <c r="A165" s="13"/>
      <c r="B165" s="66" t="s">
        <v>113</v>
      </c>
      <c r="C165" s="56"/>
      <c r="D165" s="57" t="s">
        <v>24</v>
      </c>
      <c r="E165" s="56"/>
      <c r="F165" s="21"/>
      <c r="G165" s="67"/>
      <c r="H165" s="68"/>
      <c r="I165" s="69"/>
      <c r="J165" s="67"/>
      <c r="K165" s="68"/>
      <c r="L165" s="69"/>
      <c r="M165" s="61">
        <f t="shared" si="88"/>
        <v>0</v>
      </c>
      <c r="N165" s="62" t="str">
        <f t="shared" si="89"/>
        <v/>
      </c>
      <c r="O165" s="69"/>
      <c r="P165" s="67">
        <v>-0.28000000000000003</v>
      </c>
      <c r="Q165" s="68">
        <v>1</v>
      </c>
      <c r="R165" s="69">
        <f>Q165*P165</f>
        <v>-0.28000000000000003</v>
      </c>
      <c r="S165" s="64"/>
      <c r="T165" s="61">
        <f t="shared" si="91"/>
        <v>-0.28000000000000003</v>
      </c>
      <c r="U165" s="62" t="str">
        <f t="shared" si="92"/>
        <v/>
      </c>
      <c r="V165" s="65"/>
      <c r="W165" s="67">
        <v>-0.28000000000000003</v>
      </c>
      <c r="X165" s="68">
        <v>1</v>
      </c>
      <c r="Y165" s="69">
        <f>X165*W165</f>
        <v>-0.28000000000000003</v>
      </c>
      <c r="Z165" s="64"/>
      <c r="AA165" s="61">
        <f>Y165-R165</f>
        <v>0</v>
      </c>
      <c r="AB165" s="62">
        <f>IF(OR(R165=0,Y165=0),"",(AA165/R165))</f>
        <v>0</v>
      </c>
      <c r="AC165" s="65"/>
      <c r="AD165" s="67">
        <v>-0.28000000000000003</v>
      </c>
      <c r="AE165" s="68">
        <v>1</v>
      </c>
      <c r="AF165" s="69">
        <f>AE165*AD165</f>
        <v>-0.28000000000000003</v>
      </c>
      <c r="AG165" s="64"/>
      <c r="AH165" s="61">
        <f>AF165-Y165</f>
        <v>0</v>
      </c>
      <c r="AI165" s="62">
        <f>IF(OR(Y165=0,AF165=0),"",(AH165/Y165))</f>
        <v>0</v>
      </c>
      <c r="AJ165" s="65"/>
      <c r="AK165" s="67">
        <v>-0.28000000000000003</v>
      </c>
      <c r="AL165" s="68">
        <v>1</v>
      </c>
      <c r="AM165" s="69">
        <f>AL165*AK165</f>
        <v>-0.28000000000000003</v>
      </c>
      <c r="AN165" s="64"/>
      <c r="AO165" s="61">
        <f>AM165-AF165</f>
        <v>0</v>
      </c>
      <c r="AP165" s="62">
        <f>IF(OR(AF165=0,AM165=0),"",(AO165/AF165))</f>
        <v>0</v>
      </c>
      <c r="AQ165" s="65"/>
      <c r="AR165" s="67">
        <v>-0.28000000000000003</v>
      </c>
      <c r="AS165" s="68">
        <v>1</v>
      </c>
      <c r="AT165" s="69">
        <f>AS165*AR165</f>
        <v>-0.28000000000000003</v>
      </c>
      <c r="AU165" s="64"/>
      <c r="AV165" s="61">
        <f>AT165-AM165</f>
        <v>0</v>
      </c>
      <c r="AW165" s="62">
        <f>IF(OR(AM165=0,AT165=0),"",(AV165/AM165))</f>
        <v>0</v>
      </c>
      <c r="AX165" s="15"/>
      <c r="AY165" s="15"/>
    </row>
    <row r="166" spans="1:51" x14ac:dyDescent="0.35">
      <c r="A166" s="13"/>
      <c r="B166" s="72" t="s">
        <v>114</v>
      </c>
      <c r="C166" s="56"/>
      <c r="D166" s="57" t="s">
        <v>24</v>
      </c>
      <c r="E166" s="56"/>
      <c r="F166" s="21"/>
      <c r="G166" s="67"/>
      <c r="H166" s="68"/>
      <c r="I166" s="69"/>
      <c r="J166" s="67"/>
      <c r="K166" s="68"/>
      <c r="L166" s="69"/>
      <c r="M166" s="61">
        <f t="shared" si="88"/>
        <v>0</v>
      </c>
      <c r="N166" s="62" t="str">
        <f t="shared" si="89"/>
        <v/>
      </c>
      <c r="O166" s="69"/>
      <c r="P166" s="67">
        <v>0</v>
      </c>
      <c r="Q166" s="68">
        <v>1</v>
      </c>
      <c r="R166" s="69">
        <f t="shared" si="90"/>
        <v>0</v>
      </c>
      <c r="S166" s="64"/>
      <c r="T166" s="61">
        <f t="shared" si="91"/>
        <v>0</v>
      </c>
      <c r="U166" s="62" t="str">
        <f t="shared" si="92"/>
        <v/>
      </c>
      <c r="V166" s="65"/>
      <c r="W166" s="67">
        <v>-0.74</v>
      </c>
      <c r="X166" s="68">
        <v>1</v>
      </c>
      <c r="Y166" s="69">
        <f t="shared" si="93"/>
        <v>-0.74</v>
      </c>
      <c r="Z166" s="64"/>
      <c r="AA166" s="61">
        <f t="shared" si="97"/>
        <v>-0.74</v>
      </c>
      <c r="AB166" s="62" t="str">
        <f t="shared" si="98"/>
        <v/>
      </c>
      <c r="AC166" s="65"/>
      <c r="AD166" s="67">
        <v>-0.74</v>
      </c>
      <c r="AE166" s="68">
        <v>1</v>
      </c>
      <c r="AF166" s="69">
        <f t="shared" si="94"/>
        <v>-0.74</v>
      </c>
      <c r="AG166" s="64"/>
      <c r="AH166" s="61">
        <f t="shared" si="99"/>
        <v>0</v>
      </c>
      <c r="AI166" s="62">
        <f t="shared" si="100"/>
        <v>0</v>
      </c>
      <c r="AJ166" s="65"/>
      <c r="AK166" s="67">
        <v>-0.74</v>
      </c>
      <c r="AL166" s="68">
        <v>1</v>
      </c>
      <c r="AM166" s="69">
        <f t="shared" si="95"/>
        <v>-0.74</v>
      </c>
      <c r="AN166" s="64"/>
      <c r="AO166" s="61">
        <f t="shared" si="101"/>
        <v>0</v>
      </c>
      <c r="AP166" s="62">
        <f t="shared" si="102"/>
        <v>0</v>
      </c>
      <c r="AQ166" s="65"/>
      <c r="AR166" s="67">
        <v>-0.74</v>
      </c>
      <c r="AS166" s="68">
        <v>1</v>
      </c>
      <c r="AT166" s="69">
        <f t="shared" si="96"/>
        <v>-0.74</v>
      </c>
      <c r="AU166" s="64"/>
      <c r="AV166" s="61">
        <f t="shared" si="103"/>
        <v>0</v>
      </c>
      <c r="AW166" s="62">
        <f t="shared" si="104"/>
        <v>0</v>
      </c>
      <c r="AX166" s="15"/>
      <c r="AY166" s="15"/>
    </row>
    <row r="167" spans="1:51" s="86" customFormat="1" x14ac:dyDescent="0.35">
      <c r="A167" s="73"/>
      <c r="B167" s="74" t="s">
        <v>28</v>
      </c>
      <c r="C167" s="75"/>
      <c r="D167" s="76"/>
      <c r="E167" s="75"/>
      <c r="F167" s="77"/>
      <c r="G167" s="78"/>
      <c r="H167" s="79"/>
      <c r="I167" s="80">
        <f>SUM(I149:I166)</f>
        <v>40.699999999999996</v>
      </c>
      <c r="J167" s="78"/>
      <c r="K167" s="79"/>
      <c r="L167" s="80">
        <f>SUM(L149:L166)</f>
        <v>42.689999999999991</v>
      </c>
      <c r="M167" s="81">
        <f t="shared" si="88"/>
        <v>1.9899999999999949</v>
      </c>
      <c r="N167" s="82">
        <f t="shared" si="89"/>
        <v>4.8894348894348773E-2</v>
      </c>
      <c r="O167" s="80"/>
      <c r="P167" s="78"/>
      <c r="Q167" s="79"/>
      <c r="R167" s="80">
        <f>SUM(R149:R166)</f>
        <v>45.93</v>
      </c>
      <c r="S167" s="84"/>
      <c r="T167" s="81">
        <f t="shared" si="91"/>
        <v>3.2400000000000091</v>
      </c>
      <c r="U167" s="82">
        <f t="shared" si="92"/>
        <v>7.5895994378074719E-2</v>
      </c>
      <c r="V167" s="85"/>
      <c r="W167" s="78"/>
      <c r="X167" s="79"/>
      <c r="Y167" s="80">
        <f>SUM(Y149:Y166)</f>
        <v>49.33</v>
      </c>
      <c r="Z167" s="84"/>
      <c r="AA167" s="81">
        <f>Y167-R167</f>
        <v>3.3999999999999986</v>
      </c>
      <c r="AB167" s="82">
        <f t="shared" si="98"/>
        <v>7.4025691269322846E-2</v>
      </c>
      <c r="AC167" s="85"/>
      <c r="AD167" s="78"/>
      <c r="AE167" s="79"/>
      <c r="AF167" s="80">
        <f>SUM(AF149:AF166)</f>
        <v>53.05</v>
      </c>
      <c r="AG167" s="84"/>
      <c r="AH167" s="81">
        <f t="shared" si="99"/>
        <v>3.7199999999999989</v>
      </c>
      <c r="AI167" s="82">
        <f t="shared" si="100"/>
        <v>7.5410500709507375E-2</v>
      </c>
      <c r="AJ167" s="85"/>
      <c r="AK167" s="78"/>
      <c r="AL167" s="79"/>
      <c r="AM167" s="80">
        <f>SUM(AM149:AM166)</f>
        <v>57.019999999999996</v>
      </c>
      <c r="AN167" s="84"/>
      <c r="AO167" s="81">
        <f t="shared" si="101"/>
        <v>3.9699999999999989</v>
      </c>
      <c r="AP167" s="82">
        <f t="shared" si="102"/>
        <v>7.4835061262959454E-2</v>
      </c>
      <c r="AQ167" s="85"/>
      <c r="AR167" s="78"/>
      <c r="AS167" s="79"/>
      <c r="AT167" s="80">
        <f>SUM(AT149:AT166)</f>
        <v>59.879999999999995</v>
      </c>
      <c r="AU167" s="84"/>
      <c r="AV167" s="81">
        <f t="shared" si="103"/>
        <v>2.8599999999999994</v>
      </c>
      <c r="AW167" s="82">
        <f t="shared" si="104"/>
        <v>5.0157839354612412E-2</v>
      </c>
    </row>
    <row r="168" spans="1:51" ht="15.75" customHeight="1" x14ac:dyDescent="0.35">
      <c r="A168" s="13"/>
      <c r="B168" s="87" t="s">
        <v>29</v>
      </c>
      <c r="C168" s="56"/>
      <c r="D168" s="57" t="s">
        <v>30</v>
      </c>
      <c r="E168" s="56"/>
      <c r="F168" s="21"/>
      <c r="G168" s="88">
        <f>IF(ISBLANK($D142)=TRUE, 0, IF($D142="ULO", $I$323*G181+$I$324*G182+$I$325*G183+$I$326*$G$184, IF(AND($D142="non-ULO", H186&gt;0), G186,G185)))</f>
        <v>9.2739999999999989E-2</v>
      </c>
      <c r="H168" s="89">
        <f>$G$144*(1+G196)-$G$144</f>
        <v>22.125000000000114</v>
      </c>
      <c r="I168" s="69">
        <f>H168*G168</f>
        <v>2.0518725000000102</v>
      </c>
      <c r="J168" s="88">
        <f>IF(ISBLANK($D142)=TRUE, 0, IF($D142="ULO", $I$323*J181+$I$324*J182+$I$325*J183+$I$326*$G$184, IF(AND($D142="non-ULO", K186&gt;0), J186,J185)))</f>
        <v>9.2739999999999989E-2</v>
      </c>
      <c r="K168" s="89">
        <f>$G$144*(1+J196)-$G$144</f>
        <v>22.125000000000114</v>
      </c>
      <c r="L168" s="69">
        <f>K168*J168</f>
        <v>2.0518725000000102</v>
      </c>
      <c r="M168" s="61">
        <f t="shared" si="88"/>
        <v>0</v>
      </c>
      <c r="N168" s="62">
        <f t="shared" si="89"/>
        <v>0</v>
      </c>
      <c r="O168" s="69"/>
      <c r="P168" s="88">
        <f>IF(ISBLANK($D142)=TRUE, 0, IF($D142="ULO", $I$323*P181+$I$324*P182+$I$325*P183+$I$326*$G$184, IF(AND($D142="non-ULO", Q186&gt;0), P186,P185)))</f>
        <v>9.2739999999999989E-2</v>
      </c>
      <c r="Q168" s="89">
        <f>$G$144*(1+P196)-$G$144</f>
        <v>22.125000000000114</v>
      </c>
      <c r="R168" s="69">
        <f>Q168*P168</f>
        <v>2.0518725000000102</v>
      </c>
      <c r="S168" s="64"/>
      <c r="T168" s="61">
        <f t="shared" si="91"/>
        <v>0</v>
      </c>
      <c r="U168" s="62">
        <f t="shared" si="92"/>
        <v>0</v>
      </c>
      <c r="V168" s="65"/>
      <c r="W168" s="88">
        <f>IF(ISBLANK($D142)=TRUE, 0, IF($D142="ULO", $I$323*W181+$I$324*W182+$I$325*W183+$I$326*$G$184, IF(AND($D142="non-ULO", X186&gt;0), W186,W185)))</f>
        <v>9.2739999999999989E-2</v>
      </c>
      <c r="X168" s="89">
        <f>$G$144*(1+W196)-$G$144</f>
        <v>22.125000000000114</v>
      </c>
      <c r="Y168" s="69">
        <f>X168*W168</f>
        <v>2.0518725000000102</v>
      </c>
      <c r="Z168" s="64"/>
      <c r="AA168" s="61">
        <f t="shared" ref="AA168:AA172" si="107">Y168-R168</f>
        <v>0</v>
      </c>
      <c r="AB168" s="62">
        <f t="shared" si="98"/>
        <v>0</v>
      </c>
      <c r="AC168" s="65"/>
      <c r="AD168" s="88">
        <f>IF(ISBLANK($D142)=TRUE, 0, IF($D142="ULO", $I$323*AD181+$I$324*AD182+$I$325*AD183+$I$326*$G$184, IF(AND($D142="non-ULO", AE186&gt;0), AD186,AD185)))</f>
        <v>9.2739999999999989E-2</v>
      </c>
      <c r="AE168" s="89">
        <f>$G$144*(1+AD196)-$G$144</f>
        <v>22.125000000000114</v>
      </c>
      <c r="AF168" s="69">
        <f>AE168*AD168</f>
        <v>2.0518725000000102</v>
      </c>
      <c r="AG168" s="64"/>
      <c r="AH168" s="61">
        <f t="shared" si="99"/>
        <v>0</v>
      </c>
      <c r="AI168" s="62">
        <f t="shared" si="100"/>
        <v>0</v>
      </c>
      <c r="AJ168" s="65"/>
      <c r="AK168" s="88">
        <f>IF(ISBLANK($D142)=TRUE, 0, IF($D142="ULO", $I$323*AK181+$I$324*AK182+$I$325*AK183+$I$326*$G$184, IF(AND($D142="non-ULO", AL186&gt;0), AK186,AK185)))</f>
        <v>9.2739999999999989E-2</v>
      </c>
      <c r="AL168" s="89">
        <f>$G$144*(1+AK196)-$G$144</f>
        <v>22.125000000000114</v>
      </c>
      <c r="AM168" s="69">
        <f>AL168*AK168</f>
        <v>2.0518725000000102</v>
      </c>
      <c r="AN168" s="64"/>
      <c r="AO168" s="61">
        <f t="shared" si="101"/>
        <v>0</v>
      </c>
      <c r="AP168" s="62">
        <f t="shared" si="102"/>
        <v>0</v>
      </c>
      <c r="AQ168" s="65"/>
      <c r="AR168" s="88">
        <f>IF(ISBLANK($D142)=TRUE, 0, IF($D142="ULO", $I$323*AR181+$I$324*AR182+$I$325*AR183+$I$326*$G$184, IF(AND($D142="non-ULO", AS186&gt;0), AR186,AR185)))</f>
        <v>9.2739999999999989E-2</v>
      </c>
      <c r="AS168" s="89">
        <f>$G$144*(1+AR196)-$G$144</f>
        <v>22.125000000000114</v>
      </c>
      <c r="AT168" s="69">
        <f>AS168*AR168</f>
        <v>2.0518725000000102</v>
      </c>
      <c r="AU168" s="64"/>
      <c r="AV168" s="61">
        <f t="shared" si="103"/>
        <v>0</v>
      </c>
      <c r="AW168" s="62">
        <f t="shared" si="104"/>
        <v>0</v>
      </c>
      <c r="AX168" s="15"/>
      <c r="AY168" s="15"/>
    </row>
    <row r="169" spans="1:51" x14ac:dyDescent="0.35">
      <c r="A169" s="13"/>
      <c r="B169" s="87" t="s">
        <v>31</v>
      </c>
      <c r="C169" s="56"/>
      <c r="D169" s="57" t="s">
        <v>30</v>
      </c>
      <c r="E169" s="56"/>
      <c r="F169" s="21"/>
      <c r="G169" s="90">
        <v>3.1900000000000001E-3</v>
      </c>
      <c r="H169" s="89">
        <f>+$G$21</f>
        <v>750</v>
      </c>
      <c r="I169" s="69">
        <f t="shared" ref="I169" si="108">H169*G169</f>
        <v>2.3925000000000001</v>
      </c>
      <c r="J169" s="90">
        <v>4.4299999999999999E-3</v>
      </c>
      <c r="K169" s="89">
        <f>+$G$21</f>
        <v>750</v>
      </c>
      <c r="L169" s="69">
        <f t="shared" ref="L169" si="109">K169*J169</f>
        <v>3.3224999999999998</v>
      </c>
      <c r="M169" s="61">
        <f t="shared" si="88"/>
        <v>0.92999999999999972</v>
      </c>
      <c r="N169" s="62">
        <f t="shared" si="89"/>
        <v>0.38871473354231961</v>
      </c>
      <c r="O169" s="69"/>
      <c r="P169" s="90">
        <v>0</v>
      </c>
      <c r="Q169" s="89">
        <f>+$G$21</f>
        <v>750</v>
      </c>
      <c r="R169" s="69">
        <f t="shared" ref="R169" si="110">Q169*P169</f>
        <v>0</v>
      </c>
      <c r="S169" s="64"/>
      <c r="T169" s="61">
        <f t="shared" si="91"/>
        <v>-3.3224999999999998</v>
      </c>
      <c r="U169" s="62" t="str">
        <f t="shared" si="92"/>
        <v/>
      </c>
      <c r="V169" s="65"/>
      <c r="W169" s="90">
        <v>0</v>
      </c>
      <c r="X169" s="89">
        <f>+$G$21</f>
        <v>750</v>
      </c>
      <c r="Y169" s="69">
        <f t="shared" ref="Y169" si="111">X169*W169</f>
        <v>0</v>
      </c>
      <c r="Z169" s="64"/>
      <c r="AA169" s="61">
        <f t="shared" si="107"/>
        <v>0</v>
      </c>
      <c r="AB169" s="62" t="str">
        <f t="shared" si="98"/>
        <v/>
      </c>
      <c r="AC169" s="65"/>
      <c r="AD169" s="90">
        <v>0</v>
      </c>
      <c r="AE169" s="89">
        <f>+$G$21</f>
        <v>750</v>
      </c>
      <c r="AF169" s="69">
        <f t="shared" ref="AF169" si="112">AE169*AD169</f>
        <v>0</v>
      </c>
      <c r="AG169" s="64"/>
      <c r="AH169" s="61">
        <f t="shared" si="99"/>
        <v>0</v>
      </c>
      <c r="AI169" s="62" t="str">
        <f t="shared" si="100"/>
        <v/>
      </c>
      <c r="AJ169" s="65"/>
      <c r="AK169" s="90">
        <v>0</v>
      </c>
      <c r="AL169" s="89">
        <f>+$G$21</f>
        <v>750</v>
      </c>
      <c r="AM169" s="69">
        <f t="shared" ref="AM169" si="113">AL169*AK169</f>
        <v>0</v>
      </c>
      <c r="AN169" s="64"/>
      <c r="AO169" s="61">
        <f t="shared" si="101"/>
        <v>0</v>
      </c>
      <c r="AP169" s="62" t="str">
        <f t="shared" si="102"/>
        <v/>
      </c>
      <c r="AQ169" s="65"/>
      <c r="AR169" s="90">
        <v>0</v>
      </c>
      <c r="AS169" s="89">
        <f>+$G$21</f>
        <v>750</v>
      </c>
      <c r="AT169" s="69">
        <f t="shared" ref="AT169" si="114">AS169*AR169</f>
        <v>0</v>
      </c>
      <c r="AU169" s="64"/>
      <c r="AV169" s="61">
        <f t="shared" si="103"/>
        <v>0</v>
      </c>
      <c r="AW169" s="62" t="str">
        <f t="shared" si="104"/>
        <v/>
      </c>
      <c r="AX169" s="15"/>
      <c r="AY169" s="15"/>
    </row>
    <row r="170" spans="1:51" ht="17.25" customHeight="1" x14ac:dyDescent="0.35">
      <c r="A170" s="13"/>
      <c r="B170" s="87" t="s">
        <v>32</v>
      </c>
      <c r="C170" s="56"/>
      <c r="D170" s="57" t="s">
        <v>30</v>
      </c>
      <c r="E170" s="56"/>
      <c r="F170" s="21"/>
      <c r="G170" s="90">
        <v>-1.4999999999999999E-4</v>
      </c>
      <c r="H170" s="89">
        <f>+$G$21</f>
        <v>750</v>
      </c>
      <c r="I170" s="69">
        <f>H170*G170</f>
        <v>-0.11249999999999999</v>
      </c>
      <c r="J170" s="90">
        <v>-1.2999999999999999E-4</v>
      </c>
      <c r="K170" s="89">
        <f>+$G$21</f>
        <v>750</v>
      </c>
      <c r="L170" s="69">
        <f>K170*J170</f>
        <v>-9.7499999999999989E-2</v>
      </c>
      <c r="M170" s="61">
        <f t="shared" si="88"/>
        <v>1.4999999999999999E-2</v>
      </c>
      <c r="N170" s="62">
        <f t="shared" si="89"/>
        <v>-0.13333333333333333</v>
      </c>
      <c r="O170" s="69"/>
      <c r="P170" s="90">
        <v>0</v>
      </c>
      <c r="Q170" s="89">
        <f>+$G$21</f>
        <v>750</v>
      </c>
      <c r="R170" s="69">
        <f>Q170*P170</f>
        <v>0</v>
      </c>
      <c r="S170" s="64"/>
      <c r="T170" s="61">
        <f t="shared" si="91"/>
        <v>9.7499999999999989E-2</v>
      </c>
      <c r="U170" s="62" t="str">
        <f t="shared" si="92"/>
        <v/>
      </c>
      <c r="V170" s="65"/>
      <c r="W170" s="90">
        <v>0</v>
      </c>
      <c r="X170" s="89">
        <f>+$G$21</f>
        <v>750</v>
      </c>
      <c r="Y170" s="69">
        <f>X170*W170</f>
        <v>0</v>
      </c>
      <c r="Z170" s="64"/>
      <c r="AA170" s="61">
        <f t="shared" si="107"/>
        <v>0</v>
      </c>
      <c r="AB170" s="62" t="str">
        <f t="shared" si="98"/>
        <v/>
      </c>
      <c r="AC170" s="65"/>
      <c r="AD170" s="90">
        <v>0</v>
      </c>
      <c r="AE170" s="89">
        <f>+$G$21</f>
        <v>750</v>
      </c>
      <c r="AF170" s="69">
        <f>AE170*AD170</f>
        <v>0</v>
      </c>
      <c r="AG170" s="64"/>
      <c r="AH170" s="61">
        <f t="shared" si="99"/>
        <v>0</v>
      </c>
      <c r="AI170" s="62" t="str">
        <f t="shared" si="100"/>
        <v/>
      </c>
      <c r="AJ170" s="65"/>
      <c r="AK170" s="90">
        <v>0</v>
      </c>
      <c r="AL170" s="89">
        <f>+$G$21</f>
        <v>750</v>
      </c>
      <c r="AM170" s="69">
        <f>AL170*AK170</f>
        <v>0</v>
      </c>
      <c r="AN170" s="64"/>
      <c r="AO170" s="61">
        <f t="shared" si="101"/>
        <v>0</v>
      </c>
      <c r="AP170" s="62" t="str">
        <f t="shared" si="102"/>
        <v/>
      </c>
      <c r="AQ170" s="65"/>
      <c r="AR170" s="90">
        <v>0</v>
      </c>
      <c r="AS170" s="89">
        <f>+$G$21</f>
        <v>750</v>
      </c>
      <c r="AT170" s="69">
        <f>AS170*AR170</f>
        <v>0</v>
      </c>
      <c r="AU170" s="64"/>
      <c r="AV170" s="61">
        <f t="shared" si="103"/>
        <v>0</v>
      </c>
      <c r="AW170" s="62" t="str">
        <f t="shared" si="104"/>
        <v/>
      </c>
      <c r="AX170" s="15"/>
      <c r="AY170" s="15"/>
    </row>
    <row r="171" spans="1:51" ht="15.75" customHeight="1" x14ac:dyDescent="0.35">
      <c r="A171" s="13"/>
      <c r="B171" s="87" t="s">
        <v>33</v>
      </c>
      <c r="C171" s="56"/>
      <c r="D171" s="57" t="s">
        <v>30</v>
      </c>
      <c r="E171" s="56"/>
      <c r="F171" s="21"/>
      <c r="G171" s="90">
        <v>-2.5100000000000001E-3</v>
      </c>
      <c r="H171" s="91"/>
      <c r="I171" s="69">
        <f t="shared" ref="I171" si="115">H171*G171</f>
        <v>0</v>
      </c>
      <c r="J171" s="90">
        <v>0</v>
      </c>
      <c r="K171" s="91"/>
      <c r="L171" s="69">
        <f t="shared" ref="L171" si="116">K171*J171</f>
        <v>0</v>
      </c>
      <c r="M171" s="61">
        <f t="shared" si="88"/>
        <v>0</v>
      </c>
      <c r="N171" s="62" t="str">
        <f t="shared" si="89"/>
        <v/>
      </c>
      <c r="O171" s="69"/>
      <c r="P171" s="90">
        <v>0</v>
      </c>
      <c r="Q171" s="91"/>
      <c r="R171" s="69">
        <f t="shared" ref="R171" si="117">Q171*P171</f>
        <v>0</v>
      </c>
      <c r="S171" s="64"/>
      <c r="T171" s="61">
        <f t="shared" si="91"/>
        <v>0</v>
      </c>
      <c r="U171" s="62" t="str">
        <f t="shared" si="92"/>
        <v/>
      </c>
      <c r="V171" s="65"/>
      <c r="W171" s="90">
        <v>0</v>
      </c>
      <c r="X171" s="91"/>
      <c r="Y171" s="69">
        <f t="shared" ref="Y171" si="118">X171*W171</f>
        <v>0</v>
      </c>
      <c r="Z171" s="64"/>
      <c r="AA171" s="61">
        <f t="shared" si="107"/>
        <v>0</v>
      </c>
      <c r="AB171" s="62" t="str">
        <f t="shared" si="98"/>
        <v/>
      </c>
      <c r="AC171" s="65"/>
      <c r="AD171" s="90">
        <v>0</v>
      </c>
      <c r="AE171" s="91"/>
      <c r="AF171" s="69">
        <f t="shared" ref="AF171" si="119">AE171*AD171</f>
        <v>0</v>
      </c>
      <c r="AG171" s="64"/>
      <c r="AH171" s="61">
        <f t="shared" si="99"/>
        <v>0</v>
      </c>
      <c r="AI171" s="62" t="str">
        <f t="shared" si="100"/>
        <v/>
      </c>
      <c r="AJ171" s="65"/>
      <c r="AK171" s="90">
        <v>0</v>
      </c>
      <c r="AL171" s="91"/>
      <c r="AM171" s="69">
        <f t="shared" ref="AM171" si="120">AL171*AK171</f>
        <v>0</v>
      </c>
      <c r="AN171" s="64"/>
      <c r="AO171" s="61">
        <f t="shared" si="101"/>
        <v>0</v>
      </c>
      <c r="AP171" s="62" t="str">
        <f t="shared" si="102"/>
        <v/>
      </c>
      <c r="AQ171" s="65"/>
      <c r="AR171" s="90">
        <v>0</v>
      </c>
      <c r="AS171" s="91"/>
      <c r="AT171" s="69">
        <f t="shared" ref="AT171" si="121">AS171*AR171</f>
        <v>0</v>
      </c>
      <c r="AU171" s="64"/>
      <c r="AV171" s="61">
        <f t="shared" si="103"/>
        <v>0</v>
      </c>
      <c r="AW171" s="62" t="str">
        <f t="shared" si="104"/>
        <v/>
      </c>
      <c r="AX171" s="15"/>
      <c r="AY171" s="15"/>
    </row>
    <row r="172" spans="1:51" x14ac:dyDescent="0.35">
      <c r="A172" s="13"/>
      <c r="B172" s="92" t="s">
        <v>34</v>
      </c>
      <c r="C172" s="56"/>
      <c r="D172" s="57" t="s">
        <v>24</v>
      </c>
      <c r="E172" s="56"/>
      <c r="F172" s="21"/>
      <c r="G172" s="93">
        <v>0.41</v>
      </c>
      <c r="H172" s="59">
        <v>1</v>
      </c>
      <c r="I172" s="69">
        <f>H172*G172</f>
        <v>0.41</v>
      </c>
      <c r="J172" s="93">
        <v>0.41</v>
      </c>
      <c r="K172" s="59">
        <v>1</v>
      </c>
      <c r="L172" s="69">
        <f>K172*J172</f>
        <v>0.41</v>
      </c>
      <c r="M172" s="61">
        <f t="shared" si="88"/>
        <v>0</v>
      </c>
      <c r="N172" s="62">
        <f t="shared" si="89"/>
        <v>0</v>
      </c>
      <c r="O172" s="69"/>
      <c r="P172" s="93">
        <v>0.41</v>
      </c>
      <c r="Q172" s="59">
        <v>1</v>
      </c>
      <c r="R172" s="69">
        <f>Q172*P172</f>
        <v>0.41</v>
      </c>
      <c r="S172" s="64"/>
      <c r="T172" s="61">
        <f t="shared" si="91"/>
        <v>0</v>
      </c>
      <c r="U172" s="62">
        <f t="shared" si="92"/>
        <v>0</v>
      </c>
      <c r="V172" s="65"/>
      <c r="W172" s="93">
        <v>0.41</v>
      </c>
      <c r="X172" s="59">
        <v>1</v>
      </c>
      <c r="Y172" s="69">
        <f>X172*W172</f>
        <v>0.41</v>
      </c>
      <c r="Z172" s="64"/>
      <c r="AA172" s="61">
        <f t="shared" si="107"/>
        <v>0</v>
      </c>
      <c r="AB172" s="62">
        <f t="shared" si="98"/>
        <v>0</v>
      </c>
      <c r="AC172" s="65"/>
      <c r="AD172" s="93">
        <v>0.41</v>
      </c>
      <c r="AE172" s="59">
        <v>1</v>
      </c>
      <c r="AF172" s="69">
        <f>AE172*AD172</f>
        <v>0.41</v>
      </c>
      <c r="AG172" s="64"/>
      <c r="AH172" s="61">
        <f t="shared" si="99"/>
        <v>0</v>
      </c>
      <c r="AI172" s="62">
        <f t="shared" si="100"/>
        <v>0</v>
      </c>
      <c r="AJ172" s="65"/>
      <c r="AK172" s="93"/>
      <c r="AL172" s="59">
        <v>1</v>
      </c>
      <c r="AM172" s="69">
        <f>AL172*AK172</f>
        <v>0</v>
      </c>
      <c r="AN172" s="64"/>
      <c r="AO172" s="61">
        <f t="shared" si="101"/>
        <v>-0.41</v>
      </c>
      <c r="AP172" s="62" t="str">
        <f t="shared" si="102"/>
        <v/>
      </c>
      <c r="AQ172" s="65"/>
      <c r="AR172" s="93"/>
      <c r="AS172" s="59">
        <v>1</v>
      </c>
      <c r="AT172" s="69">
        <f>AS172*AR172</f>
        <v>0</v>
      </c>
      <c r="AU172" s="64"/>
      <c r="AV172" s="61">
        <f t="shared" si="103"/>
        <v>0</v>
      </c>
      <c r="AW172" s="62" t="str">
        <f t="shared" si="104"/>
        <v/>
      </c>
      <c r="AX172" s="15"/>
      <c r="AY172" s="15"/>
    </row>
    <row r="173" spans="1:51" s="86" customFormat="1" x14ac:dyDescent="0.35">
      <c r="A173" s="73"/>
      <c r="B173" s="94" t="s">
        <v>35</v>
      </c>
      <c r="C173" s="95"/>
      <c r="D173" s="96"/>
      <c r="E173" s="95"/>
      <c r="F173" s="77"/>
      <c r="G173" s="97"/>
      <c r="H173" s="98"/>
      <c r="I173" s="99">
        <f>SUM(I168:I172)+I167</f>
        <v>45.441872500000009</v>
      </c>
      <c r="J173" s="97"/>
      <c r="K173" s="98"/>
      <c r="L173" s="99">
        <f>SUM(L168:L172)+L167</f>
        <v>48.376872500000005</v>
      </c>
      <c r="M173" s="81">
        <f t="shared" si="88"/>
        <v>2.9349999999999952</v>
      </c>
      <c r="N173" s="82">
        <f t="shared" si="89"/>
        <v>6.4588007459419602E-2</v>
      </c>
      <c r="O173" s="99"/>
      <c r="P173" s="97"/>
      <c r="Q173" s="98"/>
      <c r="R173" s="99">
        <f>SUM(R168:R172)+R167</f>
        <v>48.391872500000012</v>
      </c>
      <c r="S173" s="84"/>
      <c r="T173" s="81">
        <f t="shared" si="91"/>
        <v>1.5000000000007674E-2</v>
      </c>
      <c r="U173" s="82">
        <f t="shared" si="92"/>
        <v>3.1006551736075276E-4</v>
      </c>
      <c r="V173" s="85"/>
      <c r="W173" s="97"/>
      <c r="X173" s="98"/>
      <c r="Y173" s="99">
        <f>SUM(Y168:Y172)+Y167</f>
        <v>51.791872500000011</v>
      </c>
      <c r="Z173" s="84"/>
      <c r="AA173" s="81">
        <f>Y173-R173</f>
        <v>3.3999999999999986</v>
      </c>
      <c r="AB173" s="82">
        <f t="shared" si="98"/>
        <v>7.0259732148203149E-2</v>
      </c>
      <c r="AC173" s="85"/>
      <c r="AD173" s="97"/>
      <c r="AE173" s="98"/>
      <c r="AF173" s="99">
        <f>SUM(AF168:AF172)+AF167</f>
        <v>55.51187250000001</v>
      </c>
      <c r="AG173" s="84"/>
      <c r="AH173" s="81">
        <f t="shared" si="99"/>
        <v>3.7199999999999989</v>
      </c>
      <c r="AI173" s="82">
        <f t="shared" si="100"/>
        <v>7.1825941415808017E-2</v>
      </c>
      <c r="AJ173" s="85"/>
      <c r="AK173" s="97"/>
      <c r="AL173" s="98"/>
      <c r="AM173" s="99">
        <f>SUM(AM168:AM172)+AM167</f>
        <v>59.071872500000005</v>
      </c>
      <c r="AN173" s="84"/>
      <c r="AO173" s="81">
        <f t="shared" si="101"/>
        <v>3.5599999999999952</v>
      </c>
      <c r="AP173" s="82">
        <f t="shared" si="102"/>
        <v>6.4130425432865637E-2</v>
      </c>
      <c r="AQ173" s="85"/>
      <c r="AR173" s="97"/>
      <c r="AS173" s="98"/>
      <c r="AT173" s="99">
        <f>SUM(AT168:AT172)+AT167</f>
        <v>61.931872500000004</v>
      </c>
      <c r="AU173" s="84"/>
      <c r="AV173" s="81">
        <f t="shared" si="103"/>
        <v>2.8599999999999994</v>
      </c>
      <c r="AW173" s="82">
        <f t="shared" si="104"/>
        <v>4.8415597457148477E-2</v>
      </c>
    </row>
    <row r="174" spans="1:51" x14ac:dyDescent="0.35">
      <c r="A174" s="13"/>
      <c r="B174" s="101" t="s">
        <v>36</v>
      </c>
      <c r="C174" s="21"/>
      <c r="D174" s="57" t="s">
        <v>30</v>
      </c>
      <c r="E174" s="21"/>
      <c r="F174" s="21"/>
      <c r="G174" s="102">
        <v>1.158E-2</v>
      </c>
      <c r="H174" s="103">
        <f>$G$21*(1+G196)</f>
        <v>772.12500000000011</v>
      </c>
      <c r="I174" s="60">
        <f>H174*G174</f>
        <v>8.9412075000000009</v>
      </c>
      <c r="J174" s="102">
        <v>1.141E-2</v>
      </c>
      <c r="K174" s="103">
        <f>$G$21*(1+J196)</f>
        <v>772.12500000000011</v>
      </c>
      <c r="L174" s="60">
        <f>K174*J174</f>
        <v>8.8099462500000012</v>
      </c>
      <c r="M174" s="61">
        <f t="shared" si="88"/>
        <v>-0.13126124999999966</v>
      </c>
      <c r="N174" s="62">
        <f t="shared" si="89"/>
        <v>-1.4680483592400652E-2</v>
      </c>
      <c r="O174" s="60"/>
      <c r="P174" s="102">
        <v>1.2019999999999999E-2</v>
      </c>
      <c r="Q174" s="103">
        <f>$G$21*(1+P196)</f>
        <v>772.12500000000011</v>
      </c>
      <c r="R174" s="60">
        <f>Q174*P174</f>
        <v>9.2809425000000001</v>
      </c>
      <c r="S174" s="64"/>
      <c r="T174" s="61">
        <f t="shared" si="91"/>
        <v>0.47099624999999889</v>
      </c>
      <c r="U174" s="62">
        <f t="shared" si="92"/>
        <v>5.3461875547764985E-2</v>
      </c>
      <c r="V174" s="65"/>
      <c r="W174" s="102">
        <v>1.2019999999999999E-2</v>
      </c>
      <c r="X174" s="103">
        <f>$G$21*(1+W196)</f>
        <v>772.12500000000011</v>
      </c>
      <c r="Y174" s="60">
        <f>X174*W174</f>
        <v>9.2809425000000001</v>
      </c>
      <c r="Z174" s="64"/>
      <c r="AA174" s="61">
        <f t="shared" ref="AA174:AA175" si="122">Y174-R174</f>
        <v>0</v>
      </c>
      <c r="AB174" s="62">
        <f t="shared" si="98"/>
        <v>0</v>
      </c>
      <c r="AC174" s="65"/>
      <c r="AD174" s="102">
        <v>1.2019999999999999E-2</v>
      </c>
      <c r="AE174" s="103">
        <f>$G$21*(1+AD196)</f>
        <v>772.12500000000011</v>
      </c>
      <c r="AF174" s="60">
        <f>AE174*AD174</f>
        <v>9.2809425000000001</v>
      </c>
      <c r="AG174" s="64"/>
      <c r="AH174" s="61">
        <f t="shared" si="99"/>
        <v>0</v>
      </c>
      <c r="AI174" s="62">
        <f t="shared" si="100"/>
        <v>0</v>
      </c>
      <c r="AJ174" s="65"/>
      <c r="AK174" s="102">
        <v>1.2019999999999999E-2</v>
      </c>
      <c r="AL174" s="103">
        <f>$G$21*(1+AK196)</f>
        <v>772.12500000000011</v>
      </c>
      <c r="AM174" s="60">
        <f>AL174*AK174</f>
        <v>9.2809425000000001</v>
      </c>
      <c r="AN174" s="64"/>
      <c r="AO174" s="61">
        <f t="shared" si="101"/>
        <v>0</v>
      </c>
      <c r="AP174" s="62">
        <f t="shared" si="102"/>
        <v>0</v>
      </c>
      <c r="AQ174" s="65"/>
      <c r="AR174" s="102">
        <v>1.2019999999999999E-2</v>
      </c>
      <c r="AS174" s="103">
        <f>$G$21*(1+AR196)</f>
        <v>772.12500000000011</v>
      </c>
      <c r="AT174" s="60">
        <f>AS174*AR174</f>
        <v>9.2809425000000001</v>
      </c>
      <c r="AU174" s="64"/>
      <c r="AV174" s="61">
        <f t="shared" si="103"/>
        <v>0</v>
      </c>
      <c r="AW174" s="62">
        <f t="shared" si="104"/>
        <v>0</v>
      </c>
      <c r="AX174" s="15"/>
      <c r="AY174" s="15"/>
    </row>
    <row r="175" spans="1:51" x14ac:dyDescent="0.35">
      <c r="A175" s="13"/>
      <c r="B175" s="101" t="s">
        <v>37</v>
      </c>
      <c r="C175" s="21"/>
      <c r="D175" s="57" t="s">
        <v>30</v>
      </c>
      <c r="E175" s="21"/>
      <c r="F175" s="21"/>
      <c r="G175" s="102">
        <v>7.3299999999999997E-3</v>
      </c>
      <c r="H175" s="104">
        <f>+H174</f>
        <v>772.12500000000011</v>
      </c>
      <c r="I175" s="60">
        <f>H175*G175</f>
        <v>5.6596762500000004</v>
      </c>
      <c r="J175" s="102">
        <v>7.79E-3</v>
      </c>
      <c r="K175" s="104">
        <f>+K174</f>
        <v>772.12500000000011</v>
      </c>
      <c r="L175" s="60">
        <f>K175*J175</f>
        <v>6.0148537500000012</v>
      </c>
      <c r="M175" s="61">
        <f t="shared" si="88"/>
        <v>0.35517750000000081</v>
      </c>
      <c r="N175" s="62">
        <f t="shared" si="89"/>
        <v>6.2755798090041073E-2</v>
      </c>
      <c r="O175" s="60"/>
      <c r="P175" s="102">
        <v>8.3300000000000006E-3</v>
      </c>
      <c r="Q175" s="104">
        <f>+Q174</f>
        <v>772.12500000000011</v>
      </c>
      <c r="R175" s="60">
        <f>Q175*P175</f>
        <v>6.4318012500000012</v>
      </c>
      <c r="S175" s="64"/>
      <c r="T175" s="61">
        <f t="shared" si="91"/>
        <v>0.41694750000000003</v>
      </c>
      <c r="U175" s="62">
        <f t="shared" si="92"/>
        <v>6.9319640564826687E-2</v>
      </c>
      <c r="V175" s="65"/>
      <c r="W175" s="102">
        <v>8.3300000000000006E-3</v>
      </c>
      <c r="X175" s="104">
        <f>+X174</f>
        <v>772.12500000000011</v>
      </c>
      <c r="Y175" s="60">
        <f>X175*W175</f>
        <v>6.4318012500000012</v>
      </c>
      <c r="Z175" s="64"/>
      <c r="AA175" s="61">
        <f t="shared" si="122"/>
        <v>0</v>
      </c>
      <c r="AB175" s="62">
        <f t="shared" si="98"/>
        <v>0</v>
      </c>
      <c r="AC175" s="65"/>
      <c r="AD175" s="102">
        <v>8.3300000000000006E-3</v>
      </c>
      <c r="AE175" s="104">
        <f>+AE174</f>
        <v>772.12500000000011</v>
      </c>
      <c r="AF175" s="60">
        <f>AE175*AD175</f>
        <v>6.4318012500000012</v>
      </c>
      <c r="AG175" s="64"/>
      <c r="AH175" s="61">
        <f t="shared" si="99"/>
        <v>0</v>
      </c>
      <c r="AI175" s="62">
        <f t="shared" si="100"/>
        <v>0</v>
      </c>
      <c r="AJ175" s="65"/>
      <c r="AK175" s="102">
        <v>8.3300000000000006E-3</v>
      </c>
      <c r="AL175" s="104">
        <f>+AL174</f>
        <v>772.12500000000011</v>
      </c>
      <c r="AM175" s="60">
        <f>AL175*AK175</f>
        <v>6.4318012500000012</v>
      </c>
      <c r="AN175" s="64"/>
      <c r="AO175" s="61">
        <f t="shared" si="101"/>
        <v>0</v>
      </c>
      <c r="AP175" s="62">
        <f t="shared" si="102"/>
        <v>0</v>
      </c>
      <c r="AQ175" s="65"/>
      <c r="AR175" s="102">
        <v>8.3300000000000006E-3</v>
      </c>
      <c r="AS175" s="104">
        <f>+AS174</f>
        <v>772.12500000000011</v>
      </c>
      <c r="AT175" s="60">
        <f>AS175*AR175</f>
        <v>6.4318012500000012</v>
      </c>
      <c r="AU175" s="64"/>
      <c r="AV175" s="61">
        <f t="shared" si="103"/>
        <v>0</v>
      </c>
      <c r="AW175" s="62">
        <f t="shared" si="104"/>
        <v>0</v>
      </c>
      <c r="AX175" s="15"/>
      <c r="AY175" s="15"/>
    </row>
    <row r="176" spans="1:51" s="86" customFormat="1" x14ac:dyDescent="0.35">
      <c r="A176" s="73"/>
      <c r="B176" s="94" t="s">
        <v>38</v>
      </c>
      <c r="C176" s="75"/>
      <c r="D176" s="96"/>
      <c r="E176" s="75"/>
      <c r="F176" s="105"/>
      <c r="G176" s="106"/>
      <c r="H176" s="107"/>
      <c r="I176" s="99">
        <f>SUM(I173:I175)</f>
        <v>60.042756250000011</v>
      </c>
      <c r="J176" s="106"/>
      <c r="K176" s="107"/>
      <c r="L176" s="99">
        <f>SUM(L173:L175)</f>
        <v>63.201672500000008</v>
      </c>
      <c r="M176" s="81">
        <f t="shared" si="88"/>
        <v>3.1589162499999972</v>
      </c>
      <c r="N176" s="82">
        <f t="shared" si="89"/>
        <v>5.2611113268138762E-2</v>
      </c>
      <c r="O176" s="99"/>
      <c r="P176" s="106"/>
      <c r="Q176" s="107"/>
      <c r="R176" s="99">
        <f>SUM(R173:R175)</f>
        <v>64.104616250000021</v>
      </c>
      <c r="S176" s="108"/>
      <c r="T176" s="81">
        <f t="shared" si="91"/>
        <v>0.90294375000001281</v>
      </c>
      <c r="U176" s="82">
        <f t="shared" si="92"/>
        <v>1.4286706574102335E-2</v>
      </c>
      <c r="V176" s="85"/>
      <c r="W176" s="106"/>
      <c r="X176" s="107"/>
      <c r="Y176" s="99">
        <f>SUM(Y173:Y175)</f>
        <v>67.504616250000012</v>
      </c>
      <c r="Z176" s="108"/>
      <c r="AA176" s="81">
        <f>Y176-R176</f>
        <v>3.3999999999999915</v>
      </c>
      <c r="AB176" s="82">
        <f t="shared" si="98"/>
        <v>5.3038302058316909E-2</v>
      </c>
      <c r="AC176" s="85"/>
      <c r="AD176" s="106"/>
      <c r="AE176" s="107"/>
      <c r="AF176" s="99">
        <f>SUM(AF173:AF175)</f>
        <v>71.224616250000011</v>
      </c>
      <c r="AG176" s="108"/>
      <c r="AH176" s="81">
        <f t="shared" si="99"/>
        <v>3.7199999999999989</v>
      </c>
      <c r="AI176" s="82">
        <f t="shared" si="100"/>
        <v>5.5107342381196016E-2</v>
      </c>
      <c r="AJ176" s="85"/>
      <c r="AK176" s="106"/>
      <c r="AL176" s="107"/>
      <c r="AM176" s="99">
        <f>SUM(AM173:AM175)</f>
        <v>74.784616250000013</v>
      </c>
      <c r="AN176" s="108"/>
      <c r="AO176" s="81">
        <f t="shared" si="101"/>
        <v>3.5600000000000023</v>
      </c>
      <c r="AP176" s="82">
        <f t="shared" si="102"/>
        <v>4.998271928211339E-2</v>
      </c>
      <c r="AQ176" s="85"/>
      <c r="AR176" s="106"/>
      <c r="AS176" s="107"/>
      <c r="AT176" s="99">
        <f>SUM(AT173:AT175)</f>
        <v>77.644616250000013</v>
      </c>
      <c r="AU176" s="108"/>
      <c r="AV176" s="81">
        <f t="shared" si="103"/>
        <v>2.8599999999999994</v>
      </c>
      <c r="AW176" s="82">
        <f t="shared" si="104"/>
        <v>3.8243159401115452E-2</v>
      </c>
    </row>
    <row r="177" spans="1:51" x14ac:dyDescent="0.35">
      <c r="A177" s="13"/>
      <c r="B177" s="66" t="s">
        <v>39</v>
      </c>
      <c r="C177" s="56"/>
      <c r="D177" s="57" t="s">
        <v>30</v>
      </c>
      <c r="E177" s="56"/>
      <c r="F177" s="21"/>
      <c r="G177" s="109">
        <v>4.1000000000000003E-3</v>
      </c>
      <c r="H177" s="91">
        <f>+H174</f>
        <v>772.12500000000011</v>
      </c>
      <c r="I177" s="69">
        <f t="shared" ref="I177:I188" si="123">H177*G177</f>
        <v>3.1657125000000006</v>
      </c>
      <c r="J177" s="109">
        <v>4.1000000000000003E-3</v>
      </c>
      <c r="K177" s="91">
        <f>+K174</f>
        <v>772.12500000000011</v>
      </c>
      <c r="L177" s="69">
        <f t="shared" ref="L177:L188" si="124">K177*J177</f>
        <v>3.1657125000000006</v>
      </c>
      <c r="M177" s="61">
        <f t="shared" si="88"/>
        <v>0</v>
      </c>
      <c r="N177" s="62">
        <f t="shared" si="89"/>
        <v>0</v>
      </c>
      <c r="O177" s="69"/>
      <c r="P177" s="109">
        <v>4.1000000000000003E-3</v>
      </c>
      <c r="Q177" s="91">
        <f>+Q174</f>
        <v>772.12500000000011</v>
      </c>
      <c r="R177" s="69">
        <f t="shared" ref="R177:R188" si="125">Q177*P177</f>
        <v>3.1657125000000006</v>
      </c>
      <c r="S177" s="64"/>
      <c r="T177" s="61">
        <f t="shared" si="91"/>
        <v>0</v>
      </c>
      <c r="U177" s="62">
        <f t="shared" si="92"/>
        <v>0</v>
      </c>
      <c r="V177" s="65"/>
      <c r="W177" s="109">
        <v>4.1000000000000003E-3</v>
      </c>
      <c r="X177" s="91">
        <f>+X174</f>
        <v>772.12500000000011</v>
      </c>
      <c r="Y177" s="69">
        <f t="shared" ref="Y177:Y188" si="126">X177*W177</f>
        <v>3.1657125000000006</v>
      </c>
      <c r="Z177" s="64"/>
      <c r="AA177" s="61">
        <f t="shared" ref="AA177:AA193" si="127">Y177-R177</f>
        <v>0</v>
      </c>
      <c r="AB177" s="62">
        <f t="shared" si="98"/>
        <v>0</v>
      </c>
      <c r="AC177" s="65"/>
      <c r="AD177" s="109">
        <v>4.1000000000000003E-3</v>
      </c>
      <c r="AE177" s="91">
        <f>+AE174</f>
        <v>772.12500000000011</v>
      </c>
      <c r="AF177" s="69">
        <f t="shared" ref="AF177:AF188" si="128">AE177*AD177</f>
        <v>3.1657125000000006</v>
      </c>
      <c r="AG177" s="64"/>
      <c r="AH177" s="61">
        <f t="shared" si="99"/>
        <v>0</v>
      </c>
      <c r="AI177" s="62">
        <f t="shared" si="100"/>
        <v>0</v>
      </c>
      <c r="AJ177" s="65"/>
      <c r="AK177" s="109">
        <v>4.1000000000000003E-3</v>
      </c>
      <c r="AL177" s="91">
        <f>+AL174</f>
        <v>772.12500000000011</v>
      </c>
      <c r="AM177" s="69">
        <f t="shared" ref="AM177:AM188" si="129">AL177*AK177</f>
        <v>3.1657125000000006</v>
      </c>
      <c r="AN177" s="64"/>
      <c r="AO177" s="61">
        <f t="shared" si="101"/>
        <v>0</v>
      </c>
      <c r="AP177" s="62">
        <f t="shared" si="102"/>
        <v>0</v>
      </c>
      <c r="AQ177" s="65"/>
      <c r="AR177" s="109">
        <v>4.1000000000000003E-3</v>
      </c>
      <c r="AS177" s="91">
        <f>+AS174</f>
        <v>772.12500000000011</v>
      </c>
      <c r="AT177" s="69">
        <f t="shared" ref="AT177:AT188" si="130">AS177*AR177</f>
        <v>3.1657125000000006</v>
      </c>
      <c r="AU177" s="64"/>
      <c r="AV177" s="61">
        <f t="shared" si="103"/>
        <v>0</v>
      </c>
      <c r="AW177" s="62">
        <f t="shared" si="104"/>
        <v>0</v>
      </c>
      <c r="AX177" s="15"/>
      <c r="AY177" s="15"/>
    </row>
    <row r="178" spans="1:51" x14ac:dyDescent="0.35">
      <c r="A178" s="13"/>
      <c r="B178" s="66" t="s">
        <v>40</v>
      </c>
      <c r="C178" s="56"/>
      <c r="D178" s="57" t="s">
        <v>30</v>
      </c>
      <c r="E178" s="56"/>
      <c r="F178" s="21"/>
      <c r="G178" s="109">
        <v>6.9999999999999999E-4</v>
      </c>
      <c r="H178" s="91">
        <f>+H174</f>
        <v>772.12500000000011</v>
      </c>
      <c r="I178" s="69">
        <f t="shared" si="123"/>
        <v>0.54048750000000012</v>
      </c>
      <c r="J178" s="109">
        <v>6.9999999999999999E-4</v>
      </c>
      <c r="K178" s="91">
        <f>+K174</f>
        <v>772.12500000000011</v>
      </c>
      <c r="L178" s="69">
        <f t="shared" si="124"/>
        <v>0.54048750000000012</v>
      </c>
      <c r="M178" s="61">
        <f t="shared" si="88"/>
        <v>0</v>
      </c>
      <c r="N178" s="62">
        <f t="shared" si="89"/>
        <v>0</v>
      </c>
      <c r="O178" s="69"/>
      <c r="P178" s="109">
        <v>6.9999999999999999E-4</v>
      </c>
      <c r="Q178" s="91">
        <f>+Q174</f>
        <v>772.12500000000011</v>
      </c>
      <c r="R178" s="69">
        <f t="shared" si="125"/>
        <v>0.54048750000000012</v>
      </c>
      <c r="S178" s="64"/>
      <c r="T178" s="61">
        <f t="shared" si="91"/>
        <v>0</v>
      </c>
      <c r="U178" s="62">
        <f t="shared" si="92"/>
        <v>0</v>
      </c>
      <c r="V178" s="65"/>
      <c r="W178" s="109">
        <v>6.9999999999999999E-4</v>
      </c>
      <c r="X178" s="91">
        <f>+X174</f>
        <v>772.12500000000011</v>
      </c>
      <c r="Y178" s="69">
        <f t="shared" si="126"/>
        <v>0.54048750000000012</v>
      </c>
      <c r="Z178" s="64"/>
      <c r="AA178" s="61">
        <f t="shared" si="127"/>
        <v>0</v>
      </c>
      <c r="AB178" s="62">
        <f t="shared" si="98"/>
        <v>0</v>
      </c>
      <c r="AC178" s="65"/>
      <c r="AD178" s="109">
        <v>6.9999999999999999E-4</v>
      </c>
      <c r="AE178" s="91">
        <f>+AE174</f>
        <v>772.12500000000011</v>
      </c>
      <c r="AF178" s="69">
        <f t="shared" si="128"/>
        <v>0.54048750000000012</v>
      </c>
      <c r="AG178" s="64"/>
      <c r="AH178" s="61">
        <f t="shared" si="99"/>
        <v>0</v>
      </c>
      <c r="AI178" s="62">
        <f t="shared" si="100"/>
        <v>0</v>
      </c>
      <c r="AJ178" s="65"/>
      <c r="AK178" s="109">
        <v>6.9999999999999999E-4</v>
      </c>
      <c r="AL178" s="91">
        <f>+AL174</f>
        <v>772.12500000000011</v>
      </c>
      <c r="AM178" s="69">
        <f t="shared" si="129"/>
        <v>0.54048750000000012</v>
      </c>
      <c r="AN178" s="64"/>
      <c r="AO178" s="61">
        <f t="shared" si="101"/>
        <v>0</v>
      </c>
      <c r="AP178" s="62">
        <f t="shared" si="102"/>
        <v>0</v>
      </c>
      <c r="AQ178" s="65"/>
      <c r="AR178" s="109">
        <v>6.9999999999999999E-4</v>
      </c>
      <c r="AS178" s="91">
        <f>+AS174</f>
        <v>772.12500000000011</v>
      </c>
      <c r="AT178" s="69">
        <f t="shared" si="130"/>
        <v>0.54048750000000012</v>
      </c>
      <c r="AU178" s="64"/>
      <c r="AV178" s="61">
        <f t="shared" si="103"/>
        <v>0</v>
      </c>
      <c r="AW178" s="62">
        <f t="shared" si="104"/>
        <v>0</v>
      </c>
      <c r="AX178" s="15"/>
      <c r="AY178" s="15"/>
    </row>
    <row r="179" spans="1:51" x14ac:dyDescent="0.35">
      <c r="A179" s="13"/>
      <c r="B179" s="66" t="s">
        <v>41</v>
      </c>
      <c r="C179" s="56"/>
      <c r="D179" s="57" t="s">
        <v>30</v>
      </c>
      <c r="E179" s="56"/>
      <c r="F179" s="21"/>
      <c r="G179" s="109">
        <v>4.0000000000000002E-4</v>
      </c>
      <c r="H179" s="91">
        <f>+H174</f>
        <v>772.12500000000011</v>
      </c>
      <c r="I179" s="69">
        <f t="shared" si="123"/>
        <v>0.30885000000000007</v>
      </c>
      <c r="J179" s="109">
        <v>4.0000000000000002E-4</v>
      </c>
      <c r="K179" s="91">
        <f>+K174</f>
        <v>772.12500000000011</v>
      </c>
      <c r="L179" s="69">
        <f t="shared" si="124"/>
        <v>0.30885000000000007</v>
      </c>
      <c r="M179" s="61">
        <f t="shared" si="88"/>
        <v>0</v>
      </c>
      <c r="N179" s="62">
        <f t="shared" si="89"/>
        <v>0</v>
      </c>
      <c r="O179" s="69"/>
      <c r="P179" s="109">
        <v>4.0000000000000002E-4</v>
      </c>
      <c r="Q179" s="91">
        <f>+Q174</f>
        <v>772.12500000000011</v>
      </c>
      <c r="R179" s="69">
        <f t="shared" si="125"/>
        <v>0.30885000000000007</v>
      </c>
      <c r="S179" s="64"/>
      <c r="T179" s="61">
        <f t="shared" si="91"/>
        <v>0</v>
      </c>
      <c r="U179" s="62">
        <f t="shared" si="92"/>
        <v>0</v>
      </c>
      <c r="V179" s="65"/>
      <c r="W179" s="109">
        <v>4.0000000000000002E-4</v>
      </c>
      <c r="X179" s="91">
        <f>+X174</f>
        <v>772.12500000000011</v>
      </c>
      <c r="Y179" s="69">
        <f t="shared" si="126"/>
        <v>0.30885000000000007</v>
      </c>
      <c r="Z179" s="64"/>
      <c r="AA179" s="61">
        <f t="shared" si="127"/>
        <v>0</v>
      </c>
      <c r="AB179" s="62">
        <f t="shared" si="98"/>
        <v>0</v>
      </c>
      <c r="AC179" s="65"/>
      <c r="AD179" s="109">
        <v>4.0000000000000002E-4</v>
      </c>
      <c r="AE179" s="91">
        <f>+AE174</f>
        <v>772.12500000000011</v>
      </c>
      <c r="AF179" s="69">
        <f t="shared" si="128"/>
        <v>0.30885000000000007</v>
      </c>
      <c r="AG179" s="64"/>
      <c r="AH179" s="61">
        <f t="shared" si="99"/>
        <v>0</v>
      </c>
      <c r="AI179" s="62">
        <f t="shared" si="100"/>
        <v>0</v>
      </c>
      <c r="AJ179" s="65"/>
      <c r="AK179" s="109">
        <v>4.0000000000000002E-4</v>
      </c>
      <c r="AL179" s="91">
        <f>+AL174</f>
        <v>772.12500000000011</v>
      </c>
      <c r="AM179" s="69">
        <f t="shared" si="129"/>
        <v>0.30885000000000007</v>
      </c>
      <c r="AN179" s="64"/>
      <c r="AO179" s="61">
        <f t="shared" si="101"/>
        <v>0</v>
      </c>
      <c r="AP179" s="62">
        <f t="shared" si="102"/>
        <v>0</v>
      </c>
      <c r="AQ179" s="65"/>
      <c r="AR179" s="109">
        <v>4.0000000000000002E-4</v>
      </c>
      <c r="AS179" s="91">
        <f>+AS174</f>
        <v>772.12500000000011</v>
      </c>
      <c r="AT179" s="69">
        <f t="shared" si="130"/>
        <v>0.30885000000000007</v>
      </c>
      <c r="AU179" s="64"/>
      <c r="AV179" s="61">
        <f t="shared" si="103"/>
        <v>0</v>
      </c>
      <c r="AW179" s="62">
        <f t="shared" si="104"/>
        <v>0</v>
      </c>
      <c r="AX179" s="15"/>
      <c r="AY179" s="15"/>
    </row>
    <row r="180" spans="1:51" x14ac:dyDescent="0.35">
      <c r="A180" s="13"/>
      <c r="B180" s="66" t="s">
        <v>42</v>
      </c>
      <c r="C180" s="56"/>
      <c r="D180" s="57" t="s">
        <v>24</v>
      </c>
      <c r="E180" s="56"/>
      <c r="F180" s="21"/>
      <c r="G180" s="110">
        <v>0.25</v>
      </c>
      <c r="H180" s="178">
        <v>1</v>
      </c>
      <c r="I180" s="60">
        <f t="shared" si="123"/>
        <v>0.25</v>
      </c>
      <c r="J180" s="110">
        <v>0.25</v>
      </c>
      <c r="K180" s="178">
        <v>1</v>
      </c>
      <c r="L180" s="60">
        <f t="shared" si="124"/>
        <v>0.25</v>
      </c>
      <c r="M180" s="61">
        <f t="shared" si="88"/>
        <v>0</v>
      </c>
      <c r="N180" s="62">
        <f t="shared" si="89"/>
        <v>0</v>
      </c>
      <c r="O180" s="60"/>
      <c r="P180" s="110">
        <v>0.25</v>
      </c>
      <c r="Q180" s="178">
        <v>1</v>
      </c>
      <c r="R180" s="60">
        <f t="shared" si="125"/>
        <v>0.25</v>
      </c>
      <c r="S180" s="64"/>
      <c r="T180" s="61">
        <f t="shared" si="91"/>
        <v>0</v>
      </c>
      <c r="U180" s="62">
        <f t="shared" si="92"/>
        <v>0</v>
      </c>
      <c r="V180" s="65"/>
      <c r="W180" s="110">
        <v>0.25</v>
      </c>
      <c r="X180" s="178">
        <v>1</v>
      </c>
      <c r="Y180" s="60">
        <f t="shared" si="126"/>
        <v>0.25</v>
      </c>
      <c r="Z180" s="64"/>
      <c r="AA180" s="61">
        <f t="shared" si="127"/>
        <v>0</v>
      </c>
      <c r="AB180" s="62">
        <f t="shared" si="98"/>
        <v>0</v>
      </c>
      <c r="AC180" s="65"/>
      <c r="AD180" s="110">
        <v>0.25</v>
      </c>
      <c r="AE180" s="59">
        <v>1</v>
      </c>
      <c r="AF180" s="60">
        <f t="shared" si="128"/>
        <v>0.25</v>
      </c>
      <c r="AG180" s="64"/>
      <c r="AH180" s="61">
        <f t="shared" si="99"/>
        <v>0</v>
      </c>
      <c r="AI180" s="62">
        <f t="shared" si="100"/>
        <v>0</v>
      </c>
      <c r="AJ180" s="65"/>
      <c r="AK180" s="110">
        <v>0.25</v>
      </c>
      <c r="AL180" s="59">
        <v>1</v>
      </c>
      <c r="AM180" s="60">
        <f t="shared" si="129"/>
        <v>0.25</v>
      </c>
      <c r="AN180" s="64"/>
      <c r="AO180" s="61">
        <f t="shared" si="101"/>
        <v>0</v>
      </c>
      <c r="AP180" s="62">
        <f t="shared" si="102"/>
        <v>0</v>
      </c>
      <c r="AQ180" s="65"/>
      <c r="AR180" s="110">
        <v>0.25</v>
      </c>
      <c r="AS180" s="178">
        <v>1</v>
      </c>
      <c r="AT180" s="60">
        <f t="shared" si="130"/>
        <v>0.25</v>
      </c>
      <c r="AU180" s="64"/>
      <c r="AV180" s="61">
        <f t="shared" si="103"/>
        <v>0</v>
      </c>
      <c r="AW180" s="62">
        <f t="shared" si="104"/>
        <v>0</v>
      </c>
      <c r="AX180" s="15"/>
      <c r="AY180" s="15"/>
    </row>
    <row r="181" spans="1:51" x14ac:dyDescent="0.35">
      <c r="A181" s="13"/>
      <c r="B181" s="66" t="s">
        <v>60</v>
      </c>
      <c r="C181" s="56"/>
      <c r="D181" s="57" t="s">
        <v>30</v>
      </c>
      <c r="E181" s="56"/>
      <c r="F181" s="21"/>
      <c r="G181" s="109">
        <v>2.4E-2</v>
      </c>
      <c r="H181" s="113">
        <f>$I$323*$G$144</f>
        <v>247.5</v>
      </c>
      <c r="I181" s="69">
        <f t="shared" si="123"/>
        <v>5.94</v>
      </c>
      <c r="J181" s="109">
        <v>2.4E-2</v>
      </c>
      <c r="K181" s="113">
        <f>$I$323*$G$144</f>
        <v>247.5</v>
      </c>
      <c r="L181" s="69">
        <f t="shared" si="124"/>
        <v>5.94</v>
      </c>
      <c r="M181" s="61">
        <f t="shared" si="88"/>
        <v>0</v>
      </c>
      <c r="N181" s="62">
        <f t="shared" si="89"/>
        <v>0</v>
      </c>
      <c r="O181" s="69"/>
      <c r="P181" s="109">
        <v>2.4E-2</v>
      </c>
      <c r="Q181" s="113">
        <f>$I$323*$G$144</f>
        <v>247.5</v>
      </c>
      <c r="R181" s="69">
        <f t="shared" si="125"/>
        <v>5.94</v>
      </c>
      <c r="S181" s="64"/>
      <c r="T181" s="61">
        <f t="shared" si="91"/>
        <v>0</v>
      </c>
      <c r="U181" s="62">
        <f t="shared" si="92"/>
        <v>0</v>
      </c>
      <c r="V181" s="65"/>
      <c r="W181" s="109">
        <v>2.4E-2</v>
      </c>
      <c r="X181" s="113">
        <f>$I$323*$G$144</f>
        <v>247.5</v>
      </c>
      <c r="Y181" s="69">
        <f t="shared" si="126"/>
        <v>5.94</v>
      </c>
      <c r="Z181" s="64"/>
      <c r="AA181" s="61">
        <f t="shared" si="127"/>
        <v>0</v>
      </c>
      <c r="AB181" s="62">
        <f t="shared" si="98"/>
        <v>0</v>
      </c>
      <c r="AC181" s="65"/>
      <c r="AD181" s="109">
        <v>2.4E-2</v>
      </c>
      <c r="AE181" s="113">
        <f>$I$323*$G$144</f>
        <v>247.5</v>
      </c>
      <c r="AF181" s="69">
        <f t="shared" si="128"/>
        <v>5.94</v>
      </c>
      <c r="AG181" s="64"/>
      <c r="AH181" s="61">
        <f t="shared" si="99"/>
        <v>0</v>
      </c>
      <c r="AI181" s="62">
        <f t="shared" si="100"/>
        <v>0</v>
      </c>
      <c r="AJ181" s="65"/>
      <c r="AK181" s="109">
        <v>2.4E-2</v>
      </c>
      <c r="AL181" s="113">
        <f>$I$323*$G$144</f>
        <v>247.5</v>
      </c>
      <c r="AM181" s="69">
        <f t="shared" si="129"/>
        <v>5.94</v>
      </c>
      <c r="AN181" s="64"/>
      <c r="AO181" s="61">
        <f t="shared" si="101"/>
        <v>0</v>
      </c>
      <c r="AP181" s="62">
        <f t="shared" si="102"/>
        <v>0</v>
      </c>
      <c r="AQ181" s="65"/>
      <c r="AR181" s="109">
        <v>2.4E-2</v>
      </c>
      <c r="AS181" s="113">
        <f>$I$323*$G$144</f>
        <v>247.5</v>
      </c>
      <c r="AT181" s="69">
        <f t="shared" si="130"/>
        <v>5.94</v>
      </c>
      <c r="AU181" s="64"/>
      <c r="AV181" s="61">
        <f t="shared" si="103"/>
        <v>0</v>
      </c>
      <c r="AW181" s="62">
        <f t="shared" si="104"/>
        <v>0</v>
      </c>
      <c r="AX181" s="15"/>
      <c r="AY181" s="15"/>
    </row>
    <row r="182" spans="1:51" x14ac:dyDescent="0.35">
      <c r="A182" s="13"/>
      <c r="B182" s="66" t="s">
        <v>61</v>
      </c>
      <c r="C182" s="56"/>
      <c r="D182" s="57" t="s">
        <v>30</v>
      </c>
      <c r="E182" s="56"/>
      <c r="F182" s="21"/>
      <c r="G182" s="109">
        <v>7.3999999999999996E-2</v>
      </c>
      <c r="H182" s="112">
        <f>$I$324*$G$144</f>
        <v>150</v>
      </c>
      <c r="I182" s="69">
        <f t="shared" si="123"/>
        <v>11.1</v>
      </c>
      <c r="J182" s="109">
        <v>7.3999999999999996E-2</v>
      </c>
      <c r="K182" s="112">
        <f>$I$324*$G$144</f>
        <v>150</v>
      </c>
      <c r="L182" s="69">
        <f t="shared" si="124"/>
        <v>11.1</v>
      </c>
      <c r="M182" s="61">
        <f t="shared" si="88"/>
        <v>0</v>
      </c>
      <c r="N182" s="62">
        <f t="shared" si="89"/>
        <v>0</v>
      </c>
      <c r="O182" s="69"/>
      <c r="P182" s="109">
        <v>7.3999999999999996E-2</v>
      </c>
      <c r="Q182" s="112">
        <f>$I$324*$G$144</f>
        <v>150</v>
      </c>
      <c r="R182" s="69">
        <f t="shared" si="125"/>
        <v>11.1</v>
      </c>
      <c r="S182" s="64"/>
      <c r="T182" s="61">
        <f t="shared" si="91"/>
        <v>0</v>
      </c>
      <c r="U182" s="62">
        <f t="shared" si="92"/>
        <v>0</v>
      </c>
      <c r="V182" s="65"/>
      <c r="W182" s="109">
        <v>7.3999999999999996E-2</v>
      </c>
      <c r="X182" s="112">
        <f>$I$324*$G$144</f>
        <v>150</v>
      </c>
      <c r="Y182" s="69">
        <f t="shared" si="126"/>
        <v>11.1</v>
      </c>
      <c r="Z182" s="64"/>
      <c r="AA182" s="61">
        <f t="shared" si="127"/>
        <v>0</v>
      </c>
      <c r="AB182" s="62">
        <f t="shared" si="98"/>
        <v>0</v>
      </c>
      <c r="AC182" s="65"/>
      <c r="AD182" s="109">
        <v>7.3999999999999996E-2</v>
      </c>
      <c r="AE182" s="112">
        <f>$I$324*$G$144</f>
        <v>150</v>
      </c>
      <c r="AF182" s="69">
        <f t="shared" si="128"/>
        <v>11.1</v>
      </c>
      <c r="AG182" s="64"/>
      <c r="AH182" s="61">
        <f t="shared" si="99"/>
        <v>0</v>
      </c>
      <c r="AI182" s="62">
        <f t="shared" si="100"/>
        <v>0</v>
      </c>
      <c r="AJ182" s="65"/>
      <c r="AK182" s="109">
        <v>7.3999999999999996E-2</v>
      </c>
      <c r="AL182" s="112">
        <f>$I$324*$G$144</f>
        <v>150</v>
      </c>
      <c r="AM182" s="69">
        <f t="shared" si="129"/>
        <v>11.1</v>
      </c>
      <c r="AN182" s="64"/>
      <c r="AO182" s="61">
        <f t="shared" si="101"/>
        <v>0</v>
      </c>
      <c r="AP182" s="62">
        <f t="shared" si="102"/>
        <v>0</v>
      </c>
      <c r="AQ182" s="65"/>
      <c r="AR182" s="109">
        <v>7.3999999999999996E-2</v>
      </c>
      <c r="AS182" s="112">
        <f>$I$324*$G$144</f>
        <v>150</v>
      </c>
      <c r="AT182" s="69">
        <f t="shared" si="130"/>
        <v>11.1</v>
      </c>
      <c r="AU182" s="64"/>
      <c r="AV182" s="61">
        <f t="shared" si="103"/>
        <v>0</v>
      </c>
      <c r="AW182" s="62">
        <f t="shared" si="104"/>
        <v>0</v>
      </c>
      <c r="AX182" s="15"/>
      <c r="AY182" s="15"/>
    </row>
    <row r="183" spans="1:51" x14ac:dyDescent="0.35">
      <c r="A183" s="13"/>
      <c r="B183" s="66" t="s">
        <v>62</v>
      </c>
      <c r="C183" s="56"/>
      <c r="D183" s="57" t="s">
        <v>30</v>
      </c>
      <c r="E183" s="56"/>
      <c r="F183" s="21"/>
      <c r="G183" s="109">
        <v>0.10199999999999999</v>
      </c>
      <c r="H183" s="113">
        <f>$I$325*$G$144</f>
        <v>232.5</v>
      </c>
      <c r="I183" s="69">
        <f t="shared" si="123"/>
        <v>23.715</v>
      </c>
      <c r="J183" s="109">
        <v>0.10199999999999999</v>
      </c>
      <c r="K183" s="113">
        <f>$I$325*$G$144</f>
        <v>232.5</v>
      </c>
      <c r="L183" s="69">
        <f t="shared" si="124"/>
        <v>23.715</v>
      </c>
      <c r="M183" s="61">
        <f t="shared" si="88"/>
        <v>0</v>
      </c>
      <c r="N183" s="62">
        <f t="shared" si="89"/>
        <v>0</v>
      </c>
      <c r="O183" s="69"/>
      <c r="P183" s="109">
        <v>0.10199999999999999</v>
      </c>
      <c r="Q183" s="113">
        <f>$I$325*$G$144</f>
        <v>232.5</v>
      </c>
      <c r="R183" s="69">
        <f t="shared" si="125"/>
        <v>23.715</v>
      </c>
      <c r="S183" s="64"/>
      <c r="T183" s="61">
        <f t="shared" si="91"/>
        <v>0</v>
      </c>
      <c r="U183" s="62">
        <f t="shared" si="92"/>
        <v>0</v>
      </c>
      <c r="V183" s="65"/>
      <c r="W183" s="109">
        <v>0.10199999999999999</v>
      </c>
      <c r="X183" s="113">
        <f>$I$325*$G$144</f>
        <v>232.5</v>
      </c>
      <c r="Y183" s="69">
        <f t="shared" si="126"/>
        <v>23.715</v>
      </c>
      <c r="Z183" s="64"/>
      <c r="AA183" s="61">
        <f t="shared" si="127"/>
        <v>0</v>
      </c>
      <c r="AB183" s="62">
        <f t="shared" si="98"/>
        <v>0</v>
      </c>
      <c r="AC183" s="65"/>
      <c r="AD183" s="109">
        <v>0.10199999999999999</v>
      </c>
      <c r="AE183" s="113">
        <f>$I$325*$G$144</f>
        <v>232.5</v>
      </c>
      <c r="AF183" s="69">
        <f t="shared" si="128"/>
        <v>23.715</v>
      </c>
      <c r="AG183" s="64"/>
      <c r="AH183" s="61">
        <f t="shared" si="99"/>
        <v>0</v>
      </c>
      <c r="AI183" s="62">
        <f t="shared" si="100"/>
        <v>0</v>
      </c>
      <c r="AJ183" s="65"/>
      <c r="AK183" s="109">
        <v>0.10199999999999999</v>
      </c>
      <c r="AL183" s="113">
        <f>$I$325*$G$144</f>
        <v>232.5</v>
      </c>
      <c r="AM183" s="69">
        <f t="shared" si="129"/>
        <v>23.715</v>
      </c>
      <c r="AN183" s="64"/>
      <c r="AO183" s="61">
        <f t="shared" si="101"/>
        <v>0</v>
      </c>
      <c r="AP183" s="62">
        <f t="shared" si="102"/>
        <v>0</v>
      </c>
      <c r="AQ183" s="65"/>
      <c r="AR183" s="109">
        <v>0.10199999999999999</v>
      </c>
      <c r="AS183" s="113">
        <f>$I$325*$G$144</f>
        <v>232.5</v>
      </c>
      <c r="AT183" s="69">
        <f t="shared" si="130"/>
        <v>23.715</v>
      </c>
      <c r="AU183" s="64"/>
      <c r="AV183" s="61">
        <f t="shared" si="103"/>
        <v>0</v>
      </c>
      <c r="AW183" s="62">
        <f t="shared" si="104"/>
        <v>0</v>
      </c>
      <c r="AX183" s="15"/>
      <c r="AY183" s="15"/>
    </row>
    <row r="184" spans="1:51" x14ac:dyDescent="0.35">
      <c r="A184" s="13"/>
      <c r="B184" s="66" t="s">
        <v>63</v>
      </c>
      <c r="C184" s="56"/>
      <c r="D184" s="57" t="s">
        <v>30</v>
      </c>
      <c r="E184" s="56"/>
      <c r="F184" s="21"/>
      <c r="G184" s="109">
        <v>0.24</v>
      </c>
      <c r="H184" s="113">
        <f>$I$326*$G$144</f>
        <v>120</v>
      </c>
      <c r="I184" s="69">
        <f t="shared" si="123"/>
        <v>28.799999999999997</v>
      </c>
      <c r="J184" s="109">
        <v>0.24</v>
      </c>
      <c r="K184" s="113">
        <f>$I$326*$G$144</f>
        <v>120</v>
      </c>
      <c r="L184" s="69">
        <f t="shared" si="124"/>
        <v>28.799999999999997</v>
      </c>
      <c r="M184" s="61">
        <f t="shared" si="88"/>
        <v>0</v>
      </c>
      <c r="N184" s="62">
        <f t="shared" si="89"/>
        <v>0</v>
      </c>
      <c r="O184" s="69"/>
      <c r="P184" s="109">
        <v>0.24</v>
      </c>
      <c r="Q184" s="113">
        <f>$I$326*$G$144</f>
        <v>120</v>
      </c>
      <c r="R184" s="69">
        <f t="shared" si="125"/>
        <v>28.799999999999997</v>
      </c>
      <c r="S184" s="64"/>
      <c r="T184" s="61">
        <f t="shared" si="91"/>
        <v>0</v>
      </c>
      <c r="U184" s="62">
        <f t="shared" si="92"/>
        <v>0</v>
      </c>
      <c r="V184" s="65"/>
      <c r="W184" s="109">
        <v>0.24</v>
      </c>
      <c r="X184" s="113">
        <f>$I$326*$G$144</f>
        <v>120</v>
      </c>
      <c r="Y184" s="69">
        <f t="shared" si="126"/>
        <v>28.799999999999997</v>
      </c>
      <c r="Z184" s="64"/>
      <c r="AA184" s="61">
        <f t="shared" si="127"/>
        <v>0</v>
      </c>
      <c r="AB184" s="62">
        <f t="shared" si="98"/>
        <v>0</v>
      </c>
      <c r="AC184" s="65"/>
      <c r="AD184" s="109">
        <v>0.24</v>
      </c>
      <c r="AE184" s="111">
        <f>$I$326*$G$144</f>
        <v>120</v>
      </c>
      <c r="AF184" s="69">
        <f t="shared" si="128"/>
        <v>28.799999999999997</v>
      </c>
      <c r="AG184" s="64"/>
      <c r="AH184" s="61">
        <f t="shared" si="99"/>
        <v>0</v>
      </c>
      <c r="AI184" s="62">
        <f t="shared" si="100"/>
        <v>0</v>
      </c>
      <c r="AJ184" s="65"/>
      <c r="AK184" s="109">
        <v>0.24</v>
      </c>
      <c r="AL184" s="111">
        <f>$I$326*$G$144</f>
        <v>120</v>
      </c>
      <c r="AM184" s="69">
        <f t="shared" si="129"/>
        <v>28.799999999999997</v>
      </c>
      <c r="AN184" s="64"/>
      <c r="AO184" s="61">
        <f t="shared" si="101"/>
        <v>0</v>
      </c>
      <c r="AP184" s="62">
        <f t="shared" si="102"/>
        <v>0</v>
      </c>
      <c r="AQ184" s="65"/>
      <c r="AR184" s="109">
        <v>0.24</v>
      </c>
      <c r="AS184" s="111">
        <f>$I$326*$G$144</f>
        <v>120</v>
      </c>
      <c r="AT184" s="69">
        <f t="shared" si="130"/>
        <v>28.799999999999997</v>
      </c>
      <c r="AU184" s="64"/>
      <c r="AV184" s="61">
        <f t="shared" si="103"/>
        <v>0</v>
      </c>
      <c r="AW184" s="62">
        <f t="shared" si="104"/>
        <v>0</v>
      </c>
      <c r="AX184" s="15"/>
      <c r="AY184" s="15"/>
    </row>
    <row r="185" spans="1:51" x14ac:dyDescent="0.35">
      <c r="A185" s="13"/>
      <c r="B185" s="66" t="s">
        <v>46</v>
      </c>
      <c r="C185" s="56"/>
      <c r="D185" s="57" t="s">
        <v>30</v>
      </c>
      <c r="E185" s="56"/>
      <c r="F185" s="21"/>
      <c r="G185" s="109">
        <v>8.6999999999999994E-2</v>
      </c>
      <c r="H185" s="113">
        <v>600</v>
      </c>
      <c r="I185" s="69">
        <f t="shared" si="123"/>
        <v>52.199999999999996</v>
      </c>
      <c r="J185" s="109">
        <v>8.6999999999999994E-2</v>
      </c>
      <c r="K185" s="113">
        <v>600</v>
      </c>
      <c r="L185" s="69">
        <f t="shared" si="124"/>
        <v>52.199999999999996</v>
      </c>
      <c r="M185" s="61">
        <f t="shared" si="88"/>
        <v>0</v>
      </c>
      <c r="N185" s="62">
        <f t="shared" si="89"/>
        <v>0</v>
      </c>
      <c r="O185" s="69"/>
      <c r="P185" s="109">
        <v>8.6999999999999994E-2</v>
      </c>
      <c r="Q185" s="91">
        <v>600</v>
      </c>
      <c r="R185" s="69">
        <f t="shared" si="125"/>
        <v>52.199999999999996</v>
      </c>
      <c r="S185" s="64"/>
      <c r="T185" s="61">
        <f t="shared" si="91"/>
        <v>0</v>
      </c>
      <c r="U185" s="62">
        <f t="shared" si="92"/>
        <v>0</v>
      </c>
      <c r="V185" s="65"/>
      <c r="W185" s="109">
        <v>8.6999999999999994E-2</v>
      </c>
      <c r="X185" s="179">
        <v>600</v>
      </c>
      <c r="Y185" s="69">
        <f t="shared" si="126"/>
        <v>52.199999999999996</v>
      </c>
      <c r="Z185" s="64"/>
      <c r="AA185" s="61">
        <f t="shared" si="127"/>
        <v>0</v>
      </c>
      <c r="AB185" s="62">
        <f t="shared" si="98"/>
        <v>0</v>
      </c>
      <c r="AC185" s="65"/>
      <c r="AD185" s="109">
        <v>8.6999999999999994E-2</v>
      </c>
      <c r="AE185" s="91">
        <v>600</v>
      </c>
      <c r="AF185" s="69">
        <f t="shared" si="128"/>
        <v>52.199999999999996</v>
      </c>
      <c r="AG185" s="64"/>
      <c r="AH185" s="61">
        <f t="shared" si="99"/>
        <v>0</v>
      </c>
      <c r="AI185" s="62">
        <f t="shared" si="100"/>
        <v>0</v>
      </c>
      <c r="AJ185" s="65"/>
      <c r="AK185" s="109">
        <v>8.6999999999999994E-2</v>
      </c>
      <c r="AL185" s="91">
        <v>600</v>
      </c>
      <c r="AM185" s="69">
        <f t="shared" si="129"/>
        <v>52.199999999999996</v>
      </c>
      <c r="AN185" s="64"/>
      <c r="AO185" s="61">
        <f t="shared" si="101"/>
        <v>0</v>
      </c>
      <c r="AP185" s="62">
        <f t="shared" si="102"/>
        <v>0</v>
      </c>
      <c r="AQ185" s="65"/>
      <c r="AR185" s="109">
        <v>8.6999999999999994E-2</v>
      </c>
      <c r="AS185" s="91">
        <v>600</v>
      </c>
      <c r="AT185" s="69">
        <f t="shared" si="130"/>
        <v>52.199999999999996</v>
      </c>
      <c r="AU185" s="64"/>
      <c r="AV185" s="61">
        <f t="shared" si="103"/>
        <v>0</v>
      </c>
      <c r="AW185" s="62">
        <f t="shared" si="104"/>
        <v>0</v>
      </c>
      <c r="AX185" s="15"/>
      <c r="AY185" s="15"/>
    </row>
    <row r="186" spans="1:51" x14ac:dyDescent="0.35">
      <c r="A186" s="13"/>
      <c r="B186" s="66" t="s">
        <v>47</v>
      </c>
      <c r="C186" s="56"/>
      <c r="D186" s="57" t="s">
        <v>30</v>
      </c>
      <c r="E186" s="56"/>
      <c r="F186" s="21"/>
      <c r="G186" s="109">
        <v>0.10299999999999999</v>
      </c>
      <c r="H186" s="113">
        <v>150</v>
      </c>
      <c r="I186" s="69">
        <f t="shared" si="123"/>
        <v>15.45</v>
      </c>
      <c r="J186" s="109">
        <v>0.10299999999999999</v>
      </c>
      <c r="K186" s="113">
        <v>150</v>
      </c>
      <c r="L186" s="69">
        <f t="shared" si="124"/>
        <v>15.45</v>
      </c>
      <c r="M186" s="61">
        <f t="shared" si="88"/>
        <v>0</v>
      </c>
      <c r="N186" s="62">
        <f t="shared" si="89"/>
        <v>0</v>
      </c>
      <c r="O186" s="69"/>
      <c r="P186" s="109">
        <v>0.10299999999999999</v>
      </c>
      <c r="Q186" s="91">
        <v>150</v>
      </c>
      <c r="R186" s="69">
        <f t="shared" si="125"/>
        <v>15.45</v>
      </c>
      <c r="S186" s="64"/>
      <c r="T186" s="61">
        <f t="shared" si="91"/>
        <v>0</v>
      </c>
      <c r="U186" s="62">
        <f t="shared" si="92"/>
        <v>0</v>
      </c>
      <c r="V186" s="65"/>
      <c r="W186" s="109">
        <v>0.10299999999999999</v>
      </c>
      <c r="X186" s="91">
        <v>150</v>
      </c>
      <c r="Y186" s="69">
        <f t="shared" si="126"/>
        <v>15.45</v>
      </c>
      <c r="Z186" s="64"/>
      <c r="AA186" s="61">
        <f t="shared" si="127"/>
        <v>0</v>
      </c>
      <c r="AB186" s="62">
        <f t="shared" si="98"/>
        <v>0</v>
      </c>
      <c r="AC186" s="65"/>
      <c r="AD186" s="109">
        <v>0.10299999999999999</v>
      </c>
      <c r="AE186" s="91">
        <v>150</v>
      </c>
      <c r="AF186" s="69">
        <f t="shared" si="128"/>
        <v>15.45</v>
      </c>
      <c r="AG186" s="64"/>
      <c r="AH186" s="61">
        <f t="shared" si="99"/>
        <v>0</v>
      </c>
      <c r="AI186" s="62">
        <f t="shared" si="100"/>
        <v>0</v>
      </c>
      <c r="AJ186" s="65"/>
      <c r="AK186" s="109">
        <v>0.10299999999999999</v>
      </c>
      <c r="AL186" s="91">
        <v>150</v>
      </c>
      <c r="AM186" s="69">
        <f t="shared" si="129"/>
        <v>15.45</v>
      </c>
      <c r="AN186" s="64"/>
      <c r="AO186" s="61">
        <f t="shared" si="101"/>
        <v>0</v>
      </c>
      <c r="AP186" s="62">
        <f t="shared" si="102"/>
        <v>0</v>
      </c>
      <c r="AQ186" s="65"/>
      <c r="AR186" s="109">
        <v>0.10299999999999999</v>
      </c>
      <c r="AS186" s="91">
        <v>150</v>
      </c>
      <c r="AT186" s="69">
        <f t="shared" si="130"/>
        <v>15.45</v>
      </c>
      <c r="AU186" s="64"/>
      <c r="AV186" s="61">
        <f t="shared" si="103"/>
        <v>0</v>
      </c>
      <c r="AW186" s="62">
        <f t="shared" si="104"/>
        <v>0</v>
      </c>
      <c r="AX186" s="15"/>
      <c r="AY186" s="15"/>
    </row>
    <row r="187" spans="1:51" x14ac:dyDescent="0.35">
      <c r="A187" s="13"/>
      <c r="B187" s="66" t="s">
        <v>48</v>
      </c>
      <c r="C187" s="56"/>
      <c r="D187" s="57" t="s">
        <v>30</v>
      </c>
      <c r="E187" s="56"/>
      <c r="F187" s="21"/>
      <c r="G187" s="109">
        <v>0.1076</v>
      </c>
      <c r="H187" s="91">
        <v>0</v>
      </c>
      <c r="I187" s="69">
        <f t="shared" si="123"/>
        <v>0</v>
      </c>
      <c r="J187" s="109">
        <v>0.1076</v>
      </c>
      <c r="K187" s="91">
        <v>0</v>
      </c>
      <c r="L187" s="69">
        <f t="shared" si="124"/>
        <v>0</v>
      </c>
      <c r="M187" s="61">
        <f t="shared" si="88"/>
        <v>0</v>
      </c>
      <c r="N187" s="62" t="str">
        <f t="shared" si="89"/>
        <v/>
      </c>
      <c r="O187" s="69"/>
      <c r="P187" s="109">
        <v>0.1076</v>
      </c>
      <c r="Q187" s="91">
        <v>0</v>
      </c>
      <c r="R187" s="69">
        <f t="shared" si="125"/>
        <v>0</v>
      </c>
      <c r="S187" s="64"/>
      <c r="T187" s="61">
        <f t="shared" si="91"/>
        <v>0</v>
      </c>
      <c r="U187" s="62" t="str">
        <f t="shared" si="92"/>
        <v/>
      </c>
      <c r="V187" s="65"/>
      <c r="W187" s="109">
        <v>0.1076</v>
      </c>
      <c r="X187" s="91">
        <v>0</v>
      </c>
      <c r="Y187" s="69">
        <f t="shared" si="126"/>
        <v>0</v>
      </c>
      <c r="Z187" s="64"/>
      <c r="AA187" s="61">
        <f t="shared" si="127"/>
        <v>0</v>
      </c>
      <c r="AB187" s="62" t="str">
        <f t="shared" si="98"/>
        <v/>
      </c>
      <c r="AC187" s="65"/>
      <c r="AD187" s="109">
        <v>0.1076</v>
      </c>
      <c r="AE187" s="91">
        <v>0</v>
      </c>
      <c r="AF187" s="69">
        <f t="shared" si="128"/>
        <v>0</v>
      </c>
      <c r="AG187" s="64"/>
      <c r="AH187" s="61">
        <f t="shared" si="99"/>
        <v>0</v>
      </c>
      <c r="AI187" s="62" t="str">
        <f t="shared" si="100"/>
        <v/>
      </c>
      <c r="AJ187" s="65"/>
      <c r="AK187" s="109">
        <v>0.1076</v>
      </c>
      <c r="AL187" s="91">
        <v>0</v>
      </c>
      <c r="AM187" s="69">
        <f t="shared" si="129"/>
        <v>0</v>
      </c>
      <c r="AN187" s="64"/>
      <c r="AO187" s="61">
        <f t="shared" si="101"/>
        <v>0</v>
      </c>
      <c r="AP187" s="62" t="str">
        <f t="shared" si="102"/>
        <v/>
      </c>
      <c r="AQ187" s="65"/>
      <c r="AR187" s="109">
        <v>0.1076</v>
      </c>
      <c r="AS187" s="91">
        <v>0</v>
      </c>
      <c r="AT187" s="69">
        <f t="shared" si="130"/>
        <v>0</v>
      </c>
      <c r="AU187" s="64"/>
      <c r="AV187" s="61">
        <f t="shared" si="103"/>
        <v>0</v>
      </c>
      <c r="AW187" s="62" t="str">
        <f t="shared" si="104"/>
        <v/>
      </c>
      <c r="AX187" s="15"/>
      <c r="AY187" s="15"/>
    </row>
    <row r="188" spans="1:51" ht="15" thickBot="1" x14ac:dyDescent="0.4">
      <c r="A188" s="13"/>
      <c r="B188" s="114" t="s">
        <v>49</v>
      </c>
      <c r="C188" s="56"/>
      <c r="D188" s="57" t="s">
        <v>30</v>
      </c>
      <c r="E188" s="56"/>
      <c r="F188" s="21"/>
      <c r="G188" s="109">
        <f>G187</f>
        <v>0.1076</v>
      </c>
      <c r="H188" s="91">
        <v>0</v>
      </c>
      <c r="I188" s="69">
        <f t="shared" si="123"/>
        <v>0</v>
      </c>
      <c r="J188" s="109">
        <f>J187</f>
        <v>0.1076</v>
      </c>
      <c r="K188" s="91">
        <v>0</v>
      </c>
      <c r="L188" s="69">
        <f t="shared" si="124"/>
        <v>0</v>
      </c>
      <c r="M188" s="61">
        <f t="shared" si="88"/>
        <v>0</v>
      </c>
      <c r="N188" s="62" t="str">
        <f t="shared" si="89"/>
        <v/>
      </c>
      <c r="O188" s="69"/>
      <c r="P188" s="109">
        <f>P187</f>
        <v>0.1076</v>
      </c>
      <c r="Q188" s="91">
        <v>0</v>
      </c>
      <c r="R188" s="69">
        <f t="shared" si="125"/>
        <v>0</v>
      </c>
      <c r="S188" s="64"/>
      <c r="T188" s="61">
        <f t="shared" si="91"/>
        <v>0</v>
      </c>
      <c r="U188" s="62" t="str">
        <f t="shared" si="92"/>
        <v/>
      </c>
      <c r="V188" s="65"/>
      <c r="W188" s="109">
        <f>W187</f>
        <v>0.1076</v>
      </c>
      <c r="X188" s="91">
        <v>0</v>
      </c>
      <c r="Y188" s="69">
        <f t="shared" si="126"/>
        <v>0</v>
      </c>
      <c r="Z188" s="64"/>
      <c r="AA188" s="61">
        <f t="shared" si="127"/>
        <v>0</v>
      </c>
      <c r="AB188" s="62" t="str">
        <f t="shared" si="98"/>
        <v/>
      </c>
      <c r="AC188" s="65"/>
      <c r="AD188" s="109">
        <f>AD187</f>
        <v>0.1076</v>
      </c>
      <c r="AE188" s="91">
        <v>0</v>
      </c>
      <c r="AF188" s="69">
        <f t="shared" si="128"/>
        <v>0</v>
      </c>
      <c r="AG188" s="64"/>
      <c r="AH188" s="61">
        <f t="shared" si="99"/>
        <v>0</v>
      </c>
      <c r="AI188" s="62" t="str">
        <f t="shared" si="100"/>
        <v/>
      </c>
      <c r="AJ188" s="65"/>
      <c r="AK188" s="109">
        <f>AK187</f>
        <v>0.1076</v>
      </c>
      <c r="AL188" s="91">
        <v>0</v>
      </c>
      <c r="AM188" s="69">
        <f t="shared" si="129"/>
        <v>0</v>
      </c>
      <c r="AN188" s="64"/>
      <c r="AO188" s="61">
        <f t="shared" si="101"/>
        <v>0</v>
      </c>
      <c r="AP188" s="62" t="str">
        <f t="shared" si="102"/>
        <v/>
      </c>
      <c r="AQ188" s="65"/>
      <c r="AR188" s="109">
        <f>AR187</f>
        <v>0.1076</v>
      </c>
      <c r="AS188" s="91">
        <v>0</v>
      </c>
      <c r="AT188" s="69">
        <f t="shared" si="130"/>
        <v>0</v>
      </c>
      <c r="AU188" s="64"/>
      <c r="AV188" s="61">
        <f t="shared" si="103"/>
        <v>0</v>
      </c>
      <c r="AW188" s="62" t="str">
        <f t="shared" si="104"/>
        <v/>
      </c>
      <c r="AX188" s="15"/>
      <c r="AY188" s="15"/>
    </row>
    <row r="189" spans="1:51" ht="15" thickBot="1" x14ac:dyDescent="0.4">
      <c r="A189" s="13"/>
      <c r="B189" s="115"/>
      <c r="C189" s="116"/>
      <c r="D189" s="117"/>
      <c r="E189" s="116"/>
      <c r="F189" s="118"/>
      <c r="G189" s="119"/>
      <c r="H189" s="120"/>
      <c r="I189" s="126"/>
      <c r="J189" s="119"/>
      <c r="K189" s="120"/>
      <c r="L189" s="126"/>
      <c r="M189" s="122">
        <f t="shared" si="88"/>
        <v>0</v>
      </c>
      <c r="N189" s="123" t="str">
        <f t="shared" si="89"/>
        <v/>
      </c>
      <c r="O189" s="126"/>
      <c r="P189" s="119"/>
      <c r="Q189" s="120"/>
      <c r="R189" s="126"/>
      <c r="S189" s="127"/>
      <c r="T189" s="122">
        <f t="shared" si="91"/>
        <v>0</v>
      </c>
      <c r="U189" s="123" t="str">
        <f t="shared" si="92"/>
        <v/>
      </c>
      <c r="V189" s="65"/>
      <c r="W189" s="119"/>
      <c r="X189" s="120"/>
      <c r="Y189" s="126"/>
      <c r="Z189" s="127"/>
      <c r="AA189" s="122">
        <f t="shared" si="127"/>
        <v>0</v>
      </c>
      <c r="AB189" s="123" t="str">
        <f t="shared" si="98"/>
        <v/>
      </c>
      <c r="AC189" s="65"/>
      <c r="AD189" s="119"/>
      <c r="AE189" s="120"/>
      <c r="AF189" s="126"/>
      <c r="AG189" s="127"/>
      <c r="AH189" s="122">
        <f t="shared" si="99"/>
        <v>0</v>
      </c>
      <c r="AI189" s="123" t="str">
        <f t="shared" si="100"/>
        <v/>
      </c>
      <c r="AJ189" s="65"/>
      <c r="AK189" s="119"/>
      <c r="AL189" s="120"/>
      <c r="AM189" s="126"/>
      <c r="AN189" s="127"/>
      <c r="AO189" s="122">
        <f t="shared" si="101"/>
        <v>0</v>
      </c>
      <c r="AP189" s="123" t="str">
        <f t="shared" si="102"/>
        <v/>
      </c>
      <c r="AQ189" s="65"/>
      <c r="AR189" s="119"/>
      <c r="AS189" s="120"/>
      <c r="AT189" s="126"/>
      <c r="AU189" s="127"/>
      <c r="AV189" s="122">
        <f t="shared" si="103"/>
        <v>0</v>
      </c>
      <c r="AW189" s="123" t="str">
        <f t="shared" si="104"/>
        <v/>
      </c>
      <c r="AX189" s="15"/>
      <c r="AY189" s="15"/>
    </row>
    <row r="190" spans="1:51" x14ac:dyDescent="0.35">
      <c r="A190" s="13"/>
      <c r="B190" s="128" t="s">
        <v>50</v>
      </c>
      <c r="C190" s="56"/>
      <c r="D190" s="20"/>
      <c r="E190" s="56"/>
      <c r="F190" s="129"/>
      <c r="G190" s="130"/>
      <c r="H190" s="130"/>
      <c r="I190" s="131">
        <f>SUM(I177:I184,I176)</f>
        <v>133.86280625000001</v>
      </c>
      <c r="J190" s="130"/>
      <c r="K190" s="130"/>
      <c r="L190" s="131">
        <f>SUM(L177:L184,L176)</f>
        <v>137.02172250000001</v>
      </c>
      <c r="M190" s="132">
        <f t="shared" si="88"/>
        <v>3.1589162500000043</v>
      </c>
      <c r="N190" s="133">
        <f t="shared" si="89"/>
        <v>2.3598162465684931E-2</v>
      </c>
      <c r="O190" s="132"/>
      <c r="P190" s="130"/>
      <c r="Q190" s="130"/>
      <c r="R190" s="131">
        <f>SUM(R177:R184,R176)</f>
        <v>137.92466625000003</v>
      </c>
      <c r="S190" s="135"/>
      <c r="T190" s="132">
        <f t="shared" si="91"/>
        <v>0.90294375000001992</v>
      </c>
      <c r="U190" s="133">
        <f t="shared" si="92"/>
        <v>6.5897854261759104E-3</v>
      </c>
      <c r="V190" s="65"/>
      <c r="W190" s="130"/>
      <c r="X190" s="130"/>
      <c r="Y190" s="131">
        <f>SUM(Y177:Y184,Y176)</f>
        <v>141.32466625000001</v>
      </c>
      <c r="Z190" s="135"/>
      <c r="AA190" s="132">
        <f t="shared" si="127"/>
        <v>3.3999999999999773</v>
      </c>
      <c r="AB190" s="133">
        <f t="shared" si="98"/>
        <v>2.4651138135344058E-2</v>
      </c>
      <c r="AC190" s="65"/>
      <c r="AD190" s="130"/>
      <c r="AE190" s="130"/>
      <c r="AF190" s="131">
        <f>SUM(AF177:AF184,AF176)</f>
        <v>145.04466625000001</v>
      </c>
      <c r="AG190" s="135"/>
      <c r="AH190" s="132">
        <f t="shared" si="99"/>
        <v>3.7199999999999989</v>
      </c>
      <c r="AI190" s="133">
        <f t="shared" si="100"/>
        <v>2.6322368902109462E-2</v>
      </c>
      <c r="AJ190" s="65"/>
      <c r="AK190" s="130"/>
      <c r="AL190" s="130"/>
      <c r="AM190" s="131">
        <f>SUM(AM177:AM184,AM176)</f>
        <v>148.60466625000001</v>
      </c>
      <c r="AN190" s="135"/>
      <c r="AO190" s="132">
        <f t="shared" si="101"/>
        <v>3.5600000000000023</v>
      </c>
      <c r="AP190" s="133">
        <f t="shared" si="102"/>
        <v>2.4544163477641854E-2</v>
      </c>
      <c r="AQ190" s="65"/>
      <c r="AR190" s="130"/>
      <c r="AS190" s="130"/>
      <c r="AT190" s="131">
        <f>SUM(AT177:AT184,AT176)</f>
        <v>151.46466624999999</v>
      </c>
      <c r="AU190" s="135"/>
      <c r="AV190" s="132">
        <f t="shared" si="103"/>
        <v>2.8599999999999852</v>
      </c>
      <c r="AW190" s="133">
        <f t="shared" si="104"/>
        <v>1.9245694446690938E-2</v>
      </c>
      <c r="AX190" s="15"/>
      <c r="AY190" s="15"/>
    </row>
    <row r="191" spans="1:51" x14ac:dyDescent="0.35">
      <c r="A191" s="13"/>
      <c r="B191" s="136" t="s">
        <v>51</v>
      </c>
      <c r="C191" s="56"/>
      <c r="D191" s="20"/>
      <c r="E191" s="56"/>
      <c r="F191" s="129"/>
      <c r="G191" s="137">
        <v>-0.11700000000000001</v>
      </c>
      <c r="H191" s="138"/>
      <c r="I191" s="61">
        <f>+I190*G191</f>
        <v>-15.661948331250002</v>
      </c>
      <c r="J191" s="137">
        <v>-0.11700000000000001</v>
      </c>
      <c r="K191" s="138"/>
      <c r="L191" s="61">
        <f>+L190*J191</f>
        <v>-16.0315415325</v>
      </c>
      <c r="M191" s="61">
        <f t="shared" si="88"/>
        <v>-0.36959320124999806</v>
      </c>
      <c r="N191" s="62">
        <f t="shared" si="89"/>
        <v>2.3598162465684771E-2</v>
      </c>
      <c r="O191" s="61"/>
      <c r="P191" s="137">
        <v>-0.11700000000000001</v>
      </c>
      <c r="Q191" s="138"/>
      <c r="R191" s="61">
        <f>+R190*P191</f>
        <v>-16.137185951250004</v>
      </c>
      <c r="S191" s="135"/>
      <c r="T191" s="61">
        <f t="shared" si="91"/>
        <v>-0.10564441875000341</v>
      </c>
      <c r="U191" s="62">
        <f t="shared" si="92"/>
        <v>6.5897854261759781E-3</v>
      </c>
      <c r="V191" s="65"/>
      <c r="W191" s="137">
        <v>-0.11700000000000001</v>
      </c>
      <c r="X191" s="138"/>
      <c r="Y191" s="61">
        <f>+Y190*W191</f>
        <v>-16.53498595125</v>
      </c>
      <c r="Z191" s="135"/>
      <c r="AA191" s="61">
        <f t="shared" si="127"/>
        <v>-0.3977999999999966</v>
      </c>
      <c r="AB191" s="62">
        <f t="shared" si="98"/>
        <v>2.4651138135344013E-2</v>
      </c>
      <c r="AC191" s="65"/>
      <c r="AD191" s="137">
        <v>-0.11700000000000001</v>
      </c>
      <c r="AE191" s="138"/>
      <c r="AF191" s="61">
        <f>+AF190*AD191</f>
        <v>-16.970225951250001</v>
      </c>
      <c r="AG191" s="135"/>
      <c r="AH191" s="61">
        <f t="shared" si="99"/>
        <v>-0.43524000000000029</v>
      </c>
      <c r="AI191" s="62">
        <f t="shared" si="100"/>
        <v>2.632236890210949E-2</v>
      </c>
      <c r="AJ191" s="65"/>
      <c r="AK191" s="137">
        <v>-0.11700000000000001</v>
      </c>
      <c r="AL191" s="138"/>
      <c r="AM191" s="61">
        <f>+AM190*AK191</f>
        <v>-17.386745951250003</v>
      </c>
      <c r="AN191" s="135"/>
      <c r="AO191" s="61">
        <f t="shared" si="101"/>
        <v>-0.416520000000002</v>
      </c>
      <c r="AP191" s="62">
        <f t="shared" si="102"/>
        <v>2.4544163477641958E-2</v>
      </c>
      <c r="AQ191" s="65"/>
      <c r="AR191" s="137">
        <v>-0.11700000000000001</v>
      </c>
      <c r="AS191" s="138"/>
      <c r="AT191" s="61">
        <f>+AT190*AR191</f>
        <v>-17.72136595125</v>
      </c>
      <c r="AU191" s="135"/>
      <c r="AV191" s="61">
        <f t="shared" si="103"/>
        <v>-0.33461999999999748</v>
      </c>
      <c r="AW191" s="62">
        <f t="shared" si="104"/>
        <v>1.924569444669089E-2</v>
      </c>
      <c r="AX191" s="15"/>
      <c r="AY191" s="15"/>
    </row>
    <row r="192" spans="1:51" x14ac:dyDescent="0.35">
      <c r="A192" s="13"/>
      <c r="B192" s="140" t="s">
        <v>52</v>
      </c>
      <c r="C192" s="56"/>
      <c r="D192" s="20"/>
      <c r="E192" s="56"/>
      <c r="F192" s="141"/>
      <c r="G192" s="142">
        <v>0.13</v>
      </c>
      <c r="H192" s="68"/>
      <c r="I192" s="61">
        <f>I190*G192</f>
        <v>17.402164812500001</v>
      </c>
      <c r="J192" s="142">
        <v>0.13</v>
      </c>
      <c r="K192" s="68"/>
      <c r="L192" s="61">
        <f>L190*J192</f>
        <v>17.812823925000004</v>
      </c>
      <c r="M192" s="61">
        <f t="shared" si="88"/>
        <v>0.41065911250000298</v>
      </c>
      <c r="N192" s="62">
        <f t="shared" si="89"/>
        <v>2.3598162465685069E-2</v>
      </c>
      <c r="O192" s="61"/>
      <c r="P192" s="142">
        <v>0.13</v>
      </c>
      <c r="Q192" s="68"/>
      <c r="R192" s="61">
        <f>R190*P192</f>
        <v>17.930206612500005</v>
      </c>
      <c r="S192" s="143"/>
      <c r="T192" s="61">
        <f t="shared" si="91"/>
        <v>0.11738268750000103</v>
      </c>
      <c r="U192" s="62">
        <f t="shared" si="92"/>
        <v>6.589785426175822E-3</v>
      </c>
      <c r="V192" s="65"/>
      <c r="W192" s="142">
        <v>0.13</v>
      </c>
      <c r="X192" s="68"/>
      <c r="Y192" s="61">
        <f>Y190*W192</f>
        <v>18.372206612500001</v>
      </c>
      <c r="Z192" s="143"/>
      <c r="AA192" s="61">
        <f t="shared" si="127"/>
        <v>0.44199999999999662</v>
      </c>
      <c r="AB192" s="62">
        <f t="shared" si="98"/>
        <v>2.4651138135344034E-2</v>
      </c>
      <c r="AC192" s="65"/>
      <c r="AD192" s="142">
        <v>0.13</v>
      </c>
      <c r="AE192" s="68"/>
      <c r="AF192" s="61">
        <f>AF190*AD192</f>
        <v>18.8558066125</v>
      </c>
      <c r="AG192" s="143"/>
      <c r="AH192" s="61">
        <f t="shared" si="99"/>
        <v>0.48359999999999914</v>
      </c>
      <c r="AI192" s="62">
        <f t="shared" si="100"/>
        <v>2.6322368902109424E-2</v>
      </c>
      <c r="AJ192" s="65"/>
      <c r="AK192" s="142">
        <v>0.13</v>
      </c>
      <c r="AL192" s="68"/>
      <c r="AM192" s="61">
        <f>AM190*AK192</f>
        <v>19.318606612500002</v>
      </c>
      <c r="AN192" s="143"/>
      <c r="AO192" s="61">
        <f t="shared" si="101"/>
        <v>0.46280000000000143</v>
      </c>
      <c r="AP192" s="62">
        <f t="shared" si="102"/>
        <v>2.4544163477641916E-2</v>
      </c>
      <c r="AQ192" s="65"/>
      <c r="AR192" s="142">
        <v>0.13</v>
      </c>
      <c r="AS192" s="68"/>
      <c r="AT192" s="61">
        <f>AT190*AR192</f>
        <v>19.690406612499999</v>
      </c>
      <c r="AU192" s="143"/>
      <c r="AV192" s="61">
        <f t="shared" si="103"/>
        <v>0.3717999999999968</v>
      </c>
      <c r="AW192" s="62">
        <f t="shared" si="104"/>
        <v>1.9245694446690869E-2</v>
      </c>
      <c r="AX192" s="15"/>
      <c r="AY192" s="15"/>
    </row>
    <row r="193" spans="1:51" s="154" customFormat="1" ht="15" thickBot="1" x14ac:dyDescent="0.4">
      <c r="A193" s="144"/>
      <c r="B193" s="539" t="s">
        <v>53</v>
      </c>
      <c r="C193" s="539"/>
      <c r="D193" s="539"/>
      <c r="E193" s="145"/>
      <c r="F193" s="146"/>
      <c r="G193" s="147"/>
      <c r="H193" s="147"/>
      <c r="I193" s="148">
        <f>SUM(I190:I192)</f>
        <v>135.60302273125001</v>
      </c>
      <c r="J193" s="147"/>
      <c r="K193" s="147"/>
      <c r="L193" s="148">
        <f>SUM(L190:L192)</f>
        <v>138.80300489250001</v>
      </c>
      <c r="M193" s="149">
        <f t="shared" si="88"/>
        <v>3.1999821612500057</v>
      </c>
      <c r="N193" s="150">
        <f t="shared" si="89"/>
        <v>2.3598162465684941E-2</v>
      </c>
      <c r="O193" s="148"/>
      <c r="P193" s="147"/>
      <c r="Q193" s="147"/>
      <c r="R193" s="148">
        <f>SUM(R190:R192)</f>
        <v>139.71768691125004</v>
      </c>
      <c r="S193" s="152"/>
      <c r="T193" s="149">
        <f t="shared" si="91"/>
        <v>0.91468201875002819</v>
      </c>
      <c r="U193" s="150">
        <f t="shared" si="92"/>
        <v>6.5897854261759686E-3</v>
      </c>
      <c r="V193" s="153"/>
      <c r="W193" s="147"/>
      <c r="X193" s="147"/>
      <c r="Y193" s="148">
        <f>SUM(Y190:Y192)</f>
        <v>143.16188691125001</v>
      </c>
      <c r="Z193" s="152"/>
      <c r="AA193" s="149">
        <f t="shared" si="127"/>
        <v>3.4441999999999666</v>
      </c>
      <c r="AB193" s="150">
        <f t="shared" si="98"/>
        <v>2.4651138135343982E-2</v>
      </c>
      <c r="AC193" s="153"/>
      <c r="AD193" s="147"/>
      <c r="AE193" s="147"/>
      <c r="AF193" s="148">
        <f>SUM(AF190:AF192)</f>
        <v>146.93024691125001</v>
      </c>
      <c r="AG193" s="152"/>
      <c r="AH193" s="149">
        <f t="shared" si="99"/>
        <v>3.7683600000000013</v>
      </c>
      <c r="AI193" s="150">
        <f t="shared" si="100"/>
        <v>2.632236890210948E-2</v>
      </c>
      <c r="AJ193" s="153"/>
      <c r="AK193" s="147"/>
      <c r="AL193" s="147"/>
      <c r="AM193" s="148">
        <f>SUM(AM190:AM192)</f>
        <v>150.53652691125001</v>
      </c>
      <c r="AN193" s="152"/>
      <c r="AO193" s="149">
        <f t="shared" si="101"/>
        <v>3.6062799999999982</v>
      </c>
      <c r="AP193" s="150">
        <f t="shared" si="102"/>
        <v>2.4544163477641826E-2</v>
      </c>
      <c r="AQ193" s="153"/>
      <c r="AR193" s="147"/>
      <c r="AS193" s="147"/>
      <c r="AT193" s="148">
        <f>SUM(AT190:AT192)</f>
        <v>153.43370691125</v>
      </c>
      <c r="AU193" s="152"/>
      <c r="AV193" s="149">
        <f t="shared" si="103"/>
        <v>2.8971799999999917</v>
      </c>
      <c r="AW193" s="150">
        <f t="shared" si="104"/>
        <v>1.924569444669098E-2</v>
      </c>
    </row>
    <row r="194" spans="1:51" ht="15" thickBot="1" x14ac:dyDescent="0.4">
      <c r="A194" s="155"/>
      <c r="B194" s="115" t="s">
        <v>54</v>
      </c>
      <c r="C194" s="156"/>
      <c r="D194" s="157"/>
      <c r="E194" s="156"/>
      <c r="F194" s="158"/>
      <c r="G194" s="159"/>
      <c r="H194" s="160"/>
      <c r="I194" s="161"/>
      <c r="J194" s="159"/>
      <c r="K194" s="160"/>
      <c r="L194" s="161"/>
      <c r="M194" s="162"/>
      <c r="N194" s="163"/>
      <c r="O194" s="170"/>
      <c r="P194" s="159"/>
      <c r="Q194" s="160"/>
      <c r="R194" s="161"/>
      <c r="S194" s="158"/>
      <c r="T194" s="162"/>
      <c r="U194" s="163"/>
      <c r="V194" s="33"/>
      <c r="W194" s="159"/>
      <c r="X194" s="160"/>
      <c r="Y194" s="161"/>
      <c r="Z194" s="158"/>
      <c r="AA194" s="162"/>
      <c r="AB194" s="163"/>
      <c r="AC194" s="33"/>
      <c r="AD194" s="159"/>
      <c r="AE194" s="160"/>
      <c r="AF194" s="161"/>
      <c r="AG194" s="158"/>
      <c r="AH194" s="162"/>
      <c r="AI194" s="163"/>
      <c r="AJ194" s="33"/>
      <c r="AK194" s="159"/>
      <c r="AL194" s="160"/>
      <c r="AM194" s="161"/>
      <c r="AN194" s="158"/>
      <c r="AO194" s="162"/>
      <c r="AP194" s="163"/>
      <c r="AQ194" s="33"/>
      <c r="AR194" s="159"/>
      <c r="AS194" s="160"/>
      <c r="AT194" s="161"/>
      <c r="AU194" s="158"/>
      <c r="AV194" s="162"/>
      <c r="AW194" s="163"/>
      <c r="AX194" s="15"/>
      <c r="AY194" s="15"/>
    </row>
    <row r="195" spans="1:51" x14ac:dyDescent="0.35">
      <c r="A195" s="13"/>
      <c r="B195" s="13"/>
      <c r="C195" s="13"/>
      <c r="D195" s="20"/>
      <c r="E195" s="13"/>
      <c r="F195" s="13"/>
      <c r="G195" s="21"/>
      <c r="H195" s="21"/>
      <c r="I195" s="45"/>
      <c r="J195" s="21"/>
      <c r="K195" s="21"/>
      <c r="L195" s="45"/>
      <c r="M195" s="168"/>
      <c r="N195" s="168"/>
      <c r="O195" s="45"/>
      <c r="P195" s="21"/>
      <c r="Q195" s="21"/>
      <c r="R195" s="45"/>
      <c r="S195" s="21"/>
      <c r="T195" s="21"/>
      <c r="U195" s="21"/>
      <c r="V195" s="33"/>
      <c r="W195" s="21"/>
      <c r="X195" s="21"/>
      <c r="Y195" s="45"/>
      <c r="Z195" s="21"/>
      <c r="AA195" s="21"/>
      <c r="AB195" s="21"/>
      <c r="AC195" s="33"/>
      <c r="AD195" s="21"/>
      <c r="AE195" s="21"/>
      <c r="AF195" s="45"/>
      <c r="AG195" s="21"/>
      <c r="AH195" s="21"/>
      <c r="AI195" s="21"/>
      <c r="AJ195" s="33"/>
      <c r="AK195" s="21"/>
      <c r="AL195" s="21"/>
      <c r="AM195" s="45"/>
      <c r="AN195" s="21"/>
      <c r="AO195" s="21"/>
      <c r="AP195" s="21"/>
      <c r="AQ195" s="33"/>
      <c r="AR195" s="21"/>
      <c r="AS195" s="21"/>
      <c r="AT195" s="45"/>
      <c r="AU195" s="21"/>
      <c r="AV195" s="21"/>
      <c r="AW195" s="21"/>
      <c r="AX195" s="15"/>
      <c r="AY195" s="15"/>
    </row>
    <row r="196" spans="1:51" x14ac:dyDescent="0.35">
      <c r="A196" s="13"/>
      <c r="B196" s="166" t="s">
        <v>55</v>
      </c>
      <c r="C196" s="13"/>
      <c r="D196" s="20"/>
      <c r="E196" s="13"/>
      <c r="F196" s="13"/>
      <c r="G196" s="167">
        <v>2.9499999999999998E-2</v>
      </c>
      <c r="H196" s="21"/>
      <c r="I196" s="21"/>
      <c r="J196" s="167">
        <v>2.9499999999999998E-2</v>
      </c>
      <c r="K196" s="21"/>
      <c r="L196" s="21"/>
      <c r="M196" s="21"/>
      <c r="N196" s="21"/>
      <c r="O196" s="21"/>
      <c r="P196" s="167">
        <v>2.9499999999999998E-2</v>
      </c>
      <c r="Q196" s="21"/>
      <c r="R196" s="21"/>
      <c r="S196" s="21"/>
      <c r="T196" s="21"/>
      <c r="U196" s="21"/>
      <c r="V196" s="153"/>
      <c r="W196" s="167">
        <v>2.9499999999999998E-2</v>
      </c>
      <c r="X196" s="21"/>
      <c r="Y196" s="21"/>
      <c r="Z196" s="21"/>
      <c r="AA196" s="21"/>
      <c r="AB196" s="21"/>
      <c r="AC196" s="153"/>
      <c r="AD196" s="167">
        <v>2.9499999999999998E-2</v>
      </c>
      <c r="AE196" s="21"/>
      <c r="AF196" s="21"/>
      <c r="AG196" s="21"/>
      <c r="AH196" s="21"/>
      <c r="AI196" s="21"/>
      <c r="AJ196" s="153"/>
      <c r="AK196" s="167">
        <v>2.9499999999999998E-2</v>
      </c>
      <c r="AL196" s="21"/>
      <c r="AM196" s="21"/>
      <c r="AN196" s="21"/>
      <c r="AO196" s="21"/>
      <c r="AP196" s="21"/>
      <c r="AQ196" s="153"/>
      <c r="AR196" s="167">
        <v>2.9499999999999998E-2</v>
      </c>
      <c r="AS196" s="21"/>
      <c r="AT196" s="21"/>
      <c r="AU196" s="21"/>
      <c r="AV196" s="21"/>
      <c r="AW196" s="21"/>
      <c r="AX196" s="15"/>
      <c r="AY196" s="15"/>
    </row>
    <row r="197" spans="1:51" x14ac:dyDescent="0.35">
      <c r="A197" s="13"/>
      <c r="B197" s="13"/>
      <c r="C197" s="13"/>
      <c r="D197" s="20"/>
      <c r="E197" s="13"/>
      <c r="F197" s="13"/>
      <c r="G197" s="21"/>
      <c r="H197" s="21"/>
      <c r="I197" s="21"/>
      <c r="J197" s="21"/>
      <c r="K197" s="33"/>
      <c r="L197" s="33"/>
      <c r="M197" s="33"/>
      <c r="N197" s="33"/>
      <c r="O197" s="33"/>
      <c r="P197" s="33"/>
      <c r="Q197" s="21"/>
      <c r="R197" s="33"/>
      <c r="S197" s="33"/>
      <c r="T197" s="33"/>
      <c r="U197" s="33"/>
      <c r="V197" s="33"/>
      <c r="W197" s="33"/>
      <c r="X197" s="21"/>
      <c r="Y197" s="33"/>
      <c r="Z197" s="33"/>
      <c r="AA197" s="33"/>
      <c r="AB197" s="33"/>
      <c r="AC197" s="33"/>
      <c r="AD197" s="33"/>
      <c r="AE197" s="21"/>
      <c r="AF197" s="33"/>
      <c r="AG197" s="33"/>
      <c r="AH197" s="33"/>
      <c r="AI197" s="33"/>
      <c r="AJ197" s="33"/>
      <c r="AK197" s="33"/>
      <c r="AL197" s="21"/>
      <c r="AM197" s="33"/>
      <c r="AN197" s="33"/>
      <c r="AO197" s="33"/>
      <c r="AP197" s="33"/>
      <c r="AQ197" s="33"/>
      <c r="AR197" s="33"/>
      <c r="AS197" s="21"/>
      <c r="AT197" s="33"/>
      <c r="AU197" s="33"/>
      <c r="AV197" s="33"/>
      <c r="AW197" s="33"/>
      <c r="AX197" s="33"/>
      <c r="AY197" s="33"/>
    </row>
    <row r="198" spans="1:51" x14ac:dyDescent="0.35">
      <c r="A198" s="13"/>
      <c r="B198" s="13"/>
      <c r="C198" s="13"/>
      <c r="D198" s="20"/>
      <c r="E198" s="13"/>
      <c r="F198" s="13"/>
      <c r="G198" s="21"/>
      <c r="H198" s="21"/>
      <c r="I198" s="21"/>
      <c r="J198" s="21"/>
      <c r="K198" s="33"/>
      <c r="L198" s="33"/>
      <c r="M198" s="33"/>
      <c r="N198" s="33"/>
      <c r="O198" s="33"/>
      <c r="P198" s="33"/>
      <c r="Q198" s="21"/>
      <c r="R198" s="33"/>
      <c r="S198" s="33"/>
      <c r="T198" s="33"/>
      <c r="U198" s="33"/>
      <c r="V198" s="33"/>
      <c r="W198" s="33"/>
      <c r="X198" s="21"/>
      <c r="Y198" s="33"/>
      <c r="Z198" s="33"/>
      <c r="AA198" s="33"/>
      <c r="AB198" s="33"/>
      <c r="AC198" s="33"/>
      <c r="AD198" s="33"/>
      <c r="AE198" s="21"/>
      <c r="AF198" s="33"/>
      <c r="AG198" s="33"/>
      <c r="AH198" s="33"/>
      <c r="AI198" s="33"/>
      <c r="AJ198" s="33"/>
      <c r="AK198" s="33"/>
      <c r="AL198" s="21"/>
      <c r="AM198" s="33"/>
      <c r="AN198" s="33"/>
      <c r="AO198" s="33"/>
      <c r="AP198" s="33"/>
      <c r="AQ198" s="33"/>
      <c r="AR198" s="33"/>
      <c r="AS198" s="21"/>
      <c r="AT198" s="33"/>
      <c r="AU198" s="33"/>
      <c r="AV198" s="33"/>
      <c r="AW198" s="33"/>
      <c r="AX198" s="33"/>
      <c r="AY198" s="33"/>
    </row>
    <row r="199" spans="1:51" x14ac:dyDescent="0.35">
      <c r="A199" s="13"/>
      <c r="B199" s="13"/>
      <c r="C199" s="13"/>
      <c r="D199" s="20"/>
      <c r="E199" s="13"/>
      <c r="F199" s="13"/>
      <c r="G199" s="21"/>
      <c r="H199" s="21"/>
      <c r="I199" s="21"/>
      <c r="J199" s="21"/>
      <c r="K199" s="33"/>
      <c r="L199" s="33"/>
      <c r="M199" s="33"/>
      <c r="N199" s="33"/>
      <c r="O199" s="33"/>
      <c r="P199" s="33"/>
      <c r="Q199" s="21"/>
      <c r="R199" s="33"/>
      <c r="S199" s="33"/>
      <c r="T199" s="33"/>
      <c r="U199" s="33"/>
      <c r="V199" s="33"/>
      <c r="W199" s="33"/>
      <c r="X199" s="21"/>
      <c r="Y199" s="33"/>
      <c r="Z199" s="33"/>
      <c r="AA199" s="33"/>
      <c r="AB199" s="33"/>
      <c r="AC199" s="33"/>
      <c r="AD199" s="33"/>
      <c r="AE199" s="21"/>
      <c r="AF199" s="33"/>
      <c r="AG199" s="33"/>
      <c r="AH199" s="33"/>
      <c r="AI199" s="33"/>
      <c r="AJ199" s="33"/>
      <c r="AK199" s="33"/>
      <c r="AL199" s="21"/>
      <c r="AM199" s="33"/>
      <c r="AN199" s="33"/>
      <c r="AO199" s="33"/>
      <c r="AP199" s="33"/>
      <c r="AQ199" s="33"/>
      <c r="AR199" s="33"/>
      <c r="AS199" s="21"/>
      <c r="AT199" s="33"/>
      <c r="AU199" s="33"/>
      <c r="AV199" s="33"/>
      <c r="AW199" s="33"/>
      <c r="AX199" s="33"/>
      <c r="AY199" s="33"/>
    </row>
    <row r="200" spans="1:51" x14ac:dyDescent="0.35">
      <c r="A200" s="13"/>
      <c r="B200" s="13"/>
      <c r="C200" s="13"/>
      <c r="D200" s="20"/>
      <c r="E200" s="13"/>
      <c r="F200" s="13"/>
      <c r="G200" s="21"/>
      <c r="H200" s="21"/>
      <c r="I200" s="21"/>
      <c r="J200" s="21"/>
      <c r="K200" s="33"/>
      <c r="L200" s="33"/>
      <c r="M200" s="33"/>
      <c r="N200" s="33"/>
      <c r="O200" s="33"/>
      <c r="P200" s="33"/>
      <c r="Q200" s="21"/>
      <c r="R200" s="33"/>
      <c r="S200" s="33"/>
      <c r="T200" s="33"/>
      <c r="U200" s="33"/>
      <c r="V200" s="33"/>
      <c r="W200" s="33"/>
      <c r="X200" s="21"/>
      <c r="Y200" s="33"/>
      <c r="Z200" s="33"/>
      <c r="AA200" s="33"/>
      <c r="AB200" s="33"/>
      <c r="AC200" s="33"/>
      <c r="AD200" s="33"/>
      <c r="AE200" s="21"/>
      <c r="AF200" s="33"/>
      <c r="AG200" s="33"/>
      <c r="AH200" s="33"/>
      <c r="AI200" s="33"/>
      <c r="AJ200" s="33"/>
      <c r="AK200" s="33"/>
      <c r="AL200" s="21"/>
      <c r="AM200" s="33"/>
      <c r="AN200" s="33"/>
      <c r="AO200" s="33"/>
      <c r="AP200" s="33"/>
      <c r="AQ200" s="33"/>
      <c r="AR200" s="33"/>
      <c r="AS200" s="21"/>
      <c r="AT200" s="33"/>
      <c r="AU200" s="33"/>
      <c r="AV200" s="33"/>
      <c r="AW200" s="33"/>
      <c r="AX200" s="33"/>
      <c r="AY200" s="33"/>
    </row>
    <row r="201" spans="1:51" ht="18" x14ac:dyDescent="0.4">
      <c r="A201" s="13"/>
      <c r="B201" s="528" t="s">
        <v>0</v>
      </c>
      <c r="C201" s="528"/>
      <c r="D201" s="528"/>
      <c r="E201" s="528"/>
      <c r="F201" s="528"/>
      <c r="G201" s="528"/>
      <c r="H201" s="528"/>
      <c r="I201" s="528"/>
      <c r="J201" s="528"/>
    </row>
    <row r="202" spans="1:51" ht="18" x14ac:dyDescent="0.4">
      <c r="A202" s="13"/>
      <c r="B202" s="528" t="s">
        <v>1</v>
      </c>
      <c r="C202" s="528"/>
      <c r="D202" s="528"/>
      <c r="E202" s="528"/>
      <c r="F202" s="528"/>
      <c r="G202" s="528"/>
      <c r="H202" s="528"/>
      <c r="I202" s="528"/>
      <c r="J202" s="528"/>
    </row>
    <row r="203" spans="1:51" x14ac:dyDescent="0.35">
      <c r="A203" s="13"/>
      <c r="B203" s="13"/>
      <c r="C203" s="13"/>
      <c r="D203" s="20"/>
      <c r="E203" s="13"/>
      <c r="F203" s="13"/>
      <c r="G203" s="21"/>
      <c r="H203" s="21"/>
    </row>
    <row r="204" spans="1:51" x14ac:dyDescent="0.35">
      <c r="A204" s="13"/>
      <c r="B204" s="13"/>
      <c r="C204" s="13"/>
      <c r="D204" s="20"/>
      <c r="E204" s="13"/>
      <c r="F204" s="13"/>
      <c r="G204" s="21"/>
      <c r="H204" s="21"/>
      <c r="M204" s="6"/>
      <c r="N204" s="180">
        <v>2</v>
      </c>
      <c r="T204" s="6"/>
      <c r="U204" s="180">
        <v>2</v>
      </c>
      <c r="AA204" s="6"/>
      <c r="AB204" s="180">
        <v>2</v>
      </c>
      <c r="AH204" s="6"/>
      <c r="AI204" s="180">
        <v>2</v>
      </c>
      <c r="AO204" s="6"/>
      <c r="AP204" s="180">
        <v>2</v>
      </c>
      <c r="AV204" s="6"/>
      <c r="AW204" s="180">
        <v>2</v>
      </c>
    </row>
    <row r="205" spans="1:51" ht="15.5" x14ac:dyDescent="0.35">
      <c r="A205" s="13"/>
      <c r="B205" s="22" t="s">
        <v>2</v>
      </c>
      <c r="C205" s="13"/>
      <c r="D205" s="529" t="s">
        <v>3</v>
      </c>
      <c r="E205" s="529"/>
      <c r="F205" s="529"/>
      <c r="G205" s="529"/>
      <c r="H205" s="529"/>
      <c r="I205" s="529"/>
      <c r="J205" s="529"/>
    </row>
    <row r="206" spans="1:51" ht="15.5" x14ac:dyDescent="0.35">
      <c r="A206" s="13"/>
      <c r="B206" s="24"/>
      <c r="C206" s="13"/>
      <c r="D206" s="25"/>
      <c r="E206" s="26"/>
      <c r="F206" s="27"/>
      <c r="G206" s="28"/>
      <c r="H206" s="28"/>
      <c r="I206" s="28"/>
      <c r="J206" s="28"/>
      <c r="K206" s="33"/>
      <c r="L206" s="33"/>
      <c r="M206" s="28"/>
      <c r="N206" s="33"/>
      <c r="O206" s="33"/>
      <c r="P206" s="33"/>
      <c r="Q206" s="28"/>
      <c r="R206" s="33"/>
      <c r="S206" s="33"/>
      <c r="T206" s="28"/>
      <c r="U206" s="33"/>
      <c r="V206" s="33"/>
      <c r="W206" s="33"/>
      <c r="X206" s="28"/>
      <c r="Y206" s="33"/>
      <c r="Z206" s="33"/>
      <c r="AA206" s="28"/>
      <c r="AB206" s="33"/>
      <c r="AC206" s="33"/>
      <c r="AD206" s="33"/>
      <c r="AE206" s="28"/>
      <c r="AF206" s="33"/>
      <c r="AG206" s="33"/>
      <c r="AH206" s="28"/>
      <c r="AI206" s="33"/>
      <c r="AJ206" s="33"/>
      <c r="AK206" s="33"/>
      <c r="AL206" s="28"/>
      <c r="AM206" s="33"/>
      <c r="AN206" s="33"/>
      <c r="AO206" s="28"/>
      <c r="AP206" s="33"/>
      <c r="AQ206" s="33"/>
      <c r="AR206" s="33"/>
      <c r="AS206" s="28"/>
      <c r="AT206" s="33"/>
      <c r="AU206" s="33"/>
      <c r="AV206" s="28"/>
      <c r="AW206" s="33"/>
      <c r="AX206" s="33"/>
      <c r="AY206" s="33"/>
    </row>
    <row r="207" spans="1:51" ht="15.5" x14ac:dyDescent="0.35">
      <c r="A207" s="13"/>
      <c r="B207" s="22" t="s">
        <v>4</v>
      </c>
      <c r="C207" s="13"/>
      <c r="D207" s="32" t="s">
        <v>5</v>
      </c>
      <c r="E207" s="26"/>
      <c r="F207" s="27"/>
      <c r="G207" s="33"/>
      <c r="H207" s="28"/>
      <c r="I207" s="34"/>
      <c r="J207" s="28"/>
      <c r="K207" s="181"/>
      <c r="L207" s="33"/>
      <c r="M207" s="34"/>
      <c r="N207" s="33"/>
      <c r="O207" s="36"/>
      <c r="P207" s="38"/>
      <c r="Q207" s="28"/>
      <c r="R207" s="181"/>
      <c r="S207" s="33"/>
      <c r="T207" s="34"/>
      <c r="U207" s="33"/>
      <c r="V207" s="36"/>
      <c r="W207" s="38"/>
      <c r="X207" s="28"/>
      <c r="Y207" s="181"/>
      <c r="Z207" s="33"/>
      <c r="AA207" s="34"/>
      <c r="AB207" s="33"/>
      <c r="AC207" s="36"/>
      <c r="AD207" s="38"/>
      <c r="AE207" s="28"/>
      <c r="AF207" s="181"/>
      <c r="AG207" s="33"/>
      <c r="AH207" s="34"/>
      <c r="AI207" s="33"/>
      <c r="AJ207" s="36"/>
      <c r="AK207" s="38"/>
      <c r="AL207" s="28"/>
      <c r="AM207" s="181"/>
      <c r="AN207" s="33"/>
      <c r="AO207" s="34"/>
      <c r="AP207" s="33"/>
      <c r="AQ207" s="36"/>
      <c r="AR207" s="38"/>
      <c r="AS207" s="28"/>
      <c r="AT207" s="181"/>
      <c r="AU207" s="33"/>
      <c r="AV207" s="34"/>
      <c r="AW207" s="33"/>
      <c r="AX207" s="36"/>
      <c r="AY207" s="38"/>
    </row>
    <row r="208" spans="1:51" ht="15.5" x14ac:dyDescent="0.35">
      <c r="A208" s="13"/>
      <c r="B208" s="24"/>
      <c r="C208" s="13"/>
      <c r="D208" s="25"/>
      <c r="E208" s="26"/>
      <c r="F208" s="26"/>
      <c r="G208" s="25"/>
      <c r="H208" s="25"/>
      <c r="I208" s="25"/>
      <c r="J208" s="25"/>
      <c r="Q208" s="25"/>
      <c r="X208" s="25"/>
      <c r="AE208" s="25"/>
      <c r="AL208" s="25"/>
      <c r="AS208" s="25"/>
    </row>
    <row r="209" spans="1:51" x14ac:dyDescent="0.35">
      <c r="A209" s="13"/>
      <c r="B209" s="39"/>
      <c r="C209" s="13"/>
      <c r="D209" s="40" t="s">
        <v>6</v>
      </c>
      <c r="E209" s="41"/>
      <c r="F209" s="13"/>
      <c r="G209" s="42">
        <v>212</v>
      </c>
      <c r="H209" s="43" t="s">
        <v>7</v>
      </c>
      <c r="I209" s="21"/>
      <c r="J209" s="21"/>
      <c r="Q209" s="21"/>
      <c r="X209" s="21"/>
      <c r="AE209" s="21"/>
      <c r="AL209" s="21"/>
      <c r="AS209" s="21"/>
    </row>
    <row r="210" spans="1:51" x14ac:dyDescent="0.35">
      <c r="A210" s="13"/>
      <c r="B210" s="39"/>
      <c r="C210" s="13"/>
      <c r="D210" s="20"/>
      <c r="E210" s="13"/>
      <c r="F210" s="13"/>
      <c r="G210" s="21"/>
      <c r="H210" s="21"/>
      <c r="I210" s="45"/>
      <c r="J210" s="21"/>
      <c r="Q210" s="21"/>
      <c r="X210" s="21"/>
      <c r="AE210" s="21"/>
      <c r="AL210" s="21"/>
      <c r="AS210" s="21"/>
    </row>
    <row r="211" spans="1:51" x14ac:dyDescent="0.35">
      <c r="A211" s="13"/>
      <c r="B211" s="39"/>
      <c r="C211" s="13"/>
      <c r="D211" s="40"/>
      <c r="E211" s="46"/>
      <c r="F211" s="13"/>
      <c r="G211" s="530" t="str">
        <f>G146</f>
        <v>2023 Board-Approved</v>
      </c>
      <c r="H211" s="531"/>
      <c r="I211" s="532"/>
      <c r="J211" s="530" t="s">
        <v>9</v>
      </c>
      <c r="K211" s="531"/>
      <c r="L211" s="532"/>
      <c r="M211" s="530" t="s">
        <v>10</v>
      </c>
      <c r="N211" s="532"/>
      <c r="O211" s="169"/>
      <c r="P211" s="530" t="s">
        <v>11</v>
      </c>
      <c r="Q211" s="531"/>
      <c r="R211" s="532"/>
      <c r="S211" s="21"/>
      <c r="T211" s="530" t="s">
        <v>10</v>
      </c>
      <c r="U211" s="532"/>
      <c r="V211" s="33"/>
      <c r="W211" s="530" t="s">
        <v>12</v>
      </c>
      <c r="X211" s="531"/>
      <c r="Y211" s="532"/>
      <c r="Z211" s="21"/>
      <c r="AA211" s="530" t="s">
        <v>10</v>
      </c>
      <c r="AB211" s="532"/>
      <c r="AC211" s="33"/>
      <c r="AD211" s="530" t="s">
        <v>13</v>
      </c>
      <c r="AE211" s="531"/>
      <c r="AF211" s="532"/>
      <c r="AG211" s="21"/>
      <c r="AH211" s="530" t="s">
        <v>10</v>
      </c>
      <c r="AI211" s="532"/>
      <c r="AJ211" s="33"/>
      <c r="AK211" s="530" t="s">
        <v>14</v>
      </c>
      <c r="AL211" s="531"/>
      <c r="AM211" s="532"/>
      <c r="AN211" s="21"/>
      <c r="AO211" s="530" t="s">
        <v>10</v>
      </c>
      <c r="AP211" s="532"/>
      <c r="AQ211" s="33"/>
      <c r="AR211" s="530" t="s">
        <v>15</v>
      </c>
      <c r="AS211" s="531"/>
      <c r="AT211" s="532"/>
      <c r="AU211" s="21"/>
      <c r="AV211" s="530" t="s">
        <v>10</v>
      </c>
      <c r="AW211" s="532"/>
      <c r="AX211" s="15"/>
      <c r="AY211" s="15"/>
    </row>
    <row r="212" spans="1:51" ht="15" customHeight="1" x14ac:dyDescent="0.35">
      <c r="A212" s="13"/>
      <c r="B212" s="39"/>
      <c r="C212" s="13"/>
      <c r="D212" s="533" t="s">
        <v>16</v>
      </c>
      <c r="E212" s="48"/>
      <c r="F212" s="13"/>
      <c r="G212" s="49" t="s">
        <v>17</v>
      </c>
      <c r="H212" s="50" t="s">
        <v>18</v>
      </c>
      <c r="I212" s="51" t="s">
        <v>19</v>
      </c>
      <c r="J212" s="49" t="s">
        <v>17</v>
      </c>
      <c r="K212" s="50" t="s">
        <v>18</v>
      </c>
      <c r="L212" s="51" t="s">
        <v>19</v>
      </c>
      <c r="M212" s="535" t="s">
        <v>20</v>
      </c>
      <c r="N212" s="537" t="s">
        <v>21</v>
      </c>
      <c r="O212" s="51"/>
      <c r="P212" s="49" t="s">
        <v>17</v>
      </c>
      <c r="Q212" s="50" t="s">
        <v>18</v>
      </c>
      <c r="R212" s="51" t="s">
        <v>19</v>
      </c>
      <c r="S212" s="21"/>
      <c r="T212" s="535" t="s">
        <v>20</v>
      </c>
      <c r="U212" s="537" t="s">
        <v>21</v>
      </c>
      <c r="V212" s="33"/>
      <c r="W212" s="49" t="s">
        <v>17</v>
      </c>
      <c r="X212" s="50" t="s">
        <v>18</v>
      </c>
      <c r="Y212" s="51" t="s">
        <v>19</v>
      </c>
      <c r="Z212" s="21"/>
      <c r="AA212" s="535" t="s">
        <v>20</v>
      </c>
      <c r="AB212" s="537" t="s">
        <v>21</v>
      </c>
      <c r="AC212" s="33"/>
      <c r="AD212" s="49" t="s">
        <v>17</v>
      </c>
      <c r="AE212" s="50" t="s">
        <v>18</v>
      </c>
      <c r="AF212" s="51" t="s">
        <v>19</v>
      </c>
      <c r="AG212" s="21"/>
      <c r="AH212" s="535" t="s">
        <v>20</v>
      </c>
      <c r="AI212" s="537" t="s">
        <v>21</v>
      </c>
      <c r="AJ212" s="33"/>
      <c r="AK212" s="49" t="s">
        <v>17</v>
      </c>
      <c r="AL212" s="50" t="s">
        <v>18</v>
      </c>
      <c r="AM212" s="51" t="s">
        <v>19</v>
      </c>
      <c r="AN212" s="21"/>
      <c r="AO212" s="535" t="s">
        <v>20</v>
      </c>
      <c r="AP212" s="537" t="s">
        <v>21</v>
      </c>
      <c r="AQ212" s="33"/>
      <c r="AR212" s="49" t="s">
        <v>17</v>
      </c>
      <c r="AS212" s="50" t="s">
        <v>18</v>
      </c>
      <c r="AT212" s="51" t="s">
        <v>19</v>
      </c>
      <c r="AU212" s="21"/>
      <c r="AV212" s="535" t="s">
        <v>20</v>
      </c>
      <c r="AW212" s="537" t="s">
        <v>21</v>
      </c>
      <c r="AX212" s="15"/>
      <c r="AY212" s="15"/>
    </row>
    <row r="213" spans="1:51" x14ac:dyDescent="0.35">
      <c r="A213" s="13"/>
      <c r="B213" s="182"/>
      <c r="C213" s="13"/>
      <c r="D213" s="534"/>
      <c r="E213" s="48"/>
      <c r="F213" s="13"/>
      <c r="G213" s="52" t="s">
        <v>22</v>
      </c>
      <c r="H213" s="53"/>
      <c r="I213" s="53" t="s">
        <v>22</v>
      </c>
      <c r="J213" s="52" t="s">
        <v>22</v>
      </c>
      <c r="K213" s="53"/>
      <c r="L213" s="53" t="s">
        <v>22</v>
      </c>
      <c r="M213" s="536"/>
      <c r="N213" s="538"/>
      <c r="O213" s="53"/>
      <c r="P213" s="52" t="s">
        <v>22</v>
      </c>
      <c r="Q213" s="53"/>
      <c r="R213" s="53" t="s">
        <v>22</v>
      </c>
      <c r="S213" s="21"/>
      <c r="T213" s="536"/>
      <c r="U213" s="538"/>
      <c r="V213" s="33"/>
      <c r="W213" s="52" t="s">
        <v>22</v>
      </c>
      <c r="X213" s="53"/>
      <c r="Y213" s="53" t="s">
        <v>22</v>
      </c>
      <c r="Z213" s="21"/>
      <c r="AA213" s="536"/>
      <c r="AB213" s="538"/>
      <c r="AC213" s="33"/>
      <c r="AD213" s="52" t="s">
        <v>22</v>
      </c>
      <c r="AE213" s="53"/>
      <c r="AF213" s="53" t="s">
        <v>22</v>
      </c>
      <c r="AG213" s="21"/>
      <c r="AH213" s="536"/>
      <c r="AI213" s="538"/>
      <c r="AJ213" s="33"/>
      <c r="AK213" s="52" t="s">
        <v>22</v>
      </c>
      <c r="AL213" s="53"/>
      <c r="AM213" s="53" t="s">
        <v>22</v>
      </c>
      <c r="AN213" s="21"/>
      <c r="AO213" s="536"/>
      <c r="AP213" s="538"/>
      <c r="AQ213" s="33"/>
      <c r="AR213" s="52" t="s">
        <v>22</v>
      </c>
      <c r="AS213" s="53"/>
      <c r="AT213" s="53" t="s">
        <v>22</v>
      </c>
      <c r="AU213" s="21"/>
      <c r="AV213" s="536"/>
      <c r="AW213" s="538"/>
      <c r="AX213" s="15"/>
      <c r="AY213" s="15"/>
    </row>
    <row r="214" spans="1:51" x14ac:dyDescent="0.35">
      <c r="A214" s="13"/>
      <c r="B214" s="66" t="s">
        <v>23</v>
      </c>
      <c r="C214" s="56"/>
      <c r="D214" s="57" t="s">
        <v>24</v>
      </c>
      <c r="E214" s="56"/>
      <c r="F214" s="21"/>
      <c r="G214" s="58">
        <v>43.31</v>
      </c>
      <c r="H214" s="59">
        <v>1</v>
      </c>
      <c r="I214" s="60">
        <f t="shared" ref="I214:I219" si="131">H214*G214</f>
        <v>43.31</v>
      </c>
      <c r="J214" s="58">
        <v>45.3</v>
      </c>
      <c r="K214" s="59">
        <v>1</v>
      </c>
      <c r="L214" s="60">
        <f t="shared" ref="L214:L219" si="132">K214*J214</f>
        <v>45.3</v>
      </c>
      <c r="M214" s="61">
        <f t="shared" ref="M214:M257" si="133">L214-I214</f>
        <v>1.9899999999999949</v>
      </c>
      <c r="N214" s="62">
        <f t="shared" ref="N214:N257" si="134">IF(OR(I214=0,L214=0),"",(M214/I214))</f>
        <v>4.5947818055876118E-2</v>
      </c>
      <c r="O214" s="60"/>
      <c r="P214" s="58">
        <v>49.52</v>
      </c>
      <c r="Q214" s="59">
        <v>1</v>
      </c>
      <c r="R214" s="60">
        <f t="shared" ref="R214:R231" si="135">Q214*P214</f>
        <v>49.52</v>
      </c>
      <c r="S214" s="64"/>
      <c r="T214" s="61">
        <f t="shared" ref="T214:T257" si="136">R214-L214</f>
        <v>4.220000000000006</v>
      </c>
      <c r="U214" s="62">
        <f t="shared" ref="U214:U257" si="137">IF(OR(L214=0,R214=0),"",(T214/L214))</f>
        <v>9.3156732891832364E-2</v>
      </c>
      <c r="V214" s="65"/>
      <c r="W214" s="58">
        <v>51.87</v>
      </c>
      <c r="X214" s="59">
        <v>1</v>
      </c>
      <c r="Y214" s="60">
        <f t="shared" ref="Y214:Y231" si="138">X214*W214</f>
        <v>51.87</v>
      </c>
      <c r="Z214" s="64"/>
      <c r="AA214" s="61">
        <f t="shared" ref="AA214:AA257" si="139">Y214-R214</f>
        <v>2.3499999999999943</v>
      </c>
      <c r="AB214" s="62">
        <f t="shared" ref="AB214:AB257" si="140">IF(OR(R214=0,Y214=0),"",(AA214/R214))</f>
        <v>4.7455573505654165E-2</v>
      </c>
      <c r="AC214" s="65"/>
      <c r="AD214" s="58">
        <v>53.81</v>
      </c>
      <c r="AE214" s="59">
        <v>1</v>
      </c>
      <c r="AF214" s="60">
        <f t="shared" ref="AF214:AF231" si="141">AE214*AD214</f>
        <v>53.81</v>
      </c>
      <c r="AG214" s="64"/>
      <c r="AH214" s="61">
        <f t="shared" ref="AH214:AH257" si="142">AF214-Y214</f>
        <v>1.9400000000000048</v>
      </c>
      <c r="AI214" s="62">
        <f t="shared" ref="AI214:AI257" si="143">IF(OR(Y214=0,AF214=0),"",(AH214/Y214))</f>
        <v>3.7401195295932235E-2</v>
      </c>
      <c r="AJ214" s="65"/>
      <c r="AK214" s="58">
        <v>58.24</v>
      </c>
      <c r="AL214" s="59">
        <v>1</v>
      </c>
      <c r="AM214" s="60">
        <f t="shared" ref="AM214:AM231" si="144">AL214*AK214</f>
        <v>58.24</v>
      </c>
      <c r="AN214" s="64"/>
      <c r="AO214" s="61">
        <f t="shared" ref="AO214:AO257" si="145">AM214-AF214</f>
        <v>4.43</v>
      </c>
      <c r="AP214" s="62">
        <f t="shared" ref="AP214:AP257" si="146">IF(OR(AF214=0,AM214=0),"",(AO214/AF214))</f>
        <v>8.232670507340642E-2</v>
      </c>
      <c r="AQ214" s="65"/>
      <c r="AR214" s="58">
        <v>60.04</v>
      </c>
      <c r="AS214" s="59">
        <v>1</v>
      </c>
      <c r="AT214" s="60">
        <f t="shared" ref="AT214:AT231" si="147">AS214*AR214</f>
        <v>60.04</v>
      </c>
      <c r="AU214" s="64"/>
      <c r="AV214" s="61">
        <f t="shared" ref="AV214:AV257" si="148">AT214-AM214</f>
        <v>1.7999999999999972</v>
      </c>
      <c r="AW214" s="62">
        <f t="shared" ref="AW214:AW257" si="149">IF(OR(AM214=0,AT214=0),"",(AV214/AM214))</f>
        <v>3.0906593406593356E-2</v>
      </c>
      <c r="AX214" s="15"/>
      <c r="AY214" s="15"/>
    </row>
    <row r="215" spans="1:51" x14ac:dyDescent="0.35">
      <c r="A215" s="13"/>
      <c r="B215" s="66" t="s">
        <v>25</v>
      </c>
      <c r="C215" s="56"/>
      <c r="D215" s="57" t="s">
        <v>24</v>
      </c>
      <c r="E215" s="56"/>
      <c r="F215" s="21"/>
      <c r="G215" s="67">
        <v>-0.02</v>
      </c>
      <c r="H215" s="68">
        <v>1</v>
      </c>
      <c r="I215" s="69">
        <f t="shared" si="131"/>
        <v>-0.02</v>
      </c>
      <c r="J215" s="67">
        <v>-0.02</v>
      </c>
      <c r="K215" s="68">
        <v>1</v>
      </c>
      <c r="L215" s="69">
        <f t="shared" si="132"/>
        <v>-0.02</v>
      </c>
      <c r="M215" s="61">
        <f t="shared" si="133"/>
        <v>0</v>
      </c>
      <c r="N215" s="62">
        <f t="shared" si="134"/>
        <v>0</v>
      </c>
      <c r="O215" s="69"/>
      <c r="P215" s="67"/>
      <c r="Q215" s="68">
        <v>1</v>
      </c>
      <c r="R215" s="69">
        <f t="shared" si="135"/>
        <v>0</v>
      </c>
      <c r="S215" s="64"/>
      <c r="T215" s="61">
        <f t="shared" si="136"/>
        <v>0.02</v>
      </c>
      <c r="U215" s="62" t="str">
        <f t="shared" si="137"/>
        <v/>
      </c>
      <c r="V215" s="65"/>
      <c r="W215" s="67"/>
      <c r="X215" s="68">
        <v>1</v>
      </c>
      <c r="Y215" s="69">
        <f t="shared" si="138"/>
        <v>0</v>
      </c>
      <c r="Z215" s="64"/>
      <c r="AA215" s="61">
        <f t="shared" si="139"/>
        <v>0</v>
      </c>
      <c r="AB215" s="62" t="str">
        <f t="shared" si="140"/>
        <v/>
      </c>
      <c r="AC215" s="65"/>
      <c r="AD215" s="67"/>
      <c r="AE215" s="68">
        <v>1</v>
      </c>
      <c r="AF215" s="69">
        <f t="shared" si="141"/>
        <v>0</v>
      </c>
      <c r="AG215" s="64"/>
      <c r="AH215" s="61">
        <f t="shared" si="142"/>
        <v>0</v>
      </c>
      <c r="AI215" s="62" t="str">
        <f t="shared" si="143"/>
        <v/>
      </c>
      <c r="AJ215" s="65"/>
      <c r="AK215" s="67"/>
      <c r="AL215" s="68">
        <v>1</v>
      </c>
      <c r="AM215" s="69">
        <f t="shared" si="144"/>
        <v>0</v>
      </c>
      <c r="AN215" s="64"/>
      <c r="AO215" s="61">
        <f t="shared" si="145"/>
        <v>0</v>
      </c>
      <c r="AP215" s="62" t="str">
        <f t="shared" si="146"/>
        <v/>
      </c>
      <c r="AQ215" s="65"/>
      <c r="AR215" s="67"/>
      <c r="AS215" s="68">
        <v>1</v>
      </c>
      <c r="AT215" s="69">
        <f t="shared" si="147"/>
        <v>0</v>
      </c>
      <c r="AU215" s="64"/>
      <c r="AV215" s="61">
        <f t="shared" si="148"/>
        <v>0</v>
      </c>
      <c r="AW215" s="62" t="str">
        <f t="shared" si="149"/>
        <v/>
      </c>
      <c r="AX215" s="15"/>
      <c r="AY215" s="15"/>
    </row>
    <row r="216" spans="1:51" x14ac:dyDescent="0.35">
      <c r="A216" s="13"/>
      <c r="B216" s="71" t="s">
        <v>102</v>
      </c>
      <c r="C216" s="56"/>
      <c r="D216" s="57" t="s">
        <v>24</v>
      </c>
      <c r="E216" s="56"/>
      <c r="F216" s="21"/>
      <c r="G216" s="67">
        <v>-0.01</v>
      </c>
      <c r="H216" s="59">
        <v>1</v>
      </c>
      <c r="I216" s="69">
        <f t="shared" si="131"/>
        <v>-0.01</v>
      </c>
      <c r="J216" s="67">
        <v>-0.01</v>
      </c>
      <c r="K216" s="59">
        <v>1</v>
      </c>
      <c r="L216" s="69">
        <f t="shared" si="132"/>
        <v>-0.01</v>
      </c>
      <c r="M216" s="61">
        <f t="shared" si="133"/>
        <v>0</v>
      </c>
      <c r="N216" s="62">
        <f t="shared" si="134"/>
        <v>0</v>
      </c>
      <c r="O216" s="69"/>
      <c r="P216" s="67">
        <v>0</v>
      </c>
      <c r="Q216" s="59">
        <v>1</v>
      </c>
      <c r="R216" s="69">
        <f t="shared" si="135"/>
        <v>0</v>
      </c>
      <c r="S216" s="64"/>
      <c r="T216" s="61">
        <f t="shared" si="136"/>
        <v>0.01</v>
      </c>
      <c r="U216" s="62" t="str">
        <f t="shared" si="137"/>
        <v/>
      </c>
      <c r="V216" s="65"/>
      <c r="W216" s="67">
        <v>0</v>
      </c>
      <c r="X216" s="59">
        <v>1</v>
      </c>
      <c r="Y216" s="69">
        <f t="shared" si="138"/>
        <v>0</v>
      </c>
      <c r="Z216" s="64"/>
      <c r="AA216" s="61">
        <f t="shared" si="139"/>
        <v>0</v>
      </c>
      <c r="AB216" s="62" t="str">
        <f t="shared" si="140"/>
        <v/>
      </c>
      <c r="AC216" s="65"/>
      <c r="AD216" s="67">
        <v>0.18</v>
      </c>
      <c r="AE216" s="59">
        <v>1</v>
      </c>
      <c r="AF216" s="69">
        <f t="shared" si="141"/>
        <v>0.18</v>
      </c>
      <c r="AG216" s="64"/>
      <c r="AH216" s="61">
        <f t="shared" si="142"/>
        <v>0.18</v>
      </c>
      <c r="AI216" s="62" t="str">
        <f t="shared" si="143"/>
        <v/>
      </c>
      <c r="AJ216" s="65"/>
      <c r="AK216" s="67">
        <v>0</v>
      </c>
      <c r="AL216" s="59">
        <v>1</v>
      </c>
      <c r="AM216" s="69">
        <f t="shared" si="144"/>
        <v>0</v>
      </c>
      <c r="AN216" s="64"/>
      <c r="AO216" s="61">
        <f t="shared" si="145"/>
        <v>-0.18</v>
      </c>
      <c r="AP216" s="62" t="str">
        <f t="shared" si="146"/>
        <v/>
      </c>
      <c r="AQ216" s="65"/>
      <c r="AR216" s="67">
        <v>0</v>
      </c>
      <c r="AS216" s="59">
        <v>1</v>
      </c>
      <c r="AT216" s="69">
        <f t="shared" si="147"/>
        <v>0</v>
      </c>
      <c r="AU216" s="64"/>
      <c r="AV216" s="61">
        <f t="shared" si="148"/>
        <v>0</v>
      </c>
      <c r="AW216" s="62" t="str">
        <f t="shared" si="149"/>
        <v/>
      </c>
      <c r="AX216" s="15"/>
      <c r="AY216" s="15"/>
    </row>
    <row r="217" spans="1:51" x14ac:dyDescent="0.35">
      <c r="A217" s="13"/>
      <c r="B217" s="71" t="s">
        <v>26</v>
      </c>
      <c r="C217" s="56"/>
      <c r="D217" s="57" t="s">
        <v>24</v>
      </c>
      <c r="E217" s="56"/>
      <c r="F217" s="21"/>
      <c r="G217" s="67">
        <v>-2.17</v>
      </c>
      <c r="H217" s="68">
        <v>1</v>
      </c>
      <c r="I217" s="69">
        <f t="shared" si="131"/>
        <v>-2.17</v>
      </c>
      <c r="J217" s="67">
        <v>-2.17</v>
      </c>
      <c r="K217" s="68">
        <v>1</v>
      </c>
      <c r="L217" s="69">
        <f t="shared" si="132"/>
        <v>-2.17</v>
      </c>
      <c r="M217" s="61">
        <f t="shared" si="133"/>
        <v>0</v>
      </c>
      <c r="N217" s="62">
        <f t="shared" si="134"/>
        <v>0</v>
      </c>
      <c r="O217" s="69"/>
      <c r="P217" s="67"/>
      <c r="Q217" s="68">
        <v>1</v>
      </c>
      <c r="R217" s="69">
        <f t="shared" si="135"/>
        <v>0</v>
      </c>
      <c r="S217" s="64"/>
      <c r="T217" s="61">
        <f t="shared" si="136"/>
        <v>2.17</v>
      </c>
      <c r="U217" s="62" t="str">
        <f t="shared" si="137"/>
        <v/>
      </c>
      <c r="V217" s="65"/>
      <c r="W217" s="67"/>
      <c r="X217" s="68">
        <v>1</v>
      </c>
      <c r="Y217" s="69">
        <f t="shared" si="138"/>
        <v>0</v>
      </c>
      <c r="Z217" s="64"/>
      <c r="AA217" s="61">
        <f t="shared" si="139"/>
        <v>0</v>
      </c>
      <c r="AB217" s="62" t="str">
        <f t="shared" si="140"/>
        <v/>
      </c>
      <c r="AC217" s="65"/>
      <c r="AD217" s="67"/>
      <c r="AE217" s="68">
        <v>1</v>
      </c>
      <c r="AF217" s="69">
        <f t="shared" si="141"/>
        <v>0</v>
      </c>
      <c r="AG217" s="64"/>
      <c r="AH217" s="61">
        <f t="shared" si="142"/>
        <v>0</v>
      </c>
      <c r="AI217" s="62" t="str">
        <f t="shared" si="143"/>
        <v/>
      </c>
      <c r="AJ217" s="65"/>
      <c r="AK217" s="67"/>
      <c r="AL217" s="68">
        <v>1</v>
      </c>
      <c r="AM217" s="69">
        <f t="shared" si="144"/>
        <v>0</v>
      </c>
      <c r="AN217" s="64"/>
      <c r="AO217" s="61">
        <f t="shared" si="145"/>
        <v>0</v>
      </c>
      <c r="AP217" s="62" t="str">
        <f t="shared" si="146"/>
        <v/>
      </c>
      <c r="AQ217" s="65"/>
      <c r="AR217" s="67"/>
      <c r="AS217" s="68">
        <v>1</v>
      </c>
      <c r="AT217" s="69">
        <f t="shared" si="147"/>
        <v>0</v>
      </c>
      <c r="AU217" s="64"/>
      <c r="AV217" s="61">
        <f t="shared" si="148"/>
        <v>0</v>
      </c>
      <c r="AW217" s="62" t="str">
        <f t="shared" si="149"/>
        <v/>
      </c>
      <c r="AX217" s="15"/>
      <c r="AY217" s="15"/>
    </row>
    <row r="218" spans="1:51" x14ac:dyDescent="0.35">
      <c r="A218" s="13"/>
      <c r="B218" s="71" t="s">
        <v>103</v>
      </c>
      <c r="C218" s="56"/>
      <c r="D218" s="57" t="s">
        <v>24</v>
      </c>
      <c r="E218" s="56"/>
      <c r="F218" s="21"/>
      <c r="G218" s="67">
        <v>-0.31</v>
      </c>
      <c r="H218" s="68">
        <v>1</v>
      </c>
      <c r="I218" s="69">
        <f t="shared" si="131"/>
        <v>-0.31</v>
      </c>
      <c r="J218" s="67">
        <v>-0.31</v>
      </c>
      <c r="K218" s="68">
        <v>1</v>
      </c>
      <c r="L218" s="69">
        <f t="shared" si="132"/>
        <v>-0.31</v>
      </c>
      <c r="M218" s="61">
        <f t="shared" si="133"/>
        <v>0</v>
      </c>
      <c r="N218" s="62">
        <f t="shared" si="134"/>
        <v>0</v>
      </c>
      <c r="O218" s="69"/>
      <c r="P218" s="67">
        <v>-0.09</v>
      </c>
      <c r="Q218" s="68">
        <v>1</v>
      </c>
      <c r="R218" s="69">
        <f t="shared" si="135"/>
        <v>-0.09</v>
      </c>
      <c r="S218" s="64"/>
      <c r="T218" s="61">
        <f t="shared" si="136"/>
        <v>0.22</v>
      </c>
      <c r="U218" s="62">
        <f t="shared" si="137"/>
        <v>-0.70967741935483875</v>
      </c>
      <c r="V218" s="65"/>
      <c r="W218" s="67">
        <v>0</v>
      </c>
      <c r="X218" s="68">
        <v>1</v>
      </c>
      <c r="Y218" s="69">
        <f t="shared" si="138"/>
        <v>0</v>
      </c>
      <c r="Z218" s="64"/>
      <c r="AA218" s="61">
        <f t="shared" si="139"/>
        <v>0.09</v>
      </c>
      <c r="AB218" s="62" t="str">
        <f t="shared" si="140"/>
        <v/>
      </c>
      <c r="AC218" s="65"/>
      <c r="AD218" s="67">
        <v>0</v>
      </c>
      <c r="AE218" s="68">
        <v>1</v>
      </c>
      <c r="AF218" s="69">
        <f t="shared" si="141"/>
        <v>0</v>
      </c>
      <c r="AG218" s="64"/>
      <c r="AH218" s="61">
        <f t="shared" si="142"/>
        <v>0</v>
      </c>
      <c r="AI218" s="62" t="str">
        <f t="shared" si="143"/>
        <v/>
      </c>
      <c r="AJ218" s="65"/>
      <c r="AK218" s="67">
        <v>0</v>
      </c>
      <c r="AL218" s="68">
        <v>1</v>
      </c>
      <c r="AM218" s="69">
        <f t="shared" si="144"/>
        <v>0</v>
      </c>
      <c r="AN218" s="64"/>
      <c r="AO218" s="61">
        <f t="shared" si="145"/>
        <v>0</v>
      </c>
      <c r="AP218" s="62" t="str">
        <f t="shared" si="146"/>
        <v/>
      </c>
      <c r="AQ218" s="65"/>
      <c r="AR218" s="67">
        <v>0</v>
      </c>
      <c r="AS218" s="68">
        <v>1</v>
      </c>
      <c r="AT218" s="69">
        <f t="shared" si="147"/>
        <v>0</v>
      </c>
      <c r="AU218" s="64"/>
      <c r="AV218" s="61">
        <f t="shared" si="148"/>
        <v>0</v>
      </c>
      <c r="AW218" s="62" t="str">
        <f t="shared" si="149"/>
        <v/>
      </c>
      <c r="AX218" s="15"/>
      <c r="AY218" s="15"/>
    </row>
    <row r="219" spans="1:51" x14ac:dyDescent="0.35">
      <c r="A219" s="13"/>
      <c r="B219" s="71" t="s">
        <v>27</v>
      </c>
      <c r="C219" s="56"/>
      <c r="D219" s="57" t="s">
        <v>24</v>
      </c>
      <c r="E219" s="56"/>
      <c r="F219" s="21"/>
      <c r="G219" s="67">
        <v>-0.1</v>
      </c>
      <c r="H219" s="68">
        <v>1</v>
      </c>
      <c r="I219" s="69">
        <f t="shared" si="131"/>
        <v>-0.1</v>
      </c>
      <c r="J219" s="67">
        <v>-0.1</v>
      </c>
      <c r="K219" s="68">
        <v>1</v>
      </c>
      <c r="L219" s="69">
        <f t="shared" si="132"/>
        <v>-0.1</v>
      </c>
      <c r="M219" s="61">
        <f t="shared" si="133"/>
        <v>0</v>
      </c>
      <c r="N219" s="62">
        <f t="shared" si="134"/>
        <v>0</v>
      </c>
      <c r="O219" s="69"/>
      <c r="P219" s="67"/>
      <c r="Q219" s="68">
        <v>1</v>
      </c>
      <c r="R219" s="69">
        <f t="shared" si="135"/>
        <v>0</v>
      </c>
      <c r="S219" s="64"/>
      <c r="T219" s="61">
        <f t="shared" si="136"/>
        <v>0.1</v>
      </c>
      <c r="U219" s="62" t="str">
        <f t="shared" si="137"/>
        <v/>
      </c>
      <c r="V219" s="65"/>
      <c r="W219" s="67"/>
      <c r="X219" s="68">
        <v>1</v>
      </c>
      <c r="Y219" s="69">
        <f t="shared" si="138"/>
        <v>0</v>
      </c>
      <c r="Z219" s="64"/>
      <c r="AA219" s="61">
        <f t="shared" si="139"/>
        <v>0</v>
      </c>
      <c r="AB219" s="62" t="str">
        <f t="shared" si="140"/>
        <v/>
      </c>
      <c r="AC219" s="65"/>
      <c r="AD219" s="67"/>
      <c r="AE219" s="68">
        <v>1</v>
      </c>
      <c r="AF219" s="69">
        <f t="shared" si="141"/>
        <v>0</v>
      </c>
      <c r="AG219" s="64"/>
      <c r="AH219" s="61">
        <f t="shared" si="142"/>
        <v>0</v>
      </c>
      <c r="AI219" s="62" t="str">
        <f t="shared" si="143"/>
        <v/>
      </c>
      <c r="AJ219" s="65"/>
      <c r="AK219" s="67"/>
      <c r="AL219" s="68">
        <v>1</v>
      </c>
      <c r="AM219" s="69">
        <f t="shared" si="144"/>
        <v>0</v>
      </c>
      <c r="AN219" s="64"/>
      <c r="AO219" s="61">
        <f t="shared" si="145"/>
        <v>0</v>
      </c>
      <c r="AP219" s="62" t="str">
        <f t="shared" si="146"/>
        <v/>
      </c>
      <c r="AQ219" s="65"/>
      <c r="AR219" s="67"/>
      <c r="AS219" s="68">
        <v>1</v>
      </c>
      <c r="AT219" s="69">
        <f t="shared" si="147"/>
        <v>0</v>
      </c>
      <c r="AU219" s="64"/>
      <c r="AV219" s="61">
        <f t="shared" si="148"/>
        <v>0</v>
      </c>
      <c r="AW219" s="62" t="str">
        <f t="shared" si="149"/>
        <v/>
      </c>
      <c r="AX219" s="15"/>
      <c r="AY219" s="15"/>
    </row>
    <row r="220" spans="1:51" x14ac:dyDescent="0.35">
      <c r="A220" s="13"/>
      <c r="B220" s="71" t="s">
        <v>104</v>
      </c>
      <c r="C220" s="56"/>
      <c r="D220" s="57" t="s">
        <v>24</v>
      </c>
      <c r="E220" s="56"/>
      <c r="F220" s="21"/>
      <c r="G220" s="67"/>
      <c r="H220" s="68"/>
      <c r="I220" s="69"/>
      <c r="J220" s="67"/>
      <c r="K220" s="68"/>
      <c r="L220" s="69"/>
      <c r="M220" s="61">
        <f t="shared" si="133"/>
        <v>0</v>
      </c>
      <c r="N220" s="62" t="str">
        <f t="shared" si="134"/>
        <v/>
      </c>
      <c r="O220" s="69"/>
      <c r="P220" s="67">
        <v>0</v>
      </c>
      <c r="Q220" s="68">
        <v>1</v>
      </c>
      <c r="R220" s="69">
        <f t="shared" si="135"/>
        <v>0</v>
      </c>
      <c r="S220" s="64"/>
      <c r="T220" s="61">
        <f t="shared" si="136"/>
        <v>0</v>
      </c>
      <c r="U220" s="62" t="str">
        <f t="shared" si="137"/>
        <v/>
      </c>
      <c r="V220" s="65"/>
      <c r="W220" s="67">
        <v>0</v>
      </c>
      <c r="X220" s="68">
        <v>1</v>
      </c>
      <c r="Y220" s="69">
        <f t="shared" si="138"/>
        <v>0</v>
      </c>
      <c r="Z220" s="64"/>
      <c r="AA220" s="61">
        <f t="shared" si="139"/>
        <v>0</v>
      </c>
      <c r="AB220" s="62" t="str">
        <f t="shared" si="140"/>
        <v/>
      </c>
      <c r="AC220" s="65"/>
      <c r="AD220" s="67">
        <v>0.21</v>
      </c>
      <c r="AE220" s="68">
        <v>1</v>
      </c>
      <c r="AF220" s="69">
        <f t="shared" si="141"/>
        <v>0.21</v>
      </c>
      <c r="AG220" s="64"/>
      <c r="AH220" s="61">
        <f t="shared" si="142"/>
        <v>0.21</v>
      </c>
      <c r="AI220" s="62" t="str">
        <f t="shared" si="143"/>
        <v/>
      </c>
      <c r="AJ220" s="65"/>
      <c r="AK220" s="67">
        <v>0</v>
      </c>
      <c r="AL220" s="68">
        <v>1</v>
      </c>
      <c r="AM220" s="69">
        <f t="shared" si="144"/>
        <v>0</v>
      </c>
      <c r="AN220" s="64"/>
      <c r="AO220" s="61">
        <f t="shared" si="145"/>
        <v>-0.21</v>
      </c>
      <c r="AP220" s="62" t="str">
        <f t="shared" si="146"/>
        <v/>
      </c>
      <c r="AQ220" s="65"/>
      <c r="AR220" s="67">
        <v>0</v>
      </c>
      <c r="AS220" s="68">
        <v>1</v>
      </c>
      <c r="AT220" s="69">
        <f t="shared" si="147"/>
        <v>0</v>
      </c>
      <c r="AU220" s="64"/>
      <c r="AV220" s="61">
        <f t="shared" si="148"/>
        <v>0</v>
      </c>
      <c r="AW220" s="62" t="str">
        <f t="shared" si="149"/>
        <v/>
      </c>
      <c r="AX220" s="15"/>
      <c r="AY220" s="15"/>
    </row>
    <row r="221" spans="1:51" x14ac:dyDescent="0.35">
      <c r="A221" s="13"/>
      <c r="B221" s="71" t="s">
        <v>105</v>
      </c>
      <c r="C221" s="56"/>
      <c r="D221" s="57" t="s">
        <v>24</v>
      </c>
      <c r="E221" s="56"/>
      <c r="F221" s="21"/>
      <c r="G221" s="67"/>
      <c r="H221" s="68"/>
      <c r="I221" s="69"/>
      <c r="J221" s="67"/>
      <c r="K221" s="68"/>
      <c r="L221" s="69"/>
      <c r="M221" s="61">
        <f t="shared" si="133"/>
        <v>0</v>
      </c>
      <c r="N221" s="62" t="str">
        <f t="shared" si="134"/>
        <v/>
      </c>
      <c r="O221" s="69"/>
      <c r="P221" s="67">
        <v>-1.73</v>
      </c>
      <c r="Q221" s="68">
        <v>1</v>
      </c>
      <c r="R221" s="69">
        <f t="shared" si="135"/>
        <v>-1.73</v>
      </c>
      <c r="S221" s="64"/>
      <c r="T221" s="61">
        <f t="shared" si="136"/>
        <v>-1.73</v>
      </c>
      <c r="U221" s="62" t="str">
        <f t="shared" si="137"/>
        <v/>
      </c>
      <c r="V221" s="65"/>
      <c r="W221" s="67">
        <v>0</v>
      </c>
      <c r="X221" s="68">
        <v>1</v>
      </c>
      <c r="Y221" s="69">
        <f t="shared" si="138"/>
        <v>0</v>
      </c>
      <c r="Z221" s="64"/>
      <c r="AA221" s="61">
        <f t="shared" si="139"/>
        <v>1.73</v>
      </c>
      <c r="AB221" s="62" t="str">
        <f t="shared" si="140"/>
        <v/>
      </c>
      <c r="AC221" s="65"/>
      <c r="AD221" s="67">
        <v>0</v>
      </c>
      <c r="AE221" s="68">
        <v>1</v>
      </c>
      <c r="AF221" s="69">
        <f t="shared" si="141"/>
        <v>0</v>
      </c>
      <c r="AG221" s="64"/>
      <c r="AH221" s="61">
        <f t="shared" si="142"/>
        <v>0</v>
      </c>
      <c r="AI221" s="62" t="str">
        <f t="shared" si="143"/>
        <v/>
      </c>
      <c r="AJ221" s="65"/>
      <c r="AK221" s="67">
        <v>0</v>
      </c>
      <c r="AL221" s="68">
        <v>1</v>
      </c>
      <c r="AM221" s="69">
        <f t="shared" si="144"/>
        <v>0</v>
      </c>
      <c r="AN221" s="64"/>
      <c r="AO221" s="61">
        <f t="shared" si="145"/>
        <v>0</v>
      </c>
      <c r="AP221" s="62" t="str">
        <f t="shared" si="146"/>
        <v/>
      </c>
      <c r="AQ221" s="65"/>
      <c r="AR221" s="67">
        <v>0</v>
      </c>
      <c r="AS221" s="68">
        <v>1</v>
      </c>
      <c r="AT221" s="69">
        <f t="shared" si="147"/>
        <v>0</v>
      </c>
      <c r="AU221" s="64"/>
      <c r="AV221" s="61">
        <f t="shared" si="148"/>
        <v>0</v>
      </c>
      <c r="AW221" s="62" t="str">
        <f t="shared" si="149"/>
        <v/>
      </c>
      <c r="AX221" s="15"/>
      <c r="AY221" s="15"/>
    </row>
    <row r="222" spans="1:51" x14ac:dyDescent="0.35">
      <c r="A222" s="13"/>
      <c r="B222" s="71" t="s">
        <v>106</v>
      </c>
      <c r="C222" s="56"/>
      <c r="D222" s="57" t="s">
        <v>24</v>
      </c>
      <c r="E222" s="56"/>
      <c r="F222" s="21"/>
      <c r="G222" s="67"/>
      <c r="H222" s="68"/>
      <c r="I222" s="69"/>
      <c r="J222" s="67"/>
      <c r="K222" s="68"/>
      <c r="L222" s="69"/>
      <c r="M222" s="61">
        <f t="shared" si="133"/>
        <v>0</v>
      </c>
      <c r="N222" s="62" t="str">
        <f t="shared" si="134"/>
        <v/>
      </c>
      <c r="O222" s="69"/>
      <c r="P222" s="67">
        <v>-0.09</v>
      </c>
      <c r="Q222" s="68">
        <v>1</v>
      </c>
      <c r="R222" s="69">
        <f t="shared" si="135"/>
        <v>-0.09</v>
      </c>
      <c r="S222" s="64"/>
      <c r="T222" s="61">
        <f t="shared" si="136"/>
        <v>-0.09</v>
      </c>
      <c r="U222" s="62" t="str">
        <f t="shared" si="137"/>
        <v/>
      </c>
      <c r="V222" s="65"/>
      <c r="W222" s="67">
        <v>0</v>
      </c>
      <c r="X222" s="68">
        <v>1</v>
      </c>
      <c r="Y222" s="69">
        <f t="shared" si="138"/>
        <v>0</v>
      </c>
      <c r="Z222" s="64"/>
      <c r="AA222" s="61">
        <f t="shared" si="139"/>
        <v>0.09</v>
      </c>
      <c r="AB222" s="62" t="str">
        <f t="shared" si="140"/>
        <v/>
      </c>
      <c r="AC222" s="65"/>
      <c r="AD222" s="67">
        <v>0</v>
      </c>
      <c r="AE222" s="68">
        <v>1</v>
      </c>
      <c r="AF222" s="69">
        <f t="shared" si="141"/>
        <v>0</v>
      </c>
      <c r="AG222" s="64"/>
      <c r="AH222" s="61">
        <f t="shared" si="142"/>
        <v>0</v>
      </c>
      <c r="AI222" s="62" t="str">
        <f t="shared" si="143"/>
        <v/>
      </c>
      <c r="AJ222" s="65"/>
      <c r="AK222" s="67">
        <v>0</v>
      </c>
      <c r="AL222" s="68">
        <v>1</v>
      </c>
      <c r="AM222" s="69">
        <f t="shared" si="144"/>
        <v>0</v>
      </c>
      <c r="AN222" s="64"/>
      <c r="AO222" s="61">
        <f t="shared" si="145"/>
        <v>0</v>
      </c>
      <c r="AP222" s="62" t="str">
        <f t="shared" si="146"/>
        <v/>
      </c>
      <c r="AQ222" s="65"/>
      <c r="AR222" s="67">
        <v>0</v>
      </c>
      <c r="AS222" s="68">
        <v>1</v>
      </c>
      <c r="AT222" s="69">
        <f t="shared" si="147"/>
        <v>0</v>
      </c>
      <c r="AU222" s="64"/>
      <c r="AV222" s="61">
        <f t="shared" si="148"/>
        <v>0</v>
      </c>
      <c r="AW222" s="62" t="str">
        <f t="shared" si="149"/>
        <v/>
      </c>
      <c r="AX222" s="15"/>
      <c r="AY222" s="15"/>
    </row>
    <row r="223" spans="1:51" x14ac:dyDescent="0.35">
      <c r="A223" s="13"/>
      <c r="B223" s="71" t="s">
        <v>107</v>
      </c>
      <c r="C223" s="56"/>
      <c r="D223" s="57" t="s">
        <v>24</v>
      </c>
      <c r="E223" s="56"/>
      <c r="F223" s="21"/>
      <c r="G223" s="67"/>
      <c r="H223" s="68"/>
      <c r="I223" s="69"/>
      <c r="J223" s="67"/>
      <c r="K223" s="68"/>
      <c r="L223" s="69"/>
      <c r="M223" s="61">
        <f t="shared" si="133"/>
        <v>0</v>
      </c>
      <c r="N223" s="62" t="str">
        <f t="shared" si="134"/>
        <v/>
      </c>
      <c r="O223" s="69"/>
      <c r="P223" s="67">
        <v>0</v>
      </c>
      <c r="Q223" s="68">
        <v>1</v>
      </c>
      <c r="R223" s="69">
        <f t="shared" si="135"/>
        <v>0</v>
      </c>
      <c r="S223" s="64"/>
      <c r="T223" s="61">
        <f t="shared" si="136"/>
        <v>0</v>
      </c>
      <c r="U223" s="62" t="str">
        <f t="shared" si="137"/>
        <v/>
      </c>
      <c r="V223" s="65"/>
      <c r="W223" s="67">
        <v>0.09</v>
      </c>
      <c r="X223" s="68">
        <v>1</v>
      </c>
      <c r="Y223" s="69">
        <f t="shared" si="138"/>
        <v>0.09</v>
      </c>
      <c r="Z223" s="64"/>
      <c r="AA223" s="61">
        <f t="shared" si="139"/>
        <v>0.09</v>
      </c>
      <c r="AB223" s="62" t="str">
        <f t="shared" si="140"/>
        <v/>
      </c>
      <c r="AC223" s="65"/>
      <c r="AD223" s="67">
        <v>0</v>
      </c>
      <c r="AE223" s="68">
        <v>1</v>
      </c>
      <c r="AF223" s="69">
        <f t="shared" si="141"/>
        <v>0</v>
      </c>
      <c r="AG223" s="64"/>
      <c r="AH223" s="61">
        <f t="shared" si="142"/>
        <v>-0.09</v>
      </c>
      <c r="AI223" s="62" t="str">
        <f t="shared" si="143"/>
        <v/>
      </c>
      <c r="AJ223" s="65"/>
      <c r="AK223" s="67">
        <v>0</v>
      </c>
      <c r="AL223" s="68">
        <v>1</v>
      </c>
      <c r="AM223" s="69">
        <f t="shared" si="144"/>
        <v>0</v>
      </c>
      <c r="AN223" s="64"/>
      <c r="AO223" s="61">
        <f t="shared" si="145"/>
        <v>0</v>
      </c>
      <c r="AP223" s="62" t="str">
        <f t="shared" si="146"/>
        <v/>
      </c>
      <c r="AQ223" s="65"/>
      <c r="AR223" s="67">
        <v>0</v>
      </c>
      <c r="AS223" s="68">
        <v>1</v>
      </c>
      <c r="AT223" s="69">
        <f t="shared" si="147"/>
        <v>0</v>
      </c>
      <c r="AU223" s="64"/>
      <c r="AV223" s="61">
        <f t="shared" si="148"/>
        <v>0</v>
      </c>
      <c r="AW223" s="62" t="str">
        <f t="shared" si="149"/>
        <v/>
      </c>
      <c r="AX223" s="15"/>
      <c r="AY223" s="15"/>
    </row>
    <row r="224" spans="1:51" x14ac:dyDescent="0.35">
      <c r="A224" s="13"/>
      <c r="B224" s="71" t="s">
        <v>108</v>
      </c>
      <c r="C224" s="56"/>
      <c r="D224" s="57" t="s">
        <v>24</v>
      </c>
      <c r="E224" s="56"/>
      <c r="F224" s="21"/>
      <c r="G224" s="67"/>
      <c r="H224" s="68"/>
      <c r="I224" s="69"/>
      <c r="J224" s="67"/>
      <c r="K224" s="68"/>
      <c r="L224" s="69"/>
      <c r="M224" s="61">
        <f t="shared" si="133"/>
        <v>0</v>
      </c>
      <c r="N224" s="62" t="str">
        <f t="shared" si="134"/>
        <v/>
      </c>
      <c r="O224" s="69"/>
      <c r="P224" s="67">
        <v>0</v>
      </c>
      <c r="Q224" s="68">
        <v>1</v>
      </c>
      <c r="R224" s="69">
        <f t="shared" si="135"/>
        <v>0</v>
      </c>
      <c r="S224" s="64"/>
      <c r="T224" s="61">
        <f t="shared" si="136"/>
        <v>0</v>
      </c>
      <c r="U224" s="62" t="str">
        <f t="shared" si="137"/>
        <v/>
      </c>
      <c r="V224" s="65"/>
      <c r="W224" s="67">
        <v>0</v>
      </c>
      <c r="X224" s="68">
        <v>1</v>
      </c>
      <c r="Y224" s="69">
        <f t="shared" si="138"/>
        <v>0</v>
      </c>
      <c r="Z224" s="64"/>
      <c r="AA224" s="61">
        <f t="shared" si="139"/>
        <v>0</v>
      </c>
      <c r="AB224" s="62" t="str">
        <f t="shared" si="140"/>
        <v/>
      </c>
      <c r="AC224" s="65"/>
      <c r="AD224" s="67">
        <v>7.0000000000000007E-2</v>
      </c>
      <c r="AE224" s="68">
        <v>1</v>
      </c>
      <c r="AF224" s="69">
        <f t="shared" si="141"/>
        <v>7.0000000000000007E-2</v>
      </c>
      <c r="AG224" s="64"/>
      <c r="AH224" s="61">
        <f t="shared" si="142"/>
        <v>7.0000000000000007E-2</v>
      </c>
      <c r="AI224" s="62" t="str">
        <f t="shared" si="143"/>
        <v/>
      </c>
      <c r="AJ224" s="65"/>
      <c r="AK224" s="67">
        <v>0</v>
      </c>
      <c r="AL224" s="68">
        <v>1</v>
      </c>
      <c r="AM224" s="69">
        <f t="shared" si="144"/>
        <v>0</v>
      </c>
      <c r="AN224" s="64"/>
      <c r="AO224" s="61">
        <f t="shared" si="145"/>
        <v>-7.0000000000000007E-2</v>
      </c>
      <c r="AP224" s="62" t="str">
        <f t="shared" si="146"/>
        <v/>
      </c>
      <c r="AQ224" s="65"/>
      <c r="AR224" s="67">
        <v>0</v>
      </c>
      <c r="AS224" s="68">
        <v>1</v>
      </c>
      <c r="AT224" s="69">
        <f t="shared" si="147"/>
        <v>0</v>
      </c>
      <c r="AU224" s="64"/>
      <c r="AV224" s="61">
        <f t="shared" si="148"/>
        <v>0</v>
      </c>
      <c r="AW224" s="62" t="str">
        <f t="shared" si="149"/>
        <v/>
      </c>
      <c r="AX224" s="15"/>
      <c r="AY224" s="15"/>
    </row>
    <row r="225" spans="1:51" x14ac:dyDescent="0.35">
      <c r="A225" s="13"/>
      <c r="B225" s="71" t="s">
        <v>109</v>
      </c>
      <c r="C225" s="56"/>
      <c r="D225" s="57" t="s">
        <v>24</v>
      </c>
      <c r="E225" s="56"/>
      <c r="F225" s="21"/>
      <c r="G225" s="67"/>
      <c r="H225" s="68"/>
      <c r="I225" s="69"/>
      <c r="J225" s="67"/>
      <c r="K225" s="68"/>
      <c r="L225" s="69"/>
      <c r="M225" s="61">
        <f t="shared" si="133"/>
        <v>0</v>
      </c>
      <c r="N225" s="62" t="str">
        <f t="shared" si="134"/>
        <v/>
      </c>
      <c r="O225" s="69"/>
      <c r="P225" s="67">
        <v>0</v>
      </c>
      <c r="Q225" s="68">
        <v>1</v>
      </c>
      <c r="R225" s="69">
        <f t="shared" si="135"/>
        <v>0</v>
      </c>
      <c r="S225" s="64"/>
      <c r="T225" s="61">
        <f t="shared" si="136"/>
        <v>0</v>
      </c>
      <c r="U225" s="62" t="str">
        <f t="shared" si="137"/>
        <v/>
      </c>
      <c r="V225" s="65"/>
      <c r="W225" s="67">
        <v>0</v>
      </c>
      <c r="X225" s="68">
        <v>1</v>
      </c>
      <c r="Y225" s="69">
        <f t="shared" si="138"/>
        <v>0</v>
      </c>
      <c r="Z225" s="64"/>
      <c r="AA225" s="61">
        <f t="shared" si="139"/>
        <v>0</v>
      </c>
      <c r="AB225" s="62" t="str">
        <f t="shared" si="140"/>
        <v/>
      </c>
      <c r="AC225" s="65"/>
      <c r="AD225" s="67">
        <v>0</v>
      </c>
      <c r="AE225" s="68">
        <v>1</v>
      </c>
      <c r="AF225" s="69">
        <f t="shared" si="141"/>
        <v>0</v>
      </c>
      <c r="AG225" s="64"/>
      <c r="AH225" s="61">
        <f t="shared" si="142"/>
        <v>0</v>
      </c>
      <c r="AI225" s="62" t="str">
        <f t="shared" si="143"/>
        <v/>
      </c>
      <c r="AJ225" s="65"/>
      <c r="AK225" s="67">
        <v>0</v>
      </c>
      <c r="AL225" s="68">
        <v>1</v>
      </c>
      <c r="AM225" s="69">
        <f t="shared" si="144"/>
        <v>0</v>
      </c>
      <c r="AN225" s="64"/>
      <c r="AO225" s="61">
        <f t="shared" si="145"/>
        <v>0</v>
      </c>
      <c r="AP225" s="62" t="str">
        <f t="shared" si="146"/>
        <v/>
      </c>
      <c r="AQ225" s="65"/>
      <c r="AR225" s="67">
        <v>1</v>
      </c>
      <c r="AS225" s="68">
        <v>1</v>
      </c>
      <c r="AT225" s="69">
        <f t="shared" si="147"/>
        <v>1</v>
      </c>
      <c r="AU225" s="64"/>
      <c r="AV225" s="61">
        <f t="shared" si="148"/>
        <v>1</v>
      </c>
      <c r="AW225" s="62" t="str">
        <f t="shared" si="149"/>
        <v/>
      </c>
      <c r="AX225" s="15"/>
      <c r="AY225" s="15"/>
    </row>
    <row r="226" spans="1:51" x14ac:dyDescent="0.35">
      <c r="A226" s="13"/>
      <c r="B226" s="71" t="s">
        <v>110</v>
      </c>
      <c r="C226" s="56"/>
      <c r="D226" s="57" t="s">
        <v>24</v>
      </c>
      <c r="E226" s="56"/>
      <c r="F226" s="21"/>
      <c r="G226" s="67"/>
      <c r="H226" s="68"/>
      <c r="I226" s="69"/>
      <c r="J226" s="67"/>
      <c r="K226" s="68"/>
      <c r="L226" s="69"/>
      <c r="M226" s="61">
        <f t="shared" si="133"/>
        <v>0</v>
      </c>
      <c r="N226" s="62" t="str">
        <f t="shared" si="134"/>
        <v/>
      </c>
      <c r="O226" s="69"/>
      <c r="P226" s="67">
        <v>0.01</v>
      </c>
      <c r="Q226" s="68">
        <v>1</v>
      </c>
      <c r="R226" s="69">
        <f t="shared" si="135"/>
        <v>0.01</v>
      </c>
      <c r="S226" s="64"/>
      <c r="T226" s="61">
        <f t="shared" si="136"/>
        <v>0.01</v>
      </c>
      <c r="U226" s="62" t="str">
        <f t="shared" si="137"/>
        <v/>
      </c>
      <c r="V226" s="65"/>
      <c r="W226" s="67">
        <v>0</v>
      </c>
      <c r="X226" s="68">
        <v>1</v>
      </c>
      <c r="Y226" s="69">
        <f t="shared" si="138"/>
        <v>0</v>
      </c>
      <c r="Z226" s="64"/>
      <c r="AA226" s="61">
        <f t="shared" si="139"/>
        <v>-0.01</v>
      </c>
      <c r="AB226" s="62" t="str">
        <f t="shared" si="140"/>
        <v/>
      </c>
      <c r="AC226" s="65"/>
      <c r="AD226" s="67">
        <v>0</v>
      </c>
      <c r="AE226" s="68">
        <v>1</v>
      </c>
      <c r="AF226" s="69">
        <f t="shared" si="141"/>
        <v>0</v>
      </c>
      <c r="AG226" s="64"/>
      <c r="AH226" s="61">
        <f t="shared" si="142"/>
        <v>0</v>
      </c>
      <c r="AI226" s="62" t="str">
        <f t="shared" si="143"/>
        <v/>
      </c>
      <c r="AJ226" s="65"/>
      <c r="AK226" s="67">
        <v>0</v>
      </c>
      <c r="AL226" s="68">
        <v>1</v>
      </c>
      <c r="AM226" s="69">
        <f t="shared" si="144"/>
        <v>0</v>
      </c>
      <c r="AN226" s="64"/>
      <c r="AO226" s="61">
        <f t="shared" si="145"/>
        <v>0</v>
      </c>
      <c r="AP226" s="62" t="str">
        <f t="shared" si="146"/>
        <v/>
      </c>
      <c r="AQ226" s="65"/>
      <c r="AR226" s="67">
        <v>0</v>
      </c>
      <c r="AS226" s="68">
        <v>1</v>
      </c>
      <c r="AT226" s="69">
        <f t="shared" si="147"/>
        <v>0</v>
      </c>
      <c r="AU226" s="64"/>
      <c r="AV226" s="61">
        <f t="shared" si="148"/>
        <v>0</v>
      </c>
      <c r="AW226" s="62" t="str">
        <f t="shared" si="149"/>
        <v/>
      </c>
      <c r="AX226" s="15"/>
      <c r="AY226" s="15"/>
    </row>
    <row r="227" spans="1:51" x14ac:dyDescent="0.35">
      <c r="A227" s="13"/>
      <c r="B227" s="71" t="s">
        <v>111</v>
      </c>
      <c r="C227" s="56"/>
      <c r="D227" s="57" t="s">
        <v>24</v>
      </c>
      <c r="E227" s="56"/>
      <c r="F227" s="21"/>
      <c r="G227" s="67"/>
      <c r="H227" s="68"/>
      <c r="I227" s="69"/>
      <c r="J227" s="67"/>
      <c r="K227" s="68"/>
      <c r="L227" s="69"/>
      <c r="M227" s="61">
        <f t="shared" si="133"/>
        <v>0</v>
      </c>
      <c r="N227" s="62" t="str">
        <f t="shared" si="134"/>
        <v/>
      </c>
      <c r="O227" s="69"/>
      <c r="P227" s="67">
        <v>0</v>
      </c>
      <c r="Q227" s="68">
        <v>1</v>
      </c>
      <c r="R227" s="69">
        <f t="shared" si="135"/>
        <v>0</v>
      </c>
      <c r="S227" s="64"/>
      <c r="T227" s="61">
        <f t="shared" si="136"/>
        <v>0</v>
      </c>
      <c r="U227" s="62" t="str">
        <f t="shared" si="137"/>
        <v/>
      </c>
      <c r="V227" s="65"/>
      <c r="W227" s="67">
        <v>-0.06</v>
      </c>
      <c r="X227" s="68">
        <v>1</v>
      </c>
      <c r="Y227" s="69">
        <f t="shared" si="138"/>
        <v>-0.06</v>
      </c>
      <c r="Z227" s="64"/>
      <c r="AA227" s="61">
        <f t="shared" si="139"/>
        <v>-0.06</v>
      </c>
      <c r="AB227" s="62" t="str">
        <f t="shared" si="140"/>
        <v/>
      </c>
      <c r="AC227" s="65"/>
      <c r="AD227" s="67">
        <v>-0.06</v>
      </c>
      <c r="AE227" s="68">
        <v>1</v>
      </c>
      <c r="AF227" s="69">
        <f t="shared" si="141"/>
        <v>-0.06</v>
      </c>
      <c r="AG227" s="64"/>
      <c r="AH227" s="61">
        <f t="shared" si="142"/>
        <v>0</v>
      </c>
      <c r="AI227" s="62">
        <f t="shared" si="143"/>
        <v>0</v>
      </c>
      <c r="AJ227" s="65"/>
      <c r="AK227" s="67">
        <v>-0.06</v>
      </c>
      <c r="AL227" s="68">
        <v>1</v>
      </c>
      <c r="AM227" s="69">
        <f t="shared" si="144"/>
        <v>-0.06</v>
      </c>
      <c r="AN227" s="64"/>
      <c r="AO227" s="61">
        <f t="shared" si="145"/>
        <v>0</v>
      </c>
      <c r="AP227" s="62">
        <f t="shared" si="146"/>
        <v>0</v>
      </c>
      <c r="AQ227" s="65"/>
      <c r="AR227" s="67">
        <v>0</v>
      </c>
      <c r="AS227" s="68">
        <v>1</v>
      </c>
      <c r="AT227" s="69">
        <f t="shared" si="147"/>
        <v>0</v>
      </c>
      <c r="AU227" s="64"/>
      <c r="AV227" s="61">
        <f t="shared" si="148"/>
        <v>0.06</v>
      </c>
      <c r="AW227" s="62" t="str">
        <f t="shared" si="149"/>
        <v/>
      </c>
      <c r="AX227" s="15"/>
      <c r="AY227" s="15"/>
    </row>
    <row r="228" spans="1:51" x14ac:dyDescent="0.35">
      <c r="A228" s="13"/>
      <c r="B228" s="66" t="s">
        <v>121</v>
      </c>
      <c r="C228" s="56"/>
      <c r="D228" s="57" t="s">
        <v>24</v>
      </c>
      <c r="E228" s="56"/>
      <c r="F228" s="21"/>
      <c r="G228" s="67"/>
      <c r="H228" s="68"/>
      <c r="I228" s="69"/>
      <c r="J228" s="67"/>
      <c r="K228" s="68"/>
      <c r="L228" s="69"/>
      <c r="M228" s="61">
        <f t="shared" si="133"/>
        <v>0</v>
      </c>
      <c r="N228" s="62" t="str">
        <f t="shared" si="134"/>
        <v/>
      </c>
      <c r="O228" s="69"/>
      <c r="P228" s="67">
        <v>0</v>
      </c>
      <c r="Q228" s="68">
        <v>1</v>
      </c>
      <c r="R228" s="69">
        <f t="shared" si="135"/>
        <v>0</v>
      </c>
      <c r="S228" s="64"/>
      <c r="T228" s="61">
        <f t="shared" si="136"/>
        <v>0</v>
      </c>
      <c r="U228" s="62" t="str">
        <f t="shared" si="137"/>
        <v/>
      </c>
      <c r="V228" s="65"/>
      <c r="W228" s="67">
        <v>-0.14000000000000001</v>
      </c>
      <c r="X228" s="68">
        <v>1</v>
      </c>
      <c r="Y228" s="69">
        <f t="shared" si="138"/>
        <v>-0.14000000000000001</v>
      </c>
      <c r="Z228" s="64"/>
      <c r="AA228" s="61">
        <f t="shared" si="139"/>
        <v>-0.14000000000000001</v>
      </c>
      <c r="AB228" s="62" t="str">
        <f t="shared" si="140"/>
        <v/>
      </c>
      <c r="AC228" s="65"/>
      <c r="AD228" s="67">
        <v>-0.14000000000000001</v>
      </c>
      <c r="AE228" s="68">
        <v>1</v>
      </c>
      <c r="AF228" s="69">
        <f t="shared" si="141"/>
        <v>-0.14000000000000001</v>
      </c>
      <c r="AG228" s="64"/>
      <c r="AH228" s="61">
        <f t="shared" si="142"/>
        <v>0</v>
      </c>
      <c r="AI228" s="62">
        <f t="shared" si="143"/>
        <v>0</v>
      </c>
      <c r="AJ228" s="65"/>
      <c r="AK228" s="67">
        <v>-0.14000000000000001</v>
      </c>
      <c r="AL228" s="68">
        <v>1</v>
      </c>
      <c r="AM228" s="69">
        <f t="shared" si="144"/>
        <v>-0.14000000000000001</v>
      </c>
      <c r="AN228" s="64"/>
      <c r="AO228" s="61">
        <f t="shared" si="145"/>
        <v>0</v>
      </c>
      <c r="AP228" s="62">
        <f t="shared" si="146"/>
        <v>0</v>
      </c>
      <c r="AQ228" s="65"/>
      <c r="AR228" s="67">
        <v>-0.14000000000000001</v>
      </c>
      <c r="AS228" s="68">
        <v>1</v>
      </c>
      <c r="AT228" s="69">
        <f t="shared" si="147"/>
        <v>-0.14000000000000001</v>
      </c>
      <c r="AU228" s="64"/>
      <c r="AV228" s="61">
        <f t="shared" si="148"/>
        <v>0</v>
      </c>
      <c r="AW228" s="62">
        <f t="shared" si="149"/>
        <v>0</v>
      </c>
      <c r="AX228" s="15"/>
      <c r="AY228" s="15"/>
    </row>
    <row r="229" spans="1:51" x14ac:dyDescent="0.35">
      <c r="A229" s="13"/>
      <c r="B229" s="66" t="s">
        <v>112</v>
      </c>
      <c r="C229" s="56"/>
      <c r="D229" s="57" t="s">
        <v>24</v>
      </c>
      <c r="E229" s="56"/>
      <c r="F229" s="21"/>
      <c r="G229" s="67"/>
      <c r="H229" s="68"/>
      <c r="I229" s="69"/>
      <c r="J229" s="67"/>
      <c r="K229" s="68"/>
      <c r="L229" s="69"/>
      <c r="M229" s="61">
        <f t="shared" si="133"/>
        <v>0</v>
      </c>
      <c r="N229" s="62" t="str">
        <f t="shared" si="134"/>
        <v/>
      </c>
      <c r="O229" s="69"/>
      <c r="P229" s="67">
        <v>-1.41</v>
      </c>
      <c r="Q229" s="68">
        <v>1</v>
      </c>
      <c r="R229" s="69">
        <f>Q229*P229</f>
        <v>-1.41</v>
      </c>
      <c r="S229" s="64"/>
      <c r="T229" s="61">
        <f t="shared" si="136"/>
        <v>-1.41</v>
      </c>
      <c r="U229" s="62" t="str">
        <f t="shared" si="137"/>
        <v/>
      </c>
      <c r="V229" s="65"/>
      <c r="W229" s="67">
        <v>-1.41</v>
      </c>
      <c r="X229" s="68">
        <v>1</v>
      </c>
      <c r="Y229" s="69">
        <f>X229*W229</f>
        <v>-1.41</v>
      </c>
      <c r="Z229" s="64"/>
      <c r="AA229" s="61">
        <f>Y229-R229</f>
        <v>0</v>
      </c>
      <c r="AB229" s="62">
        <f>IF(OR(R229=0,Y229=0),"",(AA229/R229))</f>
        <v>0</v>
      </c>
      <c r="AC229" s="65"/>
      <c r="AD229" s="67">
        <v>0</v>
      </c>
      <c r="AE229" s="68">
        <v>1</v>
      </c>
      <c r="AF229" s="69">
        <f>AE229*AD229</f>
        <v>0</v>
      </c>
      <c r="AG229" s="64"/>
      <c r="AH229" s="61">
        <f>AF229-Y229</f>
        <v>1.41</v>
      </c>
      <c r="AI229" s="62" t="str">
        <f>IF(OR(Y229=0,AF229=0),"",(AH229/Y229))</f>
        <v/>
      </c>
      <c r="AJ229" s="65"/>
      <c r="AK229" s="67">
        <v>0</v>
      </c>
      <c r="AL229" s="68">
        <v>1</v>
      </c>
      <c r="AM229" s="69">
        <f>AL229*AK229</f>
        <v>0</v>
      </c>
      <c r="AN229" s="64"/>
      <c r="AO229" s="61">
        <f>AM229-AF229</f>
        <v>0</v>
      </c>
      <c r="AP229" s="62" t="str">
        <f>IF(OR(AF229=0,AM229=0),"",(AO229/AF229))</f>
        <v/>
      </c>
      <c r="AQ229" s="65"/>
      <c r="AR229" s="67">
        <v>0</v>
      </c>
      <c r="AS229" s="68">
        <v>1</v>
      </c>
      <c r="AT229" s="69">
        <f>AS229*AR229</f>
        <v>0</v>
      </c>
      <c r="AU229" s="64"/>
      <c r="AV229" s="61">
        <f>AT229-AM229</f>
        <v>0</v>
      </c>
      <c r="AW229" s="62" t="str">
        <f>IF(OR(AM229=0,AT229=0),"",(AV229/AM229))</f>
        <v/>
      </c>
      <c r="AX229" s="15"/>
      <c r="AY229" s="15"/>
    </row>
    <row r="230" spans="1:51" x14ac:dyDescent="0.35">
      <c r="A230" s="13"/>
      <c r="B230" s="66" t="s">
        <v>113</v>
      </c>
      <c r="C230" s="56"/>
      <c r="D230" s="57" t="s">
        <v>24</v>
      </c>
      <c r="E230" s="56"/>
      <c r="F230" s="21"/>
      <c r="G230" s="67"/>
      <c r="H230" s="68"/>
      <c r="I230" s="69"/>
      <c r="J230" s="67"/>
      <c r="K230" s="68"/>
      <c r="L230" s="69"/>
      <c r="M230" s="61">
        <f t="shared" si="133"/>
        <v>0</v>
      </c>
      <c r="N230" s="62" t="str">
        <f t="shared" si="134"/>
        <v/>
      </c>
      <c r="O230" s="69"/>
      <c r="P230" s="67">
        <v>-0.28000000000000003</v>
      </c>
      <c r="Q230" s="68">
        <v>1</v>
      </c>
      <c r="R230" s="69">
        <f>Q230*P230</f>
        <v>-0.28000000000000003</v>
      </c>
      <c r="S230" s="64"/>
      <c r="T230" s="61">
        <f>R230-L230</f>
        <v>-0.28000000000000003</v>
      </c>
      <c r="U230" s="62" t="str">
        <f>IF(OR(L230=0,R230=0),"",(T230/L230))</f>
        <v/>
      </c>
      <c r="V230" s="65"/>
      <c r="W230" s="67">
        <v>-0.28000000000000003</v>
      </c>
      <c r="X230" s="68">
        <v>1</v>
      </c>
      <c r="Y230" s="69">
        <f>X230*W230</f>
        <v>-0.28000000000000003</v>
      </c>
      <c r="Z230" s="64"/>
      <c r="AA230" s="61">
        <f>Y230-R230</f>
        <v>0</v>
      </c>
      <c r="AB230" s="62">
        <f>IF(OR(R230=0,Y230=0),"",(AA230/R230))</f>
        <v>0</v>
      </c>
      <c r="AC230" s="65"/>
      <c r="AD230" s="67">
        <v>-0.28000000000000003</v>
      </c>
      <c r="AE230" s="68">
        <v>1</v>
      </c>
      <c r="AF230" s="69">
        <f>AE230*AD230</f>
        <v>-0.28000000000000003</v>
      </c>
      <c r="AG230" s="64"/>
      <c r="AH230" s="61">
        <f>AF230-Y230</f>
        <v>0</v>
      </c>
      <c r="AI230" s="62">
        <f>IF(OR(Y230=0,AF230=0),"",(AH230/Y230))</f>
        <v>0</v>
      </c>
      <c r="AJ230" s="65"/>
      <c r="AK230" s="67">
        <v>-0.28000000000000003</v>
      </c>
      <c r="AL230" s="68">
        <v>1</v>
      </c>
      <c r="AM230" s="69">
        <f>AL230*AK230</f>
        <v>-0.28000000000000003</v>
      </c>
      <c r="AN230" s="64"/>
      <c r="AO230" s="61">
        <f>AM230-AF230</f>
        <v>0</v>
      </c>
      <c r="AP230" s="62">
        <f>IF(OR(AF230=0,AM230=0),"",(AO230/AF230))</f>
        <v>0</v>
      </c>
      <c r="AQ230" s="65"/>
      <c r="AR230" s="67">
        <v>-0.28000000000000003</v>
      </c>
      <c r="AS230" s="68">
        <v>1</v>
      </c>
      <c r="AT230" s="69">
        <f>AS230*AR230</f>
        <v>-0.28000000000000003</v>
      </c>
      <c r="AU230" s="64"/>
      <c r="AV230" s="61">
        <f>AT230-AM230</f>
        <v>0</v>
      </c>
      <c r="AW230" s="62">
        <f>IF(OR(AM230=0,AT230=0),"",(AV230/AM230))</f>
        <v>0</v>
      </c>
      <c r="AX230" s="15"/>
      <c r="AY230" s="15"/>
    </row>
    <row r="231" spans="1:51" x14ac:dyDescent="0.35">
      <c r="A231" s="13"/>
      <c r="B231" s="72" t="s">
        <v>114</v>
      </c>
      <c r="C231" s="56"/>
      <c r="D231" s="57" t="s">
        <v>24</v>
      </c>
      <c r="E231" s="56"/>
      <c r="F231" s="21"/>
      <c r="G231" s="67"/>
      <c r="H231" s="68"/>
      <c r="I231" s="69"/>
      <c r="J231" s="67"/>
      <c r="K231" s="68"/>
      <c r="L231" s="69"/>
      <c r="M231" s="61">
        <f t="shared" si="133"/>
        <v>0</v>
      </c>
      <c r="N231" s="62" t="str">
        <f t="shared" si="134"/>
        <v/>
      </c>
      <c r="O231" s="69"/>
      <c r="P231" s="67">
        <v>0</v>
      </c>
      <c r="Q231" s="68">
        <v>1</v>
      </c>
      <c r="R231" s="69">
        <f t="shared" si="135"/>
        <v>0</v>
      </c>
      <c r="S231" s="64"/>
      <c r="T231" s="61">
        <f t="shared" si="136"/>
        <v>0</v>
      </c>
      <c r="U231" s="62" t="str">
        <f t="shared" si="137"/>
        <v/>
      </c>
      <c r="V231" s="65"/>
      <c r="W231" s="67">
        <v>-0.74</v>
      </c>
      <c r="X231" s="68">
        <v>1</v>
      </c>
      <c r="Y231" s="69">
        <f t="shared" si="138"/>
        <v>-0.74</v>
      </c>
      <c r="Z231" s="64"/>
      <c r="AA231" s="61">
        <f t="shared" si="139"/>
        <v>-0.74</v>
      </c>
      <c r="AB231" s="62" t="str">
        <f t="shared" si="140"/>
        <v/>
      </c>
      <c r="AC231" s="65"/>
      <c r="AD231" s="67">
        <v>-0.74</v>
      </c>
      <c r="AE231" s="68">
        <v>1</v>
      </c>
      <c r="AF231" s="69">
        <f t="shared" si="141"/>
        <v>-0.74</v>
      </c>
      <c r="AG231" s="64"/>
      <c r="AH231" s="61">
        <f t="shared" si="142"/>
        <v>0</v>
      </c>
      <c r="AI231" s="62">
        <f t="shared" si="143"/>
        <v>0</v>
      </c>
      <c r="AJ231" s="65"/>
      <c r="AK231" s="67">
        <v>-0.74</v>
      </c>
      <c r="AL231" s="68">
        <v>1</v>
      </c>
      <c r="AM231" s="69">
        <f t="shared" si="144"/>
        <v>-0.74</v>
      </c>
      <c r="AN231" s="64"/>
      <c r="AO231" s="61">
        <f t="shared" si="145"/>
        <v>0</v>
      </c>
      <c r="AP231" s="62">
        <f t="shared" si="146"/>
        <v>0</v>
      </c>
      <c r="AQ231" s="65"/>
      <c r="AR231" s="67">
        <v>-0.74</v>
      </c>
      <c r="AS231" s="68">
        <v>1</v>
      </c>
      <c r="AT231" s="69">
        <f t="shared" si="147"/>
        <v>-0.74</v>
      </c>
      <c r="AU231" s="64"/>
      <c r="AV231" s="61">
        <f t="shared" si="148"/>
        <v>0</v>
      </c>
      <c r="AW231" s="62">
        <f t="shared" si="149"/>
        <v>0</v>
      </c>
      <c r="AX231" s="15"/>
      <c r="AY231" s="15"/>
    </row>
    <row r="232" spans="1:51" s="86" customFormat="1" x14ac:dyDescent="0.35">
      <c r="A232" s="73"/>
      <c r="B232" s="183" t="s">
        <v>28</v>
      </c>
      <c r="C232" s="75"/>
      <c r="D232" s="76"/>
      <c r="E232" s="75"/>
      <c r="F232" s="77"/>
      <c r="G232" s="78"/>
      <c r="H232" s="79"/>
      <c r="I232" s="80">
        <f>SUM(I214:I231)</f>
        <v>40.699999999999996</v>
      </c>
      <c r="J232" s="78"/>
      <c r="K232" s="79"/>
      <c r="L232" s="80">
        <f>SUM(L214:L231)</f>
        <v>42.689999999999991</v>
      </c>
      <c r="M232" s="81">
        <f t="shared" si="133"/>
        <v>1.9899999999999949</v>
      </c>
      <c r="N232" s="82">
        <f t="shared" si="134"/>
        <v>4.8894348894348773E-2</v>
      </c>
      <c r="O232" s="80"/>
      <c r="P232" s="78"/>
      <c r="Q232" s="79"/>
      <c r="R232" s="80">
        <f>SUM(R214:R231)</f>
        <v>45.93</v>
      </c>
      <c r="S232" s="84"/>
      <c r="T232" s="81">
        <f t="shared" si="136"/>
        <v>3.2400000000000091</v>
      </c>
      <c r="U232" s="82">
        <f t="shared" si="137"/>
        <v>7.5895994378074719E-2</v>
      </c>
      <c r="V232" s="85"/>
      <c r="W232" s="78"/>
      <c r="X232" s="79"/>
      <c r="Y232" s="80">
        <f>SUM(Y214:Y231)</f>
        <v>49.33</v>
      </c>
      <c r="Z232" s="84"/>
      <c r="AA232" s="81">
        <f t="shared" si="139"/>
        <v>3.3999999999999986</v>
      </c>
      <c r="AB232" s="82">
        <f t="shared" si="140"/>
        <v>7.4025691269322846E-2</v>
      </c>
      <c r="AC232" s="85"/>
      <c r="AD232" s="78"/>
      <c r="AE232" s="79"/>
      <c r="AF232" s="80">
        <f>SUM(AF214:AF231)</f>
        <v>53.05</v>
      </c>
      <c r="AG232" s="84"/>
      <c r="AH232" s="81">
        <f t="shared" si="142"/>
        <v>3.7199999999999989</v>
      </c>
      <c r="AI232" s="82">
        <f t="shared" si="143"/>
        <v>7.5410500709507375E-2</v>
      </c>
      <c r="AJ232" s="85"/>
      <c r="AK232" s="78"/>
      <c r="AL232" s="79"/>
      <c r="AM232" s="80">
        <f>SUM(AM214:AM231)</f>
        <v>57.019999999999996</v>
      </c>
      <c r="AN232" s="84"/>
      <c r="AO232" s="81">
        <f t="shared" si="145"/>
        <v>3.9699999999999989</v>
      </c>
      <c r="AP232" s="82">
        <f t="shared" si="146"/>
        <v>7.4835061262959454E-2</v>
      </c>
      <c r="AQ232" s="85"/>
      <c r="AR232" s="78"/>
      <c r="AS232" s="79"/>
      <c r="AT232" s="80">
        <f>SUM(AT214:AT231)</f>
        <v>59.879999999999995</v>
      </c>
      <c r="AU232" s="84"/>
      <c r="AV232" s="81">
        <f t="shared" si="148"/>
        <v>2.8599999999999994</v>
      </c>
      <c r="AW232" s="82">
        <f t="shared" si="149"/>
        <v>5.0157839354612412E-2</v>
      </c>
    </row>
    <row r="233" spans="1:51" x14ac:dyDescent="0.35">
      <c r="A233" s="13"/>
      <c r="B233" s="66" t="s">
        <v>29</v>
      </c>
      <c r="C233" s="56"/>
      <c r="D233" s="57" t="s">
        <v>30</v>
      </c>
      <c r="E233" s="56"/>
      <c r="F233" s="21"/>
      <c r="G233" s="88">
        <f>IF(ISBLANK($D207)=TRUE, 0, IF($D207="TOU", $D$323*G246+$D$324*G247+$D$325*G248, IF(AND($D207="non-TOU", H250&gt;0), G250,G249)))</f>
        <v>9.3670000000000003E-2</v>
      </c>
      <c r="H233" s="89">
        <f>$G$209*(1+G260)-$G$209</f>
        <v>6.2540000000000191</v>
      </c>
      <c r="I233" s="69">
        <f>H233*G233</f>
        <v>0.58581218000000179</v>
      </c>
      <c r="J233" s="88">
        <f>IF(ISBLANK($D207)=TRUE, 0, IF($D207="TOU", $D$323*J246+$D$324*J247+$D$325*J248, IF(AND($D207="non-TOU", K250&gt;0), J250,J249)))</f>
        <v>9.3670000000000003E-2</v>
      </c>
      <c r="K233" s="89">
        <f>$G$209*(1+J260)-$G$209</f>
        <v>6.2540000000000191</v>
      </c>
      <c r="L233" s="69">
        <f>K233*J233</f>
        <v>0.58581218000000179</v>
      </c>
      <c r="M233" s="61">
        <f t="shared" si="133"/>
        <v>0</v>
      </c>
      <c r="N233" s="62">
        <f t="shared" si="134"/>
        <v>0</v>
      </c>
      <c r="O233" s="69"/>
      <c r="P233" s="88">
        <f>IF(ISBLANK($D207)=TRUE, 0, IF($D207="TOU", $D$323*P246+$D$324*P247+$D$325*P248, IF(AND($D207="non-TOU", Q250&gt;0), P250,P249)))</f>
        <v>9.3670000000000003E-2</v>
      </c>
      <c r="Q233" s="89">
        <f>$G$209*(1+P260)-$G$209</f>
        <v>6.2540000000000191</v>
      </c>
      <c r="R233" s="69">
        <f>Q233*P233</f>
        <v>0.58581218000000179</v>
      </c>
      <c r="S233" s="64"/>
      <c r="T233" s="61">
        <f t="shared" si="136"/>
        <v>0</v>
      </c>
      <c r="U233" s="62">
        <f t="shared" si="137"/>
        <v>0</v>
      </c>
      <c r="V233" s="65"/>
      <c r="W233" s="88">
        <f>IF(ISBLANK($D207)=TRUE, 0, IF($D207="TOU", $D$323*W246+$D$324*W247+$D$325*W248, IF(AND($D207="non-TOU", X250&gt;0), W250,W249)))</f>
        <v>9.3670000000000003E-2</v>
      </c>
      <c r="X233" s="89">
        <f>$G$209*(1+W260)-$G$209</f>
        <v>6.2540000000000191</v>
      </c>
      <c r="Y233" s="69">
        <f>X233*W233</f>
        <v>0.58581218000000179</v>
      </c>
      <c r="Z233" s="64"/>
      <c r="AA233" s="61">
        <f t="shared" si="139"/>
        <v>0</v>
      </c>
      <c r="AB233" s="62">
        <f t="shared" si="140"/>
        <v>0</v>
      </c>
      <c r="AC233" s="65"/>
      <c r="AD233" s="88">
        <f>IF(ISBLANK($D207)=TRUE, 0, IF($D207="TOU", $D$323*AD246+$D$324*AD247+$D$325*AD248, IF(AND($D207="non-TOU", AE250&gt;0), AD250,AD249)))</f>
        <v>9.3670000000000003E-2</v>
      </c>
      <c r="AE233" s="89">
        <f>$G$209*(1+AD260)-$G$209</f>
        <v>6.2540000000000191</v>
      </c>
      <c r="AF233" s="69">
        <f>AE233*AD233</f>
        <v>0.58581218000000179</v>
      </c>
      <c r="AG233" s="64"/>
      <c r="AH233" s="61">
        <f t="shared" si="142"/>
        <v>0</v>
      </c>
      <c r="AI233" s="62">
        <f t="shared" si="143"/>
        <v>0</v>
      </c>
      <c r="AJ233" s="65"/>
      <c r="AK233" s="88">
        <f>IF(ISBLANK($D207)=TRUE, 0, IF($D207="TOU", $D$323*AK246+$D$324*AK247+$D$325*AK248, IF(AND($D207="non-TOU", AL250&gt;0), AK250,AK249)))</f>
        <v>9.3670000000000003E-2</v>
      </c>
      <c r="AL233" s="89">
        <f>$G$209*(1+AK260)-$G$209</f>
        <v>6.2540000000000191</v>
      </c>
      <c r="AM233" s="69">
        <f>AL233*AK233</f>
        <v>0.58581218000000179</v>
      </c>
      <c r="AN233" s="64"/>
      <c r="AO233" s="61">
        <f t="shared" si="145"/>
        <v>0</v>
      </c>
      <c r="AP233" s="62">
        <f t="shared" si="146"/>
        <v>0</v>
      </c>
      <c r="AQ233" s="65"/>
      <c r="AR233" s="88">
        <f>IF(ISBLANK($D207)=TRUE, 0, IF($D207="TOU", $D$323*AR246+$D$324*AR247+$D$325*AR248, IF(AND($D207="non-TOU", AS250&gt;0), AR250,AR249)))</f>
        <v>9.3670000000000003E-2</v>
      </c>
      <c r="AS233" s="89">
        <f>$G$209*(1+AR260)-$G$209</f>
        <v>6.2540000000000191</v>
      </c>
      <c r="AT233" s="69">
        <f>AS233*AR233</f>
        <v>0.58581218000000179</v>
      </c>
      <c r="AU233" s="64"/>
      <c r="AV233" s="61">
        <f t="shared" si="148"/>
        <v>0</v>
      </c>
      <c r="AW233" s="62">
        <f t="shared" si="149"/>
        <v>0</v>
      </c>
      <c r="AX233" s="15"/>
      <c r="AY233" s="15"/>
    </row>
    <row r="234" spans="1:51" x14ac:dyDescent="0.35">
      <c r="A234" s="13"/>
      <c r="B234" s="66" t="str">
        <f>B46</f>
        <v>Rate Rider for Disposition of Deferral/Variance Accounts - effective until December 31, 2024</v>
      </c>
      <c r="C234" s="56"/>
      <c r="D234" s="57" t="s">
        <v>30</v>
      </c>
      <c r="E234" s="56"/>
      <c r="F234" s="21"/>
      <c r="G234" s="90">
        <v>3.1900000000000001E-3</v>
      </c>
      <c r="H234" s="91">
        <f>$G$209</f>
        <v>212</v>
      </c>
      <c r="I234" s="69">
        <f t="shared" ref="I234" si="150">H234*G234</f>
        <v>0.67627999999999999</v>
      </c>
      <c r="J234" s="90">
        <v>4.4299999999999999E-3</v>
      </c>
      <c r="K234" s="91">
        <f>$G$209</f>
        <v>212</v>
      </c>
      <c r="L234" s="69">
        <f t="shared" ref="L234" si="151">K234*J234</f>
        <v>0.93915999999999999</v>
      </c>
      <c r="M234" s="61">
        <f t="shared" si="133"/>
        <v>0.26288</v>
      </c>
      <c r="N234" s="62">
        <f t="shared" si="134"/>
        <v>0.38871473354231978</v>
      </c>
      <c r="O234" s="69"/>
      <c r="P234" s="90">
        <v>0</v>
      </c>
      <c r="Q234" s="91">
        <f>$G$209</f>
        <v>212</v>
      </c>
      <c r="R234" s="69">
        <f t="shared" ref="R234" si="152">Q234*P234</f>
        <v>0</v>
      </c>
      <c r="S234" s="64"/>
      <c r="T234" s="61">
        <f t="shared" si="136"/>
        <v>-0.93915999999999999</v>
      </c>
      <c r="U234" s="62" t="str">
        <f t="shared" si="137"/>
        <v/>
      </c>
      <c r="V234" s="65"/>
      <c r="W234" s="90">
        <v>0</v>
      </c>
      <c r="X234" s="91">
        <f>$G$209</f>
        <v>212</v>
      </c>
      <c r="Y234" s="69">
        <f t="shared" ref="Y234" si="153">X234*W234</f>
        <v>0</v>
      </c>
      <c r="Z234" s="64"/>
      <c r="AA234" s="61">
        <f t="shared" si="139"/>
        <v>0</v>
      </c>
      <c r="AB234" s="62" t="str">
        <f t="shared" si="140"/>
        <v/>
      </c>
      <c r="AC234" s="65"/>
      <c r="AD234" s="90">
        <v>0</v>
      </c>
      <c r="AE234" s="91">
        <f>$G$209</f>
        <v>212</v>
      </c>
      <c r="AF234" s="69">
        <f t="shared" ref="AF234" si="154">AE234*AD234</f>
        <v>0</v>
      </c>
      <c r="AG234" s="64"/>
      <c r="AH234" s="61">
        <f t="shared" si="142"/>
        <v>0</v>
      </c>
      <c r="AI234" s="62" t="str">
        <f t="shared" si="143"/>
        <v/>
      </c>
      <c r="AJ234" s="65"/>
      <c r="AK234" s="90">
        <v>0</v>
      </c>
      <c r="AL234" s="91">
        <f>$G$209</f>
        <v>212</v>
      </c>
      <c r="AM234" s="69">
        <f t="shared" ref="AM234" si="155">AL234*AK234</f>
        <v>0</v>
      </c>
      <c r="AN234" s="64"/>
      <c r="AO234" s="61">
        <f t="shared" si="145"/>
        <v>0</v>
      </c>
      <c r="AP234" s="62" t="str">
        <f t="shared" si="146"/>
        <v/>
      </c>
      <c r="AQ234" s="65"/>
      <c r="AR234" s="90">
        <v>0</v>
      </c>
      <c r="AS234" s="91">
        <f>$G$209</f>
        <v>212</v>
      </c>
      <c r="AT234" s="69">
        <f t="shared" ref="AT234" si="156">AS234*AR234</f>
        <v>0</v>
      </c>
      <c r="AU234" s="64"/>
      <c r="AV234" s="61">
        <f t="shared" si="148"/>
        <v>0</v>
      </c>
      <c r="AW234" s="62" t="str">
        <f t="shared" si="149"/>
        <v/>
      </c>
      <c r="AX234" s="15"/>
      <c r="AY234" s="15"/>
    </row>
    <row r="235" spans="1:51" x14ac:dyDescent="0.35">
      <c r="A235" s="13"/>
      <c r="B235" s="66" t="str">
        <f>B47</f>
        <v>Rate Rider for Disposition of Capacity Based Recovery Account - Applicable only for Class B Customers - effective until December 31, 2024</v>
      </c>
      <c r="C235" s="56"/>
      <c r="D235" s="57" t="s">
        <v>30</v>
      </c>
      <c r="E235" s="56"/>
      <c r="F235" s="21"/>
      <c r="G235" s="90">
        <v>-1.4999999999999999E-4</v>
      </c>
      <c r="H235" s="91">
        <f>$G$209</f>
        <v>212</v>
      </c>
      <c r="I235" s="69">
        <f>H235*G235</f>
        <v>-3.1799999999999995E-2</v>
      </c>
      <c r="J235" s="90">
        <v>-1.2999999999999999E-4</v>
      </c>
      <c r="K235" s="91">
        <f>$G$209</f>
        <v>212</v>
      </c>
      <c r="L235" s="69">
        <f>K235*J235</f>
        <v>-2.7559999999999998E-2</v>
      </c>
      <c r="M235" s="61">
        <f t="shared" si="133"/>
        <v>4.2399999999999972E-3</v>
      </c>
      <c r="N235" s="62">
        <f t="shared" si="134"/>
        <v>-0.13333333333333328</v>
      </c>
      <c r="O235" s="69"/>
      <c r="P235" s="90">
        <v>0</v>
      </c>
      <c r="Q235" s="91">
        <f>$G$209</f>
        <v>212</v>
      </c>
      <c r="R235" s="69">
        <f>Q235*P235</f>
        <v>0</v>
      </c>
      <c r="S235" s="64"/>
      <c r="T235" s="61">
        <f t="shared" si="136"/>
        <v>2.7559999999999998E-2</v>
      </c>
      <c r="U235" s="62" t="str">
        <f t="shared" si="137"/>
        <v/>
      </c>
      <c r="V235" s="65"/>
      <c r="W235" s="90">
        <v>0</v>
      </c>
      <c r="X235" s="91">
        <f>$G$209</f>
        <v>212</v>
      </c>
      <c r="Y235" s="69">
        <f>X235*W235</f>
        <v>0</v>
      </c>
      <c r="Z235" s="64"/>
      <c r="AA235" s="61">
        <f t="shared" si="139"/>
        <v>0</v>
      </c>
      <c r="AB235" s="62" t="str">
        <f t="shared" si="140"/>
        <v/>
      </c>
      <c r="AC235" s="65"/>
      <c r="AD235" s="90">
        <v>0</v>
      </c>
      <c r="AE235" s="91">
        <f>$G$209</f>
        <v>212</v>
      </c>
      <c r="AF235" s="69">
        <f>AE235*AD235</f>
        <v>0</v>
      </c>
      <c r="AG235" s="64"/>
      <c r="AH235" s="61">
        <f t="shared" si="142"/>
        <v>0</v>
      </c>
      <c r="AI235" s="62" t="str">
        <f t="shared" si="143"/>
        <v/>
      </c>
      <c r="AJ235" s="65"/>
      <c r="AK235" s="90">
        <v>0</v>
      </c>
      <c r="AL235" s="91">
        <f>$G$209</f>
        <v>212</v>
      </c>
      <c r="AM235" s="69">
        <f>AL235*AK235</f>
        <v>0</v>
      </c>
      <c r="AN235" s="64"/>
      <c r="AO235" s="61">
        <f t="shared" si="145"/>
        <v>0</v>
      </c>
      <c r="AP235" s="62" t="str">
        <f t="shared" si="146"/>
        <v/>
      </c>
      <c r="AQ235" s="65"/>
      <c r="AR235" s="90">
        <v>0</v>
      </c>
      <c r="AS235" s="91">
        <f>$G$209</f>
        <v>212</v>
      </c>
      <c r="AT235" s="69">
        <f>AS235*AR235</f>
        <v>0</v>
      </c>
      <c r="AU235" s="64"/>
      <c r="AV235" s="61">
        <f t="shared" si="148"/>
        <v>0</v>
      </c>
      <c r="AW235" s="62" t="str">
        <f t="shared" si="149"/>
        <v/>
      </c>
      <c r="AX235" s="15"/>
      <c r="AY235" s="15"/>
    </row>
    <row r="236" spans="1:51" x14ac:dyDescent="0.35">
      <c r="A236" s="13"/>
      <c r="B236" s="66" t="str">
        <f>B48</f>
        <v>Rate Rider for Disposition of Global Adjustment Account - Applicable only for Non-RPP Customers - effective until December 31, 2023</v>
      </c>
      <c r="C236" s="56"/>
      <c r="D236" s="57" t="s">
        <v>30</v>
      </c>
      <c r="E236" s="56"/>
      <c r="F236" s="21"/>
      <c r="G236" s="90">
        <v>-2.5100000000000001E-3</v>
      </c>
      <c r="H236" s="91"/>
      <c r="I236" s="69">
        <f t="shared" ref="I236" si="157">H236*G236</f>
        <v>0</v>
      </c>
      <c r="J236" s="90">
        <v>0</v>
      </c>
      <c r="K236" s="91"/>
      <c r="L236" s="69">
        <f t="shared" ref="L236" si="158">K236*J236</f>
        <v>0</v>
      </c>
      <c r="M236" s="61">
        <f t="shared" si="133"/>
        <v>0</v>
      </c>
      <c r="N236" s="62" t="str">
        <f t="shared" si="134"/>
        <v/>
      </c>
      <c r="O236" s="69"/>
      <c r="P236" s="90">
        <v>0</v>
      </c>
      <c r="Q236" s="91"/>
      <c r="R236" s="69">
        <f t="shared" ref="R236" si="159">Q236*P236</f>
        <v>0</v>
      </c>
      <c r="S236" s="64"/>
      <c r="T236" s="61">
        <f t="shared" si="136"/>
        <v>0</v>
      </c>
      <c r="U236" s="62" t="str">
        <f t="shared" si="137"/>
        <v/>
      </c>
      <c r="V236" s="65"/>
      <c r="W236" s="90">
        <v>0</v>
      </c>
      <c r="X236" s="91"/>
      <c r="Y236" s="69">
        <f t="shared" ref="Y236" si="160">X236*W236</f>
        <v>0</v>
      </c>
      <c r="Z236" s="64"/>
      <c r="AA236" s="61">
        <f t="shared" si="139"/>
        <v>0</v>
      </c>
      <c r="AB236" s="62" t="str">
        <f t="shared" si="140"/>
        <v/>
      </c>
      <c r="AC236" s="65"/>
      <c r="AD236" s="90">
        <v>0</v>
      </c>
      <c r="AE236" s="91"/>
      <c r="AF236" s="69">
        <f t="shared" ref="AF236" si="161">AE236*AD236</f>
        <v>0</v>
      </c>
      <c r="AG236" s="64"/>
      <c r="AH236" s="61">
        <f t="shared" si="142"/>
        <v>0</v>
      </c>
      <c r="AI236" s="62" t="str">
        <f t="shared" si="143"/>
        <v/>
      </c>
      <c r="AJ236" s="65"/>
      <c r="AK236" s="90">
        <v>0</v>
      </c>
      <c r="AL236" s="91"/>
      <c r="AM236" s="69">
        <f t="shared" ref="AM236" si="162">AL236*AK236</f>
        <v>0</v>
      </c>
      <c r="AN236" s="64"/>
      <c r="AO236" s="61">
        <f t="shared" si="145"/>
        <v>0</v>
      </c>
      <c r="AP236" s="62" t="str">
        <f t="shared" si="146"/>
        <v/>
      </c>
      <c r="AQ236" s="65"/>
      <c r="AR236" s="90">
        <v>0</v>
      </c>
      <c r="AS236" s="91"/>
      <c r="AT236" s="69">
        <f t="shared" ref="AT236" si="163">AS236*AR236</f>
        <v>0</v>
      </c>
      <c r="AU236" s="64"/>
      <c r="AV236" s="61">
        <f t="shared" si="148"/>
        <v>0</v>
      </c>
      <c r="AW236" s="62" t="str">
        <f t="shared" si="149"/>
        <v/>
      </c>
      <c r="AX236" s="15"/>
      <c r="AY236" s="15"/>
    </row>
    <row r="237" spans="1:51" x14ac:dyDescent="0.35">
      <c r="A237" s="13"/>
      <c r="B237" s="66" t="str">
        <f>B49</f>
        <v>Rate Rider for Smart Metering Entity Charge - effective until December 31, 2027</v>
      </c>
      <c r="C237" s="56"/>
      <c r="D237" s="57" t="s">
        <v>24</v>
      </c>
      <c r="E237" s="56"/>
      <c r="F237" s="21"/>
      <c r="G237" s="93">
        <f>G49</f>
        <v>0.41</v>
      </c>
      <c r="H237" s="59">
        <v>1</v>
      </c>
      <c r="I237" s="69">
        <f>H237*G237</f>
        <v>0.41</v>
      </c>
      <c r="J237" s="93">
        <f>J49</f>
        <v>0.41</v>
      </c>
      <c r="K237" s="59">
        <v>1</v>
      </c>
      <c r="L237" s="69">
        <f>K237*J237</f>
        <v>0.41</v>
      </c>
      <c r="M237" s="61">
        <f t="shared" si="133"/>
        <v>0</v>
      </c>
      <c r="N237" s="62">
        <f t="shared" si="134"/>
        <v>0</v>
      </c>
      <c r="O237" s="69"/>
      <c r="P237" s="93">
        <f>P49</f>
        <v>0.41</v>
      </c>
      <c r="Q237" s="59">
        <v>1</v>
      </c>
      <c r="R237" s="69">
        <f>Q237*P237</f>
        <v>0.41</v>
      </c>
      <c r="S237" s="64"/>
      <c r="T237" s="61">
        <f t="shared" si="136"/>
        <v>0</v>
      </c>
      <c r="U237" s="62">
        <f t="shared" si="137"/>
        <v>0</v>
      </c>
      <c r="V237" s="65"/>
      <c r="W237" s="93">
        <f>W49</f>
        <v>0.41</v>
      </c>
      <c r="X237" s="59">
        <v>1</v>
      </c>
      <c r="Y237" s="69">
        <f>X237*W237</f>
        <v>0.41</v>
      </c>
      <c r="Z237" s="64"/>
      <c r="AA237" s="61">
        <f t="shared" si="139"/>
        <v>0</v>
      </c>
      <c r="AB237" s="62">
        <f t="shared" si="140"/>
        <v>0</v>
      </c>
      <c r="AC237" s="65"/>
      <c r="AD237" s="93">
        <f>AD49</f>
        <v>0.41</v>
      </c>
      <c r="AE237" s="59">
        <v>1</v>
      </c>
      <c r="AF237" s="69">
        <f>AE237*AD237</f>
        <v>0.41</v>
      </c>
      <c r="AG237" s="64"/>
      <c r="AH237" s="61">
        <f t="shared" si="142"/>
        <v>0</v>
      </c>
      <c r="AI237" s="62">
        <f t="shared" si="143"/>
        <v>0</v>
      </c>
      <c r="AJ237" s="65"/>
      <c r="AK237" s="93">
        <f>AK49</f>
        <v>0</v>
      </c>
      <c r="AL237" s="59">
        <v>1</v>
      </c>
      <c r="AM237" s="69">
        <f>AL237*AK237</f>
        <v>0</v>
      </c>
      <c r="AN237" s="64"/>
      <c r="AO237" s="61">
        <f t="shared" si="145"/>
        <v>-0.41</v>
      </c>
      <c r="AP237" s="62" t="str">
        <f t="shared" si="146"/>
        <v/>
      </c>
      <c r="AQ237" s="65"/>
      <c r="AR237" s="93">
        <f>AR49</f>
        <v>0</v>
      </c>
      <c r="AS237" s="59">
        <v>1</v>
      </c>
      <c r="AT237" s="69">
        <f>AS237*AR237</f>
        <v>0</v>
      </c>
      <c r="AU237" s="64"/>
      <c r="AV237" s="61">
        <f t="shared" si="148"/>
        <v>0</v>
      </c>
      <c r="AW237" s="62" t="str">
        <f t="shared" si="149"/>
        <v/>
      </c>
      <c r="AX237" s="15"/>
      <c r="AY237" s="15"/>
    </row>
    <row r="238" spans="1:51" s="86" customFormat="1" x14ac:dyDescent="0.35">
      <c r="A238" s="73"/>
      <c r="B238" s="94" t="s">
        <v>35</v>
      </c>
      <c r="C238" s="95"/>
      <c r="D238" s="96"/>
      <c r="E238" s="95"/>
      <c r="F238" s="77"/>
      <c r="G238" s="97"/>
      <c r="H238" s="98"/>
      <c r="I238" s="99">
        <f>SUM(I233:I237)+I232</f>
        <v>42.340292179999999</v>
      </c>
      <c r="J238" s="97"/>
      <c r="K238" s="98"/>
      <c r="L238" s="99">
        <f>SUM(L233:L237)+L232</f>
        <v>44.597412179999992</v>
      </c>
      <c r="M238" s="81">
        <f t="shared" si="133"/>
        <v>2.2571199999999934</v>
      </c>
      <c r="N238" s="82">
        <f t="shared" si="134"/>
        <v>5.3309032219342453E-2</v>
      </c>
      <c r="O238" s="99"/>
      <c r="P238" s="97"/>
      <c r="Q238" s="98"/>
      <c r="R238" s="99">
        <f>SUM(R233:R237)+R232</f>
        <v>46.925812180000001</v>
      </c>
      <c r="S238" s="84"/>
      <c r="T238" s="81">
        <f t="shared" si="136"/>
        <v>2.3284000000000091</v>
      </c>
      <c r="U238" s="82">
        <f t="shared" si="137"/>
        <v>5.2209307360757483E-2</v>
      </c>
      <c r="V238" s="85"/>
      <c r="W238" s="97"/>
      <c r="X238" s="98"/>
      <c r="Y238" s="99">
        <f>SUM(Y233:Y237)+Y232</f>
        <v>50.32581218</v>
      </c>
      <c r="Z238" s="84"/>
      <c r="AA238" s="81">
        <f t="shared" si="139"/>
        <v>3.3999999999999986</v>
      </c>
      <c r="AB238" s="82">
        <f t="shared" si="140"/>
        <v>7.2454792832527565E-2</v>
      </c>
      <c r="AC238" s="85"/>
      <c r="AD238" s="97"/>
      <c r="AE238" s="98"/>
      <c r="AF238" s="99">
        <f>SUM(AF233:AF237)+AF232</f>
        <v>54.045812179999999</v>
      </c>
      <c r="AG238" s="84"/>
      <c r="AH238" s="81">
        <f t="shared" si="142"/>
        <v>3.7199999999999989</v>
      </c>
      <c r="AI238" s="82">
        <f t="shared" si="143"/>
        <v>7.3918330154209927E-2</v>
      </c>
      <c r="AJ238" s="85"/>
      <c r="AK238" s="97"/>
      <c r="AL238" s="98"/>
      <c r="AM238" s="99">
        <f>SUM(AM233:AM237)+AM232</f>
        <v>57.605812180000001</v>
      </c>
      <c r="AN238" s="84"/>
      <c r="AO238" s="81">
        <f t="shared" si="145"/>
        <v>3.5600000000000023</v>
      </c>
      <c r="AP238" s="82">
        <f t="shared" si="146"/>
        <v>6.5870043513147597E-2</v>
      </c>
      <c r="AQ238" s="85"/>
      <c r="AR238" s="97"/>
      <c r="AS238" s="98"/>
      <c r="AT238" s="99">
        <f>SUM(AT233:AT237)+AT232</f>
        <v>60.46581218</v>
      </c>
      <c r="AU238" s="84"/>
      <c r="AV238" s="81">
        <f t="shared" si="148"/>
        <v>2.8599999999999994</v>
      </c>
      <c r="AW238" s="82">
        <f t="shared" si="149"/>
        <v>4.9647768024924308E-2</v>
      </c>
    </row>
    <row r="239" spans="1:51" x14ac:dyDescent="0.35">
      <c r="A239" s="13"/>
      <c r="B239" s="101" t="s">
        <v>36</v>
      </c>
      <c r="C239" s="21"/>
      <c r="D239" s="57" t="s">
        <v>30</v>
      </c>
      <c r="E239" s="21"/>
      <c r="F239" s="21"/>
      <c r="G239" s="102">
        <v>1.158E-2</v>
      </c>
      <c r="H239" s="103">
        <f>$G$209*(1+G260)</f>
        <v>218.25400000000002</v>
      </c>
      <c r="I239" s="60">
        <f>H239*G239</f>
        <v>2.5273813200000004</v>
      </c>
      <c r="J239" s="102">
        <f>J51</f>
        <v>1.141E-2</v>
      </c>
      <c r="K239" s="103">
        <f>$G$209*(1+J260)</f>
        <v>218.25400000000002</v>
      </c>
      <c r="L239" s="60">
        <f>K239*J239</f>
        <v>2.49027814</v>
      </c>
      <c r="M239" s="61">
        <f t="shared" si="133"/>
        <v>-3.7103180000000346E-2</v>
      </c>
      <c r="N239" s="62">
        <f t="shared" si="134"/>
        <v>-1.4680483592400826E-2</v>
      </c>
      <c r="O239" s="60"/>
      <c r="P239" s="102">
        <f>P51</f>
        <v>1.2019999999999999E-2</v>
      </c>
      <c r="Q239" s="103">
        <f>$G$209*(1+P260)</f>
        <v>218.25400000000002</v>
      </c>
      <c r="R239" s="60">
        <f>Q239*P239</f>
        <v>2.6234130800000002</v>
      </c>
      <c r="S239" s="64"/>
      <c r="T239" s="61">
        <f t="shared" si="136"/>
        <v>0.13313494000000015</v>
      </c>
      <c r="U239" s="62">
        <f t="shared" si="137"/>
        <v>5.3461875547765179E-2</v>
      </c>
      <c r="V239" s="65"/>
      <c r="W239" s="102">
        <f>W51</f>
        <v>1.2019999999999999E-2</v>
      </c>
      <c r="X239" s="103">
        <f>$G$209*(1+W260)</f>
        <v>218.25400000000002</v>
      </c>
      <c r="Y239" s="60">
        <f>X239*W239</f>
        <v>2.6234130800000002</v>
      </c>
      <c r="Z239" s="64"/>
      <c r="AA239" s="61">
        <f t="shared" si="139"/>
        <v>0</v>
      </c>
      <c r="AB239" s="62">
        <f t="shared" si="140"/>
        <v>0</v>
      </c>
      <c r="AC239" s="65"/>
      <c r="AD239" s="102">
        <f>AD51</f>
        <v>1.2019999999999999E-2</v>
      </c>
      <c r="AE239" s="103">
        <f>$G$209*(1+AD260)</f>
        <v>218.25400000000002</v>
      </c>
      <c r="AF239" s="60">
        <f>AE239*AD239</f>
        <v>2.6234130800000002</v>
      </c>
      <c r="AG239" s="64"/>
      <c r="AH239" s="61">
        <f t="shared" si="142"/>
        <v>0</v>
      </c>
      <c r="AI239" s="62">
        <f t="shared" si="143"/>
        <v>0</v>
      </c>
      <c r="AJ239" s="65"/>
      <c r="AK239" s="102">
        <f>AK51</f>
        <v>1.2019999999999999E-2</v>
      </c>
      <c r="AL239" s="103">
        <f>$G$209*(1+AK260)</f>
        <v>218.25400000000002</v>
      </c>
      <c r="AM239" s="60">
        <f>AL239*AK239</f>
        <v>2.6234130800000002</v>
      </c>
      <c r="AN239" s="64"/>
      <c r="AO239" s="61">
        <f t="shared" si="145"/>
        <v>0</v>
      </c>
      <c r="AP239" s="62">
        <f t="shared" si="146"/>
        <v>0</v>
      </c>
      <c r="AQ239" s="65"/>
      <c r="AR239" s="102">
        <f>AR51</f>
        <v>1.2019999999999999E-2</v>
      </c>
      <c r="AS239" s="103">
        <f>$G$209*(1+AR260)</f>
        <v>218.25400000000002</v>
      </c>
      <c r="AT239" s="60">
        <f>AS239*AR239</f>
        <v>2.6234130800000002</v>
      </c>
      <c r="AU239" s="64"/>
      <c r="AV239" s="61">
        <f t="shared" si="148"/>
        <v>0</v>
      </c>
      <c r="AW239" s="62">
        <f t="shared" si="149"/>
        <v>0</v>
      </c>
      <c r="AX239" s="15"/>
      <c r="AY239" s="15"/>
    </row>
    <row r="240" spans="1:51" x14ac:dyDescent="0.35">
      <c r="A240" s="13"/>
      <c r="B240" s="101" t="s">
        <v>37</v>
      </c>
      <c r="C240" s="21"/>
      <c r="D240" s="57" t="s">
        <v>30</v>
      </c>
      <c r="E240" s="21"/>
      <c r="F240" s="21"/>
      <c r="G240" s="102">
        <v>7.3299999999999997E-3</v>
      </c>
      <c r="H240" s="104">
        <f>+H239</f>
        <v>218.25400000000002</v>
      </c>
      <c r="I240" s="60">
        <f>H240*G240</f>
        <v>1.5998018200000002</v>
      </c>
      <c r="J240" s="102">
        <f>J52</f>
        <v>7.79E-3</v>
      </c>
      <c r="K240" s="104">
        <f>+K239</f>
        <v>218.25400000000002</v>
      </c>
      <c r="L240" s="60">
        <f>K240*J240</f>
        <v>1.7001986600000001</v>
      </c>
      <c r="M240" s="61">
        <f t="shared" si="133"/>
        <v>0.10039683999999993</v>
      </c>
      <c r="N240" s="62">
        <f t="shared" si="134"/>
        <v>6.2755798090040879E-2</v>
      </c>
      <c r="O240" s="60"/>
      <c r="P240" s="102">
        <f>P52</f>
        <v>8.3300000000000006E-3</v>
      </c>
      <c r="Q240" s="104">
        <f>+Q239</f>
        <v>218.25400000000002</v>
      </c>
      <c r="R240" s="60">
        <f>Q240*P240</f>
        <v>1.8180558200000003</v>
      </c>
      <c r="S240" s="64"/>
      <c r="T240" s="61">
        <f t="shared" si="136"/>
        <v>0.11785716000000024</v>
      </c>
      <c r="U240" s="62">
        <f t="shared" si="137"/>
        <v>6.931964056482684E-2</v>
      </c>
      <c r="V240" s="65"/>
      <c r="W240" s="102">
        <f>W52</f>
        <v>8.3300000000000006E-3</v>
      </c>
      <c r="X240" s="104">
        <f>+X239</f>
        <v>218.25400000000002</v>
      </c>
      <c r="Y240" s="60">
        <f>X240*W240</f>
        <v>1.8180558200000003</v>
      </c>
      <c r="Z240" s="64"/>
      <c r="AA240" s="61">
        <f t="shared" si="139"/>
        <v>0</v>
      </c>
      <c r="AB240" s="62">
        <f t="shared" si="140"/>
        <v>0</v>
      </c>
      <c r="AC240" s="65"/>
      <c r="AD240" s="102">
        <f>AD52</f>
        <v>8.3300000000000006E-3</v>
      </c>
      <c r="AE240" s="104">
        <f>+AE239</f>
        <v>218.25400000000002</v>
      </c>
      <c r="AF240" s="60">
        <f>AE240*AD240</f>
        <v>1.8180558200000003</v>
      </c>
      <c r="AG240" s="64"/>
      <c r="AH240" s="61">
        <f t="shared" si="142"/>
        <v>0</v>
      </c>
      <c r="AI240" s="62">
        <f t="shared" si="143"/>
        <v>0</v>
      </c>
      <c r="AJ240" s="65"/>
      <c r="AK240" s="102">
        <f>AK52</f>
        <v>8.3300000000000006E-3</v>
      </c>
      <c r="AL240" s="104">
        <f>+AL239</f>
        <v>218.25400000000002</v>
      </c>
      <c r="AM240" s="60">
        <f>AL240*AK240</f>
        <v>1.8180558200000003</v>
      </c>
      <c r="AN240" s="64"/>
      <c r="AO240" s="61">
        <f t="shared" si="145"/>
        <v>0</v>
      </c>
      <c r="AP240" s="62">
        <f t="shared" si="146"/>
        <v>0</v>
      </c>
      <c r="AQ240" s="65"/>
      <c r="AR240" s="102">
        <f>AR52</f>
        <v>8.3300000000000006E-3</v>
      </c>
      <c r="AS240" s="104">
        <f>+AS239</f>
        <v>218.25400000000002</v>
      </c>
      <c r="AT240" s="60">
        <f>AS240*AR240</f>
        <v>1.8180558200000003</v>
      </c>
      <c r="AU240" s="64"/>
      <c r="AV240" s="61">
        <f t="shared" si="148"/>
        <v>0</v>
      </c>
      <c r="AW240" s="62">
        <f t="shared" si="149"/>
        <v>0</v>
      </c>
      <c r="AX240" s="15"/>
      <c r="AY240" s="15"/>
    </row>
    <row r="241" spans="1:51" s="86" customFormat="1" x14ac:dyDescent="0.35">
      <c r="A241" s="73"/>
      <c r="B241" s="94" t="s">
        <v>38</v>
      </c>
      <c r="C241" s="75"/>
      <c r="D241" s="96"/>
      <c r="E241" s="75"/>
      <c r="F241" s="105"/>
      <c r="G241" s="106"/>
      <c r="H241" s="107"/>
      <c r="I241" s="99">
        <f>SUM(I238:I240)</f>
        <v>46.467475320000005</v>
      </c>
      <c r="J241" s="106"/>
      <c r="K241" s="107"/>
      <c r="L241" s="99">
        <f>SUM(L238:L240)</f>
        <v>48.787888979999991</v>
      </c>
      <c r="M241" s="81">
        <f t="shared" si="133"/>
        <v>2.3204136599999856</v>
      </c>
      <c r="N241" s="82">
        <f t="shared" si="134"/>
        <v>4.9936297249212919E-2</v>
      </c>
      <c r="O241" s="99"/>
      <c r="P241" s="106"/>
      <c r="Q241" s="107"/>
      <c r="R241" s="99">
        <f>SUM(R238:R240)</f>
        <v>51.367281079999998</v>
      </c>
      <c r="S241" s="108"/>
      <c r="T241" s="81">
        <f t="shared" si="136"/>
        <v>2.5793921000000068</v>
      </c>
      <c r="U241" s="82">
        <f t="shared" si="137"/>
        <v>5.2869516470724888E-2</v>
      </c>
      <c r="V241" s="85"/>
      <c r="W241" s="106"/>
      <c r="X241" s="107"/>
      <c r="Y241" s="99">
        <f>SUM(Y238:Y240)</f>
        <v>54.767281079999997</v>
      </c>
      <c r="Z241" s="108"/>
      <c r="AA241" s="81">
        <f t="shared" si="139"/>
        <v>3.3999999999999986</v>
      </c>
      <c r="AB241" s="82">
        <f t="shared" si="140"/>
        <v>6.618999348446726E-2</v>
      </c>
      <c r="AC241" s="85"/>
      <c r="AD241" s="106"/>
      <c r="AE241" s="107"/>
      <c r="AF241" s="99">
        <f>SUM(AF238:AF240)</f>
        <v>58.487281079999995</v>
      </c>
      <c r="AG241" s="108"/>
      <c r="AH241" s="81">
        <f t="shared" si="142"/>
        <v>3.7199999999999989</v>
      </c>
      <c r="AI241" s="82">
        <f t="shared" si="143"/>
        <v>6.7923766282392176E-2</v>
      </c>
      <c r="AJ241" s="85"/>
      <c r="AK241" s="106"/>
      <c r="AL241" s="107"/>
      <c r="AM241" s="99">
        <f>SUM(AM238:AM240)</f>
        <v>62.047281079999998</v>
      </c>
      <c r="AN241" s="108"/>
      <c r="AO241" s="81">
        <f t="shared" si="145"/>
        <v>3.5600000000000023</v>
      </c>
      <c r="AP241" s="82">
        <f t="shared" si="146"/>
        <v>6.0867934604971086E-2</v>
      </c>
      <c r="AQ241" s="85"/>
      <c r="AR241" s="106"/>
      <c r="AS241" s="107"/>
      <c r="AT241" s="99">
        <f>SUM(AT238:AT240)</f>
        <v>64.907281080000004</v>
      </c>
      <c r="AU241" s="108"/>
      <c r="AV241" s="81">
        <f t="shared" si="148"/>
        <v>2.8600000000000065</v>
      </c>
      <c r="AW241" s="82">
        <f t="shared" si="149"/>
        <v>4.6093881153510922E-2</v>
      </c>
    </row>
    <row r="242" spans="1:51" x14ac:dyDescent="0.35">
      <c r="A242" s="13"/>
      <c r="B242" s="56" t="s">
        <v>39</v>
      </c>
      <c r="C242" s="56"/>
      <c r="D242" s="57" t="s">
        <v>30</v>
      </c>
      <c r="E242" s="56"/>
      <c r="F242" s="21"/>
      <c r="G242" s="109">
        <v>4.1000000000000003E-3</v>
      </c>
      <c r="H242" s="91">
        <f>+H239</f>
        <v>218.25400000000002</v>
      </c>
      <c r="I242" s="69">
        <f t="shared" ref="I242:I252" si="164">H242*G242</f>
        <v>0.89484140000000012</v>
      </c>
      <c r="J242" s="109">
        <v>4.1000000000000003E-3</v>
      </c>
      <c r="K242" s="91">
        <f>+K239</f>
        <v>218.25400000000002</v>
      </c>
      <c r="L242" s="69">
        <f t="shared" ref="L242:L252" si="165">K242*J242</f>
        <v>0.89484140000000012</v>
      </c>
      <c r="M242" s="61">
        <f t="shared" si="133"/>
        <v>0</v>
      </c>
      <c r="N242" s="62">
        <f t="shared" si="134"/>
        <v>0</v>
      </c>
      <c r="O242" s="69"/>
      <c r="P242" s="109">
        <v>4.1000000000000003E-3</v>
      </c>
      <c r="Q242" s="91">
        <f>+Q239</f>
        <v>218.25400000000002</v>
      </c>
      <c r="R242" s="69">
        <f t="shared" ref="R242:R252" si="166">Q242*P242</f>
        <v>0.89484140000000012</v>
      </c>
      <c r="S242" s="64"/>
      <c r="T242" s="61">
        <f t="shared" si="136"/>
        <v>0</v>
      </c>
      <c r="U242" s="62">
        <f t="shared" si="137"/>
        <v>0</v>
      </c>
      <c r="V242" s="65"/>
      <c r="W242" s="109">
        <v>4.1000000000000003E-3</v>
      </c>
      <c r="X242" s="91">
        <f>+X239</f>
        <v>218.25400000000002</v>
      </c>
      <c r="Y242" s="69">
        <f t="shared" ref="Y242:Y252" si="167">X242*W242</f>
        <v>0.89484140000000012</v>
      </c>
      <c r="Z242" s="64"/>
      <c r="AA242" s="61">
        <f t="shared" si="139"/>
        <v>0</v>
      </c>
      <c r="AB242" s="62">
        <f t="shared" si="140"/>
        <v>0</v>
      </c>
      <c r="AC242" s="65"/>
      <c r="AD242" s="109">
        <v>4.1000000000000003E-3</v>
      </c>
      <c r="AE242" s="91">
        <f>+AE239</f>
        <v>218.25400000000002</v>
      </c>
      <c r="AF242" s="69">
        <f t="shared" ref="AF242:AF252" si="168">AE242*AD242</f>
        <v>0.89484140000000012</v>
      </c>
      <c r="AG242" s="64"/>
      <c r="AH242" s="61">
        <f t="shared" si="142"/>
        <v>0</v>
      </c>
      <c r="AI242" s="62">
        <f t="shared" si="143"/>
        <v>0</v>
      </c>
      <c r="AJ242" s="65"/>
      <c r="AK242" s="109">
        <v>4.1000000000000003E-3</v>
      </c>
      <c r="AL242" s="91">
        <f>+AL239</f>
        <v>218.25400000000002</v>
      </c>
      <c r="AM242" s="69">
        <f t="shared" ref="AM242:AM252" si="169">AL242*AK242</f>
        <v>0.89484140000000012</v>
      </c>
      <c r="AN242" s="64"/>
      <c r="AO242" s="61">
        <f t="shared" si="145"/>
        <v>0</v>
      </c>
      <c r="AP242" s="62">
        <f t="shared" si="146"/>
        <v>0</v>
      </c>
      <c r="AQ242" s="65"/>
      <c r="AR242" s="109">
        <v>4.1000000000000003E-3</v>
      </c>
      <c r="AS242" s="91">
        <f>+AS239</f>
        <v>218.25400000000002</v>
      </c>
      <c r="AT242" s="69">
        <f t="shared" ref="AT242:AT252" si="170">AS242*AR242</f>
        <v>0.89484140000000012</v>
      </c>
      <c r="AU242" s="64"/>
      <c r="AV242" s="61">
        <f t="shared" si="148"/>
        <v>0</v>
      </c>
      <c r="AW242" s="62">
        <f t="shared" si="149"/>
        <v>0</v>
      </c>
      <c r="AX242" s="15"/>
      <c r="AY242" s="15"/>
    </row>
    <row r="243" spans="1:51" x14ac:dyDescent="0.35">
      <c r="A243" s="13"/>
      <c r="B243" s="56" t="s">
        <v>40</v>
      </c>
      <c r="C243" s="56"/>
      <c r="D243" s="57" t="s">
        <v>30</v>
      </c>
      <c r="E243" s="56"/>
      <c r="F243" s="21"/>
      <c r="G243" s="109">
        <v>6.9999999999999999E-4</v>
      </c>
      <c r="H243" s="91">
        <f>+H239</f>
        <v>218.25400000000002</v>
      </c>
      <c r="I243" s="69">
        <f t="shared" si="164"/>
        <v>0.15277780000000002</v>
      </c>
      <c r="J243" s="109">
        <v>6.9999999999999999E-4</v>
      </c>
      <c r="K243" s="91">
        <f>+K239</f>
        <v>218.25400000000002</v>
      </c>
      <c r="L243" s="69">
        <f t="shared" si="165"/>
        <v>0.15277780000000002</v>
      </c>
      <c r="M243" s="61">
        <f t="shared" si="133"/>
        <v>0</v>
      </c>
      <c r="N243" s="62">
        <f t="shared" si="134"/>
        <v>0</v>
      </c>
      <c r="O243" s="69"/>
      <c r="P243" s="109">
        <v>6.9999999999999999E-4</v>
      </c>
      <c r="Q243" s="91">
        <f>+Q239</f>
        <v>218.25400000000002</v>
      </c>
      <c r="R243" s="69">
        <f t="shared" si="166"/>
        <v>0.15277780000000002</v>
      </c>
      <c r="S243" s="64"/>
      <c r="T243" s="61">
        <f t="shared" si="136"/>
        <v>0</v>
      </c>
      <c r="U243" s="62">
        <f t="shared" si="137"/>
        <v>0</v>
      </c>
      <c r="V243" s="65"/>
      <c r="W243" s="109">
        <v>6.9999999999999999E-4</v>
      </c>
      <c r="X243" s="91">
        <f>+X239</f>
        <v>218.25400000000002</v>
      </c>
      <c r="Y243" s="69">
        <f t="shared" si="167"/>
        <v>0.15277780000000002</v>
      </c>
      <c r="Z243" s="64"/>
      <c r="AA243" s="61">
        <f t="shared" si="139"/>
        <v>0</v>
      </c>
      <c r="AB243" s="62">
        <f t="shared" si="140"/>
        <v>0</v>
      </c>
      <c r="AC243" s="65"/>
      <c r="AD243" s="109">
        <v>6.9999999999999999E-4</v>
      </c>
      <c r="AE243" s="91">
        <f>+AE239</f>
        <v>218.25400000000002</v>
      </c>
      <c r="AF243" s="69">
        <f t="shared" si="168"/>
        <v>0.15277780000000002</v>
      </c>
      <c r="AG243" s="64"/>
      <c r="AH243" s="61">
        <f t="shared" si="142"/>
        <v>0</v>
      </c>
      <c r="AI243" s="62">
        <f t="shared" si="143"/>
        <v>0</v>
      </c>
      <c r="AJ243" s="65"/>
      <c r="AK243" s="109">
        <v>6.9999999999999999E-4</v>
      </c>
      <c r="AL243" s="91">
        <f>+AL239</f>
        <v>218.25400000000002</v>
      </c>
      <c r="AM243" s="69">
        <f t="shared" si="169"/>
        <v>0.15277780000000002</v>
      </c>
      <c r="AN243" s="64"/>
      <c r="AO243" s="61">
        <f t="shared" si="145"/>
        <v>0</v>
      </c>
      <c r="AP243" s="62">
        <f t="shared" si="146"/>
        <v>0</v>
      </c>
      <c r="AQ243" s="65"/>
      <c r="AR243" s="109">
        <v>6.9999999999999999E-4</v>
      </c>
      <c r="AS243" s="91">
        <f>+AS239</f>
        <v>218.25400000000002</v>
      </c>
      <c r="AT243" s="69">
        <f t="shared" si="170"/>
        <v>0.15277780000000002</v>
      </c>
      <c r="AU243" s="64"/>
      <c r="AV243" s="61">
        <f t="shared" si="148"/>
        <v>0</v>
      </c>
      <c r="AW243" s="62">
        <f t="shared" si="149"/>
        <v>0</v>
      </c>
      <c r="AX243" s="15"/>
      <c r="AY243" s="15"/>
    </row>
    <row r="244" spans="1:51" x14ac:dyDescent="0.35">
      <c r="A244" s="13"/>
      <c r="B244" s="56" t="s">
        <v>41</v>
      </c>
      <c r="C244" s="56"/>
      <c r="D244" s="57" t="s">
        <v>30</v>
      </c>
      <c r="E244" s="56"/>
      <c r="F244" s="21"/>
      <c r="G244" s="109">
        <v>4.0000000000000002E-4</v>
      </c>
      <c r="H244" s="91">
        <f>+H239</f>
        <v>218.25400000000002</v>
      </c>
      <c r="I244" s="69">
        <f t="shared" si="164"/>
        <v>8.7301600000000007E-2</v>
      </c>
      <c r="J244" s="109">
        <v>4.0000000000000002E-4</v>
      </c>
      <c r="K244" s="91">
        <f>+K239</f>
        <v>218.25400000000002</v>
      </c>
      <c r="L244" s="69">
        <f t="shared" si="165"/>
        <v>8.7301600000000007E-2</v>
      </c>
      <c r="M244" s="61">
        <f t="shared" si="133"/>
        <v>0</v>
      </c>
      <c r="N244" s="62">
        <f t="shared" si="134"/>
        <v>0</v>
      </c>
      <c r="O244" s="69"/>
      <c r="P244" s="109">
        <v>4.0000000000000002E-4</v>
      </c>
      <c r="Q244" s="91">
        <f>+Q239</f>
        <v>218.25400000000002</v>
      </c>
      <c r="R244" s="69">
        <f t="shared" si="166"/>
        <v>8.7301600000000007E-2</v>
      </c>
      <c r="S244" s="64"/>
      <c r="T244" s="61">
        <f t="shared" si="136"/>
        <v>0</v>
      </c>
      <c r="U244" s="62">
        <f t="shared" si="137"/>
        <v>0</v>
      </c>
      <c r="V244" s="65"/>
      <c r="W244" s="109">
        <v>4.0000000000000002E-4</v>
      </c>
      <c r="X244" s="91">
        <f>+X239</f>
        <v>218.25400000000002</v>
      </c>
      <c r="Y244" s="69">
        <f t="shared" si="167"/>
        <v>8.7301600000000007E-2</v>
      </c>
      <c r="Z244" s="64"/>
      <c r="AA244" s="61">
        <f t="shared" si="139"/>
        <v>0</v>
      </c>
      <c r="AB244" s="62">
        <f t="shared" si="140"/>
        <v>0</v>
      </c>
      <c r="AC244" s="65"/>
      <c r="AD244" s="109">
        <v>4.0000000000000002E-4</v>
      </c>
      <c r="AE244" s="91">
        <f>+AE239</f>
        <v>218.25400000000002</v>
      </c>
      <c r="AF244" s="69">
        <f t="shared" si="168"/>
        <v>8.7301600000000007E-2</v>
      </c>
      <c r="AG244" s="64"/>
      <c r="AH244" s="61">
        <f t="shared" si="142"/>
        <v>0</v>
      </c>
      <c r="AI244" s="62">
        <f t="shared" si="143"/>
        <v>0</v>
      </c>
      <c r="AJ244" s="65"/>
      <c r="AK244" s="109">
        <v>4.0000000000000002E-4</v>
      </c>
      <c r="AL244" s="91">
        <f>+AL239</f>
        <v>218.25400000000002</v>
      </c>
      <c r="AM244" s="69">
        <f t="shared" si="169"/>
        <v>8.7301600000000007E-2</v>
      </c>
      <c r="AN244" s="64"/>
      <c r="AO244" s="61">
        <f t="shared" si="145"/>
        <v>0</v>
      </c>
      <c r="AP244" s="62">
        <f t="shared" si="146"/>
        <v>0</v>
      </c>
      <c r="AQ244" s="65"/>
      <c r="AR244" s="109">
        <v>4.0000000000000002E-4</v>
      </c>
      <c r="AS244" s="91">
        <f>+AS239</f>
        <v>218.25400000000002</v>
      </c>
      <c r="AT244" s="69">
        <f t="shared" si="170"/>
        <v>8.7301600000000007E-2</v>
      </c>
      <c r="AU244" s="64"/>
      <c r="AV244" s="61">
        <f t="shared" si="148"/>
        <v>0</v>
      </c>
      <c r="AW244" s="62">
        <f t="shared" si="149"/>
        <v>0</v>
      </c>
      <c r="AX244" s="15"/>
      <c r="AY244" s="15"/>
    </row>
    <row r="245" spans="1:51" x14ac:dyDescent="0.35">
      <c r="A245" s="13"/>
      <c r="B245" s="56" t="s">
        <v>42</v>
      </c>
      <c r="C245" s="56"/>
      <c r="D245" s="57" t="s">
        <v>24</v>
      </c>
      <c r="E245" s="56"/>
      <c r="F245" s="21"/>
      <c r="G245" s="110">
        <v>0.25</v>
      </c>
      <c r="H245" s="59">
        <v>1</v>
      </c>
      <c r="I245" s="60">
        <f t="shared" si="164"/>
        <v>0.25</v>
      </c>
      <c r="J245" s="110">
        <v>0.25</v>
      </c>
      <c r="K245" s="59">
        <v>1</v>
      </c>
      <c r="L245" s="60">
        <f t="shared" si="165"/>
        <v>0.25</v>
      </c>
      <c r="M245" s="61">
        <f t="shared" si="133"/>
        <v>0</v>
      </c>
      <c r="N245" s="62">
        <f t="shared" si="134"/>
        <v>0</v>
      </c>
      <c r="O245" s="60"/>
      <c r="P245" s="110">
        <v>0.25</v>
      </c>
      <c r="Q245" s="59">
        <v>1</v>
      </c>
      <c r="R245" s="60">
        <f t="shared" si="166"/>
        <v>0.25</v>
      </c>
      <c r="S245" s="64"/>
      <c r="T245" s="61">
        <f t="shared" si="136"/>
        <v>0</v>
      </c>
      <c r="U245" s="62">
        <f t="shared" si="137"/>
        <v>0</v>
      </c>
      <c r="V245" s="65"/>
      <c r="W245" s="110">
        <v>0.25</v>
      </c>
      <c r="X245" s="59">
        <v>1</v>
      </c>
      <c r="Y245" s="60">
        <f t="shared" si="167"/>
        <v>0.25</v>
      </c>
      <c r="Z245" s="64"/>
      <c r="AA245" s="61">
        <f t="shared" si="139"/>
        <v>0</v>
      </c>
      <c r="AB245" s="62">
        <f t="shared" si="140"/>
        <v>0</v>
      </c>
      <c r="AC245" s="65"/>
      <c r="AD245" s="110">
        <v>0.25</v>
      </c>
      <c r="AE245" s="59">
        <v>1</v>
      </c>
      <c r="AF245" s="60">
        <f t="shared" si="168"/>
        <v>0.25</v>
      </c>
      <c r="AG245" s="64"/>
      <c r="AH245" s="61">
        <f t="shared" si="142"/>
        <v>0</v>
      </c>
      <c r="AI245" s="62">
        <f t="shared" si="143"/>
        <v>0</v>
      </c>
      <c r="AJ245" s="65"/>
      <c r="AK245" s="110">
        <v>0.25</v>
      </c>
      <c r="AL245" s="59">
        <v>1</v>
      </c>
      <c r="AM245" s="60">
        <f t="shared" si="169"/>
        <v>0.25</v>
      </c>
      <c r="AN245" s="64"/>
      <c r="AO245" s="61">
        <f t="shared" si="145"/>
        <v>0</v>
      </c>
      <c r="AP245" s="62">
        <f t="shared" si="146"/>
        <v>0</v>
      </c>
      <c r="AQ245" s="65"/>
      <c r="AR245" s="110">
        <v>0.25</v>
      </c>
      <c r="AS245" s="59">
        <v>1</v>
      </c>
      <c r="AT245" s="60">
        <f t="shared" si="170"/>
        <v>0.25</v>
      </c>
      <c r="AU245" s="64"/>
      <c r="AV245" s="61">
        <f t="shared" si="148"/>
        <v>0</v>
      </c>
      <c r="AW245" s="62">
        <f t="shared" si="149"/>
        <v>0</v>
      </c>
      <c r="AX245" s="15"/>
      <c r="AY245" s="15"/>
    </row>
    <row r="246" spans="1:51" x14ac:dyDescent="0.35">
      <c r="A246" s="13"/>
      <c r="B246" s="56" t="s">
        <v>43</v>
      </c>
      <c r="C246" s="56"/>
      <c r="D246" s="57" t="s">
        <v>30</v>
      </c>
      <c r="E246" s="56"/>
      <c r="F246" s="21"/>
      <c r="G246" s="109">
        <v>7.3999999999999996E-2</v>
      </c>
      <c r="H246" s="91">
        <f>$D$323*$G$209</f>
        <v>133.56</v>
      </c>
      <c r="I246" s="69">
        <f t="shared" si="164"/>
        <v>9.8834400000000002</v>
      </c>
      <c r="J246" s="109">
        <v>7.3999999999999996E-2</v>
      </c>
      <c r="K246" s="91">
        <f>$D$323*$G$209</f>
        <v>133.56</v>
      </c>
      <c r="L246" s="69">
        <f t="shared" si="165"/>
        <v>9.8834400000000002</v>
      </c>
      <c r="M246" s="61">
        <f t="shared" si="133"/>
        <v>0</v>
      </c>
      <c r="N246" s="62">
        <f t="shared" si="134"/>
        <v>0</v>
      </c>
      <c r="O246" s="69"/>
      <c r="P246" s="109">
        <v>7.3999999999999996E-2</v>
      </c>
      <c r="Q246" s="91">
        <f>$D$323*$G$209</f>
        <v>133.56</v>
      </c>
      <c r="R246" s="69">
        <f t="shared" si="166"/>
        <v>9.8834400000000002</v>
      </c>
      <c r="S246" s="64"/>
      <c r="T246" s="61">
        <f t="shared" si="136"/>
        <v>0</v>
      </c>
      <c r="U246" s="62">
        <f t="shared" si="137"/>
        <v>0</v>
      </c>
      <c r="V246" s="65"/>
      <c r="W246" s="109">
        <v>7.3999999999999996E-2</v>
      </c>
      <c r="X246" s="91">
        <f>$D$323*$G$209</f>
        <v>133.56</v>
      </c>
      <c r="Y246" s="69">
        <f t="shared" si="167"/>
        <v>9.8834400000000002</v>
      </c>
      <c r="Z246" s="64"/>
      <c r="AA246" s="61">
        <f t="shared" si="139"/>
        <v>0</v>
      </c>
      <c r="AB246" s="62">
        <f t="shared" si="140"/>
        <v>0</v>
      </c>
      <c r="AC246" s="65"/>
      <c r="AD246" s="109">
        <v>7.3999999999999996E-2</v>
      </c>
      <c r="AE246" s="91">
        <f>$D$323*$G$209</f>
        <v>133.56</v>
      </c>
      <c r="AF246" s="69">
        <f t="shared" si="168"/>
        <v>9.8834400000000002</v>
      </c>
      <c r="AG246" s="64"/>
      <c r="AH246" s="61">
        <f t="shared" si="142"/>
        <v>0</v>
      </c>
      <c r="AI246" s="62">
        <f t="shared" si="143"/>
        <v>0</v>
      </c>
      <c r="AJ246" s="65"/>
      <c r="AK246" s="109">
        <v>7.3999999999999996E-2</v>
      </c>
      <c r="AL246" s="91">
        <f>$D$323*$G$209</f>
        <v>133.56</v>
      </c>
      <c r="AM246" s="69">
        <f t="shared" si="169"/>
        <v>9.8834400000000002</v>
      </c>
      <c r="AN246" s="64"/>
      <c r="AO246" s="61">
        <f t="shared" si="145"/>
        <v>0</v>
      </c>
      <c r="AP246" s="62">
        <f t="shared" si="146"/>
        <v>0</v>
      </c>
      <c r="AQ246" s="65"/>
      <c r="AR246" s="109">
        <v>7.3999999999999996E-2</v>
      </c>
      <c r="AS246" s="91">
        <f>$D$323*$G$209</f>
        <v>133.56</v>
      </c>
      <c r="AT246" s="69">
        <f t="shared" si="170"/>
        <v>9.8834400000000002</v>
      </c>
      <c r="AU246" s="64"/>
      <c r="AV246" s="61">
        <f t="shared" si="148"/>
        <v>0</v>
      </c>
      <c r="AW246" s="62">
        <f t="shared" si="149"/>
        <v>0</v>
      </c>
      <c r="AX246" s="15"/>
      <c r="AY246" s="15"/>
    </row>
    <row r="247" spans="1:51" x14ac:dyDescent="0.35">
      <c r="A247" s="13"/>
      <c r="B247" s="56" t="s">
        <v>44</v>
      </c>
      <c r="C247" s="56"/>
      <c r="D247" s="57" t="s">
        <v>30</v>
      </c>
      <c r="E247" s="56"/>
      <c r="F247" s="21"/>
      <c r="G247" s="109">
        <v>0.10199999999999999</v>
      </c>
      <c r="H247" s="91">
        <f>$D$324*$G$209</f>
        <v>38.159999999999997</v>
      </c>
      <c r="I247" s="69">
        <f t="shared" si="164"/>
        <v>3.8923199999999993</v>
      </c>
      <c r="J247" s="109">
        <v>0.10199999999999999</v>
      </c>
      <c r="K247" s="91">
        <f>$D$324*$G$209</f>
        <v>38.159999999999997</v>
      </c>
      <c r="L247" s="69">
        <f t="shared" si="165"/>
        <v>3.8923199999999993</v>
      </c>
      <c r="M247" s="61">
        <f t="shared" si="133"/>
        <v>0</v>
      </c>
      <c r="N247" s="62">
        <f t="shared" si="134"/>
        <v>0</v>
      </c>
      <c r="O247" s="69"/>
      <c r="P247" s="109">
        <v>0.10199999999999999</v>
      </c>
      <c r="Q247" s="91">
        <f>$D$324*$G$209</f>
        <v>38.159999999999997</v>
      </c>
      <c r="R247" s="69">
        <f t="shared" si="166"/>
        <v>3.8923199999999993</v>
      </c>
      <c r="S247" s="64"/>
      <c r="T247" s="61">
        <f t="shared" si="136"/>
        <v>0</v>
      </c>
      <c r="U247" s="62">
        <f t="shared" si="137"/>
        <v>0</v>
      </c>
      <c r="V247" s="65"/>
      <c r="W247" s="109">
        <v>0.10199999999999999</v>
      </c>
      <c r="X247" s="91">
        <f>$D$324*$G$209</f>
        <v>38.159999999999997</v>
      </c>
      <c r="Y247" s="69">
        <f t="shared" si="167"/>
        <v>3.8923199999999993</v>
      </c>
      <c r="Z247" s="64"/>
      <c r="AA247" s="61">
        <f t="shared" si="139"/>
        <v>0</v>
      </c>
      <c r="AB247" s="62">
        <f t="shared" si="140"/>
        <v>0</v>
      </c>
      <c r="AC247" s="65"/>
      <c r="AD247" s="109">
        <v>0.10199999999999999</v>
      </c>
      <c r="AE247" s="91">
        <f>$D$324*$G$209</f>
        <v>38.159999999999997</v>
      </c>
      <c r="AF247" s="69">
        <f t="shared" si="168"/>
        <v>3.8923199999999993</v>
      </c>
      <c r="AG247" s="64"/>
      <c r="AH247" s="61">
        <f t="shared" si="142"/>
        <v>0</v>
      </c>
      <c r="AI247" s="62">
        <f t="shared" si="143"/>
        <v>0</v>
      </c>
      <c r="AJ247" s="65"/>
      <c r="AK247" s="109">
        <v>0.10199999999999999</v>
      </c>
      <c r="AL247" s="91">
        <f>$D$324*$G$209</f>
        <v>38.159999999999997</v>
      </c>
      <c r="AM247" s="69">
        <f t="shared" si="169"/>
        <v>3.8923199999999993</v>
      </c>
      <c r="AN247" s="64"/>
      <c r="AO247" s="61">
        <f t="shared" si="145"/>
        <v>0</v>
      </c>
      <c r="AP247" s="62">
        <f t="shared" si="146"/>
        <v>0</v>
      </c>
      <c r="AQ247" s="65"/>
      <c r="AR247" s="109">
        <v>0.10199999999999999</v>
      </c>
      <c r="AS247" s="91">
        <f>$D$324*$G$209</f>
        <v>38.159999999999997</v>
      </c>
      <c r="AT247" s="69">
        <f t="shared" si="170"/>
        <v>3.8923199999999993</v>
      </c>
      <c r="AU247" s="64"/>
      <c r="AV247" s="61">
        <f t="shared" si="148"/>
        <v>0</v>
      </c>
      <c r="AW247" s="62">
        <f t="shared" si="149"/>
        <v>0</v>
      </c>
      <c r="AX247" s="15"/>
      <c r="AY247" s="15"/>
    </row>
    <row r="248" spans="1:51" x14ac:dyDescent="0.35">
      <c r="A248" s="13"/>
      <c r="B248" s="56" t="s">
        <v>45</v>
      </c>
      <c r="C248" s="56"/>
      <c r="D248" s="57" t="s">
        <v>30</v>
      </c>
      <c r="E248" s="56"/>
      <c r="F248" s="21"/>
      <c r="G248" s="109">
        <v>0.151</v>
      </c>
      <c r="H248" s="91">
        <f>$D$325*$G$209</f>
        <v>40.28</v>
      </c>
      <c r="I248" s="69">
        <f t="shared" si="164"/>
        <v>6.0822799999999999</v>
      </c>
      <c r="J248" s="109">
        <v>0.151</v>
      </c>
      <c r="K248" s="91">
        <f>$D$325*$G$209</f>
        <v>40.28</v>
      </c>
      <c r="L248" s="69">
        <f t="shared" si="165"/>
        <v>6.0822799999999999</v>
      </c>
      <c r="M248" s="61">
        <f t="shared" si="133"/>
        <v>0</v>
      </c>
      <c r="N248" s="62">
        <f t="shared" si="134"/>
        <v>0</v>
      </c>
      <c r="O248" s="69"/>
      <c r="P248" s="109">
        <v>0.151</v>
      </c>
      <c r="Q248" s="91">
        <f>$D$325*$G$209</f>
        <v>40.28</v>
      </c>
      <c r="R248" s="69">
        <f t="shared" si="166"/>
        <v>6.0822799999999999</v>
      </c>
      <c r="S248" s="64"/>
      <c r="T248" s="61">
        <f t="shared" si="136"/>
        <v>0</v>
      </c>
      <c r="U248" s="62">
        <f t="shared" si="137"/>
        <v>0</v>
      </c>
      <c r="V248" s="65"/>
      <c r="W248" s="109">
        <v>0.151</v>
      </c>
      <c r="X248" s="91">
        <f>$D$325*$G$209</f>
        <v>40.28</v>
      </c>
      <c r="Y248" s="69">
        <f t="shared" si="167"/>
        <v>6.0822799999999999</v>
      </c>
      <c r="Z248" s="64"/>
      <c r="AA248" s="61">
        <f t="shared" si="139"/>
        <v>0</v>
      </c>
      <c r="AB248" s="62">
        <f t="shared" si="140"/>
        <v>0</v>
      </c>
      <c r="AC248" s="65"/>
      <c r="AD248" s="109">
        <v>0.151</v>
      </c>
      <c r="AE248" s="91">
        <f>$D$325*$G$209</f>
        <v>40.28</v>
      </c>
      <c r="AF248" s="69">
        <f t="shared" si="168"/>
        <v>6.0822799999999999</v>
      </c>
      <c r="AG248" s="64"/>
      <c r="AH248" s="61">
        <f t="shared" si="142"/>
        <v>0</v>
      </c>
      <c r="AI248" s="62">
        <f t="shared" si="143"/>
        <v>0</v>
      </c>
      <c r="AJ248" s="65"/>
      <c r="AK248" s="109">
        <v>0.151</v>
      </c>
      <c r="AL248" s="91">
        <f>$D$325*$G$209</f>
        <v>40.28</v>
      </c>
      <c r="AM248" s="69">
        <f t="shared" si="169"/>
        <v>6.0822799999999999</v>
      </c>
      <c r="AN248" s="64"/>
      <c r="AO248" s="61">
        <f t="shared" si="145"/>
        <v>0</v>
      </c>
      <c r="AP248" s="62">
        <f t="shared" si="146"/>
        <v>0</v>
      </c>
      <c r="AQ248" s="65"/>
      <c r="AR248" s="109">
        <v>0.151</v>
      </c>
      <c r="AS248" s="91">
        <f>$D$325*$G$209</f>
        <v>40.28</v>
      </c>
      <c r="AT248" s="69">
        <f t="shared" si="170"/>
        <v>6.0822799999999999</v>
      </c>
      <c r="AU248" s="64"/>
      <c r="AV248" s="61">
        <f t="shared" si="148"/>
        <v>0</v>
      </c>
      <c r="AW248" s="62">
        <f t="shared" si="149"/>
        <v>0</v>
      </c>
      <c r="AX248" s="15"/>
      <c r="AY248" s="15"/>
    </row>
    <row r="249" spans="1:51" x14ac:dyDescent="0.35">
      <c r="A249" s="13"/>
      <c r="B249" s="56" t="s">
        <v>46</v>
      </c>
      <c r="C249" s="56"/>
      <c r="D249" s="57" t="s">
        <v>30</v>
      </c>
      <c r="E249" s="56"/>
      <c r="F249" s="21"/>
      <c r="G249" s="109">
        <v>8.6999999999999994E-2</v>
      </c>
      <c r="H249" s="179">
        <f>H61</f>
        <v>600</v>
      </c>
      <c r="I249" s="69">
        <f t="shared" si="164"/>
        <v>52.199999999999996</v>
      </c>
      <c r="J249" s="109">
        <v>8.6999999999999994E-2</v>
      </c>
      <c r="K249" s="179">
        <f>K61</f>
        <v>600</v>
      </c>
      <c r="L249" s="69">
        <f t="shared" si="165"/>
        <v>52.199999999999996</v>
      </c>
      <c r="M249" s="61">
        <f t="shared" si="133"/>
        <v>0</v>
      </c>
      <c r="N249" s="62">
        <f t="shared" si="134"/>
        <v>0</v>
      </c>
      <c r="O249" s="69"/>
      <c r="P249" s="109">
        <v>8.6999999999999994E-2</v>
      </c>
      <c r="Q249" s="91">
        <f>Q61</f>
        <v>600</v>
      </c>
      <c r="R249" s="69">
        <f t="shared" si="166"/>
        <v>52.199999999999996</v>
      </c>
      <c r="S249" s="64"/>
      <c r="T249" s="61">
        <f t="shared" si="136"/>
        <v>0</v>
      </c>
      <c r="U249" s="62">
        <f t="shared" si="137"/>
        <v>0</v>
      </c>
      <c r="V249" s="65"/>
      <c r="W249" s="109">
        <v>8.6999999999999994E-2</v>
      </c>
      <c r="X249" s="91">
        <f>X61</f>
        <v>600</v>
      </c>
      <c r="Y249" s="69">
        <f t="shared" si="167"/>
        <v>52.199999999999996</v>
      </c>
      <c r="Z249" s="64"/>
      <c r="AA249" s="61">
        <f t="shared" si="139"/>
        <v>0</v>
      </c>
      <c r="AB249" s="62">
        <f t="shared" si="140"/>
        <v>0</v>
      </c>
      <c r="AC249" s="65"/>
      <c r="AD249" s="109">
        <v>8.6999999999999994E-2</v>
      </c>
      <c r="AE249" s="91">
        <f>AE61</f>
        <v>600</v>
      </c>
      <c r="AF249" s="69">
        <f t="shared" si="168"/>
        <v>52.199999999999996</v>
      </c>
      <c r="AG249" s="64"/>
      <c r="AH249" s="61">
        <f t="shared" si="142"/>
        <v>0</v>
      </c>
      <c r="AI249" s="62">
        <f t="shared" si="143"/>
        <v>0</v>
      </c>
      <c r="AJ249" s="65"/>
      <c r="AK249" s="109">
        <v>8.6999999999999994E-2</v>
      </c>
      <c r="AL249" s="91">
        <f>AL61</f>
        <v>600</v>
      </c>
      <c r="AM249" s="69">
        <f t="shared" si="169"/>
        <v>52.199999999999996</v>
      </c>
      <c r="AN249" s="64"/>
      <c r="AO249" s="61">
        <f t="shared" si="145"/>
        <v>0</v>
      </c>
      <c r="AP249" s="62">
        <f t="shared" si="146"/>
        <v>0</v>
      </c>
      <c r="AQ249" s="65"/>
      <c r="AR249" s="109">
        <v>8.6999999999999994E-2</v>
      </c>
      <c r="AS249" s="91">
        <f>AS61</f>
        <v>600</v>
      </c>
      <c r="AT249" s="69">
        <f t="shared" si="170"/>
        <v>52.199999999999996</v>
      </c>
      <c r="AU249" s="64"/>
      <c r="AV249" s="61">
        <f t="shared" si="148"/>
        <v>0</v>
      </c>
      <c r="AW249" s="62">
        <f t="shared" si="149"/>
        <v>0</v>
      </c>
      <c r="AX249" s="15"/>
      <c r="AY249" s="15"/>
    </row>
    <row r="250" spans="1:51" x14ac:dyDescent="0.35">
      <c r="A250" s="13"/>
      <c r="B250" s="56" t="s">
        <v>47</v>
      </c>
      <c r="C250" s="56"/>
      <c r="D250" s="57" t="s">
        <v>30</v>
      </c>
      <c r="E250" s="56"/>
      <c r="F250" s="21"/>
      <c r="G250" s="109">
        <v>0.10299999999999999</v>
      </c>
      <c r="H250" s="179">
        <f>H62</f>
        <v>150</v>
      </c>
      <c r="I250" s="69">
        <f t="shared" si="164"/>
        <v>15.45</v>
      </c>
      <c r="J250" s="109">
        <v>0.10299999999999999</v>
      </c>
      <c r="K250" s="179">
        <f>K62</f>
        <v>150</v>
      </c>
      <c r="L250" s="69">
        <f t="shared" si="165"/>
        <v>15.45</v>
      </c>
      <c r="M250" s="61">
        <f t="shared" si="133"/>
        <v>0</v>
      </c>
      <c r="N250" s="62">
        <f t="shared" si="134"/>
        <v>0</v>
      </c>
      <c r="O250" s="69"/>
      <c r="P250" s="109">
        <v>0.10299999999999999</v>
      </c>
      <c r="Q250" s="91">
        <f>Q62</f>
        <v>150</v>
      </c>
      <c r="R250" s="69">
        <f t="shared" si="166"/>
        <v>15.45</v>
      </c>
      <c r="S250" s="64"/>
      <c r="T250" s="61">
        <f t="shared" si="136"/>
        <v>0</v>
      </c>
      <c r="U250" s="62">
        <f t="shared" si="137"/>
        <v>0</v>
      </c>
      <c r="V250" s="65"/>
      <c r="W250" s="109">
        <v>0.10299999999999999</v>
      </c>
      <c r="X250" s="91">
        <f>X62</f>
        <v>150</v>
      </c>
      <c r="Y250" s="69">
        <f t="shared" si="167"/>
        <v>15.45</v>
      </c>
      <c r="Z250" s="64"/>
      <c r="AA250" s="61">
        <f t="shared" si="139"/>
        <v>0</v>
      </c>
      <c r="AB250" s="62">
        <f t="shared" si="140"/>
        <v>0</v>
      </c>
      <c r="AC250" s="65"/>
      <c r="AD250" s="109">
        <v>0.10299999999999999</v>
      </c>
      <c r="AE250" s="91">
        <f>AE62</f>
        <v>150</v>
      </c>
      <c r="AF250" s="69">
        <f t="shared" si="168"/>
        <v>15.45</v>
      </c>
      <c r="AG250" s="64"/>
      <c r="AH250" s="61">
        <f t="shared" si="142"/>
        <v>0</v>
      </c>
      <c r="AI250" s="62">
        <f t="shared" si="143"/>
        <v>0</v>
      </c>
      <c r="AJ250" s="65"/>
      <c r="AK250" s="109">
        <v>0.10299999999999999</v>
      </c>
      <c r="AL250" s="91">
        <f>AL62</f>
        <v>150</v>
      </c>
      <c r="AM250" s="69">
        <f t="shared" si="169"/>
        <v>15.45</v>
      </c>
      <c r="AN250" s="64"/>
      <c r="AO250" s="61">
        <f t="shared" si="145"/>
        <v>0</v>
      </c>
      <c r="AP250" s="62">
        <f t="shared" si="146"/>
        <v>0</v>
      </c>
      <c r="AQ250" s="65"/>
      <c r="AR250" s="109">
        <v>0.10299999999999999</v>
      </c>
      <c r="AS250" s="91">
        <f>AS62</f>
        <v>150</v>
      </c>
      <c r="AT250" s="69">
        <f t="shared" si="170"/>
        <v>15.45</v>
      </c>
      <c r="AU250" s="64"/>
      <c r="AV250" s="61">
        <f t="shared" si="148"/>
        <v>0</v>
      </c>
      <c r="AW250" s="62">
        <f t="shared" si="149"/>
        <v>0</v>
      </c>
      <c r="AX250" s="15"/>
      <c r="AY250" s="15"/>
    </row>
    <row r="251" spans="1:51" x14ac:dyDescent="0.35">
      <c r="A251" s="13"/>
      <c r="B251" s="56" t="s">
        <v>48</v>
      </c>
      <c r="C251" s="56"/>
      <c r="D251" s="57" t="s">
        <v>30</v>
      </c>
      <c r="E251" s="56"/>
      <c r="F251" s="21"/>
      <c r="G251" s="109">
        <v>0.1076</v>
      </c>
      <c r="H251" s="91">
        <f>H63</f>
        <v>0</v>
      </c>
      <c r="I251" s="69">
        <f t="shared" si="164"/>
        <v>0</v>
      </c>
      <c r="J251" s="109">
        <v>0.1076</v>
      </c>
      <c r="K251" s="91">
        <f>K63</f>
        <v>0</v>
      </c>
      <c r="L251" s="69">
        <f t="shared" si="165"/>
        <v>0</v>
      </c>
      <c r="M251" s="61">
        <f t="shared" si="133"/>
        <v>0</v>
      </c>
      <c r="N251" s="62" t="str">
        <f t="shared" si="134"/>
        <v/>
      </c>
      <c r="O251" s="69"/>
      <c r="P251" s="109">
        <v>0.1076</v>
      </c>
      <c r="Q251" s="91">
        <f>Q63</f>
        <v>0</v>
      </c>
      <c r="R251" s="69">
        <f t="shared" si="166"/>
        <v>0</v>
      </c>
      <c r="S251" s="64"/>
      <c r="T251" s="61">
        <f t="shared" si="136"/>
        <v>0</v>
      </c>
      <c r="U251" s="62" t="str">
        <f t="shared" si="137"/>
        <v/>
      </c>
      <c r="V251" s="65"/>
      <c r="W251" s="109">
        <v>0.1076</v>
      </c>
      <c r="X251" s="91">
        <f>X63</f>
        <v>0</v>
      </c>
      <c r="Y251" s="69">
        <f t="shared" si="167"/>
        <v>0</v>
      </c>
      <c r="Z251" s="64"/>
      <c r="AA251" s="61">
        <f t="shared" si="139"/>
        <v>0</v>
      </c>
      <c r="AB251" s="62" t="str">
        <f t="shared" si="140"/>
        <v/>
      </c>
      <c r="AC251" s="65"/>
      <c r="AD251" s="109">
        <v>0.1076</v>
      </c>
      <c r="AE251" s="91">
        <f>AE63</f>
        <v>0</v>
      </c>
      <c r="AF251" s="69">
        <f t="shared" si="168"/>
        <v>0</v>
      </c>
      <c r="AG251" s="64"/>
      <c r="AH251" s="61">
        <f t="shared" si="142"/>
        <v>0</v>
      </c>
      <c r="AI251" s="62" t="str">
        <f t="shared" si="143"/>
        <v/>
      </c>
      <c r="AJ251" s="65"/>
      <c r="AK251" s="109">
        <v>0.1076</v>
      </c>
      <c r="AL251" s="91">
        <f>AL63</f>
        <v>0</v>
      </c>
      <c r="AM251" s="69">
        <f t="shared" si="169"/>
        <v>0</v>
      </c>
      <c r="AN251" s="64"/>
      <c r="AO251" s="61">
        <f t="shared" si="145"/>
        <v>0</v>
      </c>
      <c r="AP251" s="62" t="str">
        <f t="shared" si="146"/>
        <v/>
      </c>
      <c r="AQ251" s="65"/>
      <c r="AR251" s="109">
        <v>0.1076</v>
      </c>
      <c r="AS251" s="91">
        <f>AS63</f>
        <v>0</v>
      </c>
      <c r="AT251" s="69">
        <f t="shared" si="170"/>
        <v>0</v>
      </c>
      <c r="AU251" s="64"/>
      <c r="AV251" s="61">
        <f t="shared" si="148"/>
        <v>0</v>
      </c>
      <c r="AW251" s="62" t="str">
        <f t="shared" si="149"/>
        <v/>
      </c>
      <c r="AX251" s="15"/>
      <c r="AY251" s="15"/>
    </row>
    <row r="252" spans="1:51" ht="15" thickBot="1" x14ac:dyDescent="0.4">
      <c r="A252" s="13"/>
      <c r="B252" s="56" t="s">
        <v>49</v>
      </c>
      <c r="C252" s="56"/>
      <c r="D252" s="57" t="s">
        <v>30</v>
      </c>
      <c r="E252" s="56"/>
      <c r="F252" s="21"/>
      <c r="G252" s="109">
        <f>G251</f>
        <v>0.1076</v>
      </c>
      <c r="H252" s="91">
        <f>H64</f>
        <v>0</v>
      </c>
      <c r="I252" s="69">
        <f t="shared" si="164"/>
        <v>0</v>
      </c>
      <c r="J252" s="109">
        <f>J251</f>
        <v>0.1076</v>
      </c>
      <c r="K252" s="91">
        <f>K64</f>
        <v>0</v>
      </c>
      <c r="L252" s="69">
        <f t="shared" si="165"/>
        <v>0</v>
      </c>
      <c r="M252" s="61">
        <f t="shared" si="133"/>
        <v>0</v>
      </c>
      <c r="N252" s="62" t="str">
        <f t="shared" si="134"/>
        <v/>
      </c>
      <c r="O252" s="69"/>
      <c r="P252" s="109">
        <f>P251</f>
        <v>0.1076</v>
      </c>
      <c r="Q252" s="91">
        <f>Q64</f>
        <v>0</v>
      </c>
      <c r="R252" s="69">
        <f t="shared" si="166"/>
        <v>0</v>
      </c>
      <c r="S252" s="64"/>
      <c r="T252" s="61">
        <f t="shared" si="136"/>
        <v>0</v>
      </c>
      <c r="U252" s="62" t="str">
        <f t="shared" si="137"/>
        <v/>
      </c>
      <c r="V252" s="65"/>
      <c r="W252" s="109">
        <f>W251</f>
        <v>0.1076</v>
      </c>
      <c r="X252" s="91">
        <f>X64</f>
        <v>0</v>
      </c>
      <c r="Y252" s="69">
        <f t="shared" si="167"/>
        <v>0</v>
      </c>
      <c r="Z252" s="64"/>
      <c r="AA252" s="61">
        <f t="shared" si="139"/>
        <v>0</v>
      </c>
      <c r="AB252" s="62" t="str">
        <f t="shared" si="140"/>
        <v/>
      </c>
      <c r="AC252" s="65"/>
      <c r="AD252" s="109">
        <f>AD251</f>
        <v>0.1076</v>
      </c>
      <c r="AE252" s="91">
        <f>AE64</f>
        <v>0</v>
      </c>
      <c r="AF252" s="69">
        <f t="shared" si="168"/>
        <v>0</v>
      </c>
      <c r="AG252" s="64"/>
      <c r="AH252" s="61">
        <f t="shared" si="142"/>
        <v>0</v>
      </c>
      <c r="AI252" s="62" t="str">
        <f t="shared" si="143"/>
        <v/>
      </c>
      <c r="AJ252" s="65"/>
      <c r="AK252" s="109">
        <f>AK251</f>
        <v>0.1076</v>
      </c>
      <c r="AL252" s="91">
        <f>AL64</f>
        <v>0</v>
      </c>
      <c r="AM252" s="69">
        <f t="shared" si="169"/>
        <v>0</v>
      </c>
      <c r="AN252" s="64"/>
      <c r="AO252" s="61">
        <f t="shared" si="145"/>
        <v>0</v>
      </c>
      <c r="AP252" s="62" t="str">
        <f t="shared" si="146"/>
        <v/>
      </c>
      <c r="AQ252" s="65"/>
      <c r="AR252" s="109">
        <f>AR251</f>
        <v>0.1076</v>
      </c>
      <c r="AS252" s="91">
        <f>AS64</f>
        <v>0</v>
      </c>
      <c r="AT252" s="69">
        <f t="shared" si="170"/>
        <v>0</v>
      </c>
      <c r="AU252" s="64"/>
      <c r="AV252" s="61">
        <f t="shared" si="148"/>
        <v>0</v>
      </c>
      <c r="AW252" s="62" t="str">
        <f t="shared" si="149"/>
        <v/>
      </c>
      <c r="AX252" s="15"/>
      <c r="AY252" s="15"/>
    </row>
    <row r="253" spans="1:51" ht="15" thickBot="1" x14ac:dyDescent="0.4">
      <c r="A253" s="13"/>
      <c r="B253" s="184"/>
      <c r="C253" s="116"/>
      <c r="D253" s="117"/>
      <c r="E253" s="116"/>
      <c r="F253" s="118"/>
      <c r="G253" s="119"/>
      <c r="H253" s="120"/>
      <c r="I253" s="126"/>
      <c r="J253" s="119"/>
      <c r="K253" s="120"/>
      <c r="L253" s="126"/>
      <c r="M253" s="122">
        <f t="shared" si="133"/>
        <v>0</v>
      </c>
      <c r="N253" s="123" t="str">
        <f t="shared" si="134"/>
        <v/>
      </c>
      <c r="O253" s="126"/>
      <c r="P253" s="119"/>
      <c r="Q253" s="120"/>
      <c r="R253" s="126"/>
      <c r="S253" s="127"/>
      <c r="T253" s="122">
        <f t="shared" si="136"/>
        <v>0</v>
      </c>
      <c r="U253" s="123" t="str">
        <f t="shared" si="137"/>
        <v/>
      </c>
      <c r="V253" s="65"/>
      <c r="W253" s="119"/>
      <c r="X253" s="120"/>
      <c r="Y253" s="126"/>
      <c r="Z253" s="127"/>
      <c r="AA253" s="122">
        <f t="shared" si="139"/>
        <v>0</v>
      </c>
      <c r="AB253" s="123" t="str">
        <f t="shared" si="140"/>
        <v/>
      </c>
      <c r="AC253" s="65"/>
      <c r="AD253" s="119"/>
      <c r="AE253" s="120"/>
      <c r="AF253" s="126"/>
      <c r="AG253" s="127"/>
      <c r="AH253" s="122">
        <f t="shared" si="142"/>
        <v>0</v>
      </c>
      <c r="AI253" s="123" t="str">
        <f t="shared" si="143"/>
        <v/>
      </c>
      <c r="AJ253" s="65"/>
      <c r="AK253" s="119"/>
      <c r="AL253" s="120"/>
      <c r="AM253" s="126"/>
      <c r="AN253" s="127"/>
      <c r="AO253" s="122">
        <f t="shared" si="145"/>
        <v>0</v>
      </c>
      <c r="AP253" s="123" t="str">
        <f t="shared" si="146"/>
        <v/>
      </c>
      <c r="AQ253" s="65"/>
      <c r="AR253" s="119"/>
      <c r="AS253" s="120"/>
      <c r="AT253" s="126"/>
      <c r="AU253" s="127"/>
      <c r="AV253" s="122">
        <f t="shared" si="148"/>
        <v>0</v>
      </c>
      <c r="AW253" s="123" t="str">
        <f t="shared" si="149"/>
        <v/>
      </c>
      <c r="AX253" s="15"/>
      <c r="AY253" s="15"/>
    </row>
    <row r="254" spans="1:51" x14ac:dyDescent="0.35">
      <c r="A254" s="13"/>
      <c r="B254" s="128" t="s">
        <v>50</v>
      </c>
      <c r="C254" s="56"/>
      <c r="D254" s="20"/>
      <c r="E254" s="56"/>
      <c r="F254" s="129"/>
      <c r="G254" s="130"/>
      <c r="H254" s="130"/>
      <c r="I254" s="131">
        <f>SUM(I242:I248,I241)</f>
        <v>67.710436119999997</v>
      </c>
      <c r="J254" s="130"/>
      <c r="K254" s="130"/>
      <c r="L254" s="131">
        <f>SUM(L242:L248,L241)</f>
        <v>70.030849779999983</v>
      </c>
      <c r="M254" s="132">
        <f t="shared" si="133"/>
        <v>2.3204136599999856</v>
      </c>
      <c r="N254" s="133">
        <f t="shared" si="134"/>
        <v>3.4269660527479491E-2</v>
      </c>
      <c r="O254" s="132"/>
      <c r="P254" s="130"/>
      <c r="Q254" s="130"/>
      <c r="R254" s="131">
        <f>SUM(R242:R248,R241)</f>
        <v>72.61024187999999</v>
      </c>
      <c r="S254" s="135"/>
      <c r="T254" s="132">
        <f t="shared" si="136"/>
        <v>2.5793921000000068</v>
      </c>
      <c r="U254" s="133">
        <f t="shared" si="137"/>
        <v>3.6832226198926579E-2</v>
      </c>
      <c r="V254" s="65"/>
      <c r="W254" s="130"/>
      <c r="X254" s="130"/>
      <c r="Y254" s="131">
        <f>SUM(Y242:Y248,Y241)</f>
        <v>76.010241879999995</v>
      </c>
      <c r="Z254" s="135"/>
      <c r="AA254" s="132">
        <f t="shared" si="139"/>
        <v>3.4000000000000057</v>
      </c>
      <c r="AB254" s="133">
        <f t="shared" si="140"/>
        <v>4.6825350143014921E-2</v>
      </c>
      <c r="AC254" s="65"/>
      <c r="AD254" s="130"/>
      <c r="AE254" s="130"/>
      <c r="AF254" s="131">
        <f>SUM(AF242:AF248,AF241)</f>
        <v>79.730241879999994</v>
      </c>
      <c r="AG254" s="135"/>
      <c r="AH254" s="132">
        <f t="shared" si="142"/>
        <v>3.7199999999999989</v>
      </c>
      <c r="AI254" s="133">
        <f t="shared" si="143"/>
        <v>4.8940773085196752E-2</v>
      </c>
      <c r="AJ254" s="65"/>
      <c r="AK254" s="130"/>
      <c r="AL254" s="130"/>
      <c r="AM254" s="131">
        <f>SUM(AM242:AM248,AM241)</f>
        <v>83.290241879999996</v>
      </c>
      <c r="AN254" s="135"/>
      <c r="AO254" s="132">
        <f t="shared" si="145"/>
        <v>3.5600000000000023</v>
      </c>
      <c r="AP254" s="133">
        <f t="shared" si="146"/>
        <v>4.4650560641193965E-2</v>
      </c>
      <c r="AQ254" s="65"/>
      <c r="AR254" s="130"/>
      <c r="AS254" s="130"/>
      <c r="AT254" s="131">
        <f>SUM(AT242:AT248,AT241)</f>
        <v>86.15024188000001</v>
      </c>
      <c r="AU254" s="135"/>
      <c r="AV254" s="132">
        <f t="shared" si="148"/>
        <v>2.8600000000000136</v>
      </c>
      <c r="AW254" s="133">
        <f t="shared" si="149"/>
        <v>3.4337755965705374E-2</v>
      </c>
      <c r="AX254" s="15"/>
      <c r="AY254" s="15"/>
    </row>
    <row r="255" spans="1:51" x14ac:dyDescent="0.35">
      <c r="A255" s="13"/>
      <c r="B255" s="128" t="s">
        <v>51</v>
      </c>
      <c r="C255" s="56"/>
      <c r="D255" s="20"/>
      <c r="E255" s="56"/>
      <c r="F255" s="129"/>
      <c r="G255" s="137">
        <v>-0.11700000000000001</v>
      </c>
      <c r="H255" s="138"/>
      <c r="I255" s="61">
        <f>+I254*G255</f>
        <v>-7.9221210260400001</v>
      </c>
      <c r="J255" s="137">
        <v>-0.11700000000000001</v>
      </c>
      <c r="K255" s="138"/>
      <c r="L255" s="61">
        <f>+L254*J255</f>
        <v>-8.1936094242599982</v>
      </c>
      <c r="M255" s="61">
        <f t="shared" si="133"/>
        <v>-0.27148839821999804</v>
      </c>
      <c r="N255" s="62">
        <f t="shared" si="134"/>
        <v>3.4269660527479456E-2</v>
      </c>
      <c r="O255" s="61"/>
      <c r="P255" s="137">
        <v>-0.11700000000000001</v>
      </c>
      <c r="Q255" s="138"/>
      <c r="R255" s="61">
        <f>+R254*P255</f>
        <v>-8.4953982999599997</v>
      </c>
      <c r="S255" s="135"/>
      <c r="T255" s="61">
        <f t="shared" si="136"/>
        <v>-0.30178887570000157</v>
      </c>
      <c r="U255" s="62">
        <f t="shared" si="137"/>
        <v>3.6832226198926669E-2</v>
      </c>
      <c r="V255" s="65"/>
      <c r="W255" s="137">
        <v>-0.11700000000000001</v>
      </c>
      <c r="X255" s="138"/>
      <c r="Y255" s="61">
        <f>+Y254*W255</f>
        <v>-8.8931982999599999</v>
      </c>
      <c r="Z255" s="135"/>
      <c r="AA255" s="61">
        <f t="shared" si="139"/>
        <v>-0.39780000000000015</v>
      </c>
      <c r="AB255" s="62">
        <f t="shared" si="140"/>
        <v>4.6825350143014859E-2</v>
      </c>
      <c r="AC255" s="65"/>
      <c r="AD255" s="137">
        <v>-0.11700000000000001</v>
      </c>
      <c r="AE255" s="138"/>
      <c r="AF255" s="61">
        <f>+AF254*AD255</f>
        <v>-9.3284382999600002</v>
      </c>
      <c r="AG255" s="135"/>
      <c r="AH255" s="61">
        <f t="shared" si="142"/>
        <v>-0.43524000000000029</v>
      </c>
      <c r="AI255" s="62">
        <f t="shared" si="143"/>
        <v>4.8940773085196801E-2</v>
      </c>
      <c r="AJ255" s="65"/>
      <c r="AK255" s="137">
        <v>-0.11700000000000001</v>
      </c>
      <c r="AL255" s="138"/>
      <c r="AM255" s="61">
        <f>+AM254*AK255</f>
        <v>-9.7449582999600004</v>
      </c>
      <c r="AN255" s="135"/>
      <c r="AO255" s="61">
        <f t="shared" si="145"/>
        <v>-0.41652000000000022</v>
      </c>
      <c r="AP255" s="62">
        <f t="shared" si="146"/>
        <v>4.4650560641193951E-2</v>
      </c>
      <c r="AQ255" s="65"/>
      <c r="AR255" s="137">
        <v>-0.11700000000000001</v>
      </c>
      <c r="AS255" s="138"/>
      <c r="AT255" s="61">
        <f>+AT254*AR255</f>
        <v>-10.079578299960001</v>
      </c>
      <c r="AU255" s="135"/>
      <c r="AV255" s="61">
        <f t="shared" si="148"/>
        <v>-0.33462000000000103</v>
      </c>
      <c r="AW255" s="62">
        <f t="shared" si="149"/>
        <v>3.4337755965705312E-2</v>
      </c>
      <c r="AX255" s="15"/>
      <c r="AY255" s="15"/>
    </row>
    <row r="256" spans="1:51" x14ac:dyDescent="0.35">
      <c r="A256" s="13"/>
      <c r="B256" s="185" t="s">
        <v>52</v>
      </c>
      <c r="C256" s="56"/>
      <c r="D256" s="20"/>
      <c r="E256" s="56"/>
      <c r="F256" s="141"/>
      <c r="G256" s="142">
        <v>0.13</v>
      </c>
      <c r="H256" s="68"/>
      <c r="I256" s="61">
        <f>I254*G256</f>
        <v>8.8023566956000003</v>
      </c>
      <c r="J256" s="142">
        <v>0.13</v>
      </c>
      <c r="K256" s="68"/>
      <c r="L256" s="61">
        <f>L254*J256</f>
        <v>9.1040104713999987</v>
      </c>
      <c r="M256" s="61">
        <f t="shared" si="133"/>
        <v>0.30165377579999841</v>
      </c>
      <c r="N256" s="62">
        <f t="shared" si="134"/>
        <v>3.4269660527479526E-2</v>
      </c>
      <c r="O256" s="61"/>
      <c r="P256" s="142">
        <v>0.13</v>
      </c>
      <c r="Q256" s="68"/>
      <c r="R256" s="61">
        <f>R254*P256</f>
        <v>9.4393314443999987</v>
      </c>
      <c r="S256" s="143"/>
      <c r="T256" s="61">
        <f t="shared" si="136"/>
        <v>0.33532097299999997</v>
      </c>
      <c r="U256" s="62">
        <f t="shared" si="137"/>
        <v>3.6832226198926468E-2</v>
      </c>
      <c r="V256" s="65"/>
      <c r="W256" s="142">
        <v>0.13</v>
      </c>
      <c r="X256" s="68"/>
      <c r="Y256" s="61">
        <f>Y254*W256</f>
        <v>9.8813314443999989</v>
      </c>
      <c r="Z256" s="143"/>
      <c r="AA256" s="61">
        <f t="shared" si="139"/>
        <v>0.44200000000000017</v>
      </c>
      <c r="AB256" s="62">
        <f t="shared" si="140"/>
        <v>4.6825350143014866E-2</v>
      </c>
      <c r="AC256" s="65"/>
      <c r="AD256" s="142">
        <v>0.13</v>
      </c>
      <c r="AE256" s="68"/>
      <c r="AF256" s="61">
        <f>AF254*AD256</f>
        <v>10.3649314444</v>
      </c>
      <c r="AG256" s="143"/>
      <c r="AH256" s="61">
        <f t="shared" si="142"/>
        <v>0.48360000000000092</v>
      </c>
      <c r="AI256" s="62">
        <f t="shared" si="143"/>
        <v>4.8940773085196863E-2</v>
      </c>
      <c r="AJ256" s="65"/>
      <c r="AK256" s="142">
        <v>0.13</v>
      </c>
      <c r="AL256" s="68"/>
      <c r="AM256" s="61">
        <f>AM254*AK256</f>
        <v>10.827731444399999</v>
      </c>
      <c r="AN256" s="143"/>
      <c r="AO256" s="61">
        <f t="shared" si="145"/>
        <v>0.46279999999999966</v>
      </c>
      <c r="AP256" s="62">
        <f t="shared" si="146"/>
        <v>4.4650560641193895E-2</v>
      </c>
      <c r="AQ256" s="65"/>
      <c r="AR256" s="142">
        <v>0.13</v>
      </c>
      <c r="AS256" s="68"/>
      <c r="AT256" s="61">
        <f>AT254*AR256</f>
        <v>11.199531444400002</v>
      </c>
      <c r="AU256" s="143"/>
      <c r="AV256" s="61">
        <f t="shared" si="148"/>
        <v>0.37180000000000213</v>
      </c>
      <c r="AW256" s="62">
        <f t="shared" si="149"/>
        <v>3.4337755965705409E-2</v>
      </c>
      <c r="AX256" s="15"/>
      <c r="AY256" s="15"/>
    </row>
    <row r="257" spans="1:51" ht="15" thickBot="1" x14ac:dyDescent="0.4">
      <c r="A257" s="13"/>
      <c r="B257" s="539" t="s">
        <v>53</v>
      </c>
      <c r="C257" s="539"/>
      <c r="D257" s="539"/>
      <c r="E257" s="186"/>
      <c r="F257" s="146"/>
      <c r="G257" s="147"/>
      <c r="H257" s="147"/>
      <c r="I257" s="148">
        <f>SUM(I254:I256)</f>
        <v>68.590671789559991</v>
      </c>
      <c r="J257" s="147"/>
      <c r="K257" s="147"/>
      <c r="L257" s="148">
        <f>SUM(L254:L256)</f>
        <v>70.941250827139982</v>
      </c>
      <c r="M257" s="149">
        <f t="shared" si="133"/>
        <v>2.3505790375799904</v>
      </c>
      <c r="N257" s="150">
        <f t="shared" si="134"/>
        <v>3.4269660527479567E-2</v>
      </c>
      <c r="O257" s="148"/>
      <c r="P257" s="147"/>
      <c r="Q257" s="147"/>
      <c r="R257" s="148">
        <f>SUM(R254:R256)</f>
        <v>73.554175024439985</v>
      </c>
      <c r="S257" s="152"/>
      <c r="T257" s="187">
        <f t="shared" si="136"/>
        <v>2.6129241973000035</v>
      </c>
      <c r="U257" s="188">
        <f t="shared" si="137"/>
        <v>3.6832226198926531E-2</v>
      </c>
      <c r="V257" s="65"/>
      <c r="W257" s="147"/>
      <c r="X257" s="147"/>
      <c r="Y257" s="148">
        <f>SUM(Y254:Y256)</f>
        <v>76.998375024439994</v>
      </c>
      <c r="Z257" s="152"/>
      <c r="AA257" s="187">
        <f t="shared" si="139"/>
        <v>3.4442000000000093</v>
      </c>
      <c r="AB257" s="188">
        <f t="shared" si="140"/>
        <v>4.6825350143014977E-2</v>
      </c>
      <c r="AC257" s="65"/>
      <c r="AD257" s="147"/>
      <c r="AE257" s="147"/>
      <c r="AF257" s="148">
        <f>SUM(AF254:AF256)</f>
        <v>80.766735024439996</v>
      </c>
      <c r="AG257" s="152"/>
      <c r="AH257" s="187">
        <f t="shared" si="142"/>
        <v>3.7683600000000013</v>
      </c>
      <c r="AI257" s="188">
        <f t="shared" si="143"/>
        <v>4.8940773085196787E-2</v>
      </c>
      <c r="AJ257" s="65"/>
      <c r="AK257" s="147"/>
      <c r="AL257" s="147"/>
      <c r="AM257" s="148">
        <f>SUM(AM254:AM256)</f>
        <v>84.373015024439994</v>
      </c>
      <c r="AN257" s="152"/>
      <c r="AO257" s="187">
        <f t="shared" si="145"/>
        <v>3.6062799999999982</v>
      </c>
      <c r="AP257" s="188">
        <f t="shared" si="146"/>
        <v>4.4650560641193909E-2</v>
      </c>
      <c r="AQ257" s="65"/>
      <c r="AR257" s="147"/>
      <c r="AS257" s="147"/>
      <c r="AT257" s="148">
        <f>SUM(AT254:AT256)</f>
        <v>87.27019502444</v>
      </c>
      <c r="AU257" s="152"/>
      <c r="AV257" s="187">
        <f t="shared" si="148"/>
        <v>2.8971800000000059</v>
      </c>
      <c r="AW257" s="188">
        <f t="shared" si="149"/>
        <v>3.4337755965705284E-2</v>
      </c>
      <c r="AX257" s="15"/>
      <c r="AY257" s="15"/>
    </row>
    <row r="258" spans="1:51" ht="15" thickBot="1" x14ac:dyDescent="0.4">
      <c r="A258" s="155"/>
      <c r="B258" s="115" t="s">
        <v>54</v>
      </c>
      <c r="C258" s="156"/>
      <c r="D258" s="157"/>
      <c r="E258" s="156"/>
      <c r="F258" s="158"/>
      <c r="G258" s="119"/>
      <c r="H258" s="189"/>
      <c r="I258" s="190"/>
      <c r="J258" s="119"/>
      <c r="K258" s="189"/>
      <c r="L258" s="190"/>
      <c r="M258" s="162"/>
      <c r="N258" s="163"/>
      <c r="O258" s="121"/>
      <c r="P258" s="119"/>
      <c r="Q258" s="189"/>
      <c r="R258" s="190"/>
      <c r="S258" s="191"/>
      <c r="T258" s="192"/>
      <c r="U258" s="193"/>
      <c r="V258" s="65"/>
      <c r="W258" s="119"/>
      <c r="X258" s="189"/>
      <c r="Y258" s="190"/>
      <c r="Z258" s="191"/>
      <c r="AA258" s="192"/>
      <c r="AB258" s="193"/>
      <c r="AC258" s="65"/>
      <c r="AD258" s="119"/>
      <c r="AE258" s="189"/>
      <c r="AF258" s="190"/>
      <c r="AG258" s="191"/>
      <c r="AH258" s="192"/>
      <c r="AI258" s="193"/>
      <c r="AJ258" s="65"/>
      <c r="AK258" s="119"/>
      <c r="AL258" s="189"/>
      <c r="AM258" s="190"/>
      <c r="AN258" s="191"/>
      <c r="AO258" s="192"/>
      <c r="AP258" s="193"/>
      <c r="AQ258" s="65"/>
      <c r="AR258" s="119"/>
      <c r="AS258" s="189"/>
      <c r="AT258" s="190"/>
      <c r="AU258" s="191"/>
      <c r="AV258" s="192"/>
      <c r="AW258" s="193"/>
      <c r="AX258" s="15"/>
      <c r="AY258" s="15"/>
    </row>
    <row r="259" spans="1:51" x14ac:dyDescent="0.35">
      <c r="A259" s="13"/>
      <c r="B259" s="13"/>
      <c r="C259" s="13"/>
      <c r="D259" s="20"/>
      <c r="E259" s="13"/>
      <c r="F259" s="13"/>
      <c r="G259" s="21"/>
      <c r="H259" s="21"/>
      <c r="I259" s="45"/>
      <c r="J259" s="21"/>
      <c r="K259" s="21"/>
      <c r="L259" s="45"/>
      <c r="M259" s="45"/>
      <c r="N259" s="45"/>
      <c r="O259" s="45"/>
      <c r="P259" s="21"/>
      <c r="Q259" s="21"/>
      <c r="R259" s="45"/>
      <c r="S259" s="21"/>
      <c r="T259" s="21"/>
      <c r="U259" s="21"/>
      <c r="V259" s="33"/>
      <c r="W259" s="21"/>
      <c r="X259" s="21"/>
      <c r="Y259" s="45"/>
      <c r="Z259" s="21"/>
      <c r="AA259" s="21"/>
      <c r="AB259" s="21"/>
      <c r="AC259" s="33"/>
      <c r="AD259" s="21"/>
      <c r="AE259" s="21"/>
      <c r="AF259" s="45"/>
      <c r="AG259" s="21"/>
      <c r="AH259" s="21"/>
      <c r="AI259" s="21"/>
      <c r="AJ259" s="33"/>
      <c r="AK259" s="21"/>
      <c r="AL259" s="21"/>
      <c r="AM259" s="45"/>
      <c r="AN259" s="21"/>
      <c r="AO259" s="21"/>
      <c r="AP259" s="21"/>
      <c r="AQ259" s="33"/>
      <c r="AR259" s="21"/>
      <c r="AS259" s="21"/>
      <c r="AT259" s="45"/>
      <c r="AU259" s="21"/>
      <c r="AV259" s="21"/>
      <c r="AW259" s="21"/>
      <c r="AX259" s="15"/>
      <c r="AY259" s="15"/>
    </row>
    <row r="260" spans="1:51" x14ac:dyDescent="0.35">
      <c r="A260" s="13"/>
      <c r="B260" s="41" t="s">
        <v>55</v>
      </c>
      <c r="C260" s="13"/>
      <c r="D260" s="20"/>
      <c r="E260" s="13"/>
      <c r="F260" s="13"/>
      <c r="G260" s="167">
        <f>G72</f>
        <v>2.9499999999999998E-2</v>
      </c>
      <c r="H260" s="21"/>
      <c r="I260" s="21"/>
      <c r="J260" s="167">
        <f>J72</f>
        <v>2.9499999999999998E-2</v>
      </c>
      <c r="K260" s="21"/>
      <c r="L260" s="21"/>
      <c r="M260" s="21"/>
      <c r="N260" s="21"/>
      <c r="O260" s="21"/>
      <c r="P260" s="167">
        <v>2.9499999999999998E-2</v>
      </c>
      <c r="Q260" s="21"/>
      <c r="R260" s="21"/>
      <c r="S260" s="21"/>
      <c r="T260" s="21"/>
      <c r="U260" s="21"/>
      <c r="V260" s="153"/>
      <c r="W260" s="167">
        <v>2.9499999999999998E-2</v>
      </c>
      <c r="X260" s="21"/>
      <c r="Y260" s="21"/>
      <c r="Z260" s="21"/>
      <c r="AA260" s="21"/>
      <c r="AB260" s="21"/>
      <c r="AC260" s="153"/>
      <c r="AD260" s="167">
        <v>2.9499999999999998E-2</v>
      </c>
      <c r="AE260" s="21"/>
      <c r="AF260" s="21"/>
      <c r="AG260" s="21"/>
      <c r="AH260" s="21"/>
      <c r="AI260" s="21"/>
      <c r="AJ260" s="153"/>
      <c r="AK260" s="167">
        <v>2.9499999999999998E-2</v>
      </c>
      <c r="AL260" s="21"/>
      <c r="AM260" s="21"/>
      <c r="AN260" s="21"/>
      <c r="AO260" s="21"/>
      <c r="AP260" s="21"/>
      <c r="AQ260" s="153"/>
      <c r="AR260" s="167">
        <v>2.9499999999999998E-2</v>
      </c>
      <c r="AS260" s="21"/>
      <c r="AT260" s="21"/>
      <c r="AU260" s="21"/>
      <c r="AV260" s="21"/>
      <c r="AW260" s="21"/>
      <c r="AX260" s="15"/>
      <c r="AY260" s="15"/>
    </row>
    <row r="262" spans="1:51" ht="18" x14ac:dyDescent="0.4">
      <c r="A262" s="13"/>
      <c r="B262" s="528" t="s">
        <v>0</v>
      </c>
      <c r="C262" s="528"/>
      <c r="D262" s="528"/>
      <c r="E262" s="528"/>
      <c r="F262" s="528"/>
      <c r="G262" s="528"/>
      <c r="H262" s="528"/>
      <c r="I262" s="528"/>
      <c r="J262" s="528"/>
    </row>
    <row r="263" spans="1:51" ht="18" x14ac:dyDescent="0.4">
      <c r="A263" s="13"/>
      <c r="B263" s="528" t="s">
        <v>1</v>
      </c>
      <c r="C263" s="528"/>
      <c r="D263" s="528"/>
      <c r="E263" s="528"/>
      <c r="F263" s="528"/>
      <c r="G263" s="528"/>
      <c r="H263" s="528"/>
      <c r="I263" s="528"/>
      <c r="J263" s="528"/>
    </row>
    <row r="264" spans="1:51" x14ac:dyDescent="0.35">
      <c r="A264" s="13"/>
      <c r="B264" s="13"/>
      <c r="C264" s="13"/>
      <c r="D264" s="20"/>
      <c r="E264" s="13"/>
      <c r="F264" s="13"/>
      <c r="G264" s="21"/>
      <c r="H264" s="21"/>
    </row>
    <row r="265" spans="1:51" x14ac:dyDescent="0.35">
      <c r="A265" s="13"/>
      <c r="B265" s="13"/>
      <c r="C265" s="13"/>
      <c r="D265" s="20"/>
      <c r="E265" s="13"/>
      <c r="F265" s="13"/>
      <c r="G265" s="21"/>
      <c r="H265" s="21"/>
      <c r="N265" s="6">
        <v>2</v>
      </c>
      <c r="U265" s="6">
        <v>2</v>
      </c>
      <c r="AB265" s="6">
        <v>2</v>
      </c>
      <c r="AI265" s="6">
        <v>2</v>
      </c>
      <c r="AP265" s="6">
        <v>2</v>
      </c>
      <c r="AW265" s="6">
        <v>2</v>
      </c>
    </row>
    <row r="266" spans="1:51" ht="15.5" x14ac:dyDescent="0.35">
      <c r="A266" s="13"/>
      <c r="B266" s="22" t="s">
        <v>2</v>
      </c>
      <c r="C266" s="13"/>
      <c r="D266" s="529" t="s">
        <v>3</v>
      </c>
      <c r="E266" s="529"/>
      <c r="F266" s="529"/>
      <c r="G266" s="529"/>
      <c r="H266" s="529"/>
      <c r="I266" s="529"/>
      <c r="J266" s="529"/>
    </row>
    <row r="267" spans="1:51" ht="15.5" x14ac:dyDescent="0.35">
      <c r="A267" s="13"/>
      <c r="B267" s="24"/>
      <c r="C267" s="13"/>
      <c r="D267" s="25"/>
      <c r="E267" s="26"/>
      <c r="F267" s="27"/>
      <c r="G267" s="28"/>
      <c r="H267" s="28"/>
      <c r="I267" s="28"/>
      <c r="J267" s="28"/>
      <c r="K267" s="33"/>
      <c r="L267" s="33"/>
      <c r="M267" s="28"/>
      <c r="N267" s="33"/>
      <c r="O267" s="33"/>
      <c r="P267" s="33"/>
      <c r="Q267" s="28"/>
      <c r="R267" s="33"/>
      <c r="S267" s="33"/>
      <c r="T267" s="28"/>
      <c r="U267" s="33"/>
      <c r="V267" s="33"/>
      <c r="W267" s="33"/>
      <c r="X267" s="28"/>
      <c r="Y267" s="33"/>
      <c r="Z267" s="33"/>
      <c r="AA267" s="28"/>
      <c r="AB267" s="33"/>
      <c r="AC267" s="33"/>
      <c r="AD267" s="33"/>
      <c r="AE267" s="28"/>
      <c r="AF267" s="33"/>
      <c r="AG267" s="33"/>
      <c r="AH267" s="28"/>
      <c r="AI267" s="33"/>
      <c r="AJ267" s="33"/>
      <c r="AK267" s="33"/>
      <c r="AL267" s="28"/>
      <c r="AM267" s="33"/>
      <c r="AN267" s="33"/>
      <c r="AO267" s="28"/>
      <c r="AP267" s="33"/>
      <c r="AQ267" s="33"/>
      <c r="AR267" s="33"/>
      <c r="AS267" s="28"/>
      <c r="AT267" s="33"/>
      <c r="AU267" s="33"/>
      <c r="AV267" s="28"/>
      <c r="AW267" s="33"/>
      <c r="AX267" s="33"/>
      <c r="AY267" s="33"/>
    </row>
    <row r="268" spans="1:51" ht="15.5" x14ac:dyDescent="0.35">
      <c r="A268" s="13"/>
      <c r="B268" s="22" t="s">
        <v>4</v>
      </c>
      <c r="C268" s="13"/>
      <c r="D268" s="32" t="s">
        <v>5</v>
      </c>
      <c r="E268" s="26"/>
      <c r="F268" s="27"/>
      <c r="G268" s="33"/>
      <c r="H268" s="28"/>
      <c r="I268" s="34"/>
      <c r="J268" s="28"/>
      <c r="K268" s="181"/>
      <c r="L268" s="33"/>
      <c r="M268" s="34"/>
      <c r="N268" s="33"/>
      <c r="O268" s="36"/>
      <c r="P268" s="38"/>
      <c r="Q268" s="28"/>
      <c r="R268" s="181"/>
      <c r="S268" s="33"/>
      <c r="T268" s="34"/>
      <c r="U268" s="33"/>
      <c r="V268" s="36"/>
      <c r="W268" s="38"/>
      <c r="X268" s="28"/>
      <c r="Y268" s="181"/>
      <c r="Z268" s="33"/>
      <c r="AA268" s="34"/>
      <c r="AB268" s="33"/>
      <c r="AC268" s="36"/>
      <c r="AD268" s="38"/>
      <c r="AE268" s="28"/>
      <c r="AF268" s="181"/>
      <c r="AG268" s="33"/>
      <c r="AH268" s="34"/>
      <c r="AI268" s="33"/>
      <c r="AJ268" s="36"/>
      <c r="AK268" s="38"/>
      <c r="AL268" s="28"/>
      <c r="AM268" s="181"/>
      <c r="AN268" s="33"/>
      <c r="AO268" s="34"/>
      <c r="AP268" s="33"/>
      <c r="AQ268" s="36"/>
      <c r="AR268" s="38"/>
      <c r="AS268" s="28"/>
      <c r="AT268" s="181"/>
      <c r="AU268" s="33"/>
      <c r="AV268" s="34"/>
      <c r="AW268" s="33"/>
      <c r="AX268" s="36"/>
      <c r="AY268" s="38"/>
    </row>
    <row r="269" spans="1:51" ht="15.5" x14ac:dyDescent="0.35">
      <c r="A269" s="13"/>
      <c r="B269" s="24"/>
      <c r="C269" s="13"/>
      <c r="D269" s="25"/>
      <c r="E269" s="26"/>
      <c r="F269" s="26"/>
      <c r="G269" s="25"/>
      <c r="H269" s="25"/>
      <c r="I269" s="25"/>
      <c r="J269" s="25"/>
      <c r="Q269" s="25"/>
      <c r="X269" s="25"/>
      <c r="AE269" s="25"/>
      <c r="AL269" s="25"/>
      <c r="AS269" s="25"/>
    </row>
    <row r="270" spans="1:51" x14ac:dyDescent="0.35">
      <c r="A270" s="13"/>
      <c r="B270" s="39"/>
      <c r="C270" s="13"/>
      <c r="D270" s="40" t="s">
        <v>6</v>
      </c>
      <c r="E270" s="41"/>
      <c r="F270" s="13"/>
      <c r="G270" s="42">
        <v>650</v>
      </c>
      <c r="H270" s="43" t="s">
        <v>7</v>
      </c>
      <c r="I270" s="21"/>
      <c r="J270" s="21"/>
      <c r="Q270" s="21"/>
      <c r="X270" s="21"/>
      <c r="AE270" s="21"/>
      <c r="AL270" s="21"/>
      <c r="AS270" s="21"/>
    </row>
    <row r="271" spans="1:51" x14ac:dyDescent="0.35">
      <c r="A271" s="13"/>
      <c r="B271" s="39"/>
      <c r="C271" s="13"/>
      <c r="D271" s="20"/>
      <c r="E271" s="13"/>
      <c r="F271" s="13"/>
      <c r="G271" s="21"/>
      <c r="H271" s="21"/>
      <c r="I271" s="45"/>
      <c r="J271" s="21"/>
      <c r="Q271" s="21"/>
      <c r="X271" s="21"/>
      <c r="AE271" s="21"/>
      <c r="AL271" s="21"/>
      <c r="AS271" s="21"/>
    </row>
    <row r="272" spans="1:51" x14ac:dyDescent="0.35">
      <c r="A272" s="13"/>
      <c r="B272" s="39"/>
      <c r="C272" s="13"/>
      <c r="D272" s="40"/>
      <c r="E272" s="46"/>
      <c r="F272" s="13"/>
      <c r="G272" s="530" t="str">
        <f>G211</f>
        <v>2023 Board-Approved</v>
      </c>
      <c r="H272" s="531"/>
      <c r="I272" s="532"/>
      <c r="J272" s="530" t="s">
        <v>9</v>
      </c>
      <c r="K272" s="531"/>
      <c r="L272" s="532"/>
      <c r="M272" s="530" t="s">
        <v>10</v>
      </c>
      <c r="N272" s="532"/>
      <c r="O272" s="169"/>
      <c r="P272" s="530" t="s">
        <v>11</v>
      </c>
      <c r="Q272" s="531"/>
      <c r="R272" s="532"/>
      <c r="S272" s="21"/>
      <c r="T272" s="530" t="s">
        <v>10</v>
      </c>
      <c r="U272" s="532"/>
      <c r="V272" s="33"/>
      <c r="W272" s="530" t="s">
        <v>12</v>
      </c>
      <c r="X272" s="531"/>
      <c r="Y272" s="532"/>
      <c r="Z272" s="21"/>
      <c r="AA272" s="530" t="s">
        <v>10</v>
      </c>
      <c r="AB272" s="532"/>
      <c r="AC272" s="33"/>
      <c r="AD272" s="530" t="s">
        <v>13</v>
      </c>
      <c r="AE272" s="531"/>
      <c r="AF272" s="532"/>
      <c r="AG272" s="21"/>
      <c r="AH272" s="530" t="s">
        <v>10</v>
      </c>
      <c r="AI272" s="532"/>
      <c r="AJ272" s="33"/>
      <c r="AK272" s="530" t="s">
        <v>14</v>
      </c>
      <c r="AL272" s="531"/>
      <c r="AM272" s="532"/>
      <c r="AN272" s="21"/>
      <c r="AO272" s="530" t="s">
        <v>10</v>
      </c>
      <c r="AP272" s="532"/>
      <c r="AQ272" s="33"/>
      <c r="AR272" s="530" t="s">
        <v>15</v>
      </c>
      <c r="AS272" s="531"/>
      <c r="AT272" s="532"/>
      <c r="AU272" s="21"/>
      <c r="AV272" s="530" t="s">
        <v>10</v>
      </c>
      <c r="AW272" s="532"/>
      <c r="AX272" s="15"/>
      <c r="AY272" s="15"/>
    </row>
    <row r="273" spans="1:51" ht="15" customHeight="1" x14ac:dyDescent="0.35">
      <c r="A273" s="13"/>
      <c r="B273" s="39"/>
      <c r="C273" s="13"/>
      <c r="D273" s="533" t="s">
        <v>16</v>
      </c>
      <c r="E273" s="48"/>
      <c r="F273" s="13"/>
      <c r="G273" s="49" t="s">
        <v>17</v>
      </c>
      <c r="H273" s="50" t="s">
        <v>18</v>
      </c>
      <c r="I273" s="51" t="s">
        <v>19</v>
      </c>
      <c r="J273" s="49" t="s">
        <v>17</v>
      </c>
      <c r="K273" s="50" t="s">
        <v>18</v>
      </c>
      <c r="L273" s="51" t="s">
        <v>19</v>
      </c>
      <c r="M273" s="535" t="s">
        <v>20</v>
      </c>
      <c r="N273" s="537" t="s">
        <v>21</v>
      </c>
      <c r="O273" s="51"/>
      <c r="P273" s="49" t="s">
        <v>17</v>
      </c>
      <c r="Q273" s="50" t="s">
        <v>18</v>
      </c>
      <c r="R273" s="51" t="s">
        <v>19</v>
      </c>
      <c r="S273" s="21"/>
      <c r="T273" s="535" t="s">
        <v>20</v>
      </c>
      <c r="U273" s="537" t="s">
        <v>21</v>
      </c>
      <c r="V273" s="33"/>
      <c r="W273" s="49" t="s">
        <v>17</v>
      </c>
      <c r="X273" s="50" t="s">
        <v>18</v>
      </c>
      <c r="Y273" s="51" t="s">
        <v>19</v>
      </c>
      <c r="Z273" s="21"/>
      <c r="AA273" s="535" t="s">
        <v>20</v>
      </c>
      <c r="AB273" s="537" t="s">
        <v>21</v>
      </c>
      <c r="AC273" s="33"/>
      <c r="AD273" s="49" t="s">
        <v>17</v>
      </c>
      <c r="AE273" s="50" t="s">
        <v>18</v>
      </c>
      <c r="AF273" s="51" t="s">
        <v>19</v>
      </c>
      <c r="AG273" s="21"/>
      <c r="AH273" s="535" t="s">
        <v>20</v>
      </c>
      <c r="AI273" s="537" t="s">
        <v>21</v>
      </c>
      <c r="AJ273" s="33"/>
      <c r="AK273" s="49" t="s">
        <v>17</v>
      </c>
      <c r="AL273" s="50" t="s">
        <v>18</v>
      </c>
      <c r="AM273" s="51" t="s">
        <v>19</v>
      </c>
      <c r="AN273" s="21"/>
      <c r="AO273" s="535" t="s">
        <v>20</v>
      </c>
      <c r="AP273" s="537" t="s">
        <v>21</v>
      </c>
      <c r="AQ273" s="33"/>
      <c r="AR273" s="49" t="s">
        <v>17</v>
      </c>
      <c r="AS273" s="50" t="s">
        <v>18</v>
      </c>
      <c r="AT273" s="51" t="s">
        <v>19</v>
      </c>
      <c r="AU273" s="21"/>
      <c r="AV273" s="535" t="s">
        <v>20</v>
      </c>
      <c r="AW273" s="537" t="s">
        <v>21</v>
      </c>
      <c r="AX273" s="15"/>
      <c r="AY273" s="15"/>
    </row>
    <row r="274" spans="1:51" x14ac:dyDescent="0.35">
      <c r="A274" s="13"/>
      <c r="B274" s="182"/>
      <c r="C274" s="13"/>
      <c r="D274" s="534"/>
      <c r="E274" s="48"/>
      <c r="F274" s="13"/>
      <c r="G274" s="52" t="s">
        <v>22</v>
      </c>
      <c r="H274" s="53"/>
      <c r="I274" s="53" t="s">
        <v>22</v>
      </c>
      <c r="J274" s="52" t="s">
        <v>22</v>
      </c>
      <c r="K274" s="53"/>
      <c r="L274" s="53" t="s">
        <v>22</v>
      </c>
      <c r="M274" s="536"/>
      <c r="N274" s="538"/>
      <c r="O274" s="53"/>
      <c r="P274" s="52" t="s">
        <v>22</v>
      </c>
      <c r="Q274" s="53"/>
      <c r="R274" s="53" t="s">
        <v>22</v>
      </c>
      <c r="S274" s="21"/>
      <c r="T274" s="536"/>
      <c r="U274" s="538"/>
      <c r="V274" s="33"/>
      <c r="W274" s="52" t="s">
        <v>22</v>
      </c>
      <c r="X274" s="53"/>
      <c r="Y274" s="53" t="s">
        <v>22</v>
      </c>
      <c r="Z274" s="21"/>
      <c r="AA274" s="536"/>
      <c r="AB274" s="538"/>
      <c r="AC274" s="33"/>
      <c r="AD274" s="52" t="s">
        <v>22</v>
      </c>
      <c r="AE274" s="53"/>
      <c r="AF274" s="53" t="s">
        <v>22</v>
      </c>
      <c r="AG274" s="21"/>
      <c r="AH274" s="536"/>
      <c r="AI274" s="538"/>
      <c r="AJ274" s="33"/>
      <c r="AK274" s="52" t="s">
        <v>22</v>
      </c>
      <c r="AL274" s="53"/>
      <c r="AM274" s="53" t="s">
        <v>22</v>
      </c>
      <c r="AN274" s="21"/>
      <c r="AO274" s="536"/>
      <c r="AP274" s="538"/>
      <c r="AQ274" s="33"/>
      <c r="AR274" s="52" t="s">
        <v>22</v>
      </c>
      <c r="AS274" s="53"/>
      <c r="AT274" s="53" t="s">
        <v>22</v>
      </c>
      <c r="AU274" s="21"/>
      <c r="AV274" s="536"/>
      <c r="AW274" s="538"/>
      <c r="AX274" s="15"/>
      <c r="AY274" s="15"/>
    </row>
    <row r="275" spans="1:51" x14ac:dyDescent="0.35">
      <c r="A275" s="13"/>
      <c r="B275" s="66" t="s">
        <v>23</v>
      </c>
      <c r="C275" s="56"/>
      <c r="D275" s="57" t="s">
        <v>24</v>
      </c>
      <c r="E275" s="56"/>
      <c r="F275" s="21"/>
      <c r="G275" s="58">
        <v>43.31</v>
      </c>
      <c r="H275" s="194">
        <v>1</v>
      </c>
      <c r="I275" s="195">
        <f t="shared" ref="I275:I280" si="171">H275*G275</f>
        <v>43.31</v>
      </c>
      <c r="J275" s="196">
        <v>45.3</v>
      </c>
      <c r="K275" s="194">
        <v>1</v>
      </c>
      <c r="L275" s="195">
        <f t="shared" ref="L275:L280" si="172">K275*J275</f>
        <v>45.3</v>
      </c>
      <c r="M275" s="61">
        <f t="shared" ref="M275:M318" si="173">L275-I275</f>
        <v>1.9899999999999949</v>
      </c>
      <c r="N275" s="62">
        <f t="shared" ref="N275:N318" si="174">IF(OR(I275=0,L275=0),"",(M275/I275))</f>
        <v>4.5947818055876118E-2</v>
      </c>
      <c r="O275" s="195"/>
      <c r="P275" s="58">
        <v>49.52</v>
      </c>
      <c r="Q275" s="194">
        <v>1</v>
      </c>
      <c r="R275" s="195">
        <f t="shared" ref="R275:R292" si="175">Q275*P275</f>
        <v>49.52</v>
      </c>
      <c r="S275" s="21"/>
      <c r="T275" s="197">
        <f t="shared" ref="T275:T318" si="176">R275-L275</f>
        <v>4.220000000000006</v>
      </c>
      <c r="U275" s="198">
        <f t="shared" ref="U275:U318" si="177">IF(OR(L275=0,R275=0),"",(T275/L275))</f>
        <v>9.3156732891832364E-2</v>
      </c>
      <c r="V275" s="33"/>
      <c r="W275" s="58">
        <v>51.87</v>
      </c>
      <c r="X275" s="194">
        <v>1</v>
      </c>
      <c r="Y275" s="195">
        <f t="shared" ref="Y275:Y292" si="178">X275*W275</f>
        <v>51.87</v>
      </c>
      <c r="Z275" s="21"/>
      <c r="AA275" s="197">
        <f t="shared" ref="AA275:AA318" si="179">Y275-R275</f>
        <v>2.3499999999999943</v>
      </c>
      <c r="AB275" s="198">
        <f t="shared" ref="AB275:AB318" si="180">IF(OR(R275=0,Y275=0),"",(AA275/R275))</f>
        <v>4.7455573505654165E-2</v>
      </c>
      <c r="AC275" s="33"/>
      <c r="AD275" s="58">
        <v>53.81</v>
      </c>
      <c r="AE275" s="194">
        <v>1</v>
      </c>
      <c r="AF275" s="195">
        <f t="shared" ref="AF275:AF292" si="181">AE275*AD275</f>
        <v>53.81</v>
      </c>
      <c r="AG275" s="21"/>
      <c r="AH275" s="197">
        <f t="shared" ref="AH275:AH318" si="182">AF275-Y275</f>
        <v>1.9400000000000048</v>
      </c>
      <c r="AI275" s="198">
        <f t="shared" ref="AI275:AI318" si="183">IF(OR(Y275=0,AF275=0),"",(AH275/Y275))</f>
        <v>3.7401195295932235E-2</v>
      </c>
      <c r="AJ275" s="33"/>
      <c r="AK275" s="58">
        <v>58.24</v>
      </c>
      <c r="AL275" s="194">
        <v>1</v>
      </c>
      <c r="AM275" s="195">
        <f t="shared" ref="AM275:AM292" si="184">AL275*AK275</f>
        <v>58.24</v>
      </c>
      <c r="AN275" s="21"/>
      <c r="AO275" s="197">
        <f t="shared" ref="AO275:AO318" si="185">AM275-AF275</f>
        <v>4.43</v>
      </c>
      <c r="AP275" s="198">
        <f t="shared" ref="AP275:AP318" si="186">IF(OR(AF275=0,AM275=0),"",(AO275/AF275))</f>
        <v>8.232670507340642E-2</v>
      </c>
      <c r="AQ275" s="33"/>
      <c r="AR275" s="58">
        <v>60.04</v>
      </c>
      <c r="AS275" s="194">
        <v>1</v>
      </c>
      <c r="AT275" s="195">
        <f t="shared" ref="AT275:AT292" si="187">AS275*AR275</f>
        <v>60.04</v>
      </c>
      <c r="AU275" s="21"/>
      <c r="AV275" s="197">
        <f t="shared" ref="AV275:AV318" si="188">AT275-AM275</f>
        <v>1.7999999999999972</v>
      </c>
      <c r="AW275" s="198">
        <f t="shared" ref="AW275:AW318" si="189">IF(OR(AM275=0,AT275=0),"",(AV275/AM275))</f>
        <v>3.0906593406593356E-2</v>
      </c>
      <c r="AX275" s="15"/>
      <c r="AY275" s="15"/>
    </row>
    <row r="276" spans="1:51" x14ac:dyDescent="0.35">
      <c r="A276" s="13"/>
      <c r="B276" s="66" t="s">
        <v>25</v>
      </c>
      <c r="C276" s="56"/>
      <c r="D276" s="57" t="s">
        <v>24</v>
      </c>
      <c r="E276" s="56"/>
      <c r="F276" s="21"/>
      <c r="G276" s="67">
        <v>-0.02</v>
      </c>
      <c r="H276" s="68">
        <v>1</v>
      </c>
      <c r="I276" s="69">
        <f t="shared" si="171"/>
        <v>-0.02</v>
      </c>
      <c r="J276" s="67">
        <v>-0.02</v>
      </c>
      <c r="K276" s="68">
        <v>1</v>
      </c>
      <c r="L276" s="69">
        <f t="shared" si="172"/>
        <v>-0.02</v>
      </c>
      <c r="M276" s="61">
        <f t="shared" si="173"/>
        <v>0</v>
      </c>
      <c r="N276" s="62">
        <f t="shared" si="174"/>
        <v>0</v>
      </c>
      <c r="O276" s="69"/>
      <c r="P276" s="67"/>
      <c r="Q276" s="68">
        <v>1</v>
      </c>
      <c r="R276" s="69">
        <f t="shared" si="175"/>
        <v>0</v>
      </c>
      <c r="S276" s="64"/>
      <c r="T276" s="61">
        <f t="shared" si="176"/>
        <v>0.02</v>
      </c>
      <c r="U276" s="62" t="str">
        <f t="shared" si="177"/>
        <v/>
      </c>
      <c r="V276" s="65"/>
      <c r="W276" s="67"/>
      <c r="X276" s="68">
        <v>1</v>
      </c>
      <c r="Y276" s="69">
        <f t="shared" si="178"/>
        <v>0</v>
      </c>
      <c r="Z276" s="64"/>
      <c r="AA276" s="61">
        <f t="shared" si="179"/>
        <v>0</v>
      </c>
      <c r="AB276" s="62" t="str">
        <f t="shared" si="180"/>
        <v/>
      </c>
      <c r="AC276" s="65"/>
      <c r="AD276" s="67"/>
      <c r="AE276" s="68">
        <v>1</v>
      </c>
      <c r="AF276" s="69">
        <f t="shared" si="181"/>
        <v>0</v>
      </c>
      <c r="AG276" s="64"/>
      <c r="AH276" s="61">
        <f t="shared" si="182"/>
        <v>0</v>
      </c>
      <c r="AI276" s="62" t="str">
        <f t="shared" si="183"/>
        <v/>
      </c>
      <c r="AJ276" s="65"/>
      <c r="AK276" s="67"/>
      <c r="AL276" s="68">
        <v>1</v>
      </c>
      <c r="AM276" s="69">
        <f t="shared" si="184"/>
        <v>0</v>
      </c>
      <c r="AN276" s="64"/>
      <c r="AO276" s="61">
        <f t="shared" si="185"/>
        <v>0</v>
      </c>
      <c r="AP276" s="62" t="str">
        <f t="shared" si="186"/>
        <v/>
      </c>
      <c r="AQ276" s="65"/>
      <c r="AR276" s="67"/>
      <c r="AS276" s="68">
        <v>1</v>
      </c>
      <c r="AT276" s="69">
        <f t="shared" si="187"/>
        <v>0</v>
      </c>
      <c r="AU276" s="64"/>
      <c r="AV276" s="61">
        <f t="shared" si="188"/>
        <v>0</v>
      </c>
      <c r="AW276" s="62" t="str">
        <f t="shared" si="189"/>
        <v/>
      </c>
      <c r="AX276" s="15"/>
      <c r="AY276" s="15"/>
    </row>
    <row r="277" spans="1:51" x14ac:dyDescent="0.35">
      <c r="A277" s="13"/>
      <c r="B277" s="71" t="s">
        <v>102</v>
      </c>
      <c r="C277" s="56"/>
      <c r="D277" s="57" t="s">
        <v>24</v>
      </c>
      <c r="E277" s="56"/>
      <c r="F277" s="21"/>
      <c r="G277" s="67">
        <v>-0.01</v>
      </c>
      <c r="H277" s="59">
        <v>1</v>
      </c>
      <c r="I277" s="69">
        <f t="shared" si="171"/>
        <v>-0.01</v>
      </c>
      <c r="J277" s="67">
        <v>-0.01</v>
      </c>
      <c r="K277" s="59">
        <v>1</v>
      </c>
      <c r="L277" s="69">
        <f t="shared" si="172"/>
        <v>-0.01</v>
      </c>
      <c r="M277" s="61">
        <f t="shared" si="173"/>
        <v>0</v>
      </c>
      <c r="N277" s="62">
        <f t="shared" si="174"/>
        <v>0</v>
      </c>
      <c r="O277" s="69"/>
      <c r="P277" s="67">
        <v>0</v>
      </c>
      <c r="Q277" s="59">
        <v>1</v>
      </c>
      <c r="R277" s="69">
        <f t="shared" si="175"/>
        <v>0</v>
      </c>
      <c r="S277" s="64"/>
      <c r="T277" s="61">
        <f t="shared" si="176"/>
        <v>0.01</v>
      </c>
      <c r="U277" s="62" t="str">
        <f t="shared" si="177"/>
        <v/>
      </c>
      <c r="V277" s="65"/>
      <c r="W277" s="67">
        <v>0</v>
      </c>
      <c r="X277" s="59">
        <v>1</v>
      </c>
      <c r="Y277" s="69">
        <f t="shared" si="178"/>
        <v>0</v>
      </c>
      <c r="Z277" s="64"/>
      <c r="AA277" s="61">
        <f t="shared" si="179"/>
        <v>0</v>
      </c>
      <c r="AB277" s="62" t="str">
        <f t="shared" si="180"/>
        <v/>
      </c>
      <c r="AC277" s="65"/>
      <c r="AD277" s="67">
        <v>0.18</v>
      </c>
      <c r="AE277" s="59">
        <v>1</v>
      </c>
      <c r="AF277" s="69">
        <f t="shared" si="181"/>
        <v>0.18</v>
      </c>
      <c r="AG277" s="64"/>
      <c r="AH277" s="61">
        <f t="shared" si="182"/>
        <v>0.18</v>
      </c>
      <c r="AI277" s="62" t="str">
        <f t="shared" si="183"/>
        <v/>
      </c>
      <c r="AJ277" s="65"/>
      <c r="AK277" s="67">
        <v>0</v>
      </c>
      <c r="AL277" s="59">
        <v>1</v>
      </c>
      <c r="AM277" s="69">
        <f t="shared" si="184"/>
        <v>0</v>
      </c>
      <c r="AN277" s="64"/>
      <c r="AO277" s="61">
        <f t="shared" si="185"/>
        <v>-0.18</v>
      </c>
      <c r="AP277" s="62" t="str">
        <f t="shared" si="186"/>
        <v/>
      </c>
      <c r="AQ277" s="65"/>
      <c r="AR277" s="67">
        <v>0</v>
      </c>
      <c r="AS277" s="59">
        <v>1</v>
      </c>
      <c r="AT277" s="69">
        <f t="shared" si="187"/>
        <v>0</v>
      </c>
      <c r="AU277" s="64"/>
      <c r="AV277" s="61">
        <f t="shared" si="188"/>
        <v>0</v>
      </c>
      <c r="AW277" s="62" t="str">
        <f t="shared" si="189"/>
        <v/>
      </c>
      <c r="AX277" s="15"/>
      <c r="AY277" s="15"/>
    </row>
    <row r="278" spans="1:51" x14ac:dyDescent="0.35">
      <c r="A278" s="13"/>
      <c r="B278" s="71" t="s">
        <v>26</v>
      </c>
      <c r="C278" s="56"/>
      <c r="D278" s="57" t="s">
        <v>24</v>
      </c>
      <c r="E278" s="56"/>
      <c r="F278" s="21"/>
      <c r="G278" s="67">
        <v>-2.17</v>
      </c>
      <c r="H278" s="68">
        <v>1</v>
      </c>
      <c r="I278" s="69">
        <f t="shared" si="171"/>
        <v>-2.17</v>
      </c>
      <c r="J278" s="67">
        <v>-2.17</v>
      </c>
      <c r="K278" s="68">
        <v>1</v>
      </c>
      <c r="L278" s="69">
        <f t="shared" si="172"/>
        <v>-2.17</v>
      </c>
      <c r="M278" s="61">
        <f t="shared" si="173"/>
        <v>0</v>
      </c>
      <c r="N278" s="62">
        <f t="shared" si="174"/>
        <v>0</v>
      </c>
      <c r="O278" s="69"/>
      <c r="P278" s="67"/>
      <c r="Q278" s="68">
        <v>1</v>
      </c>
      <c r="R278" s="69">
        <f t="shared" si="175"/>
        <v>0</v>
      </c>
      <c r="S278" s="64"/>
      <c r="T278" s="61">
        <f t="shared" si="176"/>
        <v>2.17</v>
      </c>
      <c r="U278" s="62" t="str">
        <f t="shared" si="177"/>
        <v/>
      </c>
      <c r="V278" s="65"/>
      <c r="W278" s="67"/>
      <c r="X278" s="68">
        <v>1</v>
      </c>
      <c r="Y278" s="69">
        <f t="shared" si="178"/>
        <v>0</v>
      </c>
      <c r="Z278" s="64"/>
      <c r="AA278" s="61">
        <f t="shared" si="179"/>
        <v>0</v>
      </c>
      <c r="AB278" s="62" t="str">
        <f t="shared" si="180"/>
        <v/>
      </c>
      <c r="AC278" s="65"/>
      <c r="AD278" s="67"/>
      <c r="AE278" s="68">
        <v>1</v>
      </c>
      <c r="AF278" s="69">
        <f t="shared" si="181"/>
        <v>0</v>
      </c>
      <c r="AG278" s="64"/>
      <c r="AH278" s="61">
        <f t="shared" si="182"/>
        <v>0</v>
      </c>
      <c r="AI278" s="62" t="str">
        <f t="shared" si="183"/>
        <v/>
      </c>
      <c r="AJ278" s="65"/>
      <c r="AK278" s="67"/>
      <c r="AL278" s="68">
        <v>1</v>
      </c>
      <c r="AM278" s="69">
        <f t="shared" si="184"/>
        <v>0</v>
      </c>
      <c r="AN278" s="64"/>
      <c r="AO278" s="61">
        <f t="shared" si="185"/>
        <v>0</v>
      </c>
      <c r="AP278" s="62" t="str">
        <f t="shared" si="186"/>
        <v/>
      </c>
      <c r="AQ278" s="65"/>
      <c r="AR278" s="67"/>
      <c r="AS278" s="68">
        <v>1</v>
      </c>
      <c r="AT278" s="69">
        <f t="shared" si="187"/>
        <v>0</v>
      </c>
      <c r="AU278" s="64"/>
      <c r="AV278" s="61">
        <f t="shared" si="188"/>
        <v>0</v>
      </c>
      <c r="AW278" s="62" t="str">
        <f t="shared" si="189"/>
        <v/>
      </c>
      <c r="AX278" s="15"/>
      <c r="AY278" s="15"/>
    </row>
    <row r="279" spans="1:51" x14ac:dyDescent="0.35">
      <c r="A279" s="13"/>
      <c r="B279" s="71" t="s">
        <v>103</v>
      </c>
      <c r="C279" s="56"/>
      <c r="D279" s="57" t="s">
        <v>24</v>
      </c>
      <c r="E279" s="56"/>
      <c r="F279" s="21"/>
      <c r="G279" s="67">
        <v>-0.31</v>
      </c>
      <c r="H279" s="68">
        <v>1</v>
      </c>
      <c r="I279" s="69">
        <f t="shared" si="171"/>
        <v>-0.31</v>
      </c>
      <c r="J279" s="67">
        <v>-0.31</v>
      </c>
      <c r="K279" s="68">
        <v>1</v>
      </c>
      <c r="L279" s="69">
        <f t="shared" si="172"/>
        <v>-0.31</v>
      </c>
      <c r="M279" s="61">
        <f t="shared" si="173"/>
        <v>0</v>
      </c>
      <c r="N279" s="62">
        <f t="shared" si="174"/>
        <v>0</v>
      </c>
      <c r="O279" s="69"/>
      <c r="P279" s="67">
        <v>-0.09</v>
      </c>
      <c r="Q279" s="68">
        <v>1</v>
      </c>
      <c r="R279" s="69">
        <f t="shared" si="175"/>
        <v>-0.09</v>
      </c>
      <c r="S279" s="64"/>
      <c r="T279" s="61">
        <f t="shared" si="176"/>
        <v>0.22</v>
      </c>
      <c r="U279" s="62">
        <f t="shared" si="177"/>
        <v>-0.70967741935483875</v>
      </c>
      <c r="V279" s="65"/>
      <c r="W279" s="67">
        <v>0</v>
      </c>
      <c r="X279" s="68">
        <v>1</v>
      </c>
      <c r="Y279" s="69">
        <f t="shared" si="178"/>
        <v>0</v>
      </c>
      <c r="Z279" s="64"/>
      <c r="AA279" s="61">
        <f t="shared" si="179"/>
        <v>0.09</v>
      </c>
      <c r="AB279" s="62" t="str">
        <f t="shared" si="180"/>
        <v/>
      </c>
      <c r="AC279" s="65"/>
      <c r="AD279" s="67">
        <v>0</v>
      </c>
      <c r="AE279" s="68">
        <v>1</v>
      </c>
      <c r="AF279" s="69">
        <f t="shared" si="181"/>
        <v>0</v>
      </c>
      <c r="AG279" s="64"/>
      <c r="AH279" s="61">
        <f t="shared" si="182"/>
        <v>0</v>
      </c>
      <c r="AI279" s="62" t="str">
        <f t="shared" si="183"/>
        <v/>
      </c>
      <c r="AJ279" s="65"/>
      <c r="AK279" s="67">
        <v>0</v>
      </c>
      <c r="AL279" s="68">
        <v>1</v>
      </c>
      <c r="AM279" s="69">
        <f t="shared" si="184"/>
        <v>0</v>
      </c>
      <c r="AN279" s="64"/>
      <c r="AO279" s="61">
        <f t="shared" si="185"/>
        <v>0</v>
      </c>
      <c r="AP279" s="62" t="str">
        <f t="shared" si="186"/>
        <v/>
      </c>
      <c r="AQ279" s="65"/>
      <c r="AR279" s="67">
        <v>0</v>
      </c>
      <c r="AS279" s="68">
        <v>1</v>
      </c>
      <c r="AT279" s="69">
        <f t="shared" si="187"/>
        <v>0</v>
      </c>
      <c r="AU279" s="64"/>
      <c r="AV279" s="61">
        <f t="shared" si="188"/>
        <v>0</v>
      </c>
      <c r="AW279" s="62" t="str">
        <f t="shared" si="189"/>
        <v/>
      </c>
      <c r="AX279" s="15"/>
      <c r="AY279" s="15"/>
    </row>
    <row r="280" spans="1:51" x14ac:dyDescent="0.35">
      <c r="A280" s="13"/>
      <c r="B280" s="71" t="s">
        <v>27</v>
      </c>
      <c r="C280" s="56"/>
      <c r="D280" s="57" t="s">
        <v>24</v>
      </c>
      <c r="E280" s="56"/>
      <c r="F280" s="21"/>
      <c r="G280" s="67">
        <v>-0.1</v>
      </c>
      <c r="H280" s="68">
        <v>1</v>
      </c>
      <c r="I280" s="69">
        <f t="shared" si="171"/>
        <v>-0.1</v>
      </c>
      <c r="J280" s="67">
        <v>-0.1</v>
      </c>
      <c r="K280" s="68">
        <v>1</v>
      </c>
      <c r="L280" s="69">
        <f t="shared" si="172"/>
        <v>-0.1</v>
      </c>
      <c r="M280" s="61">
        <f t="shared" si="173"/>
        <v>0</v>
      </c>
      <c r="N280" s="62">
        <f t="shared" si="174"/>
        <v>0</v>
      </c>
      <c r="O280" s="69"/>
      <c r="P280" s="67"/>
      <c r="Q280" s="68">
        <v>1</v>
      </c>
      <c r="R280" s="69">
        <f t="shared" si="175"/>
        <v>0</v>
      </c>
      <c r="S280" s="64"/>
      <c r="T280" s="61">
        <f t="shared" si="176"/>
        <v>0.1</v>
      </c>
      <c r="U280" s="62" t="str">
        <f t="shared" si="177"/>
        <v/>
      </c>
      <c r="V280" s="65"/>
      <c r="W280" s="67"/>
      <c r="X280" s="68">
        <v>1</v>
      </c>
      <c r="Y280" s="69">
        <f t="shared" si="178"/>
        <v>0</v>
      </c>
      <c r="Z280" s="64"/>
      <c r="AA280" s="61">
        <f t="shared" si="179"/>
        <v>0</v>
      </c>
      <c r="AB280" s="62" t="str">
        <f t="shared" si="180"/>
        <v/>
      </c>
      <c r="AC280" s="65"/>
      <c r="AD280" s="67"/>
      <c r="AE280" s="68">
        <v>1</v>
      </c>
      <c r="AF280" s="69">
        <f t="shared" si="181"/>
        <v>0</v>
      </c>
      <c r="AG280" s="64"/>
      <c r="AH280" s="61">
        <f t="shared" si="182"/>
        <v>0</v>
      </c>
      <c r="AI280" s="62" t="str">
        <f t="shared" si="183"/>
        <v/>
      </c>
      <c r="AJ280" s="65"/>
      <c r="AK280" s="67"/>
      <c r="AL280" s="68">
        <v>1</v>
      </c>
      <c r="AM280" s="69">
        <f t="shared" si="184"/>
        <v>0</v>
      </c>
      <c r="AN280" s="64"/>
      <c r="AO280" s="61">
        <f t="shared" si="185"/>
        <v>0</v>
      </c>
      <c r="AP280" s="62" t="str">
        <f t="shared" si="186"/>
        <v/>
      </c>
      <c r="AQ280" s="65"/>
      <c r="AR280" s="67"/>
      <c r="AS280" s="68">
        <v>1</v>
      </c>
      <c r="AT280" s="69">
        <f t="shared" si="187"/>
        <v>0</v>
      </c>
      <c r="AU280" s="64"/>
      <c r="AV280" s="61">
        <f t="shared" si="188"/>
        <v>0</v>
      </c>
      <c r="AW280" s="62" t="str">
        <f t="shared" si="189"/>
        <v/>
      </c>
      <c r="AX280" s="15"/>
      <c r="AY280" s="15"/>
    </row>
    <row r="281" spans="1:51" x14ac:dyDescent="0.35">
      <c r="A281" s="13"/>
      <c r="B281" s="71" t="s">
        <v>104</v>
      </c>
      <c r="C281" s="56"/>
      <c r="D281" s="57" t="s">
        <v>24</v>
      </c>
      <c r="E281" s="56"/>
      <c r="F281" s="21"/>
      <c r="G281" s="67"/>
      <c r="H281" s="68"/>
      <c r="I281" s="69"/>
      <c r="J281" s="67"/>
      <c r="K281" s="68"/>
      <c r="L281" s="69"/>
      <c r="M281" s="61">
        <f t="shared" si="173"/>
        <v>0</v>
      </c>
      <c r="N281" s="62" t="str">
        <f t="shared" si="174"/>
        <v/>
      </c>
      <c r="O281" s="69"/>
      <c r="P281" s="67">
        <v>0</v>
      </c>
      <c r="Q281" s="68">
        <v>1</v>
      </c>
      <c r="R281" s="69">
        <f t="shared" si="175"/>
        <v>0</v>
      </c>
      <c r="S281" s="64"/>
      <c r="T281" s="61">
        <f t="shared" si="176"/>
        <v>0</v>
      </c>
      <c r="U281" s="62" t="str">
        <f t="shared" si="177"/>
        <v/>
      </c>
      <c r="V281" s="65"/>
      <c r="W281" s="67">
        <v>0</v>
      </c>
      <c r="X281" s="68">
        <v>1</v>
      </c>
      <c r="Y281" s="69">
        <f t="shared" si="178"/>
        <v>0</v>
      </c>
      <c r="Z281" s="64"/>
      <c r="AA281" s="61">
        <f t="shared" si="179"/>
        <v>0</v>
      </c>
      <c r="AB281" s="62" t="str">
        <f t="shared" si="180"/>
        <v/>
      </c>
      <c r="AC281" s="65"/>
      <c r="AD281" s="67">
        <v>0.21</v>
      </c>
      <c r="AE281" s="68">
        <v>1</v>
      </c>
      <c r="AF281" s="69">
        <f t="shared" si="181"/>
        <v>0.21</v>
      </c>
      <c r="AG281" s="64"/>
      <c r="AH281" s="61">
        <f t="shared" si="182"/>
        <v>0.21</v>
      </c>
      <c r="AI281" s="62" t="str">
        <f t="shared" si="183"/>
        <v/>
      </c>
      <c r="AJ281" s="65"/>
      <c r="AK281" s="67">
        <v>0</v>
      </c>
      <c r="AL281" s="68">
        <v>1</v>
      </c>
      <c r="AM281" s="69">
        <f t="shared" si="184"/>
        <v>0</v>
      </c>
      <c r="AN281" s="64"/>
      <c r="AO281" s="61">
        <f t="shared" si="185"/>
        <v>-0.21</v>
      </c>
      <c r="AP281" s="62" t="str">
        <f t="shared" si="186"/>
        <v/>
      </c>
      <c r="AQ281" s="65"/>
      <c r="AR281" s="67">
        <v>0</v>
      </c>
      <c r="AS281" s="68">
        <v>1</v>
      </c>
      <c r="AT281" s="69">
        <f t="shared" si="187"/>
        <v>0</v>
      </c>
      <c r="AU281" s="64"/>
      <c r="AV281" s="61">
        <f t="shared" si="188"/>
        <v>0</v>
      </c>
      <c r="AW281" s="62" t="str">
        <f t="shared" si="189"/>
        <v/>
      </c>
      <c r="AX281" s="15"/>
      <c r="AY281" s="15"/>
    </row>
    <row r="282" spans="1:51" x14ac:dyDescent="0.35">
      <c r="A282" s="13"/>
      <c r="B282" s="71" t="s">
        <v>105</v>
      </c>
      <c r="C282" s="56"/>
      <c r="D282" s="57" t="s">
        <v>24</v>
      </c>
      <c r="E282" s="56"/>
      <c r="F282" s="21"/>
      <c r="G282" s="67"/>
      <c r="H282" s="68"/>
      <c r="I282" s="69"/>
      <c r="J282" s="67"/>
      <c r="K282" s="68"/>
      <c r="L282" s="69"/>
      <c r="M282" s="61">
        <f t="shared" si="173"/>
        <v>0</v>
      </c>
      <c r="N282" s="62" t="str">
        <f t="shared" si="174"/>
        <v/>
      </c>
      <c r="O282" s="69"/>
      <c r="P282" s="67">
        <v>-1.73</v>
      </c>
      <c r="Q282" s="68">
        <v>1</v>
      </c>
      <c r="R282" s="69">
        <f t="shared" si="175"/>
        <v>-1.73</v>
      </c>
      <c r="S282" s="64"/>
      <c r="T282" s="61">
        <f t="shared" si="176"/>
        <v>-1.73</v>
      </c>
      <c r="U282" s="62" t="str">
        <f t="shared" si="177"/>
        <v/>
      </c>
      <c r="V282" s="65"/>
      <c r="W282" s="67">
        <v>0</v>
      </c>
      <c r="X282" s="68">
        <v>1</v>
      </c>
      <c r="Y282" s="69">
        <f t="shared" si="178"/>
        <v>0</v>
      </c>
      <c r="Z282" s="64"/>
      <c r="AA282" s="61">
        <f t="shared" si="179"/>
        <v>1.73</v>
      </c>
      <c r="AB282" s="62" t="str">
        <f t="shared" si="180"/>
        <v/>
      </c>
      <c r="AC282" s="65"/>
      <c r="AD282" s="67">
        <v>0</v>
      </c>
      <c r="AE282" s="68">
        <v>1</v>
      </c>
      <c r="AF282" s="69">
        <f t="shared" si="181"/>
        <v>0</v>
      </c>
      <c r="AG282" s="64"/>
      <c r="AH282" s="61">
        <f t="shared" si="182"/>
        <v>0</v>
      </c>
      <c r="AI282" s="62" t="str">
        <f t="shared" si="183"/>
        <v/>
      </c>
      <c r="AJ282" s="65"/>
      <c r="AK282" s="67">
        <v>0</v>
      </c>
      <c r="AL282" s="68">
        <v>1</v>
      </c>
      <c r="AM282" s="69">
        <f t="shared" si="184"/>
        <v>0</v>
      </c>
      <c r="AN282" s="64"/>
      <c r="AO282" s="61">
        <f t="shared" si="185"/>
        <v>0</v>
      </c>
      <c r="AP282" s="62" t="str">
        <f t="shared" si="186"/>
        <v/>
      </c>
      <c r="AQ282" s="65"/>
      <c r="AR282" s="67">
        <v>0</v>
      </c>
      <c r="AS282" s="68">
        <v>1</v>
      </c>
      <c r="AT282" s="69">
        <f t="shared" si="187"/>
        <v>0</v>
      </c>
      <c r="AU282" s="64"/>
      <c r="AV282" s="61">
        <f t="shared" si="188"/>
        <v>0</v>
      </c>
      <c r="AW282" s="62" t="str">
        <f t="shared" si="189"/>
        <v/>
      </c>
      <c r="AX282" s="15"/>
      <c r="AY282" s="15"/>
    </row>
    <row r="283" spans="1:51" x14ac:dyDescent="0.35">
      <c r="A283" s="13"/>
      <c r="B283" s="71" t="s">
        <v>106</v>
      </c>
      <c r="C283" s="56"/>
      <c r="D283" s="57" t="s">
        <v>24</v>
      </c>
      <c r="E283" s="56"/>
      <c r="F283" s="21"/>
      <c r="G283" s="67"/>
      <c r="H283" s="68"/>
      <c r="I283" s="69"/>
      <c r="J283" s="67"/>
      <c r="K283" s="68"/>
      <c r="L283" s="69"/>
      <c r="M283" s="61">
        <f t="shared" si="173"/>
        <v>0</v>
      </c>
      <c r="N283" s="62" t="str">
        <f t="shared" si="174"/>
        <v/>
      </c>
      <c r="O283" s="69"/>
      <c r="P283" s="67">
        <v>-0.09</v>
      </c>
      <c r="Q283" s="68">
        <v>1</v>
      </c>
      <c r="R283" s="69">
        <f t="shared" si="175"/>
        <v>-0.09</v>
      </c>
      <c r="S283" s="64"/>
      <c r="T283" s="61">
        <f t="shared" si="176"/>
        <v>-0.09</v>
      </c>
      <c r="U283" s="62" t="str">
        <f t="shared" si="177"/>
        <v/>
      </c>
      <c r="V283" s="65"/>
      <c r="W283" s="67">
        <v>0</v>
      </c>
      <c r="X283" s="68">
        <v>1</v>
      </c>
      <c r="Y283" s="69">
        <f t="shared" si="178"/>
        <v>0</v>
      </c>
      <c r="Z283" s="64"/>
      <c r="AA283" s="61">
        <f t="shared" si="179"/>
        <v>0.09</v>
      </c>
      <c r="AB283" s="62" t="str">
        <f t="shared" si="180"/>
        <v/>
      </c>
      <c r="AC283" s="65"/>
      <c r="AD283" s="67">
        <v>0</v>
      </c>
      <c r="AE283" s="68">
        <v>1</v>
      </c>
      <c r="AF283" s="69">
        <f t="shared" si="181"/>
        <v>0</v>
      </c>
      <c r="AG283" s="64"/>
      <c r="AH283" s="61">
        <f t="shared" si="182"/>
        <v>0</v>
      </c>
      <c r="AI283" s="62" t="str">
        <f t="shared" si="183"/>
        <v/>
      </c>
      <c r="AJ283" s="65"/>
      <c r="AK283" s="67">
        <v>0</v>
      </c>
      <c r="AL283" s="68">
        <v>1</v>
      </c>
      <c r="AM283" s="69">
        <f t="shared" si="184"/>
        <v>0</v>
      </c>
      <c r="AN283" s="64"/>
      <c r="AO283" s="61">
        <f t="shared" si="185"/>
        <v>0</v>
      </c>
      <c r="AP283" s="62" t="str">
        <f t="shared" si="186"/>
        <v/>
      </c>
      <c r="AQ283" s="65"/>
      <c r="AR283" s="67">
        <v>0</v>
      </c>
      <c r="AS283" s="68">
        <v>1</v>
      </c>
      <c r="AT283" s="69">
        <f t="shared" si="187"/>
        <v>0</v>
      </c>
      <c r="AU283" s="64"/>
      <c r="AV283" s="61">
        <f t="shared" si="188"/>
        <v>0</v>
      </c>
      <c r="AW283" s="62" t="str">
        <f t="shared" si="189"/>
        <v/>
      </c>
      <c r="AX283" s="15"/>
      <c r="AY283" s="15"/>
    </row>
    <row r="284" spans="1:51" x14ac:dyDescent="0.35">
      <c r="A284" s="13"/>
      <c r="B284" s="71" t="s">
        <v>107</v>
      </c>
      <c r="C284" s="56"/>
      <c r="D284" s="57" t="s">
        <v>24</v>
      </c>
      <c r="E284" s="56"/>
      <c r="F284" s="21"/>
      <c r="G284" s="67"/>
      <c r="H284" s="68"/>
      <c r="I284" s="69"/>
      <c r="J284" s="67"/>
      <c r="K284" s="68"/>
      <c r="L284" s="69"/>
      <c r="M284" s="61">
        <f t="shared" si="173"/>
        <v>0</v>
      </c>
      <c r="N284" s="62" t="str">
        <f t="shared" si="174"/>
        <v/>
      </c>
      <c r="O284" s="69"/>
      <c r="P284" s="67">
        <v>0</v>
      </c>
      <c r="Q284" s="68">
        <v>1</v>
      </c>
      <c r="R284" s="69">
        <f t="shared" si="175"/>
        <v>0</v>
      </c>
      <c r="S284" s="64"/>
      <c r="T284" s="61">
        <f t="shared" si="176"/>
        <v>0</v>
      </c>
      <c r="U284" s="62" t="str">
        <f t="shared" si="177"/>
        <v/>
      </c>
      <c r="V284" s="65"/>
      <c r="W284" s="67">
        <v>0.09</v>
      </c>
      <c r="X284" s="68">
        <v>1</v>
      </c>
      <c r="Y284" s="69">
        <f t="shared" si="178"/>
        <v>0.09</v>
      </c>
      <c r="Z284" s="64"/>
      <c r="AA284" s="61">
        <f t="shared" si="179"/>
        <v>0.09</v>
      </c>
      <c r="AB284" s="62" t="str">
        <f t="shared" si="180"/>
        <v/>
      </c>
      <c r="AC284" s="65"/>
      <c r="AD284" s="67">
        <v>0</v>
      </c>
      <c r="AE284" s="68">
        <v>1</v>
      </c>
      <c r="AF284" s="69">
        <f t="shared" si="181"/>
        <v>0</v>
      </c>
      <c r="AG284" s="64"/>
      <c r="AH284" s="61">
        <f t="shared" si="182"/>
        <v>-0.09</v>
      </c>
      <c r="AI284" s="62" t="str">
        <f t="shared" si="183"/>
        <v/>
      </c>
      <c r="AJ284" s="65"/>
      <c r="AK284" s="67">
        <v>0</v>
      </c>
      <c r="AL284" s="68">
        <v>1</v>
      </c>
      <c r="AM284" s="69">
        <f t="shared" si="184"/>
        <v>0</v>
      </c>
      <c r="AN284" s="64"/>
      <c r="AO284" s="61">
        <f t="shared" si="185"/>
        <v>0</v>
      </c>
      <c r="AP284" s="62" t="str">
        <f t="shared" si="186"/>
        <v/>
      </c>
      <c r="AQ284" s="65"/>
      <c r="AR284" s="67">
        <v>0</v>
      </c>
      <c r="AS284" s="68">
        <v>1</v>
      </c>
      <c r="AT284" s="69">
        <f t="shared" si="187"/>
        <v>0</v>
      </c>
      <c r="AU284" s="64"/>
      <c r="AV284" s="61">
        <f t="shared" si="188"/>
        <v>0</v>
      </c>
      <c r="AW284" s="62" t="str">
        <f t="shared" si="189"/>
        <v/>
      </c>
      <c r="AX284" s="15"/>
      <c r="AY284" s="15"/>
    </row>
    <row r="285" spans="1:51" x14ac:dyDescent="0.35">
      <c r="A285" s="13"/>
      <c r="B285" s="71" t="s">
        <v>108</v>
      </c>
      <c r="C285" s="56"/>
      <c r="D285" s="57" t="s">
        <v>24</v>
      </c>
      <c r="E285" s="56"/>
      <c r="F285" s="21"/>
      <c r="G285" s="67"/>
      <c r="H285" s="68"/>
      <c r="I285" s="69"/>
      <c r="J285" s="67"/>
      <c r="K285" s="68"/>
      <c r="L285" s="69"/>
      <c r="M285" s="61">
        <f t="shared" si="173"/>
        <v>0</v>
      </c>
      <c r="N285" s="62" t="str">
        <f t="shared" si="174"/>
        <v/>
      </c>
      <c r="O285" s="69"/>
      <c r="P285" s="67">
        <v>0</v>
      </c>
      <c r="Q285" s="68">
        <v>1</v>
      </c>
      <c r="R285" s="69">
        <f t="shared" si="175"/>
        <v>0</v>
      </c>
      <c r="S285" s="64"/>
      <c r="T285" s="61">
        <f t="shared" si="176"/>
        <v>0</v>
      </c>
      <c r="U285" s="62" t="str">
        <f t="shared" si="177"/>
        <v/>
      </c>
      <c r="V285" s="65"/>
      <c r="W285" s="67">
        <v>0</v>
      </c>
      <c r="X285" s="68">
        <v>1</v>
      </c>
      <c r="Y285" s="69">
        <f t="shared" si="178"/>
        <v>0</v>
      </c>
      <c r="Z285" s="64"/>
      <c r="AA285" s="61">
        <f t="shared" si="179"/>
        <v>0</v>
      </c>
      <c r="AB285" s="62" t="str">
        <f t="shared" si="180"/>
        <v/>
      </c>
      <c r="AC285" s="65"/>
      <c r="AD285" s="67">
        <v>7.0000000000000007E-2</v>
      </c>
      <c r="AE285" s="68">
        <v>1</v>
      </c>
      <c r="AF285" s="69">
        <f t="shared" si="181"/>
        <v>7.0000000000000007E-2</v>
      </c>
      <c r="AG285" s="64"/>
      <c r="AH285" s="61">
        <f t="shared" si="182"/>
        <v>7.0000000000000007E-2</v>
      </c>
      <c r="AI285" s="62" t="str">
        <f t="shared" si="183"/>
        <v/>
      </c>
      <c r="AJ285" s="65"/>
      <c r="AK285" s="67">
        <v>0</v>
      </c>
      <c r="AL285" s="68">
        <v>1</v>
      </c>
      <c r="AM285" s="69">
        <f t="shared" si="184"/>
        <v>0</v>
      </c>
      <c r="AN285" s="64"/>
      <c r="AO285" s="61">
        <f t="shared" si="185"/>
        <v>-7.0000000000000007E-2</v>
      </c>
      <c r="AP285" s="62" t="str">
        <f t="shared" si="186"/>
        <v/>
      </c>
      <c r="AQ285" s="65"/>
      <c r="AR285" s="67">
        <v>0</v>
      </c>
      <c r="AS285" s="68">
        <v>1</v>
      </c>
      <c r="AT285" s="69">
        <f t="shared" si="187"/>
        <v>0</v>
      </c>
      <c r="AU285" s="64"/>
      <c r="AV285" s="61">
        <f t="shared" si="188"/>
        <v>0</v>
      </c>
      <c r="AW285" s="62" t="str">
        <f t="shared" si="189"/>
        <v/>
      </c>
      <c r="AX285" s="15"/>
      <c r="AY285" s="15"/>
    </row>
    <row r="286" spans="1:51" x14ac:dyDescent="0.35">
      <c r="A286" s="13"/>
      <c r="B286" s="71" t="s">
        <v>109</v>
      </c>
      <c r="C286" s="56"/>
      <c r="D286" s="57" t="s">
        <v>24</v>
      </c>
      <c r="E286" s="56"/>
      <c r="F286" s="21"/>
      <c r="G286" s="67"/>
      <c r="H286" s="68"/>
      <c r="I286" s="69"/>
      <c r="J286" s="67"/>
      <c r="K286" s="68"/>
      <c r="L286" s="69"/>
      <c r="M286" s="61">
        <f t="shared" si="173"/>
        <v>0</v>
      </c>
      <c r="N286" s="62" t="str">
        <f t="shared" si="174"/>
        <v/>
      </c>
      <c r="O286" s="69"/>
      <c r="P286" s="67">
        <v>0</v>
      </c>
      <c r="Q286" s="68">
        <v>1</v>
      </c>
      <c r="R286" s="69">
        <f t="shared" si="175"/>
        <v>0</v>
      </c>
      <c r="S286" s="64"/>
      <c r="T286" s="61">
        <f t="shared" si="176"/>
        <v>0</v>
      </c>
      <c r="U286" s="62" t="str">
        <f t="shared" si="177"/>
        <v/>
      </c>
      <c r="V286" s="65"/>
      <c r="W286" s="67">
        <v>0</v>
      </c>
      <c r="X286" s="68">
        <v>1</v>
      </c>
      <c r="Y286" s="69">
        <f t="shared" si="178"/>
        <v>0</v>
      </c>
      <c r="Z286" s="64"/>
      <c r="AA286" s="61">
        <f t="shared" si="179"/>
        <v>0</v>
      </c>
      <c r="AB286" s="62" t="str">
        <f t="shared" si="180"/>
        <v/>
      </c>
      <c r="AC286" s="65"/>
      <c r="AD286" s="67">
        <v>0</v>
      </c>
      <c r="AE286" s="68">
        <v>1</v>
      </c>
      <c r="AF286" s="69">
        <f t="shared" si="181"/>
        <v>0</v>
      </c>
      <c r="AG286" s="64"/>
      <c r="AH286" s="61">
        <f t="shared" si="182"/>
        <v>0</v>
      </c>
      <c r="AI286" s="62" t="str">
        <f t="shared" si="183"/>
        <v/>
      </c>
      <c r="AJ286" s="65"/>
      <c r="AK286" s="67">
        <v>0</v>
      </c>
      <c r="AL286" s="68">
        <v>1</v>
      </c>
      <c r="AM286" s="69">
        <f t="shared" si="184"/>
        <v>0</v>
      </c>
      <c r="AN286" s="64"/>
      <c r="AO286" s="61">
        <f t="shared" si="185"/>
        <v>0</v>
      </c>
      <c r="AP286" s="62" t="str">
        <f t="shared" si="186"/>
        <v/>
      </c>
      <c r="AQ286" s="65"/>
      <c r="AR286" s="67">
        <v>1</v>
      </c>
      <c r="AS286" s="68">
        <v>1</v>
      </c>
      <c r="AT286" s="69">
        <f t="shared" si="187"/>
        <v>1</v>
      </c>
      <c r="AU286" s="64"/>
      <c r="AV286" s="61">
        <f t="shared" si="188"/>
        <v>1</v>
      </c>
      <c r="AW286" s="62" t="str">
        <f t="shared" si="189"/>
        <v/>
      </c>
      <c r="AX286" s="15"/>
      <c r="AY286" s="15"/>
    </row>
    <row r="287" spans="1:51" x14ac:dyDescent="0.35">
      <c r="A287" s="13"/>
      <c r="B287" s="71" t="s">
        <v>110</v>
      </c>
      <c r="C287" s="56"/>
      <c r="D287" s="57" t="s">
        <v>24</v>
      </c>
      <c r="E287" s="56"/>
      <c r="F287" s="21"/>
      <c r="G287" s="67"/>
      <c r="H287" s="68"/>
      <c r="I287" s="69"/>
      <c r="J287" s="67"/>
      <c r="K287" s="68"/>
      <c r="L287" s="69"/>
      <c r="M287" s="61">
        <f t="shared" si="173"/>
        <v>0</v>
      </c>
      <c r="N287" s="62" t="str">
        <f t="shared" si="174"/>
        <v/>
      </c>
      <c r="O287" s="69"/>
      <c r="P287" s="67">
        <v>0.01</v>
      </c>
      <c r="Q287" s="68">
        <v>1</v>
      </c>
      <c r="R287" s="69">
        <f t="shared" si="175"/>
        <v>0.01</v>
      </c>
      <c r="S287" s="64"/>
      <c r="T287" s="61">
        <f t="shared" si="176"/>
        <v>0.01</v>
      </c>
      <c r="U287" s="62" t="str">
        <f t="shared" si="177"/>
        <v/>
      </c>
      <c r="V287" s="65"/>
      <c r="W287" s="67">
        <v>0</v>
      </c>
      <c r="X287" s="68">
        <v>1</v>
      </c>
      <c r="Y287" s="69">
        <f t="shared" si="178"/>
        <v>0</v>
      </c>
      <c r="Z287" s="64"/>
      <c r="AA287" s="61">
        <f t="shared" si="179"/>
        <v>-0.01</v>
      </c>
      <c r="AB287" s="62" t="str">
        <f t="shared" si="180"/>
        <v/>
      </c>
      <c r="AC287" s="65"/>
      <c r="AD287" s="67">
        <v>0</v>
      </c>
      <c r="AE287" s="68">
        <v>1</v>
      </c>
      <c r="AF287" s="69">
        <f t="shared" si="181"/>
        <v>0</v>
      </c>
      <c r="AG287" s="64"/>
      <c r="AH287" s="61">
        <f t="shared" si="182"/>
        <v>0</v>
      </c>
      <c r="AI287" s="62" t="str">
        <f t="shared" si="183"/>
        <v/>
      </c>
      <c r="AJ287" s="65"/>
      <c r="AK287" s="67">
        <v>0</v>
      </c>
      <c r="AL287" s="68">
        <v>1</v>
      </c>
      <c r="AM287" s="69">
        <f t="shared" si="184"/>
        <v>0</v>
      </c>
      <c r="AN287" s="64"/>
      <c r="AO287" s="61">
        <f t="shared" si="185"/>
        <v>0</v>
      </c>
      <c r="AP287" s="62" t="str">
        <f t="shared" si="186"/>
        <v/>
      </c>
      <c r="AQ287" s="65"/>
      <c r="AR287" s="67">
        <v>0</v>
      </c>
      <c r="AS287" s="68">
        <v>1</v>
      </c>
      <c r="AT287" s="69">
        <f t="shared" si="187"/>
        <v>0</v>
      </c>
      <c r="AU287" s="64"/>
      <c r="AV287" s="61">
        <f t="shared" si="188"/>
        <v>0</v>
      </c>
      <c r="AW287" s="62" t="str">
        <f t="shared" si="189"/>
        <v/>
      </c>
      <c r="AX287" s="15"/>
      <c r="AY287" s="15"/>
    </row>
    <row r="288" spans="1:51" x14ac:dyDescent="0.35">
      <c r="A288" s="13"/>
      <c r="B288" s="71" t="s">
        <v>111</v>
      </c>
      <c r="C288" s="56"/>
      <c r="D288" s="57" t="s">
        <v>24</v>
      </c>
      <c r="E288" s="56"/>
      <c r="F288" s="21"/>
      <c r="G288" s="67"/>
      <c r="H288" s="68"/>
      <c r="I288" s="69"/>
      <c r="J288" s="67"/>
      <c r="K288" s="68"/>
      <c r="L288" s="69"/>
      <c r="M288" s="61">
        <f t="shared" si="173"/>
        <v>0</v>
      </c>
      <c r="N288" s="62" t="str">
        <f t="shared" si="174"/>
        <v/>
      </c>
      <c r="O288" s="69"/>
      <c r="P288" s="67">
        <v>0</v>
      </c>
      <c r="Q288" s="68">
        <v>1</v>
      </c>
      <c r="R288" s="69">
        <f t="shared" si="175"/>
        <v>0</v>
      </c>
      <c r="S288" s="64"/>
      <c r="T288" s="61">
        <f t="shared" si="176"/>
        <v>0</v>
      </c>
      <c r="U288" s="62" t="str">
        <f t="shared" si="177"/>
        <v/>
      </c>
      <c r="V288" s="65"/>
      <c r="W288" s="67">
        <v>-0.06</v>
      </c>
      <c r="X288" s="68">
        <v>1</v>
      </c>
      <c r="Y288" s="69">
        <f t="shared" si="178"/>
        <v>-0.06</v>
      </c>
      <c r="Z288" s="64"/>
      <c r="AA288" s="61">
        <f t="shared" si="179"/>
        <v>-0.06</v>
      </c>
      <c r="AB288" s="62" t="str">
        <f t="shared" si="180"/>
        <v/>
      </c>
      <c r="AC288" s="65"/>
      <c r="AD288" s="67">
        <v>-0.06</v>
      </c>
      <c r="AE288" s="68">
        <v>1</v>
      </c>
      <c r="AF288" s="69">
        <f t="shared" si="181"/>
        <v>-0.06</v>
      </c>
      <c r="AG288" s="64"/>
      <c r="AH288" s="61">
        <f t="shared" si="182"/>
        <v>0</v>
      </c>
      <c r="AI288" s="62">
        <f t="shared" si="183"/>
        <v>0</v>
      </c>
      <c r="AJ288" s="65"/>
      <c r="AK288" s="67">
        <v>-0.06</v>
      </c>
      <c r="AL288" s="68">
        <v>1</v>
      </c>
      <c r="AM288" s="69">
        <f t="shared" si="184"/>
        <v>-0.06</v>
      </c>
      <c r="AN288" s="64"/>
      <c r="AO288" s="61">
        <f t="shared" si="185"/>
        <v>0</v>
      </c>
      <c r="AP288" s="62">
        <f t="shared" si="186"/>
        <v>0</v>
      </c>
      <c r="AQ288" s="65"/>
      <c r="AR288" s="67">
        <v>0</v>
      </c>
      <c r="AS288" s="68">
        <v>1</v>
      </c>
      <c r="AT288" s="69">
        <f t="shared" si="187"/>
        <v>0</v>
      </c>
      <c r="AU288" s="64"/>
      <c r="AV288" s="61">
        <f t="shared" si="188"/>
        <v>0.06</v>
      </c>
      <c r="AW288" s="62" t="str">
        <f t="shared" si="189"/>
        <v/>
      </c>
      <c r="AX288" s="15"/>
      <c r="AY288" s="15"/>
    </row>
    <row r="289" spans="1:51" x14ac:dyDescent="0.35">
      <c r="A289" s="13"/>
      <c r="B289" s="66" t="s">
        <v>121</v>
      </c>
      <c r="C289" s="56"/>
      <c r="D289" s="57" t="s">
        <v>24</v>
      </c>
      <c r="E289" s="56"/>
      <c r="F289" s="21"/>
      <c r="G289" s="67"/>
      <c r="H289" s="68"/>
      <c r="I289" s="69"/>
      <c r="J289" s="67"/>
      <c r="K289" s="68"/>
      <c r="L289" s="69"/>
      <c r="M289" s="61">
        <f t="shared" si="173"/>
        <v>0</v>
      </c>
      <c r="N289" s="62" t="str">
        <f t="shared" si="174"/>
        <v/>
      </c>
      <c r="O289" s="69"/>
      <c r="P289" s="67">
        <v>0</v>
      </c>
      <c r="Q289" s="68">
        <v>1</v>
      </c>
      <c r="R289" s="69">
        <f t="shared" si="175"/>
        <v>0</v>
      </c>
      <c r="S289" s="64"/>
      <c r="T289" s="61">
        <f t="shared" si="176"/>
        <v>0</v>
      </c>
      <c r="U289" s="62" t="str">
        <f t="shared" si="177"/>
        <v/>
      </c>
      <c r="V289" s="65"/>
      <c r="W289" s="67">
        <v>-0.14000000000000001</v>
      </c>
      <c r="X289" s="68">
        <v>1</v>
      </c>
      <c r="Y289" s="69">
        <f t="shared" si="178"/>
        <v>-0.14000000000000001</v>
      </c>
      <c r="Z289" s="64"/>
      <c r="AA289" s="61">
        <f t="shared" si="179"/>
        <v>-0.14000000000000001</v>
      </c>
      <c r="AB289" s="62" t="str">
        <f t="shared" si="180"/>
        <v/>
      </c>
      <c r="AC289" s="65"/>
      <c r="AD289" s="67">
        <v>-0.14000000000000001</v>
      </c>
      <c r="AE289" s="68">
        <v>1</v>
      </c>
      <c r="AF289" s="69">
        <f t="shared" si="181"/>
        <v>-0.14000000000000001</v>
      </c>
      <c r="AG289" s="64"/>
      <c r="AH289" s="61">
        <f t="shared" si="182"/>
        <v>0</v>
      </c>
      <c r="AI289" s="62">
        <f t="shared" si="183"/>
        <v>0</v>
      </c>
      <c r="AJ289" s="65"/>
      <c r="AK289" s="67">
        <v>-0.14000000000000001</v>
      </c>
      <c r="AL289" s="68">
        <v>1</v>
      </c>
      <c r="AM289" s="69">
        <f t="shared" si="184"/>
        <v>-0.14000000000000001</v>
      </c>
      <c r="AN289" s="64"/>
      <c r="AO289" s="61">
        <f t="shared" si="185"/>
        <v>0</v>
      </c>
      <c r="AP289" s="62">
        <f t="shared" si="186"/>
        <v>0</v>
      </c>
      <c r="AQ289" s="65"/>
      <c r="AR289" s="67">
        <v>-0.14000000000000001</v>
      </c>
      <c r="AS289" s="68">
        <v>1</v>
      </c>
      <c r="AT289" s="69">
        <f t="shared" si="187"/>
        <v>-0.14000000000000001</v>
      </c>
      <c r="AU289" s="64"/>
      <c r="AV289" s="61">
        <f t="shared" si="188"/>
        <v>0</v>
      </c>
      <c r="AW289" s="62">
        <f t="shared" si="189"/>
        <v>0</v>
      </c>
      <c r="AX289" s="15"/>
      <c r="AY289" s="15"/>
    </row>
    <row r="290" spans="1:51" x14ac:dyDescent="0.35">
      <c r="A290" s="13"/>
      <c r="B290" s="66" t="s">
        <v>112</v>
      </c>
      <c r="C290" s="56"/>
      <c r="D290" s="57" t="s">
        <v>24</v>
      </c>
      <c r="E290" s="56"/>
      <c r="F290" s="21"/>
      <c r="G290" s="67"/>
      <c r="H290" s="68"/>
      <c r="I290" s="69"/>
      <c r="J290" s="67"/>
      <c r="K290" s="68"/>
      <c r="L290" s="69"/>
      <c r="M290" s="61">
        <f t="shared" si="173"/>
        <v>0</v>
      </c>
      <c r="N290" s="62" t="str">
        <f t="shared" si="174"/>
        <v/>
      </c>
      <c r="O290" s="69"/>
      <c r="P290" s="67">
        <v>-1.41</v>
      </c>
      <c r="Q290" s="68">
        <v>1</v>
      </c>
      <c r="R290" s="69">
        <f>Q290*P290</f>
        <v>-1.41</v>
      </c>
      <c r="S290" s="64"/>
      <c r="T290" s="61">
        <f t="shared" si="176"/>
        <v>-1.41</v>
      </c>
      <c r="U290" s="62" t="str">
        <f t="shared" si="177"/>
        <v/>
      </c>
      <c r="V290" s="65"/>
      <c r="W290" s="67">
        <v>-1.41</v>
      </c>
      <c r="X290" s="68">
        <v>1</v>
      </c>
      <c r="Y290" s="69">
        <f>X290*W290</f>
        <v>-1.41</v>
      </c>
      <c r="Z290" s="64"/>
      <c r="AA290" s="61">
        <f>Y290-R290</f>
        <v>0</v>
      </c>
      <c r="AB290" s="62">
        <f>IF(OR(R290=0,Y290=0),"",(AA290/R290))</f>
        <v>0</v>
      </c>
      <c r="AC290" s="65"/>
      <c r="AD290" s="67">
        <v>0</v>
      </c>
      <c r="AE290" s="68">
        <v>1</v>
      </c>
      <c r="AF290" s="69">
        <f>AE290*AD290</f>
        <v>0</v>
      </c>
      <c r="AG290" s="64"/>
      <c r="AH290" s="61">
        <f>AF290-Y290</f>
        <v>1.41</v>
      </c>
      <c r="AI290" s="62" t="str">
        <f>IF(OR(Y290=0,AF290=0),"",(AH290/Y290))</f>
        <v/>
      </c>
      <c r="AJ290" s="65"/>
      <c r="AK290" s="67">
        <v>0</v>
      </c>
      <c r="AL290" s="68">
        <v>1</v>
      </c>
      <c r="AM290" s="69">
        <f>AL290*AK290</f>
        <v>0</v>
      </c>
      <c r="AN290" s="64"/>
      <c r="AO290" s="61">
        <f>AM290-AF290</f>
        <v>0</v>
      </c>
      <c r="AP290" s="62" t="str">
        <f>IF(OR(AF290=0,AM290=0),"",(AO290/AF290))</f>
        <v/>
      </c>
      <c r="AQ290" s="65"/>
      <c r="AR290" s="67">
        <v>0</v>
      </c>
      <c r="AS290" s="68">
        <v>1</v>
      </c>
      <c r="AT290" s="69">
        <f>AS290*AR290</f>
        <v>0</v>
      </c>
      <c r="AU290" s="64"/>
      <c r="AV290" s="61">
        <f>AT290-AM290</f>
        <v>0</v>
      </c>
      <c r="AW290" s="62" t="str">
        <f>IF(OR(AM290=0,AT290=0),"",(AV290/AM290))</f>
        <v/>
      </c>
      <c r="AX290" s="15"/>
      <c r="AY290" s="15"/>
    </row>
    <row r="291" spans="1:51" x14ac:dyDescent="0.35">
      <c r="A291" s="13"/>
      <c r="B291" s="66" t="s">
        <v>113</v>
      </c>
      <c r="C291" s="56"/>
      <c r="D291" s="57" t="s">
        <v>24</v>
      </c>
      <c r="E291" s="56"/>
      <c r="F291" s="21"/>
      <c r="G291" s="67"/>
      <c r="H291" s="68"/>
      <c r="I291" s="69"/>
      <c r="J291" s="67"/>
      <c r="K291" s="68"/>
      <c r="L291" s="69"/>
      <c r="M291" s="61">
        <f t="shared" si="173"/>
        <v>0</v>
      </c>
      <c r="N291" s="62" t="str">
        <f t="shared" si="174"/>
        <v/>
      </c>
      <c r="O291" s="69"/>
      <c r="P291" s="67">
        <v>-0.28000000000000003</v>
      </c>
      <c r="Q291" s="68">
        <v>1</v>
      </c>
      <c r="R291" s="69">
        <f>Q291*P291</f>
        <v>-0.28000000000000003</v>
      </c>
      <c r="S291" s="64"/>
      <c r="T291" s="61">
        <f>R291-L291</f>
        <v>-0.28000000000000003</v>
      </c>
      <c r="U291" s="62" t="str">
        <f>IF(OR(L291=0,R291=0),"",(T291/L291))</f>
        <v/>
      </c>
      <c r="V291" s="65"/>
      <c r="W291" s="67">
        <v>-0.28000000000000003</v>
      </c>
      <c r="X291" s="68">
        <v>1</v>
      </c>
      <c r="Y291" s="69">
        <f>X291*W291</f>
        <v>-0.28000000000000003</v>
      </c>
      <c r="Z291" s="64"/>
      <c r="AA291" s="61">
        <f>Y291-R291</f>
        <v>0</v>
      </c>
      <c r="AB291" s="62">
        <f>IF(OR(R291=0,Y291=0),"",(AA291/R291))</f>
        <v>0</v>
      </c>
      <c r="AC291" s="65"/>
      <c r="AD291" s="67">
        <v>-0.28000000000000003</v>
      </c>
      <c r="AE291" s="68">
        <v>1</v>
      </c>
      <c r="AF291" s="69">
        <f>AE291*AD291</f>
        <v>-0.28000000000000003</v>
      </c>
      <c r="AG291" s="64"/>
      <c r="AH291" s="61">
        <f>AF291-Y291</f>
        <v>0</v>
      </c>
      <c r="AI291" s="62">
        <f>IF(OR(Y291=0,AF291=0),"",(AH291/Y291))</f>
        <v>0</v>
      </c>
      <c r="AJ291" s="65"/>
      <c r="AK291" s="67">
        <v>-0.28000000000000003</v>
      </c>
      <c r="AL291" s="68">
        <v>1</v>
      </c>
      <c r="AM291" s="69">
        <f>AL291*AK291</f>
        <v>-0.28000000000000003</v>
      </c>
      <c r="AN291" s="64"/>
      <c r="AO291" s="61">
        <f>AM291-AF291</f>
        <v>0</v>
      </c>
      <c r="AP291" s="62">
        <f>IF(OR(AF291=0,AM291=0),"",(AO291/AF291))</f>
        <v>0</v>
      </c>
      <c r="AQ291" s="65"/>
      <c r="AR291" s="67">
        <v>-0.28000000000000003</v>
      </c>
      <c r="AS291" s="68">
        <v>1</v>
      </c>
      <c r="AT291" s="69">
        <f>AS291*AR291</f>
        <v>-0.28000000000000003</v>
      </c>
      <c r="AU291" s="64"/>
      <c r="AV291" s="61">
        <f>AT291-AM291</f>
        <v>0</v>
      </c>
      <c r="AW291" s="62">
        <f>IF(OR(AM291=0,AT291=0),"",(AV291/AM291))</f>
        <v>0</v>
      </c>
      <c r="AX291" s="15"/>
      <c r="AY291" s="15"/>
    </row>
    <row r="292" spans="1:51" x14ac:dyDescent="0.35">
      <c r="A292" s="13"/>
      <c r="B292" s="72" t="s">
        <v>114</v>
      </c>
      <c r="C292" s="56"/>
      <c r="D292" s="57" t="s">
        <v>24</v>
      </c>
      <c r="E292" s="56"/>
      <c r="F292" s="21"/>
      <c r="G292" s="67"/>
      <c r="H292" s="68"/>
      <c r="I292" s="69"/>
      <c r="J292" s="67"/>
      <c r="K292" s="68"/>
      <c r="L292" s="69"/>
      <c r="M292" s="61">
        <f t="shared" si="173"/>
        <v>0</v>
      </c>
      <c r="N292" s="62" t="str">
        <f t="shared" si="174"/>
        <v/>
      </c>
      <c r="O292" s="69"/>
      <c r="P292" s="67">
        <v>0</v>
      </c>
      <c r="Q292" s="68">
        <v>1</v>
      </c>
      <c r="R292" s="69">
        <f t="shared" si="175"/>
        <v>0</v>
      </c>
      <c r="S292" s="64"/>
      <c r="T292" s="61">
        <f t="shared" si="176"/>
        <v>0</v>
      </c>
      <c r="U292" s="62" t="str">
        <f t="shared" si="177"/>
        <v/>
      </c>
      <c r="V292" s="65"/>
      <c r="W292" s="67">
        <v>-0.74</v>
      </c>
      <c r="X292" s="68">
        <v>1</v>
      </c>
      <c r="Y292" s="69">
        <f t="shared" si="178"/>
        <v>-0.74</v>
      </c>
      <c r="Z292" s="64"/>
      <c r="AA292" s="61">
        <f t="shared" si="179"/>
        <v>-0.74</v>
      </c>
      <c r="AB292" s="62" t="str">
        <f t="shared" si="180"/>
        <v/>
      </c>
      <c r="AC292" s="65"/>
      <c r="AD292" s="67">
        <v>-0.74</v>
      </c>
      <c r="AE292" s="68">
        <v>1</v>
      </c>
      <c r="AF292" s="69">
        <f t="shared" si="181"/>
        <v>-0.74</v>
      </c>
      <c r="AG292" s="64"/>
      <c r="AH292" s="61">
        <f t="shared" si="182"/>
        <v>0</v>
      </c>
      <c r="AI292" s="62">
        <f t="shared" si="183"/>
        <v>0</v>
      </c>
      <c r="AJ292" s="65"/>
      <c r="AK292" s="67">
        <v>-0.74</v>
      </c>
      <c r="AL292" s="68">
        <v>1</v>
      </c>
      <c r="AM292" s="69">
        <f t="shared" si="184"/>
        <v>-0.74</v>
      </c>
      <c r="AN292" s="64"/>
      <c r="AO292" s="61">
        <f t="shared" si="185"/>
        <v>0</v>
      </c>
      <c r="AP292" s="62">
        <f t="shared" si="186"/>
        <v>0</v>
      </c>
      <c r="AQ292" s="65"/>
      <c r="AR292" s="67">
        <v>-0.74</v>
      </c>
      <c r="AS292" s="68">
        <v>1</v>
      </c>
      <c r="AT292" s="69">
        <f t="shared" si="187"/>
        <v>-0.74</v>
      </c>
      <c r="AU292" s="64"/>
      <c r="AV292" s="61">
        <f t="shared" si="188"/>
        <v>0</v>
      </c>
      <c r="AW292" s="62">
        <f t="shared" si="189"/>
        <v>0</v>
      </c>
      <c r="AX292" s="15"/>
      <c r="AY292" s="15"/>
    </row>
    <row r="293" spans="1:51" x14ac:dyDescent="0.35">
      <c r="A293" s="13"/>
      <c r="B293" s="183" t="s">
        <v>28</v>
      </c>
      <c r="C293" s="75"/>
      <c r="D293" s="76"/>
      <c r="E293" s="75"/>
      <c r="F293" s="77"/>
      <c r="G293" s="199"/>
      <c r="H293" s="200"/>
      <c r="I293" s="80">
        <f>SUM(I275:I292)</f>
        <v>40.699999999999996</v>
      </c>
      <c r="J293" s="199"/>
      <c r="K293" s="200"/>
      <c r="L293" s="80">
        <f>SUM(L275:L292)</f>
        <v>42.689999999999991</v>
      </c>
      <c r="M293" s="81">
        <f t="shared" si="173"/>
        <v>1.9899999999999949</v>
      </c>
      <c r="N293" s="82">
        <f t="shared" si="174"/>
        <v>4.8894348894348773E-2</v>
      </c>
      <c r="O293" s="80"/>
      <c r="P293" s="199"/>
      <c r="Q293" s="200"/>
      <c r="R293" s="80">
        <f>SUM(R275:R292)</f>
        <v>45.93</v>
      </c>
      <c r="S293" s="77"/>
      <c r="T293" s="81">
        <f t="shared" si="176"/>
        <v>3.2400000000000091</v>
      </c>
      <c r="U293" s="82">
        <f t="shared" si="177"/>
        <v>7.5895994378074719E-2</v>
      </c>
      <c r="V293" s="201"/>
      <c r="W293" s="199"/>
      <c r="X293" s="200"/>
      <c r="Y293" s="80">
        <f>SUM(Y275:Y292)</f>
        <v>49.33</v>
      </c>
      <c r="Z293" s="77"/>
      <c r="AA293" s="81">
        <f t="shared" si="179"/>
        <v>3.3999999999999986</v>
      </c>
      <c r="AB293" s="82">
        <f t="shared" si="180"/>
        <v>7.4025691269322846E-2</v>
      </c>
      <c r="AC293" s="201"/>
      <c r="AD293" s="199"/>
      <c r="AE293" s="200"/>
      <c r="AF293" s="80">
        <f>SUM(AF275:AF292)</f>
        <v>53.05</v>
      </c>
      <c r="AG293" s="77"/>
      <c r="AH293" s="81">
        <f t="shared" si="182"/>
        <v>3.7199999999999989</v>
      </c>
      <c r="AI293" s="82">
        <f t="shared" si="183"/>
        <v>7.5410500709507375E-2</v>
      </c>
      <c r="AJ293" s="201"/>
      <c r="AK293" s="199"/>
      <c r="AL293" s="200"/>
      <c r="AM293" s="80">
        <f>SUM(AM275:AM292)</f>
        <v>57.019999999999996</v>
      </c>
      <c r="AN293" s="77"/>
      <c r="AO293" s="81">
        <f t="shared" si="185"/>
        <v>3.9699999999999989</v>
      </c>
      <c r="AP293" s="82">
        <f t="shared" si="186"/>
        <v>7.4835061262959454E-2</v>
      </c>
      <c r="AQ293" s="201"/>
      <c r="AR293" s="199"/>
      <c r="AS293" s="200"/>
      <c r="AT293" s="80">
        <f>SUM(AT275:AT292)</f>
        <v>59.879999999999995</v>
      </c>
      <c r="AU293" s="77"/>
      <c r="AV293" s="81">
        <f t="shared" si="188"/>
        <v>2.8599999999999994</v>
      </c>
      <c r="AW293" s="82">
        <f t="shared" si="189"/>
        <v>5.0157839354612412E-2</v>
      </c>
      <c r="AX293" s="15"/>
      <c r="AY293" s="15"/>
    </row>
    <row r="294" spans="1:51" x14ac:dyDescent="0.35">
      <c r="A294" s="13"/>
      <c r="B294" s="66" t="s">
        <v>29</v>
      </c>
      <c r="C294" s="56"/>
      <c r="D294" s="57" t="s">
        <v>30</v>
      </c>
      <c r="E294" s="56"/>
      <c r="F294" s="21"/>
      <c r="G294" s="90">
        <f>IF(ISBLANK($D268)=TRUE, 0, IF($D268="TOU", $D$323*G307+$D$324*G308+$D$325*G309, IF(AND($D268="non-TOU", H311&gt;0), G311,G310)))</f>
        <v>9.3670000000000003E-2</v>
      </c>
      <c r="H294" s="91">
        <f>$G$270*(1+G321)-$G$270</f>
        <v>19.175000000000068</v>
      </c>
      <c r="I294" s="69">
        <f>H294*G294</f>
        <v>1.7961222500000065</v>
      </c>
      <c r="J294" s="90">
        <f>IF(ISBLANK($D268)=TRUE, 0, IF($D268="TOU", $D$323*J307+$D$324*J308+$D$325*J309, IF(AND($D268="non-TOU", K311&gt;0), J311,J310)))</f>
        <v>9.3670000000000003E-2</v>
      </c>
      <c r="K294" s="91">
        <f>$G$270*(1+J321)-$G$270</f>
        <v>19.175000000000068</v>
      </c>
      <c r="L294" s="69">
        <f>K294*J294</f>
        <v>1.7961222500000065</v>
      </c>
      <c r="M294" s="61">
        <f t="shared" si="173"/>
        <v>0</v>
      </c>
      <c r="N294" s="62">
        <f t="shared" si="174"/>
        <v>0</v>
      </c>
      <c r="O294" s="69"/>
      <c r="P294" s="90">
        <f>IF(ISBLANK($D268)=TRUE, 0, IF($D268="TOU", $D$323*P307+$D$324*P308+$D$325*P309, IF(AND($D268="non-TOU", Q311&gt;0), P311,P310)))</f>
        <v>9.3670000000000003E-2</v>
      </c>
      <c r="Q294" s="91">
        <f>$G$270*(1+P321)-$G$270</f>
        <v>19.175000000000068</v>
      </c>
      <c r="R294" s="69">
        <f>Q294*P294</f>
        <v>1.7961222500000065</v>
      </c>
      <c r="S294" s="64"/>
      <c r="T294" s="61">
        <f t="shared" si="176"/>
        <v>0</v>
      </c>
      <c r="U294" s="62">
        <f t="shared" si="177"/>
        <v>0</v>
      </c>
      <c r="V294" s="65"/>
      <c r="W294" s="90">
        <f>IF(ISBLANK($D268)=TRUE, 0, IF($D268="TOU", $D$323*W307+$D$324*W308+$D$325*W309, IF(AND($D268="non-TOU", X311&gt;0), W311,W310)))</f>
        <v>9.3670000000000003E-2</v>
      </c>
      <c r="X294" s="91">
        <f>$G$270*(1+W321)-$G$270</f>
        <v>19.175000000000068</v>
      </c>
      <c r="Y294" s="69">
        <f>X294*W294</f>
        <v>1.7961222500000065</v>
      </c>
      <c r="Z294" s="64"/>
      <c r="AA294" s="61">
        <f t="shared" si="179"/>
        <v>0</v>
      </c>
      <c r="AB294" s="62">
        <f t="shared" si="180"/>
        <v>0</v>
      </c>
      <c r="AC294" s="65"/>
      <c r="AD294" s="90">
        <f>IF(ISBLANK($D268)=TRUE, 0, IF($D268="TOU", $D$323*AD307+$D$324*AD308+$D$325*AD309, IF(AND($D268="non-TOU", AE311&gt;0), AD311,AD310)))</f>
        <v>9.3670000000000003E-2</v>
      </c>
      <c r="AE294" s="91">
        <f>$G$270*(1+AD321)-$G$270</f>
        <v>19.175000000000068</v>
      </c>
      <c r="AF294" s="69">
        <f>AE294*AD294</f>
        <v>1.7961222500000065</v>
      </c>
      <c r="AG294" s="64"/>
      <c r="AH294" s="61">
        <f t="shared" si="182"/>
        <v>0</v>
      </c>
      <c r="AI294" s="62">
        <f t="shared" si="183"/>
        <v>0</v>
      </c>
      <c r="AJ294" s="65"/>
      <c r="AK294" s="90">
        <f>IF(ISBLANK($D268)=TRUE, 0, IF($D268="TOU", $D$323*AK307+$D$324*AK308+$D$325*AK309, IF(AND($D268="non-TOU", AL311&gt;0), AK311,AK310)))</f>
        <v>9.3670000000000003E-2</v>
      </c>
      <c r="AL294" s="91">
        <f>$G$270*(1+AK321)-$G$270</f>
        <v>19.175000000000068</v>
      </c>
      <c r="AM294" s="69">
        <f>AL294*AK294</f>
        <v>1.7961222500000065</v>
      </c>
      <c r="AN294" s="64"/>
      <c r="AO294" s="61">
        <f t="shared" si="185"/>
        <v>0</v>
      </c>
      <c r="AP294" s="62">
        <f t="shared" si="186"/>
        <v>0</v>
      </c>
      <c r="AQ294" s="65"/>
      <c r="AR294" s="90">
        <f>IF(ISBLANK($D268)=TRUE, 0, IF($D268="TOU", $D$323*AR307+$D$324*AR308+$D$325*AR309, IF(AND($D268="non-TOU", AS311&gt;0), AR311,AR310)))</f>
        <v>9.3670000000000003E-2</v>
      </c>
      <c r="AS294" s="91">
        <f>$G$270*(1+AR321)-$G$270</f>
        <v>19.175000000000068</v>
      </c>
      <c r="AT294" s="69">
        <f>AS294*AR294</f>
        <v>1.7961222500000065</v>
      </c>
      <c r="AU294" s="64"/>
      <c r="AV294" s="61">
        <f t="shared" si="188"/>
        <v>0</v>
      </c>
      <c r="AW294" s="62">
        <f t="shared" si="189"/>
        <v>0</v>
      </c>
      <c r="AX294" s="15"/>
      <c r="AY294" s="15"/>
    </row>
    <row r="295" spans="1:51" x14ac:dyDescent="0.35">
      <c r="A295" s="13"/>
      <c r="B295" s="66" t="str">
        <f>B46</f>
        <v>Rate Rider for Disposition of Deferral/Variance Accounts - effective until December 31, 2024</v>
      </c>
      <c r="C295" s="56"/>
      <c r="D295" s="57" t="s">
        <v>30</v>
      </c>
      <c r="E295" s="56"/>
      <c r="F295" s="21"/>
      <c r="G295" s="90">
        <v>3.1900000000000001E-3</v>
      </c>
      <c r="H295" s="91">
        <f>$G$270</f>
        <v>650</v>
      </c>
      <c r="I295" s="69">
        <f t="shared" ref="I295" si="190">H295*G295</f>
        <v>2.0735000000000001</v>
      </c>
      <c r="J295" s="90">
        <v>4.4299999999999999E-3</v>
      </c>
      <c r="K295" s="91">
        <f>$G$270</f>
        <v>650</v>
      </c>
      <c r="L295" s="69">
        <f t="shared" ref="L295" si="191">K295*J295</f>
        <v>2.8794999999999997</v>
      </c>
      <c r="M295" s="61">
        <f t="shared" si="173"/>
        <v>0.80599999999999961</v>
      </c>
      <c r="N295" s="62">
        <f t="shared" si="174"/>
        <v>0.38871473354231956</v>
      </c>
      <c r="O295" s="69"/>
      <c r="P295" s="90">
        <v>0</v>
      </c>
      <c r="Q295" s="91">
        <f>$G$270</f>
        <v>650</v>
      </c>
      <c r="R295" s="69">
        <f t="shared" ref="R295" si="192">Q295*P295</f>
        <v>0</v>
      </c>
      <c r="S295" s="64"/>
      <c r="T295" s="61">
        <f t="shared" si="176"/>
        <v>-2.8794999999999997</v>
      </c>
      <c r="U295" s="62" t="str">
        <f t="shared" si="177"/>
        <v/>
      </c>
      <c r="V295" s="65"/>
      <c r="W295" s="90">
        <v>0</v>
      </c>
      <c r="X295" s="91">
        <f>$G$270</f>
        <v>650</v>
      </c>
      <c r="Y295" s="69">
        <f t="shared" ref="Y295" si="193">X295*W295</f>
        <v>0</v>
      </c>
      <c r="Z295" s="64"/>
      <c r="AA295" s="61">
        <f t="shared" si="179"/>
        <v>0</v>
      </c>
      <c r="AB295" s="62" t="str">
        <f t="shared" si="180"/>
        <v/>
      </c>
      <c r="AC295" s="65"/>
      <c r="AD295" s="90">
        <v>0</v>
      </c>
      <c r="AE295" s="91">
        <f>$G$270</f>
        <v>650</v>
      </c>
      <c r="AF295" s="69">
        <f t="shared" ref="AF295" si="194">AE295*AD295</f>
        <v>0</v>
      </c>
      <c r="AG295" s="64"/>
      <c r="AH295" s="61">
        <f t="shared" si="182"/>
        <v>0</v>
      </c>
      <c r="AI295" s="62" t="str">
        <f t="shared" si="183"/>
        <v/>
      </c>
      <c r="AJ295" s="65"/>
      <c r="AK295" s="90">
        <v>0</v>
      </c>
      <c r="AL295" s="91">
        <f>$G$270</f>
        <v>650</v>
      </c>
      <c r="AM295" s="69">
        <f t="shared" ref="AM295" si="195">AL295*AK295</f>
        <v>0</v>
      </c>
      <c r="AN295" s="64"/>
      <c r="AO295" s="61">
        <f t="shared" si="185"/>
        <v>0</v>
      </c>
      <c r="AP295" s="62" t="str">
        <f t="shared" si="186"/>
        <v/>
      </c>
      <c r="AQ295" s="65"/>
      <c r="AR295" s="90">
        <v>0</v>
      </c>
      <c r="AS295" s="91">
        <f>$G$270</f>
        <v>650</v>
      </c>
      <c r="AT295" s="69">
        <f t="shared" ref="AT295" si="196">AS295*AR295</f>
        <v>0</v>
      </c>
      <c r="AU295" s="64"/>
      <c r="AV295" s="61">
        <f t="shared" si="188"/>
        <v>0</v>
      </c>
      <c r="AW295" s="62" t="str">
        <f t="shared" si="189"/>
        <v/>
      </c>
      <c r="AX295" s="15"/>
      <c r="AY295" s="15"/>
    </row>
    <row r="296" spans="1:51" x14ac:dyDescent="0.35">
      <c r="A296" s="13"/>
      <c r="B296" s="66" t="str">
        <f>B47</f>
        <v>Rate Rider for Disposition of Capacity Based Recovery Account - Applicable only for Class B Customers - effective until December 31, 2024</v>
      </c>
      <c r="C296" s="56"/>
      <c r="D296" s="57" t="s">
        <v>30</v>
      </c>
      <c r="E296" s="56"/>
      <c r="F296" s="21"/>
      <c r="G296" s="90">
        <v>-1.4999999999999999E-4</v>
      </c>
      <c r="H296" s="91">
        <f>$G$270</f>
        <v>650</v>
      </c>
      <c r="I296" s="69">
        <f>H296*G296</f>
        <v>-9.7499999999999989E-2</v>
      </c>
      <c r="J296" s="90">
        <v>-1.2999999999999999E-4</v>
      </c>
      <c r="K296" s="91">
        <f>$G$270</f>
        <v>650</v>
      </c>
      <c r="L296" s="69">
        <f>K296*J296</f>
        <v>-8.4499999999999992E-2</v>
      </c>
      <c r="M296" s="61">
        <f t="shared" si="173"/>
        <v>1.2999999999999998E-2</v>
      </c>
      <c r="N296" s="62">
        <f t="shared" si="174"/>
        <v>-0.13333333333333333</v>
      </c>
      <c r="O296" s="69"/>
      <c r="P296" s="90">
        <v>0</v>
      </c>
      <c r="Q296" s="91">
        <f>$G$270</f>
        <v>650</v>
      </c>
      <c r="R296" s="69">
        <f>Q296*P296</f>
        <v>0</v>
      </c>
      <c r="S296" s="64"/>
      <c r="T296" s="61">
        <f t="shared" si="176"/>
        <v>8.4499999999999992E-2</v>
      </c>
      <c r="U296" s="62" t="str">
        <f t="shared" si="177"/>
        <v/>
      </c>
      <c r="V296" s="65"/>
      <c r="W296" s="90">
        <v>0</v>
      </c>
      <c r="X296" s="91">
        <f>$G$270</f>
        <v>650</v>
      </c>
      <c r="Y296" s="69">
        <f>X296*W296</f>
        <v>0</v>
      </c>
      <c r="Z296" s="64"/>
      <c r="AA296" s="61">
        <f t="shared" si="179"/>
        <v>0</v>
      </c>
      <c r="AB296" s="62" t="str">
        <f t="shared" si="180"/>
        <v/>
      </c>
      <c r="AC296" s="65"/>
      <c r="AD296" s="90">
        <v>0</v>
      </c>
      <c r="AE296" s="91">
        <f>$G$270</f>
        <v>650</v>
      </c>
      <c r="AF296" s="69">
        <f>AE296*AD296</f>
        <v>0</v>
      </c>
      <c r="AG296" s="64"/>
      <c r="AH296" s="61">
        <f t="shared" si="182"/>
        <v>0</v>
      </c>
      <c r="AI296" s="62" t="str">
        <f t="shared" si="183"/>
        <v/>
      </c>
      <c r="AJ296" s="65"/>
      <c r="AK296" s="90">
        <v>0</v>
      </c>
      <c r="AL296" s="91">
        <f>$G$270</f>
        <v>650</v>
      </c>
      <c r="AM296" s="69">
        <f>AL296*AK296</f>
        <v>0</v>
      </c>
      <c r="AN296" s="64"/>
      <c r="AO296" s="61">
        <f t="shared" si="185"/>
        <v>0</v>
      </c>
      <c r="AP296" s="62" t="str">
        <f t="shared" si="186"/>
        <v/>
      </c>
      <c r="AQ296" s="65"/>
      <c r="AR296" s="90">
        <v>0</v>
      </c>
      <c r="AS296" s="91">
        <f>$G$270</f>
        <v>650</v>
      </c>
      <c r="AT296" s="69">
        <f>AS296*AR296</f>
        <v>0</v>
      </c>
      <c r="AU296" s="64"/>
      <c r="AV296" s="61">
        <f t="shared" si="188"/>
        <v>0</v>
      </c>
      <c r="AW296" s="62" t="str">
        <f t="shared" si="189"/>
        <v/>
      </c>
      <c r="AX296" s="15"/>
      <c r="AY296" s="15"/>
    </row>
    <row r="297" spans="1:51" x14ac:dyDescent="0.35">
      <c r="A297" s="13"/>
      <c r="B297" s="66" t="str">
        <f>B48</f>
        <v>Rate Rider for Disposition of Global Adjustment Account - Applicable only for Non-RPP Customers - effective until December 31, 2023</v>
      </c>
      <c r="C297" s="56"/>
      <c r="D297" s="57" t="s">
        <v>30</v>
      </c>
      <c r="E297" s="56"/>
      <c r="F297" s="21"/>
      <c r="G297" s="90">
        <v>-2.5100000000000001E-3</v>
      </c>
      <c r="H297" s="91"/>
      <c r="I297" s="69">
        <f t="shared" ref="I297" si="197">H297*G297</f>
        <v>0</v>
      </c>
      <c r="J297" s="90">
        <v>0</v>
      </c>
      <c r="K297" s="91"/>
      <c r="L297" s="69">
        <f t="shared" ref="L297" si="198">K297*J297</f>
        <v>0</v>
      </c>
      <c r="M297" s="61">
        <f t="shared" si="173"/>
        <v>0</v>
      </c>
      <c r="N297" s="62" t="str">
        <f t="shared" si="174"/>
        <v/>
      </c>
      <c r="O297" s="69"/>
      <c r="P297" s="90">
        <v>0</v>
      </c>
      <c r="Q297" s="91"/>
      <c r="R297" s="69">
        <f t="shared" ref="R297" si="199">Q297*P297</f>
        <v>0</v>
      </c>
      <c r="S297" s="64"/>
      <c r="T297" s="61">
        <f t="shared" si="176"/>
        <v>0</v>
      </c>
      <c r="U297" s="62" t="str">
        <f t="shared" si="177"/>
        <v/>
      </c>
      <c r="V297" s="65"/>
      <c r="W297" s="90">
        <v>0</v>
      </c>
      <c r="X297" s="91"/>
      <c r="Y297" s="69">
        <f t="shared" ref="Y297" si="200">X297*W297</f>
        <v>0</v>
      </c>
      <c r="Z297" s="64"/>
      <c r="AA297" s="61">
        <f t="shared" si="179"/>
        <v>0</v>
      </c>
      <c r="AB297" s="62" t="str">
        <f t="shared" si="180"/>
        <v/>
      </c>
      <c r="AC297" s="65"/>
      <c r="AD297" s="90">
        <v>0</v>
      </c>
      <c r="AE297" s="91"/>
      <c r="AF297" s="69">
        <f t="shared" ref="AF297" si="201">AE297*AD297</f>
        <v>0</v>
      </c>
      <c r="AG297" s="64"/>
      <c r="AH297" s="61">
        <f t="shared" si="182"/>
        <v>0</v>
      </c>
      <c r="AI297" s="62" t="str">
        <f t="shared" si="183"/>
        <v/>
      </c>
      <c r="AJ297" s="65"/>
      <c r="AK297" s="90">
        <v>0</v>
      </c>
      <c r="AL297" s="91"/>
      <c r="AM297" s="69">
        <f t="shared" ref="AM297" si="202">AL297*AK297</f>
        <v>0</v>
      </c>
      <c r="AN297" s="64"/>
      <c r="AO297" s="61">
        <f t="shared" si="185"/>
        <v>0</v>
      </c>
      <c r="AP297" s="62" t="str">
        <f t="shared" si="186"/>
        <v/>
      </c>
      <c r="AQ297" s="65"/>
      <c r="AR297" s="90">
        <v>0</v>
      </c>
      <c r="AS297" s="91"/>
      <c r="AT297" s="69">
        <f t="shared" ref="AT297" si="203">AS297*AR297</f>
        <v>0</v>
      </c>
      <c r="AU297" s="64"/>
      <c r="AV297" s="61">
        <f t="shared" si="188"/>
        <v>0</v>
      </c>
      <c r="AW297" s="62" t="str">
        <f t="shared" si="189"/>
        <v/>
      </c>
      <c r="AX297" s="15"/>
      <c r="AY297" s="15"/>
    </row>
    <row r="298" spans="1:51" x14ac:dyDescent="0.35">
      <c r="A298" s="13"/>
      <c r="B298" s="66" t="str">
        <f>B49</f>
        <v>Rate Rider for Smart Metering Entity Charge - effective until December 31, 2027</v>
      </c>
      <c r="C298" s="56"/>
      <c r="D298" s="57" t="s">
        <v>24</v>
      </c>
      <c r="E298" s="56"/>
      <c r="F298" s="21"/>
      <c r="G298" s="202">
        <f>G237</f>
        <v>0.41</v>
      </c>
      <c r="H298" s="194">
        <v>1</v>
      </c>
      <c r="I298" s="203">
        <f>H298*G298</f>
        <v>0.41</v>
      </c>
      <c r="J298" s="202">
        <f>J237</f>
        <v>0.41</v>
      </c>
      <c r="K298" s="194">
        <v>1</v>
      </c>
      <c r="L298" s="203">
        <f>K298*J298</f>
        <v>0.41</v>
      </c>
      <c r="M298" s="61">
        <f t="shared" si="173"/>
        <v>0</v>
      </c>
      <c r="N298" s="62">
        <f t="shared" si="174"/>
        <v>0</v>
      </c>
      <c r="O298" s="203"/>
      <c r="P298" s="202">
        <f>P237</f>
        <v>0.41</v>
      </c>
      <c r="Q298" s="194">
        <v>1</v>
      </c>
      <c r="R298" s="203">
        <f>Q298*P298</f>
        <v>0.41</v>
      </c>
      <c r="S298" s="21"/>
      <c r="T298" s="197">
        <f t="shared" si="176"/>
        <v>0</v>
      </c>
      <c r="U298" s="62">
        <f t="shared" si="177"/>
        <v>0</v>
      </c>
      <c r="V298" s="33"/>
      <c r="W298" s="202">
        <f>W237</f>
        <v>0.41</v>
      </c>
      <c r="X298" s="194">
        <v>1</v>
      </c>
      <c r="Y298" s="203">
        <f>X298*W298</f>
        <v>0.41</v>
      </c>
      <c r="Z298" s="21"/>
      <c r="AA298" s="197">
        <f t="shared" si="179"/>
        <v>0</v>
      </c>
      <c r="AB298" s="62">
        <f t="shared" si="180"/>
        <v>0</v>
      </c>
      <c r="AC298" s="33"/>
      <c r="AD298" s="202">
        <f>AD237</f>
        <v>0.41</v>
      </c>
      <c r="AE298" s="194">
        <v>1</v>
      </c>
      <c r="AF298" s="203">
        <f>AE298*AD298</f>
        <v>0.41</v>
      </c>
      <c r="AG298" s="21"/>
      <c r="AH298" s="197">
        <f t="shared" si="182"/>
        <v>0</v>
      </c>
      <c r="AI298" s="62">
        <f t="shared" si="183"/>
        <v>0</v>
      </c>
      <c r="AJ298" s="33"/>
      <c r="AK298" s="202">
        <f>AK237</f>
        <v>0</v>
      </c>
      <c r="AL298" s="194">
        <v>1</v>
      </c>
      <c r="AM298" s="203">
        <f>AL298*AK298</f>
        <v>0</v>
      </c>
      <c r="AN298" s="21"/>
      <c r="AO298" s="197">
        <f t="shared" si="185"/>
        <v>-0.41</v>
      </c>
      <c r="AP298" s="62" t="str">
        <f t="shared" si="186"/>
        <v/>
      </c>
      <c r="AQ298" s="33"/>
      <c r="AR298" s="202">
        <f>AR237</f>
        <v>0</v>
      </c>
      <c r="AS298" s="194">
        <v>1</v>
      </c>
      <c r="AT298" s="203">
        <f>AS298*AR298</f>
        <v>0</v>
      </c>
      <c r="AU298" s="21"/>
      <c r="AV298" s="197">
        <f t="shared" si="188"/>
        <v>0</v>
      </c>
      <c r="AW298" s="62" t="str">
        <f t="shared" si="189"/>
        <v/>
      </c>
      <c r="AX298" s="15"/>
      <c r="AY298" s="15"/>
    </row>
    <row r="299" spans="1:51" x14ac:dyDescent="0.35">
      <c r="A299" s="13"/>
      <c r="B299" s="94" t="s">
        <v>35</v>
      </c>
      <c r="C299" s="95"/>
      <c r="D299" s="96"/>
      <c r="E299" s="95"/>
      <c r="F299" s="77"/>
      <c r="G299" s="204"/>
      <c r="H299" s="205"/>
      <c r="I299" s="99">
        <f>SUM(I294:I298)+I293</f>
        <v>44.882122250000002</v>
      </c>
      <c r="J299" s="204"/>
      <c r="K299" s="205"/>
      <c r="L299" s="99">
        <f>SUM(L294:L298)+L293</f>
        <v>47.691122249999999</v>
      </c>
      <c r="M299" s="81">
        <f t="shared" si="173"/>
        <v>2.8089999999999975</v>
      </c>
      <c r="N299" s="82">
        <f t="shared" si="174"/>
        <v>6.2586167034469883E-2</v>
      </c>
      <c r="O299" s="99"/>
      <c r="P299" s="204"/>
      <c r="Q299" s="205"/>
      <c r="R299" s="99">
        <f>SUM(R294:R298)+R293</f>
        <v>48.136122250000007</v>
      </c>
      <c r="S299" s="77"/>
      <c r="T299" s="81">
        <f t="shared" si="176"/>
        <v>0.44500000000000739</v>
      </c>
      <c r="U299" s="82">
        <f t="shared" si="177"/>
        <v>9.330877090022921E-3</v>
      </c>
      <c r="V299" s="201"/>
      <c r="W299" s="204"/>
      <c r="X299" s="205"/>
      <c r="Y299" s="99">
        <f>SUM(Y294:Y298)+Y293</f>
        <v>51.536122250000005</v>
      </c>
      <c r="Z299" s="77"/>
      <c r="AA299" s="81">
        <f t="shared" si="179"/>
        <v>3.3999999999999986</v>
      </c>
      <c r="AB299" s="82">
        <f t="shared" si="180"/>
        <v>7.0633026531338391E-2</v>
      </c>
      <c r="AC299" s="201"/>
      <c r="AD299" s="204"/>
      <c r="AE299" s="205"/>
      <c r="AF299" s="99">
        <f>SUM(AF294:AF298)+AF293</f>
        <v>55.256122250000004</v>
      </c>
      <c r="AG299" s="77"/>
      <c r="AH299" s="81">
        <f t="shared" si="182"/>
        <v>3.7199999999999989</v>
      </c>
      <c r="AI299" s="82">
        <f t="shared" si="183"/>
        <v>7.2182380776621174E-2</v>
      </c>
      <c r="AJ299" s="201"/>
      <c r="AK299" s="204"/>
      <c r="AL299" s="205"/>
      <c r="AM299" s="99">
        <f>SUM(AM294:AM298)+AM293</f>
        <v>58.816122249999999</v>
      </c>
      <c r="AN299" s="77"/>
      <c r="AO299" s="81">
        <f t="shared" si="185"/>
        <v>3.5599999999999952</v>
      </c>
      <c r="AP299" s="82">
        <f t="shared" si="186"/>
        <v>6.442724995961864E-2</v>
      </c>
      <c r="AQ299" s="201"/>
      <c r="AR299" s="204"/>
      <c r="AS299" s="205"/>
      <c r="AT299" s="99">
        <f>SUM(AT294:AT298)+AT293</f>
        <v>61.676122249999999</v>
      </c>
      <c r="AU299" s="77"/>
      <c r="AV299" s="81">
        <f t="shared" si="188"/>
        <v>2.8599999999999994</v>
      </c>
      <c r="AW299" s="82">
        <f t="shared" si="189"/>
        <v>4.8626123086514761E-2</v>
      </c>
      <c r="AX299" s="15"/>
      <c r="AY299" s="15"/>
    </row>
    <row r="300" spans="1:51" x14ac:dyDescent="0.35">
      <c r="A300" s="13"/>
      <c r="B300" s="21" t="s">
        <v>36</v>
      </c>
      <c r="C300" s="21"/>
      <c r="D300" s="57" t="s">
        <v>30</v>
      </c>
      <c r="E300" s="21"/>
      <c r="F300" s="21"/>
      <c r="G300" s="206">
        <f>G51</f>
        <v>1.158E-2</v>
      </c>
      <c r="H300" s="207">
        <f>$G$270*(1+G321)</f>
        <v>669.17500000000007</v>
      </c>
      <c r="I300" s="195">
        <f>H300*G300</f>
        <v>7.7490465000000004</v>
      </c>
      <c r="J300" s="206">
        <f>J51</f>
        <v>1.141E-2</v>
      </c>
      <c r="K300" s="207">
        <f>$G$270*(1+J321)</f>
        <v>669.17500000000007</v>
      </c>
      <c r="L300" s="195">
        <f>K300*J300</f>
        <v>7.6352867500000006</v>
      </c>
      <c r="M300" s="61">
        <f t="shared" si="173"/>
        <v>-0.11375974999999983</v>
      </c>
      <c r="N300" s="62">
        <f t="shared" si="174"/>
        <v>-1.4680483592400668E-2</v>
      </c>
      <c r="O300" s="195"/>
      <c r="P300" s="206">
        <f>P51</f>
        <v>1.2019999999999999E-2</v>
      </c>
      <c r="Q300" s="207">
        <f>$G$270*(1+P321)</f>
        <v>669.17500000000007</v>
      </c>
      <c r="R300" s="195">
        <f>Q300*P300</f>
        <v>8.0434835000000007</v>
      </c>
      <c r="S300" s="21"/>
      <c r="T300" s="197">
        <f t="shared" si="176"/>
        <v>0.40819675000000011</v>
      </c>
      <c r="U300" s="198">
        <f t="shared" si="177"/>
        <v>5.3461875547765131E-2</v>
      </c>
      <c r="V300" s="33"/>
      <c r="W300" s="206">
        <f>W51</f>
        <v>1.2019999999999999E-2</v>
      </c>
      <c r="X300" s="207">
        <f>$G$270*(1+W321)</f>
        <v>669.17500000000007</v>
      </c>
      <c r="Y300" s="195">
        <f>X300*W300</f>
        <v>8.0434835000000007</v>
      </c>
      <c r="Z300" s="21"/>
      <c r="AA300" s="197">
        <f t="shared" si="179"/>
        <v>0</v>
      </c>
      <c r="AB300" s="198">
        <f t="shared" si="180"/>
        <v>0</v>
      </c>
      <c r="AC300" s="33"/>
      <c r="AD300" s="206">
        <f>AD51</f>
        <v>1.2019999999999999E-2</v>
      </c>
      <c r="AE300" s="207">
        <f>$G$270*(1+AD321)</f>
        <v>669.17500000000007</v>
      </c>
      <c r="AF300" s="195">
        <f>AE300*AD300</f>
        <v>8.0434835000000007</v>
      </c>
      <c r="AG300" s="21"/>
      <c r="AH300" s="197">
        <f t="shared" si="182"/>
        <v>0</v>
      </c>
      <c r="AI300" s="198">
        <f t="shared" si="183"/>
        <v>0</v>
      </c>
      <c r="AJ300" s="33"/>
      <c r="AK300" s="206">
        <f>AK51</f>
        <v>1.2019999999999999E-2</v>
      </c>
      <c r="AL300" s="207">
        <f>$G$270*(1+AK321)</f>
        <v>669.17500000000007</v>
      </c>
      <c r="AM300" s="195">
        <f>AL300*AK300</f>
        <v>8.0434835000000007</v>
      </c>
      <c r="AN300" s="21"/>
      <c r="AO300" s="197">
        <f t="shared" si="185"/>
        <v>0</v>
      </c>
      <c r="AP300" s="198">
        <f t="shared" si="186"/>
        <v>0</v>
      </c>
      <c r="AQ300" s="33"/>
      <c r="AR300" s="206">
        <f>AR51</f>
        <v>1.2019999999999999E-2</v>
      </c>
      <c r="AS300" s="207">
        <f>$G$270*(1+AR321)</f>
        <v>669.17500000000007</v>
      </c>
      <c r="AT300" s="195">
        <f>AS300*AR300</f>
        <v>8.0434835000000007</v>
      </c>
      <c r="AU300" s="21"/>
      <c r="AV300" s="197">
        <f t="shared" si="188"/>
        <v>0</v>
      </c>
      <c r="AW300" s="198">
        <f t="shared" si="189"/>
        <v>0</v>
      </c>
      <c r="AX300" s="15"/>
      <c r="AY300" s="15"/>
    </row>
    <row r="301" spans="1:51" x14ac:dyDescent="0.35">
      <c r="A301" s="13"/>
      <c r="B301" s="21" t="s">
        <v>37</v>
      </c>
      <c r="C301" s="21"/>
      <c r="D301" s="57" t="s">
        <v>30</v>
      </c>
      <c r="E301" s="21"/>
      <c r="F301" s="21"/>
      <c r="G301" s="206">
        <f>G52</f>
        <v>7.3299999999999997E-3</v>
      </c>
      <c r="H301" s="208">
        <f>+H300</f>
        <v>669.17500000000007</v>
      </c>
      <c r="I301" s="195">
        <f>H301*G301</f>
        <v>4.9050527500000003</v>
      </c>
      <c r="J301" s="206">
        <f>J52</f>
        <v>7.79E-3</v>
      </c>
      <c r="K301" s="208">
        <f>+K300</f>
        <v>669.17500000000007</v>
      </c>
      <c r="L301" s="195">
        <f>K301*J301</f>
        <v>5.2128732500000003</v>
      </c>
      <c r="M301" s="61">
        <f t="shared" si="173"/>
        <v>0.30782050000000005</v>
      </c>
      <c r="N301" s="62">
        <f t="shared" si="174"/>
        <v>6.2755798090040935E-2</v>
      </c>
      <c r="O301" s="195"/>
      <c r="P301" s="206">
        <f>P52</f>
        <v>8.3300000000000006E-3</v>
      </c>
      <c r="Q301" s="208">
        <f>+Q300</f>
        <v>669.17500000000007</v>
      </c>
      <c r="R301" s="195">
        <f>Q301*P301</f>
        <v>5.5742277500000013</v>
      </c>
      <c r="S301" s="21"/>
      <c r="T301" s="197">
        <f t="shared" si="176"/>
        <v>0.36135450000000091</v>
      </c>
      <c r="U301" s="198">
        <f t="shared" si="177"/>
        <v>6.9319640564826868E-2</v>
      </c>
      <c r="V301" s="33"/>
      <c r="W301" s="206">
        <f>W52</f>
        <v>8.3300000000000006E-3</v>
      </c>
      <c r="X301" s="208">
        <f>+X300</f>
        <v>669.17500000000007</v>
      </c>
      <c r="Y301" s="195">
        <f>X301*W301</f>
        <v>5.5742277500000013</v>
      </c>
      <c r="Z301" s="21"/>
      <c r="AA301" s="197">
        <f t="shared" si="179"/>
        <v>0</v>
      </c>
      <c r="AB301" s="198">
        <f t="shared" si="180"/>
        <v>0</v>
      </c>
      <c r="AC301" s="33"/>
      <c r="AD301" s="206">
        <f>AD52</f>
        <v>8.3300000000000006E-3</v>
      </c>
      <c r="AE301" s="208">
        <f>+AE300</f>
        <v>669.17500000000007</v>
      </c>
      <c r="AF301" s="195">
        <f>AE301*AD301</f>
        <v>5.5742277500000013</v>
      </c>
      <c r="AG301" s="21"/>
      <c r="AH301" s="197">
        <f t="shared" si="182"/>
        <v>0</v>
      </c>
      <c r="AI301" s="198">
        <f t="shared" si="183"/>
        <v>0</v>
      </c>
      <c r="AJ301" s="33"/>
      <c r="AK301" s="206">
        <f>AK52</f>
        <v>8.3300000000000006E-3</v>
      </c>
      <c r="AL301" s="208">
        <f>+AL300</f>
        <v>669.17500000000007</v>
      </c>
      <c r="AM301" s="195">
        <f>AL301*AK301</f>
        <v>5.5742277500000013</v>
      </c>
      <c r="AN301" s="21"/>
      <c r="AO301" s="197">
        <f t="shared" si="185"/>
        <v>0</v>
      </c>
      <c r="AP301" s="198">
        <f t="shared" si="186"/>
        <v>0</v>
      </c>
      <c r="AQ301" s="33"/>
      <c r="AR301" s="206">
        <f>AR52</f>
        <v>8.3300000000000006E-3</v>
      </c>
      <c r="AS301" s="208">
        <f>+AS300</f>
        <v>669.17500000000007</v>
      </c>
      <c r="AT301" s="195">
        <f>AS301*AR301</f>
        <v>5.5742277500000013</v>
      </c>
      <c r="AU301" s="21"/>
      <c r="AV301" s="197">
        <f t="shared" si="188"/>
        <v>0</v>
      </c>
      <c r="AW301" s="198">
        <f t="shared" si="189"/>
        <v>0</v>
      </c>
      <c r="AX301" s="15"/>
      <c r="AY301" s="15"/>
    </row>
    <row r="302" spans="1:51" x14ac:dyDescent="0.35">
      <c r="A302" s="13"/>
      <c r="B302" s="94" t="s">
        <v>38</v>
      </c>
      <c r="C302" s="75"/>
      <c r="D302" s="96"/>
      <c r="E302" s="75"/>
      <c r="F302" s="108"/>
      <c r="G302" s="106"/>
      <c r="H302" s="107"/>
      <c r="I302" s="99">
        <f>SUM(I299:I301)</f>
        <v>57.536221500000003</v>
      </c>
      <c r="J302" s="106"/>
      <c r="K302" s="107"/>
      <c r="L302" s="99">
        <f>SUM(L299:L301)</f>
        <v>60.539282249999999</v>
      </c>
      <c r="M302" s="81">
        <f t="shared" si="173"/>
        <v>3.0030607499999959</v>
      </c>
      <c r="N302" s="82">
        <f t="shared" si="174"/>
        <v>5.2194264268813614E-2</v>
      </c>
      <c r="O302" s="99"/>
      <c r="P302" s="106"/>
      <c r="Q302" s="107"/>
      <c r="R302" s="99">
        <f>SUM(R299:R301)</f>
        <v>61.753833500000006</v>
      </c>
      <c r="S302" s="108"/>
      <c r="T302" s="81">
        <f t="shared" si="176"/>
        <v>1.2145512500000066</v>
      </c>
      <c r="U302" s="82">
        <f t="shared" si="177"/>
        <v>2.0062201018248883E-2</v>
      </c>
      <c r="V302" s="201"/>
      <c r="W302" s="106"/>
      <c r="X302" s="107"/>
      <c r="Y302" s="99">
        <f>SUM(Y299:Y301)</f>
        <v>65.153833500000005</v>
      </c>
      <c r="Z302" s="108"/>
      <c r="AA302" s="81">
        <f t="shared" si="179"/>
        <v>3.3999999999999986</v>
      </c>
      <c r="AB302" s="82">
        <f t="shared" si="180"/>
        <v>5.5057310733591922E-2</v>
      </c>
      <c r="AC302" s="201"/>
      <c r="AD302" s="106"/>
      <c r="AE302" s="107"/>
      <c r="AF302" s="99">
        <f>SUM(AF299:AF301)</f>
        <v>68.873833500000003</v>
      </c>
      <c r="AG302" s="108"/>
      <c r="AH302" s="81">
        <f t="shared" si="182"/>
        <v>3.7199999999999989</v>
      </c>
      <c r="AI302" s="82">
        <f t="shared" si="183"/>
        <v>5.7095642729909343E-2</v>
      </c>
      <c r="AJ302" s="201"/>
      <c r="AK302" s="106"/>
      <c r="AL302" s="107"/>
      <c r="AM302" s="99">
        <f>SUM(AM299:AM301)</f>
        <v>72.433833500000006</v>
      </c>
      <c r="AN302" s="108"/>
      <c r="AO302" s="81">
        <f t="shared" si="185"/>
        <v>3.5600000000000023</v>
      </c>
      <c r="AP302" s="82">
        <f t="shared" si="186"/>
        <v>5.1688715715236061E-2</v>
      </c>
      <c r="AQ302" s="201"/>
      <c r="AR302" s="106"/>
      <c r="AS302" s="107"/>
      <c r="AT302" s="99">
        <f>SUM(AT299:AT301)</f>
        <v>75.293833500000005</v>
      </c>
      <c r="AU302" s="108"/>
      <c r="AV302" s="81">
        <f t="shared" si="188"/>
        <v>2.8599999999999994</v>
      </c>
      <c r="AW302" s="82">
        <f t="shared" si="189"/>
        <v>3.9484310878009778E-2</v>
      </c>
      <c r="AX302" s="15"/>
      <c r="AY302" s="15"/>
    </row>
    <row r="303" spans="1:51" x14ac:dyDescent="0.35">
      <c r="A303" s="13"/>
      <c r="B303" s="56" t="s">
        <v>39</v>
      </c>
      <c r="C303" s="56"/>
      <c r="D303" s="57" t="s">
        <v>30</v>
      </c>
      <c r="E303" s="56"/>
      <c r="F303" s="21"/>
      <c r="G303" s="109">
        <v>4.1000000000000003E-3</v>
      </c>
      <c r="H303" s="91">
        <f>+H300</f>
        <v>669.17500000000007</v>
      </c>
      <c r="I303" s="69">
        <f t="shared" ref="I303:I313" si="204">H303*G303</f>
        <v>2.7436175000000005</v>
      </c>
      <c r="J303" s="109">
        <v>4.1000000000000003E-3</v>
      </c>
      <c r="K303" s="91">
        <f>+K300</f>
        <v>669.17500000000007</v>
      </c>
      <c r="L303" s="69">
        <f t="shared" ref="L303:L313" si="205">K303*J303</f>
        <v>2.7436175000000005</v>
      </c>
      <c r="M303" s="61">
        <f t="shared" si="173"/>
        <v>0</v>
      </c>
      <c r="N303" s="62">
        <f t="shared" si="174"/>
        <v>0</v>
      </c>
      <c r="O303" s="69"/>
      <c r="P303" s="109">
        <v>4.1000000000000003E-3</v>
      </c>
      <c r="Q303" s="91">
        <f>+Q300</f>
        <v>669.17500000000007</v>
      </c>
      <c r="R303" s="69">
        <f t="shared" ref="R303:R313" si="206">Q303*P303</f>
        <v>2.7436175000000005</v>
      </c>
      <c r="S303" s="64"/>
      <c r="T303" s="61">
        <f t="shared" si="176"/>
        <v>0</v>
      </c>
      <c r="U303" s="62">
        <f t="shared" si="177"/>
        <v>0</v>
      </c>
      <c r="V303" s="65"/>
      <c r="W303" s="109">
        <v>4.1000000000000003E-3</v>
      </c>
      <c r="X303" s="91">
        <f>+X300</f>
        <v>669.17500000000007</v>
      </c>
      <c r="Y303" s="69">
        <f t="shared" ref="Y303:Y313" si="207">X303*W303</f>
        <v>2.7436175000000005</v>
      </c>
      <c r="Z303" s="64"/>
      <c r="AA303" s="61">
        <f t="shared" si="179"/>
        <v>0</v>
      </c>
      <c r="AB303" s="62">
        <f t="shared" si="180"/>
        <v>0</v>
      </c>
      <c r="AC303" s="65"/>
      <c r="AD303" s="109">
        <v>4.1000000000000003E-3</v>
      </c>
      <c r="AE303" s="91">
        <f>+AE300</f>
        <v>669.17500000000007</v>
      </c>
      <c r="AF303" s="69">
        <f t="shared" ref="AF303:AF313" si="208">AE303*AD303</f>
        <v>2.7436175000000005</v>
      </c>
      <c r="AG303" s="64"/>
      <c r="AH303" s="61">
        <f t="shared" si="182"/>
        <v>0</v>
      </c>
      <c r="AI303" s="62">
        <f t="shared" si="183"/>
        <v>0</v>
      </c>
      <c r="AJ303" s="65"/>
      <c r="AK303" s="109">
        <v>4.1000000000000003E-3</v>
      </c>
      <c r="AL303" s="91">
        <f>+AL300</f>
        <v>669.17500000000007</v>
      </c>
      <c r="AM303" s="69">
        <f t="shared" ref="AM303:AM313" si="209">AL303*AK303</f>
        <v>2.7436175000000005</v>
      </c>
      <c r="AN303" s="64"/>
      <c r="AO303" s="61">
        <f t="shared" si="185"/>
        <v>0</v>
      </c>
      <c r="AP303" s="62">
        <f t="shared" si="186"/>
        <v>0</v>
      </c>
      <c r="AQ303" s="65"/>
      <c r="AR303" s="109">
        <v>4.1000000000000003E-3</v>
      </c>
      <c r="AS303" s="91">
        <f>+AS300</f>
        <v>669.17500000000007</v>
      </c>
      <c r="AT303" s="69">
        <f t="shared" ref="AT303:AT313" si="210">AS303*AR303</f>
        <v>2.7436175000000005</v>
      </c>
      <c r="AU303" s="64"/>
      <c r="AV303" s="61">
        <f t="shared" si="188"/>
        <v>0</v>
      </c>
      <c r="AW303" s="62">
        <f t="shared" si="189"/>
        <v>0</v>
      </c>
      <c r="AX303" s="15"/>
      <c r="AY303" s="15"/>
    </row>
    <row r="304" spans="1:51" x14ac:dyDescent="0.35">
      <c r="A304" s="13"/>
      <c r="B304" s="56" t="s">
        <v>40</v>
      </c>
      <c r="C304" s="56"/>
      <c r="D304" s="57" t="s">
        <v>30</v>
      </c>
      <c r="E304" s="56"/>
      <c r="F304" s="21"/>
      <c r="G304" s="109">
        <v>6.9999999999999999E-4</v>
      </c>
      <c r="H304" s="91">
        <f>+H300</f>
        <v>669.17500000000007</v>
      </c>
      <c r="I304" s="69">
        <f t="shared" si="204"/>
        <v>0.46842250000000002</v>
      </c>
      <c r="J304" s="109">
        <v>6.9999999999999999E-4</v>
      </c>
      <c r="K304" s="91">
        <f>+K300</f>
        <v>669.17500000000007</v>
      </c>
      <c r="L304" s="69">
        <f t="shared" si="205"/>
        <v>0.46842250000000002</v>
      </c>
      <c r="M304" s="61">
        <f t="shared" si="173"/>
        <v>0</v>
      </c>
      <c r="N304" s="62">
        <f t="shared" si="174"/>
        <v>0</v>
      </c>
      <c r="O304" s="69"/>
      <c r="P304" s="109">
        <v>6.9999999999999999E-4</v>
      </c>
      <c r="Q304" s="91">
        <f>+Q300</f>
        <v>669.17500000000007</v>
      </c>
      <c r="R304" s="69">
        <f t="shared" si="206"/>
        <v>0.46842250000000002</v>
      </c>
      <c r="S304" s="64"/>
      <c r="T304" s="61">
        <f t="shared" si="176"/>
        <v>0</v>
      </c>
      <c r="U304" s="62">
        <f t="shared" si="177"/>
        <v>0</v>
      </c>
      <c r="V304" s="65"/>
      <c r="W304" s="109">
        <v>6.9999999999999999E-4</v>
      </c>
      <c r="X304" s="91">
        <f>+X300</f>
        <v>669.17500000000007</v>
      </c>
      <c r="Y304" s="69">
        <f t="shared" si="207"/>
        <v>0.46842250000000002</v>
      </c>
      <c r="Z304" s="64"/>
      <c r="AA304" s="61">
        <f t="shared" si="179"/>
        <v>0</v>
      </c>
      <c r="AB304" s="62">
        <f t="shared" si="180"/>
        <v>0</v>
      </c>
      <c r="AC304" s="65"/>
      <c r="AD304" s="109">
        <v>6.9999999999999999E-4</v>
      </c>
      <c r="AE304" s="91">
        <f>+AE300</f>
        <v>669.17500000000007</v>
      </c>
      <c r="AF304" s="69">
        <f t="shared" si="208"/>
        <v>0.46842250000000002</v>
      </c>
      <c r="AG304" s="64"/>
      <c r="AH304" s="61">
        <f t="shared" si="182"/>
        <v>0</v>
      </c>
      <c r="AI304" s="62">
        <f t="shared" si="183"/>
        <v>0</v>
      </c>
      <c r="AJ304" s="65"/>
      <c r="AK304" s="109">
        <v>6.9999999999999999E-4</v>
      </c>
      <c r="AL304" s="91">
        <f>+AL300</f>
        <v>669.17500000000007</v>
      </c>
      <c r="AM304" s="69">
        <f t="shared" si="209"/>
        <v>0.46842250000000002</v>
      </c>
      <c r="AN304" s="64"/>
      <c r="AO304" s="61">
        <f t="shared" si="185"/>
        <v>0</v>
      </c>
      <c r="AP304" s="62">
        <f t="shared" si="186"/>
        <v>0</v>
      </c>
      <c r="AQ304" s="65"/>
      <c r="AR304" s="109">
        <v>6.9999999999999999E-4</v>
      </c>
      <c r="AS304" s="91">
        <f>+AS300</f>
        <v>669.17500000000007</v>
      </c>
      <c r="AT304" s="69">
        <f t="shared" si="210"/>
        <v>0.46842250000000002</v>
      </c>
      <c r="AU304" s="64"/>
      <c r="AV304" s="61">
        <f t="shared" si="188"/>
        <v>0</v>
      </c>
      <c r="AW304" s="62">
        <f t="shared" si="189"/>
        <v>0</v>
      </c>
      <c r="AX304" s="15"/>
      <c r="AY304" s="15"/>
    </row>
    <row r="305" spans="1:51" x14ac:dyDescent="0.35">
      <c r="A305" s="13"/>
      <c r="B305" s="56" t="s">
        <v>41</v>
      </c>
      <c r="C305" s="56"/>
      <c r="D305" s="57" t="s">
        <v>30</v>
      </c>
      <c r="E305" s="56"/>
      <c r="F305" s="21"/>
      <c r="G305" s="109">
        <v>4.0000000000000002E-4</v>
      </c>
      <c r="H305" s="91">
        <f>+H300</f>
        <v>669.17500000000007</v>
      </c>
      <c r="I305" s="69">
        <f t="shared" si="204"/>
        <v>0.26767000000000002</v>
      </c>
      <c r="J305" s="109">
        <v>4.0000000000000002E-4</v>
      </c>
      <c r="K305" s="91">
        <f>+K300</f>
        <v>669.17500000000007</v>
      </c>
      <c r="L305" s="69">
        <f t="shared" si="205"/>
        <v>0.26767000000000002</v>
      </c>
      <c r="M305" s="61">
        <f t="shared" si="173"/>
        <v>0</v>
      </c>
      <c r="N305" s="62">
        <f t="shared" si="174"/>
        <v>0</v>
      </c>
      <c r="O305" s="69"/>
      <c r="P305" s="109">
        <v>4.0000000000000002E-4</v>
      </c>
      <c r="Q305" s="91">
        <f>+Q300</f>
        <v>669.17500000000007</v>
      </c>
      <c r="R305" s="69">
        <f t="shared" si="206"/>
        <v>0.26767000000000002</v>
      </c>
      <c r="S305" s="64"/>
      <c r="T305" s="61">
        <f t="shared" si="176"/>
        <v>0</v>
      </c>
      <c r="U305" s="62">
        <f t="shared" si="177"/>
        <v>0</v>
      </c>
      <c r="V305" s="65"/>
      <c r="W305" s="109">
        <v>4.0000000000000002E-4</v>
      </c>
      <c r="X305" s="91">
        <f>+X300</f>
        <v>669.17500000000007</v>
      </c>
      <c r="Y305" s="69">
        <f t="shared" si="207"/>
        <v>0.26767000000000002</v>
      </c>
      <c r="Z305" s="64"/>
      <c r="AA305" s="61">
        <f t="shared" si="179"/>
        <v>0</v>
      </c>
      <c r="AB305" s="62">
        <f t="shared" si="180"/>
        <v>0</v>
      </c>
      <c r="AC305" s="65"/>
      <c r="AD305" s="109">
        <v>4.0000000000000002E-4</v>
      </c>
      <c r="AE305" s="91">
        <f>+AE300</f>
        <v>669.17500000000007</v>
      </c>
      <c r="AF305" s="69">
        <f t="shared" si="208"/>
        <v>0.26767000000000002</v>
      </c>
      <c r="AG305" s="64"/>
      <c r="AH305" s="61">
        <f t="shared" si="182"/>
        <v>0</v>
      </c>
      <c r="AI305" s="62">
        <f t="shared" si="183"/>
        <v>0</v>
      </c>
      <c r="AJ305" s="65"/>
      <c r="AK305" s="109">
        <v>4.0000000000000002E-4</v>
      </c>
      <c r="AL305" s="91">
        <f>+AL300</f>
        <v>669.17500000000007</v>
      </c>
      <c r="AM305" s="69">
        <f t="shared" si="209"/>
        <v>0.26767000000000002</v>
      </c>
      <c r="AN305" s="64"/>
      <c r="AO305" s="61">
        <f t="shared" si="185"/>
        <v>0</v>
      </c>
      <c r="AP305" s="62">
        <f t="shared" si="186"/>
        <v>0</v>
      </c>
      <c r="AQ305" s="65"/>
      <c r="AR305" s="109">
        <v>4.0000000000000002E-4</v>
      </c>
      <c r="AS305" s="91">
        <f>+AS300</f>
        <v>669.17500000000007</v>
      </c>
      <c r="AT305" s="69">
        <f t="shared" si="210"/>
        <v>0.26767000000000002</v>
      </c>
      <c r="AU305" s="64"/>
      <c r="AV305" s="61">
        <f t="shared" si="188"/>
        <v>0</v>
      </c>
      <c r="AW305" s="62">
        <f t="shared" si="189"/>
        <v>0</v>
      </c>
      <c r="AX305" s="15"/>
      <c r="AY305" s="15"/>
    </row>
    <row r="306" spans="1:51" x14ac:dyDescent="0.35">
      <c r="A306" s="13"/>
      <c r="B306" s="56" t="s">
        <v>42</v>
      </c>
      <c r="C306" s="56"/>
      <c r="D306" s="57" t="s">
        <v>24</v>
      </c>
      <c r="E306" s="56"/>
      <c r="F306" s="21"/>
      <c r="G306" s="110">
        <v>0.25</v>
      </c>
      <c r="H306" s="59">
        <v>1</v>
      </c>
      <c r="I306" s="60">
        <f t="shared" si="204"/>
        <v>0.25</v>
      </c>
      <c r="J306" s="110">
        <v>0.25</v>
      </c>
      <c r="K306" s="59">
        <v>1</v>
      </c>
      <c r="L306" s="60">
        <f t="shared" si="205"/>
        <v>0.25</v>
      </c>
      <c r="M306" s="61">
        <f t="shared" si="173"/>
        <v>0</v>
      </c>
      <c r="N306" s="62">
        <f t="shared" si="174"/>
        <v>0</v>
      </c>
      <c r="O306" s="60"/>
      <c r="P306" s="110">
        <v>0.25</v>
      </c>
      <c r="Q306" s="59">
        <v>1</v>
      </c>
      <c r="R306" s="60">
        <f t="shared" si="206"/>
        <v>0.25</v>
      </c>
      <c r="S306" s="64"/>
      <c r="T306" s="61">
        <f t="shared" si="176"/>
        <v>0</v>
      </c>
      <c r="U306" s="62">
        <f t="shared" si="177"/>
        <v>0</v>
      </c>
      <c r="V306" s="65"/>
      <c r="W306" s="110">
        <v>0.25</v>
      </c>
      <c r="X306" s="59">
        <v>1</v>
      </c>
      <c r="Y306" s="60">
        <f t="shared" si="207"/>
        <v>0.25</v>
      </c>
      <c r="Z306" s="64"/>
      <c r="AA306" s="61">
        <f t="shared" si="179"/>
        <v>0</v>
      </c>
      <c r="AB306" s="62">
        <f t="shared" si="180"/>
        <v>0</v>
      </c>
      <c r="AC306" s="65"/>
      <c r="AD306" s="110">
        <v>0.25</v>
      </c>
      <c r="AE306" s="59">
        <v>1</v>
      </c>
      <c r="AF306" s="60">
        <f t="shared" si="208"/>
        <v>0.25</v>
      </c>
      <c r="AG306" s="64"/>
      <c r="AH306" s="61">
        <f t="shared" si="182"/>
        <v>0</v>
      </c>
      <c r="AI306" s="62">
        <f t="shared" si="183"/>
        <v>0</v>
      </c>
      <c r="AJ306" s="65"/>
      <c r="AK306" s="110">
        <v>0.25</v>
      </c>
      <c r="AL306" s="59">
        <v>1</v>
      </c>
      <c r="AM306" s="60">
        <f t="shared" si="209"/>
        <v>0.25</v>
      </c>
      <c r="AN306" s="64"/>
      <c r="AO306" s="61">
        <f t="shared" si="185"/>
        <v>0</v>
      </c>
      <c r="AP306" s="62">
        <f t="shared" si="186"/>
        <v>0</v>
      </c>
      <c r="AQ306" s="65"/>
      <c r="AR306" s="110">
        <v>0.25</v>
      </c>
      <c r="AS306" s="59">
        <v>1</v>
      </c>
      <c r="AT306" s="60">
        <f t="shared" si="210"/>
        <v>0.25</v>
      </c>
      <c r="AU306" s="64"/>
      <c r="AV306" s="61">
        <f t="shared" si="188"/>
        <v>0</v>
      </c>
      <c r="AW306" s="62">
        <f t="shared" si="189"/>
        <v>0</v>
      </c>
      <c r="AX306" s="15"/>
      <c r="AY306" s="15"/>
    </row>
    <row r="307" spans="1:51" x14ac:dyDescent="0.35">
      <c r="A307" s="13"/>
      <c r="B307" s="56" t="s">
        <v>43</v>
      </c>
      <c r="C307" s="56"/>
      <c r="D307" s="57" t="s">
        <v>30</v>
      </c>
      <c r="E307" s="56"/>
      <c r="F307" s="21"/>
      <c r="G307" s="109">
        <v>7.3999999999999996E-2</v>
      </c>
      <c r="H307" s="111">
        <f>$D$323*$G$270</f>
        <v>409.5</v>
      </c>
      <c r="I307" s="69">
        <f t="shared" si="204"/>
        <v>30.302999999999997</v>
      </c>
      <c r="J307" s="109">
        <v>7.3999999999999996E-2</v>
      </c>
      <c r="K307" s="111">
        <f>$D$323*$G$270</f>
        <v>409.5</v>
      </c>
      <c r="L307" s="69">
        <f t="shared" si="205"/>
        <v>30.302999999999997</v>
      </c>
      <c r="M307" s="61">
        <f t="shared" si="173"/>
        <v>0</v>
      </c>
      <c r="N307" s="62">
        <f t="shared" si="174"/>
        <v>0</v>
      </c>
      <c r="O307" s="69"/>
      <c r="P307" s="109">
        <v>7.3999999999999996E-2</v>
      </c>
      <c r="Q307" s="111">
        <f>$D$323*$G$270</f>
        <v>409.5</v>
      </c>
      <c r="R307" s="69">
        <f t="shared" si="206"/>
        <v>30.302999999999997</v>
      </c>
      <c r="S307" s="64"/>
      <c r="T307" s="61">
        <f t="shared" si="176"/>
        <v>0</v>
      </c>
      <c r="U307" s="62">
        <f t="shared" si="177"/>
        <v>0</v>
      </c>
      <c r="V307" s="65"/>
      <c r="W307" s="109">
        <v>7.3999999999999996E-2</v>
      </c>
      <c r="X307" s="111">
        <f>$D$323*$G$270</f>
        <v>409.5</v>
      </c>
      <c r="Y307" s="69">
        <f t="shared" si="207"/>
        <v>30.302999999999997</v>
      </c>
      <c r="Z307" s="64"/>
      <c r="AA307" s="61">
        <f t="shared" si="179"/>
        <v>0</v>
      </c>
      <c r="AB307" s="62">
        <f t="shared" si="180"/>
        <v>0</v>
      </c>
      <c r="AC307" s="65"/>
      <c r="AD307" s="109">
        <v>7.3999999999999996E-2</v>
      </c>
      <c r="AE307" s="111">
        <f>$D$323*$G$270</f>
        <v>409.5</v>
      </c>
      <c r="AF307" s="69">
        <f t="shared" si="208"/>
        <v>30.302999999999997</v>
      </c>
      <c r="AG307" s="64"/>
      <c r="AH307" s="61">
        <f t="shared" si="182"/>
        <v>0</v>
      </c>
      <c r="AI307" s="62">
        <f t="shared" si="183"/>
        <v>0</v>
      </c>
      <c r="AJ307" s="65"/>
      <c r="AK307" s="109">
        <v>7.3999999999999996E-2</v>
      </c>
      <c r="AL307" s="111">
        <f>$D$323*$G$270</f>
        <v>409.5</v>
      </c>
      <c r="AM307" s="69">
        <f t="shared" si="209"/>
        <v>30.302999999999997</v>
      </c>
      <c r="AN307" s="64"/>
      <c r="AO307" s="61">
        <f t="shared" si="185"/>
        <v>0</v>
      </c>
      <c r="AP307" s="62">
        <f t="shared" si="186"/>
        <v>0</v>
      </c>
      <c r="AQ307" s="65"/>
      <c r="AR307" s="109">
        <v>7.3999999999999996E-2</v>
      </c>
      <c r="AS307" s="111">
        <f>$D$323*$G$270</f>
        <v>409.5</v>
      </c>
      <c r="AT307" s="69">
        <f t="shared" si="210"/>
        <v>30.302999999999997</v>
      </c>
      <c r="AU307" s="64"/>
      <c r="AV307" s="61">
        <f t="shared" si="188"/>
        <v>0</v>
      </c>
      <c r="AW307" s="62">
        <f t="shared" si="189"/>
        <v>0</v>
      </c>
      <c r="AX307" s="15"/>
      <c r="AY307" s="15"/>
    </row>
    <row r="308" spans="1:51" x14ac:dyDescent="0.35">
      <c r="A308" s="13"/>
      <c r="B308" s="56" t="s">
        <v>44</v>
      </c>
      <c r="C308" s="56"/>
      <c r="D308" s="57" t="s">
        <v>30</v>
      </c>
      <c r="E308" s="56"/>
      <c r="F308" s="21"/>
      <c r="G308" s="109">
        <v>0.10199999999999999</v>
      </c>
      <c r="H308" s="113">
        <f>$D$324*$G$270</f>
        <v>117</v>
      </c>
      <c r="I308" s="69">
        <f t="shared" si="204"/>
        <v>11.933999999999999</v>
      </c>
      <c r="J308" s="109">
        <v>0.10199999999999999</v>
      </c>
      <c r="K308" s="113">
        <f>$D$324*$G$270</f>
        <v>117</v>
      </c>
      <c r="L308" s="69">
        <f t="shared" si="205"/>
        <v>11.933999999999999</v>
      </c>
      <c r="M308" s="61">
        <f t="shared" si="173"/>
        <v>0</v>
      </c>
      <c r="N308" s="62">
        <f t="shared" si="174"/>
        <v>0</v>
      </c>
      <c r="O308" s="69"/>
      <c r="P308" s="109">
        <v>0.10199999999999999</v>
      </c>
      <c r="Q308" s="113">
        <f>$D$324*$G$270</f>
        <v>117</v>
      </c>
      <c r="R308" s="69">
        <f t="shared" si="206"/>
        <v>11.933999999999999</v>
      </c>
      <c r="S308" s="64"/>
      <c r="T308" s="61">
        <f t="shared" si="176"/>
        <v>0</v>
      </c>
      <c r="U308" s="62">
        <f t="shared" si="177"/>
        <v>0</v>
      </c>
      <c r="V308" s="65"/>
      <c r="W308" s="109">
        <v>0.10199999999999999</v>
      </c>
      <c r="X308" s="113">
        <f>$D$324*$G$270</f>
        <v>117</v>
      </c>
      <c r="Y308" s="69">
        <f t="shared" si="207"/>
        <v>11.933999999999999</v>
      </c>
      <c r="Z308" s="64"/>
      <c r="AA308" s="61">
        <f t="shared" si="179"/>
        <v>0</v>
      </c>
      <c r="AB308" s="62">
        <f t="shared" si="180"/>
        <v>0</v>
      </c>
      <c r="AC308" s="65"/>
      <c r="AD308" s="109">
        <v>0.10199999999999999</v>
      </c>
      <c r="AE308" s="113">
        <f>$D$324*$G$270</f>
        <v>117</v>
      </c>
      <c r="AF308" s="69">
        <f t="shared" si="208"/>
        <v>11.933999999999999</v>
      </c>
      <c r="AG308" s="64"/>
      <c r="AH308" s="61">
        <f t="shared" si="182"/>
        <v>0</v>
      </c>
      <c r="AI308" s="62">
        <f t="shared" si="183"/>
        <v>0</v>
      </c>
      <c r="AJ308" s="65"/>
      <c r="AK308" s="109">
        <v>0.10199999999999999</v>
      </c>
      <c r="AL308" s="113">
        <f>$D$324*$G$270</f>
        <v>117</v>
      </c>
      <c r="AM308" s="69">
        <f t="shared" si="209"/>
        <v>11.933999999999999</v>
      </c>
      <c r="AN308" s="64"/>
      <c r="AO308" s="61">
        <f t="shared" si="185"/>
        <v>0</v>
      </c>
      <c r="AP308" s="62">
        <f t="shared" si="186"/>
        <v>0</v>
      </c>
      <c r="AQ308" s="65"/>
      <c r="AR308" s="109">
        <v>0.10199999999999999</v>
      </c>
      <c r="AS308" s="113">
        <f>$D$324*$G$270</f>
        <v>117</v>
      </c>
      <c r="AT308" s="69">
        <f t="shared" si="210"/>
        <v>11.933999999999999</v>
      </c>
      <c r="AU308" s="64"/>
      <c r="AV308" s="61">
        <f t="shared" si="188"/>
        <v>0</v>
      </c>
      <c r="AW308" s="62">
        <f t="shared" si="189"/>
        <v>0</v>
      </c>
      <c r="AX308" s="15"/>
      <c r="AY308" s="15"/>
    </row>
    <row r="309" spans="1:51" x14ac:dyDescent="0.35">
      <c r="A309" s="13"/>
      <c r="B309" s="56" t="s">
        <v>45</v>
      </c>
      <c r="C309" s="56"/>
      <c r="D309" s="57" t="s">
        <v>30</v>
      </c>
      <c r="E309" s="56"/>
      <c r="F309" s="21"/>
      <c r="G309" s="109">
        <v>0.151</v>
      </c>
      <c r="H309" s="113">
        <f>$D$325*$G$270</f>
        <v>123.5</v>
      </c>
      <c r="I309" s="69">
        <f t="shared" si="204"/>
        <v>18.648499999999999</v>
      </c>
      <c r="J309" s="109">
        <v>0.151</v>
      </c>
      <c r="K309" s="111">
        <f>$D$325*$G$270</f>
        <v>123.5</v>
      </c>
      <c r="L309" s="69">
        <f t="shared" si="205"/>
        <v>18.648499999999999</v>
      </c>
      <c r="M309" s="61">
        <f t="shared" si="173"/>
        <v>0</v>
      </c>
      <c r="N309" s="62">
        <f t="shared" si="174"/>
        <v>0</v>
      </c>
      <c r="O309" s="69"/>
      <c r="P309" s="109">
        <v>0.151</v>
      </c>
      <c r="Q309" s="111">
        <f>$D$325*$G$270</f>
        <v>123.5</v>
      </c>
      <c r="R309" s="69">
        <f t="shared" si="206"/>
        <v>18.648499999999999</v>
      </c>
      <c r="S309" s="64"/>
      <c r="T309" s="61">
        <f t="shared" si="176"/>
        <v>0</v>
      </c>
      <c r="U309" s="62">
        <f t="shared" si="177"/>
        <v>0</v>
      </c>
      <c r="V309" s="65"/>
      <c r="W309" s="109">
        <v>0.151</v>
      </c>
      <c r="X309" s="111">
        <f>$D$325*$G$270</f>
        <v>123.5</v>
      </c>
      <c r="Y309" s="69">
        <f t="shared" si="207"/>
        <v>18.648499999999999</v>
      </c>
      <c r="Z309" s="64"/>
      <c r="AA309" s="61">
        <f t="shared" si="179"/>
        <v>0</v>
      </c>
      <c r="AB309" s="62">
        <f t="shared" si="180"/>
        <v>0</v>
      </c>
      <c r="AC309" s="65"/>
      <c r="AD309" s="109">
        <v>0.151</v>
      </c>
      <c r="AE309" s="111">
        <f>$D$325*$G$270</f>
        <v>123.5</v>
      </c>
      <c r="AF309" s="69">
        <f t="shared" si="208"/>
        <v>18.648499999999999</v>
      </c>
      <c r="AG309" s="64"/>
      <c r="AH309" s="61">
        <f t="shared" si="182"/>
        <v>0</v>
      </c>
      <c r="AI309" s="62">
        <f t="shared" si="183"/>
        <v>0</v>
      </c>
      <c r="AJ309" s="65"/>
      <c r="AK309" s="109">
        <v>0.151</v>
      </c>
      <c r="AL309" s="111">
        <f>$D$325*$G$270</f>
        <v>123.5</v>
      </c>
      <c r="AM309" s="69">
        <f t="shared" si="209"/>
        <v>18.648499999999999</v>
      </c>
      <c r="AN309" s="64"/>
      <c r="AO309" s="61">
        <f t="shared" si="185"/>
        <v>0</v>
      </c>
      <c r="AP309" s="62">
        <f t="shared" si="186"/>
        <v>0</v>
      </c>
      <c r="AQ309" s="65"/>
      <c r="AR309" s="109">
        <v>0.151</v>
      </c>
      <c r="AS309" s="111">
        <f>$D$325*$G$270</f>
        <v>123.5</v>
      </c>
      <c r="AT309" s="69">
        <f t="shared" si="210"/>
        <v>18.648499999999999</v>
      </c>
      <c r="AU309" s="64"/>
      <c r="AV309" s="61">
        <f t="shared" si="188"/>
        <v>0</v>
      </c>
      <c r="AW309" s="62">
        <f t="shared" si="189"/>
        <v>0</v>
      </c>
      <c r="AX309" s="15"/>
      <c r="AY309" s="15"/>
    </row>
    <row r="310" spans="1:51" x14ac:dyDescent="0.35">
      <c r="A310" s="13"/>
      <c r="B310" s="56" t="s">
        <v>46</v>
      </c>
      <c r="C310" s="56"/>
      <c r="D310" s="57" t="s">
        <v>30</v>
      </c>
      <c r="E310" s="56"/>
      <c r="F310" s="21"/>
      <c r="G310" s="109">
        <v>8.6999999999999994E-2</v>
      </c>
      <c r="H310" s="179">
        <f>H249</f>
        <v>600</v>
      </c>
      <c r="I310" s="69">
        <f t="shared" si="204"/>
        <v>52.199999999999996</v>
      </c>
      <c r="J310" s="109">
        <v>8.6999999999999994E-2</v>
      </c>
      <c r="K310" s="179">
        <f>K249</f>
        <v>600</v>
      </c>
      <c r="L310" s="69">
        <f t="shared" si="205"/>
        <v>52.199999999999996</v>
      </c>
      <c r="M310" s="61">
        <f t="shared" si="173"/>
        <v>0</v>
      </c>
      <c r="N310" s="62">
        <f t="shared" si="174"/>
        <v>0</v>
      </c>
      <c r="O310" s="69"/>
      <c r="P310" s="109">
        <v>8.6999999999999994E-2</v>
      </c>
      <c r="Q310" s="91">
        <f>Q249</f>
        <v>600</v>
      </c>
      <c r="R310" s="69">
        <f t="shared" si="206"/>
        <v>52.199999999999996</v>
      </c>
      <c r="S310" s="64"/>
      <c r="T310" s="61">
        <f t="shared" si="176"/>
        <v>0</v>
      </c>
      <c r="U310" s="62">
        <f t="shared" si="177"/>
        <v>0</v>
      </c>
      <c r="V310" s="65"/>
      <c r="W310" s="109">
        <v>8.6999999999999994E-2</v>
      </c>
      <c r="X310" s="91">
        <f>X249</f>
        <v>600</v>
      </c>
      <c r="Y310" s="69">
        <f t="shared" si="207"/>
        <v>52.199999999999996</v>
      </c>
      <c r="Z310" s="64"/>
      <c r="AA310" s="61">
        <f t="shared" si="179"/>
        <v>0</v>
      </c>
      <c r="AB310" s="62">
        <f t="shared" si="180"/>
        <v>0</v>
      </c>
      <c r="AC310" s="65"/>
      <c r="AD310" s="109">
        <v>8.6999999999999994E-2</v>
      </c>
      <c r="AE310" s="91">
        <f>AE249</f>
        <v>600</v>
      </c>
      <c r="AF310" s="69">
        <f t="shared" si="208"/>
        <v>52.199999999999996</v>
      </c>
      <c r="AG310" s="64"/>
      <c r="AH310" s="61">
        <f t="shared" si="182"/>
        <v>0</v>
      </c>
      <c r="AI310" s="62">
        <f t="shared" si="183"/>
        <v>0</v>
      </c>
      <c r="AJ310" s="65"/>
      <c r="AK310" s="109">
        <v>8.6999999999999994E-2</v>
      </c>
      <c r="AL310" s="91">
        <f>AL249</f>
        <v>600</v>
      </c>
      <c r="AM310" s="69">
        <f t="shared" si="209"/>
        <v>52.199999999999996</v>
      </c>
      <c r="AN310" s="64"/>
      <c r="AO310" s="61">
        <f t="shared" si="185"/>
        <v>0</v>
      </c>
      <c r="AP310" s="62">
        <f t="shared" si="186"/>
        <v>0</v>
      </c>
      <c r="AQ310" s="65"/>
      <c r="AR310" s="109">
        <v>8.6999999999999994E-2</v>
      </c>
      <c r="AS310" s="91">
        <f>AS249</f>
        <v>600</v>
      </c>
      <c r="AT310" s="69">
        <f t="shared" si="210"/>
        <v>52.199999999999996</v>
      </c>
      <c r="AU310" s="64"/>
      <c r="AV310" s="61">
        <f t="shared" si="188"/>
        <v>0</v>
      </c>
      <c r="AW310" s="62">
        <f t="shared" si="189"/>
        <v>0</v>
      </c>
      <c r="AX310" s="15"/>
      <c r="AY310" s="15"/>
    </row>
    <row r="311" spans="1:51" x14ac:dyDescent="0.35">
      <c r="A311" s="13"/>
      <c r="B311" s="56" t="s">
        <v>47</v>
      </c>
      <c r="C311" s="56"/>
      <c r="D311" s="57" t="s">
        <v>30</v>
      </c>
      <c r="E311" s="56"/>
      <c r="F311" s="21"/>
      <c r="G311" s="109">
        <v>0.10299999999999999</v>
      </c>
      <c r="H311" s="179">
        <f>H250</f>
        <v>150</v>
      </c>
      <c r="I311" s="69">
        <f t="shared" si="204"/>
        <v>15.45</v>
      </c>
      <c r="J311" s="109">
        <v>0.10299999999999999</v>
      </c>
      <c r="K311" s="179">
        <f>K250</f>
        <v>150</v>
      </c>
      <c r="L311" s="69">
        <f t="shared" si="205"/>
        <v>15.45</v>
      </c>
      <c r="M311" s="61">
        <f t="shared" si="173"/>
        <v>0</v>
      </c>
      <c r="N311" s="62">
        <f t="shared" si="174"/>
        <v>0</v>
      </c>
      <c r="O311" s="69"/>
      <c r="P311" s="109">
        <v>0.10299999999999999</v>
      </c>
      <c r="Q311" s="91">
        <f>Q250</f>
        <v>150</v>
      </c>
      <c r="R311" s="69">
        <f t="shared" si="206"/>
        <v>15.45</v>
      </c>
      <c r="S311" s="64"/>
      <c r="T311" s="61">
        <f t="shared" si="176"/>
        <v>0</v>
      </c>
      <c r="U311" s="62">
        <f t="shared" si="177"/>
        <v>0</v>
      </c>
      <c r="V311" s="65"/>
      <c r="W311" s="109">
        <v>0.10299999999999999</v>
      </c>
      <c r="X311" s="91">
        <f>X250</f>
        <v>150</v>
      </c>
      <c r="Y311" s="69">
        <f t="shared" si="207"/>
        <v>15.45</v>
      </c>
      <c r="Z311" s="64"/>
      <c r="AA311" s="61">
        <f t="shared" si="179"/>
        <v>0</v>
      </c>
      <c r="AB311" s="62">
        <f t="shared" si="180"/>
        <v>0</v>
      </c>
      <c r="AC311" s="65"/>
      <c r="AD311" s="109">
        <v>0.10299999999999999</v>
      </c>
      <c r="AE311" s="91">
        <f>AE250</f>
        <v>150</v>
      </c>
      <c r="AF311" s="69">
        <f t="shared" si="208"/>
        <v>15.45</v>
      </c>
      <c r="AG311" s="64"/>
      <c r="AH311" s="61">
        <f t="shared" si="182"/>
        <v>0</v>
      </c>
      <c r="AI311" s="62">
        <f t="shared" si="183"/>
        <v>0</v>
      </c>
      <c r="AJ311" s="65"/>
      <c r="AK311" s="109">
        <v>0.10299999999999999</v>
      </c>
      <c r="AL311" s="91">
        <f>AL250</f>
        <v>150</v>
      </c>
      <c r="AM311" s="69">
        <f t="shared" si="209"/>
        <v>15.45</v>
      </c>
      <c r="AN311" s="64"/>
      <c r="AO311" s="61">
        <f t="shared" si="185"/>
        <v>0</v>
      </c>
      <c r="AP311" s="62">
        <f t="shared" si="186"/>
        <v>0</v>
      </c>
      <c r="AQ311" s="65"/>
      <c r="AR311" s="109">
        <v>0.10299999999999999</v>
      </c>
      <c r="AS311" s="91">
        <f>AS250</f>
        <v>150</v>
      </c>
      <c r="AT311" s="69">
        <f t="shared" si="210"/>
        <v>15.45</v>
      </c>
      <c r="AU311" s="64"/>
      <c r="AV311" s="61">
        <f t="shared" si="188"/>
        <v>0</v>
      </c>
      <c r="AW311" s="62">
        <f t="shared" si="189"/>
        <v>0</v>
      </c>
      <c r="AX311" s="15"/>
      <c r="AY311" s="15"/>
    </row>
    <row r="312" spans="1:51" x14ac:dyDescent="0.35">
      <c r="A312" s="13"/>
      <c r="B312" s="56" t="s">
        <v>48</v>
      </c>
      <c r="C312" s="56"/>
      <c r="D312" s="57" t="s">
        <v>30</v>
      </c>
      <c r="E312" s="56"/>
      <c r="F312" s="21"/>
      <c r="G312" s="109">
        <v>0.1076</v>
      </c>
      <c r="H312" s="91">
        <f>H251</f>
        <v>0</v>
      </c>
      <c r="I312" s="69">
        <f t="shared" si="204"/>
        <v>0</v>
      </c>
      <c r="J312" s="109">
        <v>0.1076</v>
      </c>
      <c r="K312" s="179">
        <f>K251</f>
        <v>0</v>
      </c>
      <c r="L312" s="69">
        <f t="shared" si="205"/>
        <v>0</v>
      </c>
      <c r="M312" s="61">
        <f t="shared" si="173"/>
        <v>0</v>
      </c>
      <c r="N312" s="62" t="str">
        <f t="shared" si="174"/>
        <v/>
      </c>
      <c r="O312" s="69"/>
      <c r="P312" s="109">
        <v>0.1076</v>
      </c>
      <c r="Q312" s="91">
        <f>Q251</f>
        <v>0</v>
      </c>
      <c r="R312" s="69">
        <f t="shared" si="206"/>
        <v>0</v>
      </c>
      <c r="S312" s="64"/>
      <c r="T312" s="61">
        <f t="shared" si="176"/>
        <v>0</v>
      </c>
      <c r="U312" s="62" t="str">
        <f t="shared" si="177"/>
        <v/>
      </c>
      <c r="V312" s="65"/>
      <c r="W312" s="109">
        <v>0.1076</v>
      </c>
      <c r="X312" s="91">
        <f>X251</f>
        <v>0</v>
      </c>
      <c r="Y312" s="69">
        <f t="shared" si="207"/>
        <v>0</v>
      </c>
      <c r="Z312" s="64"/>
      <c r="AA312" s="61">
        <f t="shared" si="179"/>
        <v>0</v>
      </c>
      <c r="AB312" s="62" t="str">
        <f t="shared" si="180"/>
        <v/>
      </c>
      <c r="AC312" s="65"/>
      <c r="AD312" s="109">
        <v>0.1076</v>
      </c>
      <c r="AE312" s="91">
        <f>AE251</f>
        <v>0</v>
      </c>
      <c r="AF312" s="69">
        <f t="shared" si="208"/>
        <v>0</v>
      </c>
      <c r="AG312" s="64"/>
      <c r="AH312" s="61">
        <f t="shared" si="182"/>
        <v>0</v>
      </c>
      <c r="AI312" s="62" t="str">
        <f t="shared" si="183"/>
        <v/>
      </c>
      <c r="AJ312" s="65"/>
      <c r="AK312" s="109">
        <v>0.1076</v>
      </c>
      <c r="AL312" s="91">
        <f>AL251</f>
        <v>0</v>
      </c>
      <c r="AM312" s="69">
        <f t="shared" si="209"/>
        <v>0</v>
      </c>
      <c r="AN312" s="64"/>
      <c r="AO312" s="61">
        <f t="shared" si="185"/>
        <v>0</v>
      </c>
      <c r="AP312" s="62" t="str">
        <f t="shared" si="186"/>
        <v/>
      </c>
      <c r="AQ312" s="65"/>
      <c r="AR312" s="109">
        <v>0.1076</v>
      </c>
      <c r="AS312" s="91">
        <f>AS251</f>
        <v>0</v>
      </c>
      <c r="AT312" s="69">
        <f t="shared" si="210"/>
        <v>0</v>
      </c>
      <c r="AU312" s="64"/>
      <c r="AV312" s="61">
        <f t="shared" si="188"/>
        <v>0</v>
      </c>
      <c r="AW312" s="62" t="str">
        <f t="shared" si="189"/>
        <v/>
      </c>
      <c r="AX312" s="15"/>
      <c r="AY312" s="15"/>
    </row>
    <row r="313" spans="1:51" ht="15" thickBot="1" x14ac:dyDescent="0.4">
      <c r="A313" s="13"/>
      <c r="B313" s="56" t="s">
        <v>49</v>
      </c>
      <c r="C313" s="56"/>
      <c r="D313" s="57" t="s">
        <v>30</v>
      </c>
      <c r="E313" s="56"/>
      <c r="F313" s="21"/>
      <c r="G313" s="109">
        <f>G312</f>
        <v>0.1076</v>
      </c>
      <c r="H313" s="91">
        <f>H252</f>
        <v>0</v>
      </c>
      <c r="I313" s="69">
        <f t="shared" si="204"/>
        <v>0</v>
      </c>
      <c r="J313" s="109">
        <f>J312</f>
        <v>0.1076</v>
      </c>
      <c r="K313" s="91">
        <f>K252</f>
        <v>0</v>
      </c>
      <c r="L313" s="69">
        <f t="shared" si="205"/>
        <v>0</v>
      </c>
      <c r="M313" s="61">
        <f t="shared" si="173"/>
        <v>0</v>
      </c>
      <c r="N313" s="62" t="str">
        <f t="shared" si="174"/>
        <v/>
      </c>
      <c r="O313" s="69"/>
      <c r="P313" s="109">
        <f>P312</f>
        <v>0.1076</v>
      </c>
      <c r="Q313" s="91">
        <f>Q252</f>
        <v>0</v>
      </c>
      <c r="R313" s="69">
        <f t="shared" si="206"/>
        <v>0</v>
      </c>
      <c r="S313" s="64"/>
      <c r="T313" s="61">
        <f t="shared" si="176"/>
        <v>0</v>
      </c>
      <c r="U313" s="62" t="str">
        <f t="shared" si="177"/>
        <v/>
      </c>
      <c r="V313" s="65"/>
      <c r="W313" s="109">
        <f>W312</f>
        <v>0.1076</v>
      </c>
      <c r="X313" s="91">
        <f>X252</f>
        <v>0</v>
      </c>
      <c r="Y313" s="69">
        <f t="shared" si="207"/>
        <v>0</v>
      </c>
      <c r="Z313" s="64"/>
      <c r="AA313" s="61">
        <f t="shared" si="179"/>
        <v>0</v>
      </c>
      <c r="AB313" s="62" t="str">
        <f t="shared" si="180"/>
        <v/>
      </c>
      <c r="AC313" s="65"/>
      <c r="AD313" s="109">
        <f>AD312</f>
        <v>0.1076</v>
      </c>
      <c r="AE313" s="91">
        <f>AE252</f>
        <v>0</v>
      </c>
      <c r="AF313" s="69">
        <f t="shared" si="208"/>
        <v>0</v>
      </c>
      <c r="AG313" s="64"/>
      <c r="AH313" s="61">
        <f t="shared" si="182"/>
        <v>0</v>
      </c>
      <c r="AI313" s="62" t="str">
        <f t="shared" si="183"/>
        <v/>
      </c>
      <c r="AJ313" s="65"/>
      <c r="AK313" s="109">
        <f>AK312</f>
        <v>0.1076</v>
      </c>
      <c r="AL313" s="91">
        <f>AL252</f>
        <v>0</v>
      </c>
      <c r="AM313" s="69">
        <f t="shared" si="209"/>
        <v>0</v>
      </c>
      <c r="AN313" s="64"/>
      <c r="AO313" s="61">
        <f t="shared" si="185"/>
        <v>0</v>
      </c>
      <c r="AP313" s="62" t="str">
        <f t="shared" si="186"/>
        <v/>
      </c>
      <c r="AQ313" s="65"/>
      <c r="AR313" s="109">
        <f>AR312</f>
        <v>0.1076</v>
      </c>
      <c r="AS313" s="91">
        <f>AS252</f>
        <v>0</v>
      </c>
      <c r="AT313" s="69">
        <f t="shared" si="210"/>
        <v>0</v>
      </c>
      <c r="AU313" s="64"/>
      <c r="AV313" s="61">
        <f t="shared" si="188"/>
        <v>0</v>
      </c>
      <c r="AW313" s="62" t="str">
        <f t="shared" si="189"/>
        <v/>
      </c>
      <c r="AX313" s="15"/>
      <c r="AY313" s="15"/>
    </row>
    <row r="314" spans="1:51" ht="15" thickBot="1" x14ac:dyDescent="0.4">
      <c r="A314" s="13"/>
      <c r="B314" s="184"/>
      <c r="C314" s="116"/>
      <c r="D314" s="117"/>
      <c r="E314" s="116"/>
      <c r="F314" s="118"/>
      <c r="G314" s="209"/>
      <c r="H314" s="210"/>
      <c r="I314" s="211"/>
      <c r="J314" s="209"/>
      <c r="K314" s="210"/>
      <c r="L314" s="211"/>
      <c r="M314" s="122">
        <f t="shared" si="173"/>
        <v>0</v>
      </c>
      <c r="N314" s="123" t="str">
        <f t="shared" si="174"/>
        <v/>
      </c>
      <c r="O314" s="211"/>
      <c r="P314" s="209"/>
      <c r="Q314" s="210"/>
      <c r="R314" s="211"/>
      <c r="S314" s="118"/>
      <c r="T314" s="212">
        <f t="shared" si="176"/>
        <v>0</v>
      </c>
      <c r="U314" s="213" t="str">
        <f t="shared" si="177"/>
        <v/>
      </c>
      <c r="V314" s="33"/>
      <c r="W314" s="209"/>
      <c r="X314" s="210"/>
      <c r="Y314" s="211"/>
      <c r="Z314" s="118"/>
      <c r="AA314" s="212">
        <f t="shared" si="179"/>
        <v>0</v>
      </c>
      <c r="AB314" s="213" t="str">
        <f t="shared" si="180"/>
        <v/>
      </c>
      <c r="AC314" s="33"/>
      <c r="AD314" s="209"/>
      <c r="AE314" s="210"/>
      <c r="AF314" s="211"/>
      <c r="AG314" s="118"/>
      <c r="AH314" s="212">
        <f t="shared" si="182"/>
        <v>0</v>
      </c>
      <c r="AI314" s="213" t="str">
        <f t="shared" si="183"/>
        <v/>
      </c>
      <c r="AJ314" s="33"/>
      <c r="AK314" s="209"/>
      <c r="AL314" s="210"/>
      <c r="AM314" s="211"/>
      <c r="AN314" s="118"/>
      <c r="AO314" s="212">
        <f t="shared" si="185"/>
        <v>0</v>
      </c>
      <c r="AP314" s="213" t="str">
        <f t="shared" si="186"/>
        <v/>
      </c>
      <c r="AQ314" s="33"/>
      <c r="AR314" s="209"/>
      <c r="AS314" s="210"/>
      <c r="AT314" s="211"/>
      <c r="AU314" s="118"/>
      <c r="AV314" s="212">
        <f t="shared" si="188"/>
        <v>0</v>
      </c>
      <c r="AW314" s="213" t="str">
        <f t="shared" si="189"/>
        <v/>
      </c>
      <c r="AX314" s="15"/>
      <c r="AY314" s="15"/>
    </row>
    <row r="315" spans="1:51" x14ac:dyDescent="0.35">
      <c r="A315" s="13"/>
      <c r="B315" s="128" t="s">
        <v>50</v>
      </c>
      <c r="C315" s="56"/>
      <c r="D315" s="20"/>
      <c r="E315" s="56"/>
      <c r="F315" s="214"/>
      <c r="G315" s="130"/>
      <c r="H315" s="130"/>
      <c r="I315" s="131">
        <f>SUM(I303:I309,I302)</f>
        <v>122.1514315</v>
      </c>
      <c r="J315" s="130"/>
      <c r="K315" s="130"/>
      <c r="L315" s="131">
        <f>SUM(L303:L309,L302)</f>
        <v>125.15449224999999</v>
      </c>
      <c r="M315" s="132">
        <f t="shared" si="173"/>
        <v>3.0030607499999888</v>
      </c>
      <c r="N315" s="133">
        <f t="shared" si="174"/>
        <v>2.4584736446580151E-2</v>
      </c>
      <c r="O315" s="132"/>
      <c r="P315" s="130"/>
      <c r="Q315" s="130"/>
      <c r="R315" s="131">
        <f>SUM(R303:R309,R302)</f>
        <v>126.3690435</v>
      </c>
      <c r="S315" s="135"/>
      <c r="T315" s="132">
        <f t="shared" si="176"/>
        <v>1.2145512500000137</v>
      </c>
      <c r="U315" s="133">
        <f t="shared" si="177"/>
        <v>9.7044159435676503E-3</v>
      </c>
      <c r="V315" s="33"/>
      <c r="W315" s="130"/>
      <c r="X315" s="130"/>
      <c r="Y315" s="131">
        <f>SUM(Y303:Y309,Y302)</f>
        <v>129.76904350000001</v>
      </c>
      <c r="Z315" s="135"/>
      <c r="AA315" s="132">
        <f t="shared" si="179"/>
        <v>3.4000000000000057</v>
      </c>
      <c r="AB315" s="133">
        <f t="shared" si="180"/>
        <v>2.6905323533607386E-2</v>
      </c>
      <c r="AC315" s="33"/>
      <c r="AD315" s="130"/>
      <c r="AE315" s="130"/>
      <c r="AF315" s="131">
        <f>SUM(AF303:AF309,AF302)</f>
        <v>133.48904349999998</v>
      </c>
      <c r="AG315" s="135"/>
      <c r="AH315" s="132">
        <f t="shared" si="182"/>
        <v>3.7199999999999704</v>
      </c>
      <c r="AI315" s="133">
        <f t="shared" si="183"/>
        <v>2.8666312856039277E-2</v>
      </c>
      <c r="AJ315" s="33"/>
      <c r="AK315" s="130"/>
      <c r="AL315" s="130"/>
      <c r="AM315" s="131">
        <f>SUM(AM303:AM309,AM302)</f>
        <v>137.04904349999998</v>
      </c>
      <c r="AN315" s="135"/>
      <c r="AO315" s="132">
        <f t="shared" si="185"/>
        <v>3.5600000000000023</v>
      </c>
      <c r="AP315" s="133">
        <f t="shared" si="186"/>
        <v>2.6668855410594074E-2</v>
      </c>
      <c r="AQ315" s="33"/>
      <c r="AR315" s="130"/>
      <c r="AS315" s="130"/>
      <c r="AT315" s="131">
        <f>SUM(AT303:AT309,AT302)</f>
        <v>139.9090435</v>
      </c>
      <c r="AU315" s="135"/>
      <c r="AV315" s="132">
        <f t="shared" si="188"/>
        <v>2.8600000000000136</v>
      </c>
      <c r="AW315" s="133">
        <f t="shared" si="189"/>
        <v>2.0868441887374529E-2</v>
      </c>
      <c r="AX315" s="15"/>
      <c r="AY315" s="15"/>
    </row>
    <row r="316" spans="1:51" x14ac:dyDescent="0.35">
      <c r="A316" s="13"/>
      <c r="B316" s="128" t="s">
        <v>51</v>
      </c>
      <c r="C316" s="56"/>
      <c r="D316" s="20"/>
      <c r="E316" s="56"/>
      <c r="F316" s="214"/>
      <c r="G316" s="137">
        <v>-0.11700000000000001</v>
      </c>
      <c r="H316" s="215"/>
      <c r="I316" s="197">
        <f>+I315*G316</f>
        <v>-14.291717485500001</v>
      </c>
      <c r="J316" s="137">
        <v>-0.11700000000000001</v>
      </c>
      <c r="K316" s="215"/>
      <c r="L316" s="197">
        <f>+L315*J316</f>
        <v>-14.64307559325</v>
      </c>
      <c r="M316" s="61">
        <f t="shared" si="173"/>
        <v>-0.35135810774999854</v>
      </c>
      <c r="N316" s="62">
        <f t="shared" si="174"/>
        <v>2.458473644658014E-2</v>
      </c>
      <c r="O316" s="197"/>
      <c r="P316" s="137">
        <v>-0.11700000000000001</v>
      </c>
      <c r="Q316" s="215"/>
      <c r="R316" s="197">
        <f>+R315*P316</f>
        <v>-14.7851780895</v>
      </c>
      <c r="S316" s="135"/>
      <c r="T316" s="197">
        <f t="shared" si="176"/>
        <v>-0.1421024962500006</v>
      </c>
      <c r="U316" s="198">
        <f t="shared" si="177"/>
        <v>9.7044159435675792E-3</v>
      </c>
      <c r="V316" s="33"/>
      <c r="W316" s="137">
        <v>-0.11700000000000001</v>
      </c>
      <c r="X316" s="215"/>
      <c r="Y316" s="197">
        <f>+Y315*W316</f>
        <v>-15.182978089500002</v>
      </c>
      <c r="Z316" s="135"/>
      <c r="AA316" s="197">
        <f t="shared" si="179"/>
        <v>-0.39780000000000193</v>
      </c>
      <c r="AB316" s="198">
        <f t="shared" si="180"/>
        <v>2.6905323533607473E-2</v>
      </c>
      <c r="AC316" s="33"/>
      <c r="AD316" s="137">
        <v>-0.11700000000000001</v>
      </c>
      <c r="AE316" s="215"/>
      <c r="AF316" s="197">
        <f>+AF315*AD316</f>
        <v>-15.618218089499999</v>
      </c>
      <c r="AG316" s="135"/>
      <c r="AH316" s="197">
        <f t="shared" si="182"/>
        <v>-0.43523999999999674</v>
      </c>
      <c r="AI316" s="198">
        <f t="shared" si="183"/>
        <v>2.8666312856039287E-2</v>
      </c>
      <c r="AJ316" s="33"/>
      <c r="AK316" s="137">
        <v>-0.11700000000000001</v>
      </c>
      <c r="AL316" s="215"/>
      <c r="AM316" s="197">
        <f>+AM315*AK316</f>
        <v>-16.034738089499999</v>
      </c>
      <c r="AN316" s="135"/>
      <c r="AO316" s="197">
        <f t="shared" si="185"/>
        <v>-0.41652000000000022</v>
      </c>
      <c r="AP316" s="198">
        <f t="shared" si="186"/>
        <v>2.6668855410594071E-2</v>
      </c>
      <c r="AQ316" s="33"/>
      <c r="AR316" s="137">
        <v>-0.11700000000000001</v>
      </c>
      <c r="AS316" s="215"/>
      <c r="AT316" s="197">
        <f>+AT315*AR316</f>
        <v>-16.3693580895</v>
      </c>
      <c r="AU316" s="135"/>
      <c r="AV316" s="197">
        <f t="shared" si="188"/>
        <v>-0.33462000000000103</v>
      </c>
      <c r="AW316" s="198">
        <f t="shared" si="189"/>
        <v>2.0868441887374491E-2</v>
      </c>
      <c r="AX316" s="15"/>
      <c r="AY316" s="15"/>
    </row>
    <row r="317" spans="1:51" x14ac:dyDescent="0.35">
      <c r="A317" s="13"/>
      <c r="B317" s="185" t="s">
        <v>52</v>
      </c>
      <c r="C317" s="56"/>
      <c r="D317" s="20"/>
      <c r="E317" s="56"/>
      <c r="F317" s="216"/>
      <c r="G317" s="217">
        <v>0.13</v>
      </c>
      <c r="H317" s="216"/>
      <c r="I317" s="197">
        <f>I315*G317</f>
        <v>15.879686095</v>
      </c>
      <c r="J317" s="217">
        <v>0.13</v>
      </c>
      <c r="K317" s="216"/>
      <c r="L317" s="197">
        <f>L315*J317</f>
        <v>16.270083992499998</v>
      </c>
      <c r="M317" s="61">
        <f t="shared" si="173"/>
        <v>0.39039789749999798</v>
      </c>
      <c r="N317" s="62">
        <f t="shared" si="174"/>
        <v>2.4584736446580116E-2</v>
      </c>
      <c r="O317" s="197"/>
      <c r="P317" s="217">
        <v>0.13</v>
      </c>
      <c r="Q317" s="216"/>
      <c r="R317" s="197">
        <f>R315*P317</f>
        <v>16.427975655000001</v>
      </c>
      <c r="S317" s="168"/>
      <c r="T317" s="197">
        <f t="shared" si="176"/>
        <v>0.15789166250000264</v>
      </c>
      <c r="U317" s="198">
        <f t="shared" si="177"/>
        <v>9.7044159435677024E-3</v>
      </c>
      <c r="V317" s="33"/>
      <c r="W317" s="217">
        <v>0.13</v>
      </c>
      <c r="X317" s="216"/>
      <c r="Y317" s="197">
        <f>Y315*W317</f>
        <v>16.869975655000001</v>
      </c>
      <c r="Z317" s="168"/>
      <c r="AA317" s="197">
        <f t="shared" si="179"/>
        <v>0.44200000000000017</v>
      </c>
      <c r="AB317" s="198">
        <f t="shared" si="180"/>
        <v>2.6905323533607351E-2</v>
      </c>
      <c r="AC317" s="33"/>
      <c r="AD317" s="217">
        <v>0.13</v>
      </c>
      <c r="AE317" s="216"/>
      <c r="AF317" s="197">
        <f>AF315*AD317</f>
        <v>17.353575654999997</v>
      </c>
      <c r="AG317" s="168"/>
      <c r="AH317" s="197">
        <f t="shared" si="182"/>
        <v>0.48359999999999559</v>
      </c>
      <c r="AI317" s="198">
        <f t="shared" si="183"/>
        <v>2.8666312856039242E-2</v>
      </c>
      <c r="AJ317" s="33"/>
      <c r="AK317" s="217">
        <v>0.13</v>
      </c>
      <c r="AL317" s="216"/>
      <c r="AM317" s="197">
        <f>AM315*AK317</f>
        <v>17.816375654999998</v>
      </c>
      <c r="AN317" s="168"/>
      <c r="AO317" s="197">
        <f t="shared" si="185"/>
        <v>0.46280000000000143</v>
      </c>
      <c r="AP317" s="198">
        <f t="shared" si="186"/>
        <v>2.666885541059414E-2</v>
      </c>
      <c r="AQ317" s="33"/>
      <c r="AR317" s="217">
        <v>0.13</v>
      </c>
      <c r="AS317" s="216"/>
      <c r="AT317" s="197">
        <f>AT315*AR317</f>
        <v>18.188175654999998</v>
      </c>
      <c r="AU317" s="168"/>
      <c r="AV317" s="197">
        <f t="shared" si="188"/>
        <v>0.37180000000000035</v>
      </c>
      <c r="AW317" s="198">
        <f t="shared" si="189"/>
        <v>2.086844188737445E-2</v>
      </c>
      <c r="AX317" s="15"/>
      <c r="AY317" s="15"/>
    </row>
    <row r="318" spans="1:51" ht="15" thickBot="1" x14ac:dyDescent="0.4">
      <c r="A318" s="13"/>
      <c r="B318" s="539" t="s">
        <v>53</v>
      </c>
      <c r="C318" s="539"/>
      <c r="D318" s="539"/>
      <c r="E318" s="186"/>
      <c r="F318" s="147"/>
      <c r="G318" s="147"/>
      <c r="H318" s="147"/>
      <c r="I318" s="148">
        <f>SUM(I315:I317)</f>
        <v>123.7394001095</v>
      </c>
      <c r="J318" s="147"/>
      <c r="K318" s="147"/>
      <c r="L318" s="148">
        <f>SUM(L315:L317)</f>
        <v>126.78150064924998</v>
      </c>
      <c r="M318" s="149">
        <f t="shared" si="173"/>
        <v>3.0421005397499812</v>
      </c>
      <c r="N318" s="150">
        <f t="shared" si="174"/>
        <v>2.4584736446580092E-2</v>
      </c>
      <c r="O318" s="148"/>
      <c r="P318" s="147"/>
      <c r="Q318" s="147"/>
      <c r="R318" s="148">
        <f>SUM(R315:R317)</f>
        <v>128.01184106550002</v>
      </c>
      <c r="S318" s="152"/>
      <c r="T318" s="218">
        <f t="shared" si="176"/>
        <v>1.2303404162500442</v>
      </c>
      <c r="U318" s="219">
        <f t="shared" si="177"/>
        <v>9.7044159435678897E-3</v>
      </c>
      <c r="V318" s="33"/>
      <c r="W318" s="147"/>
      <c r="X318" s="147"/>
      <c r="Y318" s="148">
        <f>SUM(Y315:Y317)</f>
        <v>131.45604106550002</v>
      </c>
      <c r="Z318" s="152"/>
      <c r="AA318" s="218">
        <f t="shared" si="179"/>
        <v>3.444199999999995</v>
      </c>
      <c r="AB318" s="219">
        <f t="shared" si="180"/>
        <v>2.6905323533607299E-2</v>
      </c>
      <c r="AC318" s="33"/>
      <c r="AD318" s="147"/>
      <c r="AE318" s="147"/>
      <c r="AF318" s="148">
        <f>SUM(AF315:AF317)</f>
        <v>135.22440106549996</v>
      </c>
      <c r="AG318" s="152"/>
      <c r="AH318" s="218">
        <f t="shared" si="182"/>
        <v>3.7683599999999444</v>
      </c>
      <c r="AI318" s="219">
        <f t="shared" si="183"/>
        <v>2.8666312856039079E-2</v>
      </c>
      <c r="AJ318" s="33"/>
      <c r="AK318" s="147"/>
      <c r="AL318" s="147"/>
      <c r="AM318" s="148">
        <f>SUM(AM315:AM317)</f>
        <v>138.83068106549999</v>
      </c>
      <c r="AN318" s="152"/>
      <c r="AO318" s="218">
        <f t="shared" si="185"/>
        <v>3.6062800000000266</v>
      </c>
      <c r="AP318" s="219">
        <f t="shared" si="186"/>
        <v>2.6668855410594258E-2</v>
      </c>
      <c r="AQ318" s="33"/>
      <c r="AR318" s="147"/>
      <c r="AS318" s="147"/>
      <c r="AT318" s="148">
        <f>SUM(AT315:AT317)</f>
        <v>141.72786106550001</v>
      </c>
      <c r="AU318" s="152"/>
      <c r="AV318" s="218">
        <f t="shared" si="188"/>
        <v>2.8971800000000201</v>
      </c>
      <c r="AW318" s="219">
        <f t="shared" si="189"/>
        <v>2.0868441887374575E-2</v>
      </c>
      <c r="AX318" s="15"/>
      <c r="AY318" s="15"/>
    </row>
    <row r="319" spans="1:51" ht="15" thickBot="1" x14ac:dyDescent="0.4">
      <c r="A319" s="155"/>
      <c r="B319" s="115" t="s">
        <v>54</v>
      </c>
      <c r="C319" s="156"/>
      <c r="D319" s="157"/>
      <c r="E319" s="156"/>
      <c r="F319" s="158"/>
      <c r="G319" s="159"/>
      <c r="H319" s="160"/>
      <c r="I319" s="161"/>
      <c r="J319" s="159"/>
      <c r="K319" s="160"/>
      <c r="L319" s="161"/>
      <c r="M319" s="162"/>
      <c r="N319" s="163"/>
      <c r="O319" s="170"/>
      <c r="P319" s="159"/>
      <c r="Q319" s="160"/>
      <c r="R319" s="161"/>
      <c r="S319" s="158"/>
      <c r="T319" s="162"/>
      <c r="U319" s="163"/>
      <c r="V319" s="33"/>
      <c r="W319" s="159"/>
      <c r="X319" s="160"/>
      <c r="Y319" s="161"/>
      <c r="Z319" s="158"/>
      <c r="AA319" s="162"/>
      <c r="AB319" s="163"/>
      <c r="AC319" s="33"/>
      <c r="AD319" s="159"/>
      <c r="AE319" s="160"/>
      <c r="AF319" s="161"/>
      <c r="AG319" s="158"/>
      <c r="AH319" s="162"/>
      <c r="AI319" s="163"/>
      <c r="AJ319" s="33"/>
      <c r="AK319" s="159"/>
      <c r="AL319" s="160"/>
      <c r="AM319" s="161"/>
      <c r="AN319" s="158"/>
      <c r="AO319" s="162"/>
      <c r="AP319" s="163"/>
      <c r="AQ319" s="33"/>
      <c r="AR319" s="159"/>
      <c r="AS319" s="160"/>
      <c r="AT319" s="161"/>
      <c r="AU319" s="158"/>
      <c r="AV319" s="162"/>
      <c r="AW319" s="163"/>
      <c r="AX319" s="15"/>
      <c r="AY319" s="15"/>
    </row>
    <row r="320" spans="1:51" x14ac:dyDescent="0.35">
      <c r="A320" s="13"/>
      <c r="B320" s="13"/>
      <c r="C320" s="13"/>
      <c r="D320" s="20"/>
      <c r="E320" s="13"/>
      <c r="F320" s="13"/>
      <c r="G320" s="21"/>
      <c r="H320" s="21"/>
      <c r="I320" s="45"/>
      <c r="J320" s="21"/>
      <c r="K320" s="21"/>
      <c r="L320" s="45"/>
      <c r="M320" s="45"/>
      <c r="N320" s="45"/>
      <c r="O320" s="45"/>
      <c r="P320" s="21"/>
      <c r="Q320" s="21"/>
      <c r="R320" s="45"/>
      <c r="S320" s="21"/>
      <c r="T320" s="21"/>
      <c r="U320" s="21"/>
      <c r="V320" s="33"/>
      <c r="W320" s="21"/>
      <c r="X320" s="21"/>
      <c r="Y320" s="45"/>
      <c r="Z320" s="21"/>
      <c r="AA320" s="21"/>
      <c r="AB320" s="21"/>
      <c r="AC320" s="33"/>
      <c r="AD320" s="21"/>
      <c r="AE320" s="21"/>
      <c r="AF320" s="45"/>
      <c r="AG320" s="21"/>
      <c r="AH320" s="21"/>
      <c r="AI320" s="21"/>
      <c r="AJ320" s="33"/>
      <c r="AK320" s="21"/>
      <c r="AL320" s="21"/>
      <c r="AM320" s="45"/>
      <c r="AN320" s="21"/>
      <c r="AO320" s="21"/>
      <c r="AP320" s="21"/>
      <c r="AQ320" s="33"/>
      <c r="AR320" s="21"/>
      <c r="AS320" s="21"/>
      <c r="AT320" s="45"/>
      <c r="AU320" s="21"/>
      <c r="AV320" s="21"/>
      <c r="AW320" s="21"/>
      <c r="AX320" s="15"/>
      <c r="AY320" s="15"/>
    </row>
    <row r="321" spans="1:51" x14ac:dyDescent="0.35">
      <c r="A321" s="13"/>
      <c r="B321" s="41" t="s">
        <v>55</v>
      </c>
      <c r="C321" s="13"/>
      <c r="D321" s="20"/>
      <c r="E321" s="13"/>
      <c r="F321" s="13"/>
      <c r="G321" s="167">
        <f>G260</f>
        <v>2.9499999999999998E-2</v>
      </c>
      <c r="H321" s="21"/>
      <c r="I321" s="21"/>
      <c r="J321" s="167">
        <f>J260</f>
        <v>2.9499999999999998E-2</v>
      </c>
      <c r="K321" s="21"/>
      <c r="L321" s="21"/>
      <c r="M321" s="21"/>
      <c r="N321" s="21"/>
      <c r="O321" s="21"/>
      <c r="P321" s="167">
        <v>2.9499999999999998E-2</v>
      </c>
      <c r="Q321" s="21"/>
      <c r="R321" s="21"/>
      <c r="S321" s="21"/>
      <c r="T321" s="21"/>
      <c r="U321" s="21"/>
      <c r="V321" s="153"/>
      <c r="W321" s="167">
        <v>2.9499999999999998E-2</v>
      </c>
      <c r="X321" s="21"/>
      <c r="Y321" s="21"/>
      <c r="Z321" s="21"/>
      <c r="AA321" s="21"/>
      <c r="AB321" s="21"/>
      <c r="AC321" s="153"/>
      <c r="AD321" s="167">
        <v>2.9499999999999998E-2</v>
      </c>
      <c r="AE321" s="21"/>
      <c r="AF321" s="21"/>
      <c r="AG321" s="21"/>
      <c r="AH321" s="21"/>
      <c r="AI321" s="21"/>
      <c r="AJ321" s="153"/>
      <c r="AK321" s="167">
        <v>2.9499999999999998E-2</v>
      </c>
      <c r="AL321" s="21"/>
      <c r="AM321" s="21"/>
      <c r="AN321" s="21"/>
      <c r="AO321" s="21"/>
      <c r="AP321" s="21"/>
      <c r="AQ321" s="153"/>
      <c r="AR321" s="167">
        <v>2.9499999999999998E-2</v>
      </c>
      <c r="AS321" s="21"/>
      <c r="AT321" s="21"/>
      <c r="AU321" s="21"/>
      <c r="AV321" s="21"/>
      <c r="AW321" s="21"/>
      <c r="AX321" s="15"/>
      <c r="AY321" s="15"/>
    </row>
    <row r="322" spans="1:51" x14ac:dyDescent="0.35">
      <c r="K322" s="33"/>
    </row>
    <row r="323" spans="1:51" x14ac:dyDescent="0.35">
      <c r="D323" s="220">
        <v>0.63</v>
      </c>
      <c r="E323" s="221" t="s">
        <v>43</v>
      </c>
      <c r="F323" s="222"/>
      <c r="G323" s="223"/>
      <c r="H323" s="44"/>
      <c r="I323" s="224">
        <v>0.33</v>
      </c>
      <c r="J323" s="221" t="s">
        <v>117</v>
      </c>
      <c r="K323" s="350"/>
      <c r="Q323" s="44"/>
      <c r="X323" s="44"/>
      <c r="AE323" s="44"/>
      <c r="AL323" s="44"/>
      <c r="AS323" s="44"/>
    </row>
    <row r="324" spans="1:51" s="14" customFormat="1" x14ac:dyDescent="0.35">
      <c r="A324" s="15"/>
      <c r="B324" s="15"/>
      <c r="C324" s="15"/>
      <c r="D324" s="220">
        <v>0.18</v>
      </c>
      <c r="E324" s="221" t="s">
        <v>44</v>
      </c>
      <c r="F324" s="222"/>
      <c r="G324" s="223"/>
      <c r="H324" s="44"/>
      <c r="I324" s="224">
        <v>0.2</v>
      </c>
      <c r="J324" s="221" t="s">
        <v>118</v>
      </c>
      <c r="K324" s="350"/>
      <c r="Q324" s="44"/>
      <c r="X324" s="44"/>
      <c r="AE324" s="44"/>
      <c r="AL324" s="44"/>
      <c r="AS324" s="44"/>
    </row>
    <row r="325" spans="1:51" s="14" customFormat="1" x14ac:dyDescent="0.35">
      <c r="A325" s="15"/>
      <c r="B325" s="15"/>
      <c r="C325" s="15"/>
      <c r="D325" s="220">
        <v>0.19</v>
      </c>
      <c r="E325" s="221" t="s">
        <v>45</v>
      </c>
      <c r="F325" s="222"/>
      <c r="G325" s="223"/>
      <c r="H325" s="44"/>
      <c r="I325" s="220">
        <v>0.31</v>
      </c>
      <c r="J325" s="221" t="s">
        <v>119</v>
      </c>
      <c r="K325" s="350"/>
      <c r="Q325" s="44"/>
      <c r="X325" s="44"/>
      <c r="AE325" s="44"/>
      <c r="AL325" s="44"/>
      <c r="AS325" s="44"/>
    </row>
    <row r="326" spans="1:51" s="14" customFormat="1" x14ac:dyDescent="0.35">
      <c r="A326" s="15"/>
      <c r="B326" s="15"/>
      <c r="C326" s="15"/>
      <c r="D326" s="225"/>
      <c r="E326" s="15"/>
      <c r="F326" s="15"/>
      <c r="G326" s="44"/>
      <c r="H326" s="44"/>
      <c r="I326" s="220">
        <v>0.16</v>
      </c>
      <c r="J326" s="221" t="s">
        <v>120</v>
      </c>
      <c r="K326" s="350"/>
      <c r="Q326" s="44"/>
      <c r="X326" s="44"/>
      <c r="AE326" s="44"/>
      <c r="AL326" s="44"/>
      <c r="AS326" s="44"/>
    </row>
    <row r="327" spans="1:51" s="14" customFormat="1" x14ac:dyDescent="0.35">
      <c r="A327" s="15"/>
      <c r="B327" s="15"/>
      <c r="C327" s="15"/>
      <c r="D327" s="350"/>
      <c r="E327" s="458"/>
      <c r="F327" s="458"/>
      <c r="G327" s="520"/>
      <c r="H327" s="44"/>
      <c r="I327" s="44"/>
      <c r="J327" s="44"/>
      <c r="Q327" s="44"/>
      <c r="X327" s="44"/>
      <c r="AE327" s="44"/>
      <c r="AL327" s="44"/>
      <c r="AS327" s="44"/>
    </row>
    <row r="328" spans="1:51" s="14" customFormat="1" x14ac:dyDescent="0.35">
      <c r="A328" s="15"/>
      <c r="B328" s="15"/>
      <c r="C328" s="15"/>
      <c r="D328" s="521">
        <v>0.61</v>
      </c>
      <c r="E328" s="522" t="s">
        <v>64</v>
      </c>
      <c r="F328" s="350"/>
      <c r="G328" s="520"/>
      <c r="H328" s="44"/>
      <c r="I328" s="44"/>
      <c r="J328" s="44"/>
      <c r="Q328" s="44"/>
      <c r="X328" s="44"/>
      <c r="AE328" s="44"/>
      <c r="AL328" s="44"/>
      <c r="AS328" s="44"/>
    </row>
    <row r="329" spans="1:51" s="14" customFormat="1" x14ac:dyDescent="0.35">
      <c r="A329" s="15"/>
      <c r="B329" s="15"/>
      <c r="C329" s="15"/>
      <c r="D329" s="521">
        <v>0.39</v>
      </c>
      <c r="E329" s="522" t="s">
        <v>65</v>
      </c>
      <c r="F329" s="350"/>
      <c r="G329" s="520"/>
      <c r="H329" s="44"/>
      <c r="I329" s="44"/>
      <c r="J329" s="44"/>
      <c r="Q329" s="44"/>
      <c r="X329" s="44"/>
      <c r="AE329" s="44"/>
      <c r="AL329" s="44"/>
      <c r="AS329" s="44"/>
    </row>
    <row r="330" spans="1:51" s="14" customFormat="1" x14ac:dyDescent="0.35">
      <c r="A330" s="15"/>
      <c r="B330" s="15"/>
      <c r="C330" s="15"/>
      <c r="D330" s="225"/>
      <c r="E330" s="15"/>
      <c r="F330" s="15"/>
      <c r="G330" s="44"/>
      <c r="H330" s="44"/>
      <c r="I330" s="44"/>
      <c r="J330" s="44"/>
      <c r="Q330" s="44"/>
      <c r="X330" s="44"/>
      <c r="AE330" s="44"/>
      <c r="AL330" s="44"/>
      <c r="AS330" s="44"/>
    </row>
    <row r="331" spans="1:51" s="14" customFormat="1" x14ac:dyDescent="0.35">
      <c r="A331" s="15"/>
      <c r="B331" s="15"/>
      <c r="C331" s="15"/>
      <c r="D331" s="225"/>
      <c r="E331" s="15"/>
      <c r="F331" s="15"/>
      <c r="G331" s="44"/>
      <c r="H331" s="44"/>
      <c r="I331" s="44"/>
      <c r="J331" s="44"/>
      <c r="Q331" s="44"/>
      <c r="X331" s="44"/>
      <c r="AE331" s="44"/>
      <c r="AL331" s="44"/>
      <c r="AS331" s="44"/>
    </row>
    <row r="332" spans="1:51" s="14" customFormat="1" x14ac:dyDescent="0.35">
      <c r="A332" s="15"/>
      <c r="B332" s="15"/>
      <c r="C332" s="15"/>
      <c r="D332" s="225"/>
      <c r="E332" s="15"/>
      <c r="F332" s="15"/>
      <c r="G332" s="44"/>
      <c r="H332" s="44"/>
      <c r="I332" s="44"/>
      <c r="J332" s="44"/>
      <c r="Q332" s="44"/>
      <c r="X332" s="44"/>
      <c r="AE332" s="44"/>
      <c r="AL332" s="44"/>
      <c r="AS332" s="44"/>
    </row>
    <row r="333" spans="1:51" s="14" customFormat="1" x14ac:dyDescent="0.35">
      <c r="A333" s="15"/>
      <c r="B333" s="15"/>
      <c r="C333" s="15"/>
      <c r="D333" s="225"/>
      <c r="E333" s="15"/>
      <c r="F333" s="15"/>
      <c r="G333" s="44"/>
      <c r="H333" s="44"/>
      <c r="I333" s="44"/>
      <c r="J333" s="44"/>
      <c r="Q333" s="44"/>
      <c r="X333" s="44"/>
      <c r="AE333" s="44"/>
      <c r="AL333" s="44"/>
      <c r="AS333" s="44"/>
    </row>
    <row r="334" spans="1:51" s="14" customFormat="1" x14ac:dyDescent="0.35">
      <c r="A334" s="15"/>
      <c r="B334" s="15"/>
      <c r="C334" s="15"/>
      <c r="D334" s="225"/>
      <c r="E334" s="15"/>
      <c r="F334" s="15"/>
      <c r="G334" s="44"/>
      <c r="H334" s="44"/>
      <c r="I334" s="44"/>
      <c r="J334" s="44"/>
      <c r="Q334" s="44"/>
      <c r="X334" s="44"/>
      <c r="AE334" s="44"/>
      <c r="AL334" s="44"/>
      <c r="AS334" s="44"/>
    </row>
    <row r="335" spans="1:51" s="14" customFormat="1" x14ac:dyDescent="0.35">
      <c r="A335" s="15"/>
      <c r="B335" s="15"/>
      <c r="C335" s="15"/>
      <c r="D335" s="225"/>
      <c r="E335" s="15"/>
      <c r="F335" s="15"/>
      <c r="G335" s="44"/>
      <c r="H335" s="44"/>
      <c r="I335" s="44"/>
      <c r="J335" s="44"/>
      <c r="Q335" s="44"/>
      <c r="X335" s="44"/>
      <c r="AE335" s="44"/>
      <c r="AL335" s="44"/>
      <c r="AS335" s="44"/>
    </row>
    <row r="336" spans="1:51" s="14" customFormat="1" x14ac:dyDescent="0.35">
      <c r="A336" s="15"/>
      <c r="B336" s="15"/>
      <c r="C336" s="15"/>
      <c r="D336" s="225"/>
      <c r="E336" s="15"/>
      <c r="F336" s="15"/>
      <c r="G336" s="44"/>
      <c r="H336" s="44"/>
      <c r="I336" s="44"/>
      <c r="J336" s="44"/>
      <c r="Q336" s="44"/>
      <c r="X336" s="44"/>
      <c r="AE336" s="44"/>
      <c r="AL336" s="44"/>
      <c r="AS336" s="44"/>
    </row>
    <row r="337" spans="1:45" s="14" customFormat="1" x14ac:dyDescent="0.35">
      <c r="A337" s="15"/>
      <c r="B337" s="15"/>
      <c r="C337" s="15"/>
      <c r="D337" s="225"/>
      <c r="E337" s="15"/>
      <c r="F337" s="15"/>
      <c r="G337" s="44"/>
      <c r="H337" s="44"/>
      <c r="I337" s="44"/>
      <c r="J337" s="44"/>
      <c r="Q337" s="44"/>
      <c r="X337" s="44"/>
      <c r="AE337" s="44"/>
      <c r="AL337" s="44"/>
      <c r="AS337" s="44"/>
    </row>
    <row r="338" spans="1:45" s="14" customFormat="1" x14ac:dyDescent="0.35">
      <c r="A338" s="15"/>
      <c r="B338" s="15"/>
      <c r="C338" s="15"/>
      <c r="D338" s="225"/>
      <c r="E338" s="15"/>
      <c r="F338" s="15"/>
      <c r="G338" s="44"/>
      <c r="H338" s="44"/>
      <c r="I338" s="44"/>
      <c r="J338" s="44"/>
      <c r="Q338" s="44"/>
      <c r="X338" s="44"/>
      <c r="AE338" s="44"/>
      <c r="AL338" s="44"/>
      <c r="AS338" s="44"/>
    </row>
    <row r="339" spans="1:45" s="14" customFormat="1" x14ac:dyDescent="0.35">
      <c r="A339" s="15"/>
      <c r="B339" s="15"/>
      <c r="C339" s="15"/>
      <c r="D339" s="225"/>
      <c r="E339" s="15"/>
      <c r="F339" s="15"/>
      <c r="G339" s="44"/>
      <c r="H339" s="44"/>
      <c r="I339" s="44"/>
      <c r="J339" s="44"/>
      <c r="Q339" s="44"/>
      <c r="X339" s="44"/>
      <c r="AE339" s="44"/>
      <c r="AL339" s="44"/>
      <c r="AS339" s="44"/>
    </row>
    <row r="340" spans="1:45" s="14" customFormat="1" x14ac:dyDescent="0.35">
      <c r="A340" s="15"/>
      <c r="B340" s="15"/>
      <c r="C340" s="15"/>
      <c r="D340" s="225"/>
      <c r="E340" s="15"/>
      <c r="F340" s="15"/>
      <c r="G340" s="44"/>
      <c r="H340" s="44"/>
      <c r="I340" s="44"/>
      <c r="J340" s="44"/>
      <c r="Q340" s="44"/>
      <c r="X340" s="44"/>
      <c r="AE340" s="44"/>
      <c r="AL340" s="44"/>
      <c r="AS340" s="44"/>
    </row>
    <row r="341" spans="1:45" s="14" customFormat="1" x14ac:dyDescent="0.35">
      <c r="A341" s="15"/>
      <c r="B341" s="15"/>
      <c r="C341" s="15"/>
      <c r="D341" s="225"/>
      <c r="E341" s="15"/>
      <c r="F341" s="15"/>
      <c r="G341" s="44"/>
      <c r="H341" s="44"/>
      <c r="I341" s="44"/>
      <c r="J341" s="44"/>
      <c r="Q341" s="44"/>
      <c r="X341" s="44"/>
      <c r="AE341" s="44"/>
      <c r="AL341" s="44"/>
      <c r="AS341" s="44"/>
    </row>
    <row r="342" spans="1:45" s="14" customFormat="1" x14ac:dyDescent="0.35">
      <c r="A342" s="15"/>
      <c r="B342" s="15"/>
      <c r="C342" s="15"/>
      <c r="D342" s="225"/>
      <c r="E342" s="15"/>
      <c r="F342" s="15"/>
      <c r="G342" s="44"/>
      <c r="H342" s="44"/>
      <c r="I342" s="44"/>
      <c r="J342" s="44"/>
      <c r="Q342" s="44"/>
      <c r="X342" s="44"/>
      <c r="AE342" s="44"/>
      <c r="AL342" s="44"/>
      <c r="AS342" s="44"/>
    </row>
    <row r="343" spans="1:45" s="14" customFormat="1" x14ac:dyDescent="0.35">
      <c r="A343" s="15"/>
      <c r="B343" s="15"/>
      <c r="C343" s="15"/>
      <c r="D343" s="225"/>
      <c r="E343" s="15"/>
      <c r="F343" s="15"/>
      <c r="G343" s="44"/>
      <c r="H343" s="44"/>
      <c r="I343" s="44"/>
      <c r="J343" s="44"/>
      <c r="Q343" s="44"/>
      <c r="X343" s="44"/>
      <c r="AE343" s="44"/>
      <c r="AL343" s="44"/>
      <c r="AS343" s="44"/>
    </row>
    <row r="344" spans="1:45" s="14" customFormat="1" x14ac:dyDescent="0.35">
      <c r="A344" s="15"/>
      <c r="B344" s="15"/>
      <c r="C344" s="15"/>
      <c r="D344" s="225"/>
      <c r="E344" s="15"/>
      <c r="F344" s="15"/>
      <c r="G344" s="44"/>
      <c r="H344" s="44"/>
      <c r="I344" s="44"/>
      <c r="J344" s="44"/>
      <c r="Q344" s="44"/>
      <c r="X344" s="44"/>
      <c r="AE344" s="44"/>
      <c r="AL344" s="44"/>
      <c r="AS344" s="44"/>
    </row>
    <row r="345" spans="1:45" s="14" customFormat="1" x14ac:dyDescent="0.35">
      <c r="A345" s="15"/>
      <c r="B345" s="15"/>
      <c r="C345" s="15"/>
      <c r="D345" s="225"/>
      <c r="E345" s="15"/>
      <c r="F345" s="15"/>
      <c r="G345" s="44"/>
      <c r="H345" s="44"/>
      <c r="I345" s="44"/>
      <c r="J345" s="44"/>
      <c r="Q345" s="44"/>
      <c r="X345" s="44"/>
      <c r="AE345" s="44"/>
      <c r="AL345" s="44"/>
      <c r="AS345" s="44"/>
    </row>
    <row r="346" spans="1:45" s="14" customFormat="1" x14ac:dyDescent="0.35">
      <c r="A346" s="15"/>
      <c r="B346" s="15"/>
      <c r="C346" s="15"/>
      <c r="D346" s="225"/>
      <c r="E346" s="15"/>
      <c r="F346" s="15"/>
      <c r="G346" s="44"/>
      <c r="H346" s="44"/>
      <c r="I346" s="44"/>
      <c r="J346" s="44"/>
      <c r="Q346" s="44"/>
      <c r="X346" s="44"/>
      <c r="AE346" s="44"/>
      <c r="AL346" s="44"/>
      <c r="AS346" s="44"/>
    </row>
    <row r="347" spans="1:45" s="14" customFormat="1" x14ac:dyDescent="0.35">
      <c r="A347" s="15"/>
      <c r="B347" s="15"/>
      <c r="C347" s="15"/>
      <c r="D347" s="225"/>
      <c r="E347" s="15"/>
      <c r="F347" s="15"/>
      <c r="G347" s="44"/>
      <c r="H347" s="44"/>
      <c r="I347" s="44"/>
      <c r="J347" s="44"/>
      <c r="Q347" s="44"/>
      <c r="X347" s="44"/>
      <c r="AE347" s="44"/>
      <c r="AL347" s="44"/>
      <c r="AS347" s="44"/>
    </row>
    <row r="348" spans="1:45" s="14" customFormat="1" x14ac:dyDescent="0.35">
      <c r="A348" s="15"/>
      <c r="B348" s="15"/>
      <c r="C348" s="15"/>
      <c r="D348" s="225"/>
      <c r="E348" s="15"/>
      <c r="F348" s="15"/>
      <c r="G348" s="44"/>
      <c r="H348" s="44"/>
      <c r="I348" s="44"/>
      <c r="J348" s="44"/>
      <c r="Q348" s="44"/>
      <c r="X348" s="44"/>
      <c r="AE348" s="44"/>
      <c r="AL348" s="44"/>
      <c r="AS348" s="44"/>
    </row>
    <row r="349" spans="1:45" s="14" customFormat="1" x14ac:dyDescent="0.35">
      <c r="A349" s="15"/>
      <c r="B349" s="15"/>
      <c r="C349" s="15"/>
      <c r="D349" s="225"/>
      <c r="E349" s="15"/>
      <c r="F349" s="15"/>
      <c r="G349" s="44"/>
      <c r="H349" s="44"/>
      <c r="I349" s="44"/>
      <c r="J349" s="44"/>
      <c r="Q349" s="44"/>
      <c r="X349" s="44"/>
      <c r="AE349" s="44"/>
      <c r="AL349" s="44"/>
      <c r="AS349" s="44"/>
    </row>
    <row r="350" spans="1:45" s="14" customFormat="1" x14ac:dyDescent="0.35">
      <c r="A350" s="15"/>
      <c r="B350" s="15"/>
      <c r="C350" s="15"/>
      <c r="D350" s="225"/>
      <c r="E350" s="15"/>
      <c r="F350" s="15"/>
      <c r="G350" s="44"/>
      <c r="H350" s="44"/>
      <c r="I350" s="44"/>
      <c r="J350" s="44"/>
      <c r="Q350" s="44"/>
      <c r="X350" s="44"/>
      <c r="AE350" s="44"/>
      <c r="AL350" s="44"/>
      <c r="AS350" s="44"/>
    </row>
    <row r="351" spans="1:45" s="14" customFormat="1" x14ac:dyDescent="0.35">
      <c r="A351" s="15"/>
      <c r="B351" s="15"/>
      <c r="C351" s="15"/>
      <c r="D351" s="225"/>
      <c r="E351" s="15"/>
      <c r="F351" s="15"/>
      <c r="G351" s="44"/>
      <c r="H351" s="44"/>
      <c r="I351" s="44"/>
      <c r="J351" s="44"/>
      <c r="Q351" s="44"/>
      <c r="X351" s="44"/>
      <c r="AE351" s="44"/>
      <c r="AL351" s="44"/>
      <c r="AS351" s="44"/>
    </row>
    <row r="352" spans="1:45" s="14" customFormat="1" x14ac:dyDescent="0.35">
      <c r="A352" s="15"/>
      <c r="B352" s="15"/>
      <c r="C352" s="15"/>
      <c r="D352" s="225"/>
      <c r="E352" s="15"/>
      <c r="F352" s="15"/>
      <c r="G352" s="44"/>
      <c r="H352" s="44"/>
      <c r="I352" s="44"/>
      <c r="J352" s="44"/>
      <c r="Q352" s="44"/>
      <c r="X352" s="44"/>
      <c r="AE352" s="44"/>
      <c r="AL352" s="44"/>
      <c r="AS352" s="44"/>
    </row>
    <row r="353" spans="1:45" s="14" customFormat="1" x14ac:dyDescent="0.35">
      <c r="A353" s="15"/>
      <c r="B353" s="15"/>
      <c r="C353" s="15"/>
      <c r="D353" s="225"/>
      <c r="E353" s="15"/>
      <c r="F353" s="15"/>
      <c r="G353" s="44"/>
      <c r="H353" s="44"/>
      <c r="I353" s="44"/>
      <c r="J353" s="44"/>
      <c r="Q353" s="44"/>
      <c r="X353" s="44"/>
      <c r="AE353" s="44"/>
      <c r="AL353" s="44"/>
      <c r="AS353" s="44"/>
    </row>
    <row r="354" spans="1:45" s="14" customFormat="1" x14ac:dyDescent="0.35">
      <c r="A354" s="15"/>
      <c r="B354" s="15"/>
      <c r="C354" s="15"/>
      <c r="D354" s="225"/>
      <c r="E354" s="15"/>
      <c r="F354" s="15"/>
      <c r="G354" s="44"/>
      <c r="H354" s="44"/>
      <c r="I354" s="44"/>
      <c r="J354" s="44"/>
      <c r="Q354" s="44"/>
      <c r="X354" s="44"/>
      <c r="AE354" s="44"/>
      <c r="AL354" s="44"/>
      <c r="AS354" s="44"/>
    </row>
    <row r="355" spans="1:45" s="14" customFormat="1" x14ac:dyDescent="0.35">
      <c r="A355" s="15"/>
      <c r="B355" s="15"/>
      <c r="C355" s="15"/>
      <c r="D355" s="225"/>
      <c r="E355" s="15"/>
      <c r="F355" s="15"/>
      <c r="G355" s="44"/>
      <c r="H355" s="44"/>
      <c r="I355" s="44"/>
      <c r="J355" s="44"/>
      <c r="Q355" s="44"/>
      <c r="X355" s="44"/>
      <c r="AE355" s="44"/>
      <c r="AL355" s="44"/>
      <c r="AS355" s="44"/>
    </row>
    <row r="356" spans="1:45" s="14" customFormat="1" x14ac:dyDescent="0.35">
      <c r="A356" s="15"/>
      <c r="B356" s="15"/>
      <c r="C356" s="15"/>
      <c r="D356" s="225"/>
      <c r="E356" s="15"/>
      <c r="F356" s="15"/>
      <c r="G356" s="44"/>
      <c r="H356" s="44"/>
      <c r="I356" s="44"/>
      <c r="J356" s="44"/>
      <c r="Q356" s="44"/>
      <c r="X356" s="44"/>
      <c r="AE356" s="44"/>
      <c r="AL356" s="44"/>
      <c r="AS356" s="44"/>
    </row>
    <row r="357" spans="1:45" s="14" customFormat="1" x14ac:dyDescent="0.35">
      <c r="A357" s="15"/>
      <c r="B357" s="15"/>
      <c r="C357" s="15"/>
      <c r="D357" s="225"/>
      <c r="E357" s="15"/>
      <c r="F357" s="15"/>
      <c r="G357" s="44"/>
      <c r="H357" s="44"/>
      <c r="I357" s="44"/>
      <c r="J357" s="44"/>
      <c r="Q357" s="44"/>
      <c r="X357" s="44"/>
      <c r="AE357" s="44"/>
      <c r="AL357" s="44"/>
      <c r="AS357" s="44"/>
    </row>
    <row r="358" spans="1:45" s="14" customFormat="1" x14ac:dyDescent="0.35">
      <c r="A358" s="15"/>
      <c r="B358" s="15"/>
      <c r="C358" s="15"/>
      <c r="D358" s="225"/>
      <c r="E358" s="15"/>
      <c r="F358" s="15"/>
      <c r="G358" s="44"/>
      <c r="H358" s="44"/>
      <c r="I358" s="44"/>
      <c r="J358" s="44"/>
      <c r="Q358" s="44"/>
      <c r="X358" s="44"/>
      <c r="AE358" s="44"/>
      <c r="AL358" s="44"/>
      <c r="AS358" s="44"/>
    </row>
    <row r="359" spans="1:45" s="14" customFormat="1" x14ac:dyDescent="0.35">
      <c r="A359" s="15"/>
      <c r="B359" s="15"/>
      <c r="C359" s="15"/>
      <c r="D359" s="225"/>
      <c r="E359" s="15"/>
      <c r="F359" s="15"/>
      <c r="G359" s="44"/>
      <c r="H359" s="44"/>
      <c r="I359" s="44"/>
      <c r="J359" s="44"/>
      <c r="Q359" s="44"/>
      <c r="X359" s="44"/>
      <c r="AE359" s="44"/>
      <c r="AL359" s="44"/>
      <c r="AS359" s="44"/>
    </row>
    <row r="360" spans="1:45" s="14" customFormat="1" x14ac:dyDescent="0.35">
      <c r="A360" s="15"/>
      <c r="B360" s="15"/>
      <c r="C360" s="15"/>
      <c r="D360" s="225"/>
      <c r="E360" s="15"/>
      <c r="F360" s="15"/>
      <c r="G360" s="44"/>
      <c r="H360" s="44"/>
      <c r="I360" s="44"/>
      <c r="J360" s="44"/>
      <c r="Q360" s="44"/>
      <c r="X360" s="44"/>
      <c r="AE360" s="44"/>
      <c r="AL360" s="44"/>
      <c r="AS360" s="44"/>
    </row>
    <row r="361" spans="1:45" s="14" customFormat="1" x14ac:dyDescent="0.35">
      <c r="A361" s="15"/>
      <c r="B361" s="15"/>
      <c r="C361" s="15"/>
      <c r="D361" s="225"/>
      <c r="E361" s="15"/>
      <c r="F361" s="15"/>
      <c r="G361" s="44"/>
      <c r="H361" s="44"/>
      <c r="I361" s="44"/>
      <c r="J361" s="44"/>
      <c r="Q361" s="44"/>
      <c r="X361" s="44"/>
      <c r="AE361" s="44"/>
      <c r="AL361" s="44"/>
      <c r="AS361" s="44"/>
    </row>
    <row r="362" spans="1:45" s="14" customFormat="1" x14ac:dyDescent="0.35">
      <c r="A362" s="15"/>
      <c r="B362" s="15"/>
      <c r="C362" s="15"/>
      <c r="D362" s="225"/>
      <c r="E362" s="15"/>
      <c r="F362" s="15"/>
      <c r="G362" s="44"/>
      <c r="H362" s="44"/>
      <c r="I362" s="44"/>
      <c r="J362" s="44"/>
      <c r="Q362" s="44"/>
      <c r="X362" s="44"/>
      <c r="AE362" s="44"/>
      <c r="AL362" s="44"/>
      <c r="AS362" s="44"/>
    </row>
    <row r="363" spans="1:45" s="14" customFormat="1" x14ac:dyDescent="0.35">
      <c r="A363" s="15"/>
      <c r="B363" s="15"/>
      <c r="C363" s="15"/>
      <c r="D363" s="225"/>
      <c r="E363" s="15"/>
      <c r="F363" s="15"/>
      <c r="G363" s="44"/>
      <c r="H363" s="44"/>
      <c r="I363" s="44"/>
      <c r="J363" s="44"/>
      <c r="Q363" s="44"/>
      <c r="X363" s="44"/>
      <c r="AE363" s="44"/>
      <c r="AL363" s="44"/>
      <c r="AS363" s="44"/>
    </row>
    <row r="364" spans="1:45" s="14" customFormat="1" x14ac:dyDescent="0.35">
      <c r="A364" s="15"/>
      <c r="B364" s="15"/>
      <c r="C364" s="15"/>
      <c r="D364" s="225"/>
      <c r="E364" s="15"/>
      <c r="F364" s="15"/>
      <c r="G364" s="44"/>
      <c r="H364" s="44"/>
      <c r="I364" s="44"/>
      <c r="J364" s="44"/>
      <c r="Q364" s="44"/>
      <c r="X364" s="44"/>
      <c r="AE364" s="44"/>
      <c r="AL364" s="44"/>
      <c r="AS364" s="44"/>
    </row>
    <row r="365" spans="1:45" s="14" customFormat="1" x14ac:dyDescent="0.35">
      <c r="A365" s="15"/>
      <c r="B365" s="15"/>
      <c r="C365" s="15"/>
      <c r="D365" s="225"/>
      <c r="E365" s="15"/>
      <c r="F365" s="15"/>
      <c r="G365" s="44"/>
      <c r="H365" s="44"/>
      <c r="I365" s="44"/>
      <c r="J365" s="44"/>
      <c r="Q365" s="44"/>
      <c r="X365" s="44"/>
      <c r="AE365" s="44"/>
      <c r="AL365" s="44"/>
      <c r="AS365" s="44"/>
    </row>
    <row r="366" spans="1:45" s="14" customFormat="1" x14ac:dyDescent="0.35">
      <c r="A366" s="15"/>
      <c r="B366" s="15"/>
      <c r="C366" s="15"/>
      <c r="D366" s="225"/>
      <c r="E366" s="15"/>
      <c r="F366" s="15"/>
      <c r="G366" s="44"/>
      <c r="H366" s="44"/>
      <c r="I366" s="44"/>
      <c r="J366" s="44"/>
      <c r="Q366" s="44"/>
      <c r="X366" s="44"/>
      <c r="AE366" s="44"/>
      <c r="AL366" s="44"/>
      <c r="AS366" s="44"/>
    </row>
    <row r="367" spans="1:45" s="14" customFormat="1" x14ac:dyDescent="0.35">
      <c r="A367" s="15"/>
      <c r="B367" s="15"/>
      <c r="C367" s="15"/>
      <c r="D367" s="225"/>
      <c r="E367" s="15"/>
      <c r="F367" s="15"/>
      <c r="G367" s="44"/>
      <c r="H367" s="44"/>
      <c r="I367" s="44"/>
      <c r="J367" s="44"/>
      <c r="Q367" s="44"/>
      <c r="X367" s="44"/>
      <c r="AE367" s="44"/>
      <c r="AL367" s="44"/>
      <c r="AS367" s="44"/>
    </row>
    <row r="368" spans="1:45" s="14" customFormat="1" x14ac:dyDescent="0.35">
      <c r="A368" s="15"/>
      <c r="B368" s="15"/>
      <c r="C368" s="15"/>
      <c r="D368" s="225"/>
      <c r="E368" s="15"/>
      <c r="F368" s="15"/>
      <c r="G368" s="44"/>
      <c r="H368" s="44"/>
      <c r="I368" s="44"/>
      <c r="J368" s="44"/>
      <c r="Q368" s="44"/>
      <c r="X368" s="44"/>
      <c r="AE368" s="44"/>
      <c r="AL368" s="44"/>
      <c r="AS368" s="44"/>
    </row>
    <row r="369" spans="1:45" s="14" customFormat="1" x14ac:dyDescent="0.35">
      <c r="A369" s="15"/>
      <c r="B369" s="15"/>
      <c r="C369" s="15"/>
      <c r="D369" s="225"/>
      <c r="E369" s="15"/>
      <c r="F369" s="15"/>
      <c r="G369" s="44"/>
      <c r="H369" s="44"/>
      <c r="I369" s="44"/>
      <c r="J369" s="44"/>
      <c r="Q369" s="44"/>
      <c r="X369" s="44"/>
      <c r="AE369" s="44"/>
      <c r="AL369" s="44"/>
      <c r="AS369" s="44"/>
    </row>
    <row r="370" spans="1:45" s="14" customFormat="1" x14ac:dyDescent="0.35">
      <c r="A370" s="15"/>
      <c r="B370" s="15"/>
      <c r="C370" s="15"/>
      <c r="D370" s="225"/>
      <c r="E370" s="15"/>
      <c r="F370" s="15"/>
      <c r="G370" s="44"/>
      <c r="H370" s="44"/>
      <c r="I370" s="44"/>
      <c r="J370" s="44"/>
      <c r="Q370" s="44"/>
      <c r="X370" s="44"/>
      <c r="AE370" s="44"/>
      <c r="AL370" s="44"/>
      <c r="AS370" s="44"/>
    </row>
    <row r="371" spans="1:45" s="14" customFormat="1" x14ac:dyDescent="0.35">
      <c r="A371" s="15"/>
      <c r="B371" s="15"/>
      <c r="C371" s="15"/>
      <c r="D371" s="225"/>
      <c r="E371" s="15"/>
      <c r="F371" s="15"/>
      <c r="G371" s="44"/>
      <c r="H371" s="44"/>
      <c r="I371" s="44"/>
      <c r="J371" s="44"/>
      <c r="Q371" s="44"/>
      <c r="X371" s="44"/>
      <c r="AE371" s="44"/>
      <c r="AL371" s="44"/>
      <c r="AS371" s="44"/>
    </row>
    <row r="372" spans="1:45" s="14" customFormat="1" x14ac:dyDescent="0.35">
      <c r="A372" s="15"/>
      <c r="B372" s="15"/>
      <c r="C372" s="15"/>
      <c r="D372" s="225"/>
      <c r="E372" s="15"/>
      <c r="F372" s="15"/>
      <c r="G372" s="44"/>
      <c r="H372" s="44"/>
      <c r="I372" s="44"/>
      <c r="J372" s="44"/>
      <c r="Q372" s="44"/>
      <c r="X372" s="44"/>
      <c r="AE372" s="44"/>
      <c r="AL372" s="44"/>
      <c r="AS372" s="44"/>
    </row>
    <row r="373" spans="1:45" s="14" customFormat="1" x14ac:dyDescent="0.35">
      <c r="A373" s="15"/>
      <c r="B373" s="15"/>
      <c r="C373" s="15"/>
      <c r="D373" s="225"/>
      <c r="E373" s="15"/>
      <c r="F373" s="15"/>
      <c r="G373" s="44"/>
      <c r="H373" s="44"/>
      <c r="I373" s="44"/>
      <c r="J373" s="44"/>
      <c r="Q373" s="44"/>
      <c r="X373" s="44"/>
      <c r="AE373" s="44"/>
      <c r="AL373" s="44"/>
      <c r="AS373" s="44"/>
    </row>
    <row r="374" spans="1:45" s="14" customFormat="1" x14ac:dyDescent="0.35">
      <c r="A374" s="15"/>
      <c r="B374" s="15"/>
      <c r="C374" s="15"/>
      <c r="D374" s="225"/>
      <c r="E374" s="15"/>
      <c r="F374" s="15"/>
      <c r="G374" s="44"/>
      <c r="H374" s="44"/>
      <c r="I374" s="44"/>
      <c r="J374" s="44"/>
      <c r="Q374" s="44"/>
      <c r="X374" s="44"/>
      <c r="AE374" s="44"/>
      <c r="AL374" s="44"/>
      <c r="AS374" s="44"/>
    </row>
    <row r="375" spans="1:45" s="14" customFormat="1" x14ac:dyDescent="0.35">
      <c r="A375" s="15"/>
      <c r="B375" s="15"/>
      <c r="C375" s="15"/>
      <c r="D375" s="225"/>
      <c r="E375" s="15"/>
      <c r="F375" s="15"/>
      <c r="G375" s="44"/>
      <c r="H375" s="44"/>
      <c r="I375" s="44"/>
      <c r="J375" s="44"/>
      <c r="Q375" s="44"/>
      <c r="X375" s="44"/>
      <c r="AE375" s="44"/>
      <c r="AL375" s="44"/>
      <c r="AS375" s="44"/>
    </row>
    <row r="376" spans="1:45" s="14" customFormat="1" x14ac:dyDescent="0.35">
      <c r="A376" s="15"/>
      <c r="B376" s="15"/>
      <c r="C376" s="15"/>
      <c r="D376" s="225"/>
      <c r="E376" s="15"/>
      <c r="F376" s="15"/>
      <c r="G376" s="44"/>
      <c r="H376" s="44"/>
      <c r="I376" s="44"/>
      <c r="J376" s="44"/>
      <c r="Q376" s="44"/>
      <c r="X376" s="44"/>
      <c r="AE376" s="44"/>
      <c r="AL376" s="44"/>
      <c r="AS376" s="44"/>
    </row>
    <row r="377" spans="1:45" s="14" customFormat="1" x14ac:dyDescent="0.35">
      <c r="A377" s="15"/>
      <c r="B377" s="15"/>
      <c r="C377" s="15"/>
      <c r="D377" s="225"/>
      <c r="E377" s="15"/>
      <c r="F377" s="15"/>
      <c r="G377" s="44"/>
      <c r="H377" s="44"/>
      <c r="I377" s="44"/>
      <c r="J377" s="44"/>
      <c r="Q377" s="44"/>
      <c r="X377" s="44"/>
      <c r="AE377" s="44"/>
      <c r="AL377" s="44"/>
      <c r="AS377" s="44"/>
    </row>
    <row r="378" spans="1:45" s="14" customFormat="1" x14ac:dyDescent="0.35">
      <c r="A378" s="15"/>
      <c r="B378" s="15"/>
      <c r="C378" s="15"/>
      <c r="D378" s="225"/>
      <c r="E378" s="15"/>
      <c r="F378" s="15"/>
      <c r="G378" s="44"/>
      <c r="H378" s="44"/>
      <c r="I378" s="44"/>
      <c r="J378" s="44"/>
      <c r="Q378" s="44"/>
      <c r="X378" s="44"/>
      <c r="AE378" s="44"/>
      <c r="AL378" s="44"/>
      <c r="AS378" s="44"/>
    </row>
    <row r="379" spans="1:45" s="14" customFormat="1" x14ac:dyDescent="0.35">
      <c r="A379" s="15"/>
      <c r="B379" s="15"/>
      <c r="C379" s="15"/>
      <c r="D379" s="225"/>
      <c r="E379" s="15"/>
      <c r="F379" s="15"/>
      <c r="G379" s="44"/>
      <c r="H379" s="44"/>
      <c r="I379" s="44"/>
      <c r="J379" s="44"/>
      <c r="Q379" s="44"/>
      <c r="X379" s="44"/>
      <c r="AE379" s="44"/>
      <c r="AL379" s="44"/>
      <c r="AS379" s="44"/>
    </row>
    <row r="380" spans="1:45" s="14" customFormat="1" x14ac:dyDescent="0.35">
      <c r="A380" s="15"/>
      <c r="B380" s="15"/>
      <c r="C380" s="15"/>
      <c r="D380" s="225"/>
      <c r="E380" s="15"/>
      <c r="F380" s="15"/>
      <c r="G380" s="44"/>
      <c r="H380" s="44"/>
      <c r="I380" s="44"/>
      <c r="J380" s="44"/>
      <c r="Q380" s="44"/>
      <c r="X380" s="44"/>
      <c r="AE380" s="44"/>
      <c r="AL380" s="44"/>
      <c r="AS380" s="44"/>
    </row>
    <row r="381" spans="1:45" s="14" customFormat="1" x14ac:dyDescent="0.35">
      <c r="A381" s="15"/>
      <c r="B381" s="15"/>
      <c r="C381" s="15"/>
      <c r="D381" s="225"/>
      <c r="E381" s="15"/>
      <c r="F381" s="15"/>
      <c r="G381" s="44"/>
      <c r="H381" s="44"/>
      <c r="I381" s="44"/>
      <c r="J381" s="44"/>
      <c r="Q381" s="44"/>
      <c r="X381" s="44"/>
      <c r="AE381" s="44"/>
      <c r="AL381" s="44"/>
      <c r="AS381" s="44"/>
    </row>
    <row r="382" spans="1:45" s="14" customFormat="1" x14ac:dyDescent="0.35">
      <c r="A382" s="15"/>
      <c r="B382" s="15"/>
      <c r="C382" s="15"/>
      <c r="D382" s="225"/>
      <c r="E382" s="15"/>
      <c r="F382" s="15"/>
      <c r="G382" s="44"/>
      <c r="H382" s="44"/>
      <c r="I382" s="44"/>
      <c r="J382" s="44"/>
      <c r="Q382" s="44"/>
      <c r="X382" s="44"/>
      <c r="AE382" s="44"/>
      <c r="AL382" s="44"/>
      <c r="AS382" s="44"/>
    </row>
    <row r="383" spans="1:45" s="14" customFormat="1" x14ac:dyDescent="0.35">
      <c r="A383" s="15"/>
      <c r="B383" s="15"/>
      <c r="C383" s="15"/>
      <c r="D383" s="225"/>
      <c r="E383" s="15"/>
      <c r="F383" s="15"/>
      <c r="G383" s="44"/>
      <c r="H383" s="44"/>
      <c r="I383" s="44"/>
      <c r="J383" s="44"/>
      <c r="Q383" s="44"/>
      <c r="X383" s="44"/>
      <c r="AE383" s="44"/>
      <c r="AL383" s="44"/>
      <c r="AS383" s="44"/>
    </row>
    <row r="384" spans="1:45" s="14" customFormat="1" x14ac:dyDescent="0.35">
      <c r="A384" s="15"/>
      <c r="B384" s="15"/>
      <c r="C384" s="15"/>
      <c r="D384" s="225"/>
      <c r="E384" s="15"/>
      <c r="F384" s="15"/>
      <c r="G384" s="44"/>
      <c r="H384" s="44"/>
      <c r="I384" s="44"/>
      <c r="J384" s="44"/>
      <c r="Q384" s="44"/>
      <c r="X384" s="44"/>
      <c r="AE384" s="44"/>
      <c r="AL384" s="44"/>
      <c r="AS384" s="44"/>
    </row>
    <row r="385" spans="1:45" s="14" customFormat="1" x14ac:dyDescent="0.35">
      <c r="A385" s="15"/>
      <c r="B385" s="15"/>
      <c r="C385" s="15"/>
      <c r="D385" s="225"/>
      <c r="E385" s="15"/>
      <c r="F385" s="15"/>
      <c r="G385" s="44"/>
      <c r="H385" s="44"/>
      <c r="I385" s="44"/>
      <c r="J385" s="44"/>
      <c r="Q385" s="44"/>
      <c r="X385" s="44"/>
      <c r="AE385" s="44"/>
      <c r="AL385" s="44"/>
      <c r="AS385" s="44"/>
    </row>
    <row r="386" spans="1:45" s="14" customFormat="1" x14ac:dyDescent="0.35">
      <c r="A386" s="15"/>
      <c r="B386" s="15"/>
      <c r="C386" s="15"/>
      <c r="D386" s="225"/>
      <c r="E386" s="15"/>
      <c r="F386" s="15"/>
      <c r="G386" s="44"/>
      <c r="H386" s="44"/>
      <c r="I386" s="44"/>
      <c r="J386" s="44"/>
      <c r="Q386" s="44"/>
      <c r="X386" s="44"/>
      <c r="AE386" s="44"/>
      <c r="AL386" s="44"/>
      <c r="AS386" s="44"/>
    </row>
    <row r="387" spans="1:45" s="14" customFormat="1" x14ac:dyDescent="0.35">
      <c r="A387" s="15"/>
      <c r="B387" s="15"/>
      <c r="C387" s="15"/>
      <c r="D387" s="225"/>
      <c r="E387" s="15"/>
      <c r="F387" s="15"/>
      <c r="G387" s="44"/>
      <c r="H387" s="44"/>
      <c r="I387" s="44"/>
      <c r="J387" s="44"/>
      <c r="Q387" s="44"/>
      <c r="X387" s="44"/>
      <c r="AE387" s="44"/>
      <c r="AL387" s="44"/>
      <c r="AS387" s="44"/>
    </row>
    <row r="388" spans="1:45" s="14" customFormat="1" x14ac:dyDescent="0.35">
      <c r="A388" s="15"/>
      <c r="B388" s="15"/>
      <c r="C388" s="15"/>
      <c r="D388" s="225"/>
      <c r="E388" s="15"/>
      <c r="F388" s="15"/>
      <c r="G388" s="44"/>
      <c r="H388" s="44"/>
      <c r="I388" s="44"/>
      <c r="J388" s="44"/>
      <c r="Q388" s="44"/>
      <c r="X388" s="44"/>
      <c r="AE388" s="44"/>
      <c r="AL388" s="44"/>
      <c r="AS388" s="44"/>
    </row>
    <row r="389" spans="1:45" s="14" customFormat="1" x14ac:dyDescent="0.35">
      <c r="A389" s="15"/>
      <c r="B389" s="15"/>
      <c r="C389" s="15"/>
      <c r="D389" s="225"/>
      <c r="E389" s="15"/>
      <c r="F389" s="15"/>
      <c r="G389" s="44"/>
      <c r="H389" s="44"/>
      <c r="I389" s="44"/>
      <c r="J389" s="44"/>
      <c r="Q389" s="44"/>
      <c r="X389" s="44"/>
      <c r="AE389" s="44"/>
      <c r="AL389" s="44"/>
      <c r="AS389" s="44"/>
    </row>
    <row r="390" spans="1:45" s="14" customFormat="1" x14ac:dyDescent="0.35">
      <c r="A390" s="15"/>
      <c r="B390" s="15"/>
      <c r="C390" s="15"/>
      <c r="D390" s="225"/>
      <c r="E390" s="15"/>
      <c r="F390" s="15"/>
      <c r="G390" s="44"/>
      <c r="H390" s="44"/>
      <c r="I390" s="44"/>
      <c r="J390" s="44"/>
      <c r="Q390" s="44"/>
      <c r="X390" s="44"/>
      <c r="AE390" s="44"/>
      <c r="AL390" s="44"/>
      <c r="AS390" s="44"/>
    </row>
    <row r="391" spans="1:45" s="14" customFormat="1" x14ac:dyDescent="0.35">
      <c r="A391" s="15"/>
      <c r="B391" s="15"/>
      <c r="C391" s="15"/>
      <c r="D391" s="225"/>
      <c r="E391" s="15"/>
      <c r="F391" s="15"/>
      <c r="G391" s="44"/>
      <c r="H391" s="44"/>
      <c r="I391" s="44"/>
      <c r="J391" s="44"/>
      <c r="Q391" s="44"/>
      <c r="X391" s="44"/>
      <c r="AE391" s="44"/>
      <c r="AL391" s="44"/>
      <c r="AS391" s="44"/>
    </row>
    <row r="392" spans="1:45" s="14" customFormat="1" x14ac:dyDescent="0.35">
      <c r="A392" s="15"/>
      <c r="B392" s="15"/>
      <c r="C392" s="15"/>
      <c r="D392" s="225"/>
      <c r="E392" s="15"/>
      <c r="F392" s="15"/>
      <c r="G392" s="44"/>
      <c r="H392" s="44"/>
      <c r="I392" s="44"/>
      <c r="J392" s="44"/>
      <c r="Q392" s="44"/>
      <c r="X392" s="44"/>
      <c r="AE392" s="44"/>
      <c r="AL392" s="44"/>
      <c r="AS392" s="44"/>
    </row>
    <row r="393" spans="1:45" s="14" customFormat="1" x14ac:dyDescent="0.35">
      <c r="A393" s="15"/>
      <c r="B393" s="15"/>
      <c r="C393" s="15"/>
      <c r="D393" s="225"/>
      <c r="E393" s="15"/>
      <c r="F393" s="15"/>
      <c r="G393" s="44"/>
      <c r="H393" s="44"/>
      <c r="I393" s="44"/>
      <c r="J393" s="44"/>
      <c r="Q393" s="44"/>
      <c r="X393" s="44"/>
      <c r="AE393" s="44"/>
      <c r="AL393" s="44"/>
      <c r="AS393" s="44"/>
    </row>
    <row r="394" spans="1:45" s="14" customFormat="1" x14ac:dyDescent="0.35">
      <c r="A394" s="15"/>
      <c r="B394" s="15"/>
      <c r="C394" s="15"/>
      <c r="D394" s="225"/>
      <c r="E394" s="15"/>
      <c r="F394" s="15"/>
      <c r="G394" s="44"/>
      <c r="H394" s="44"/>
      <c r="I394" s="44"/>
      <c r="J394" s="44"/>
      <c r="Q394" s="44"/>
      <c r="X394" s="44"/>
      <c r="AE394" s="44"/>
      <c r="AL394" s="44"/>
      <c r="AS394" s="44"/>
    </row>
    <row r="395" spans="1:45" s="14" customFormat="1" x14ac:dyDescent="0.35">
      <c r="A395" s="15"/>
      <c r="B395" s="15"/>
      <c r="C395" s="15"/>
      <c r="D395" s="225"/>
      <c r="E395" s="15"/>
      <c r="F395" s="15"/>
      <c r="G395" s="44"/>
      <c r="H395" s="44"/>
      <c r="I395" s="44"/>
      <c r="J395" s="44"/>
      <c r="Q395" s="44"/>
      <c r="X395" s="44"/>
      <c r="AE395" s="44"/>
      <c r="AL395" s="44"/>
      <c r="AS395" s="44"/>
    </row>
    <row r="396" spans="1:45" s="14" customFormat="1" x14ac:dyDescent="0.35">
      <c r="A396" s="15"/>
      <c r="B396" s="15"/>
      <c r="C396" s="15"/>
      <c r="D396" s="225"/>
      <c r="E396" s="15"/>
      <c r="F396" s="15"/>
      <c r="G396" s="44"/>
      <c r="H396" s="44"/>
      <c r="I396" s="44"/>
      <c r="J396" s="44"/>
      <c r="Q396" s="44"/>
      <c r="X396" s="44"/>
      <c r="AE396" s="44"/>
      <c r="AL396" s="44"/>
      <c r="AS396" s="44"/>
    </row>
    <row r="397" spans="1:45" s="14" customFormat="1" x14ac:dyDescent="0.35">
      <c r="A397" s="15"/>
      <c r="B397" s="15"/>
      <c r="C397" s="15"/>
      <c r="D397" s="225"/>
      <c r="E397" s="15"/>
      <c r="F397" s="15"/>
      <c r="G397" s="44"/>
      <c r="H397" s="44"/>
      <c r="I397" s="44"/>
      <c r="J397" s="44"/>
      <c r="Q397" s="44"/>
      <c r="X397" s="44"/>
      <c r="AE397" s="44"/>
      <c r="AL397" s="44"/>
      <c r="AS397" s="44"/>
    </row>
    <row r="398" spans="1:45" s="14" customFormat="1" x14ac:dyDescent="0.35">
      <c r="A398" s="15"/>
      <c r="B398" s="15"/>
      <c r="C398" s="15"/>
      <c r="D398" s="225"/>
      <c r="E398" s="15"/>
      <c r="F398" s="15"/>
      <c r="G398" s="44"/>
      <c r="H398" s="44"/>
      <c r="I398" s="44"/>
      <c r="J398" s="44"/>
      <c r="Q398" s="44"/>
      <c r="X398" s="44"/>
      <c r="AE398" s="44"/>
      <c r="AL398" s="44"/>
      <c r="AS398" s="44"/>
    </row>
    <row r="399" spans="1:45" s="14" customFormat="1" x14ac:dyDescent="0.35">
      <c r="A399" s="15"/>
      <c r="B399" s="15"/>
      <c r="C399" s="15"/>
      <c r="D399" s="225"/>
      <c r="E399" s="15"/>
      <c r="F399" s="15"/>
      <c r="G399" s="44"/>
      <c r="H399" s="44"/>
      <c r="I399" s="44"/>
      <c r="J399" s="44"/>
      <c r="Q399" s="44"/>
      <c r="X399" s="44"/>
      <c r="AE399" s="44"/>
      <c r="AL399" s="44"/>
      <c r="AS399" s="44"/>
    </row>
    <row r="400" spans="1:45" s="14" customFormat="1" x14ac:dyDescent="0.35">
      <c r="A400" s="15"/>
      <c r="B400" s="15"/>
      <c r="C400" s="15"/>
      <c r="D400" s="225"/>
      <c r="E400" s="15"/>
      <c r="F400" s="15"/>
      <c r="G400" s="44"/>
      <c r="H400" s="44"/>
      <c r="I400" s="44"/>
      <c r="J400" s="44"/>
      <c r="Q400" s="44"/>
      <c r="X400" s="44"/>
      <c r="AE400" s="44"/>
      <c r="AL400" s="44"/>
      <c r="AS400" s="44"/>
    </row>
    <row r="401" spans="1:45" s="14" customFormat="1" x14ac:dyDescent="0.35">
      <c r="A401" s="15"/>
      <c r="B401" s="15"/>
      <c r="C401" s="15"/>
      <c r="D401" s="225"/>
      <c r="E401" s="15"/>
      <c r="F401" s="15"/>
      <c r="G401" s="44"/>
      <c r="H401" s="44"/>
      <c r="I401" s="44"/>
      <c r="J401" s="44"/>
      <c r="Q401" s="44"/>
      <c r="X401" s="44"/>
      <c r="AE401" s="44"/>
      <c r="AL401" s="44"/>
      <c r="AS401" s="44"/>
    </row>
    <row r="402" spans="1:45" s="14" customFormat="1" x14ac:dyDescent="0.35">
      <c r="A402" s="15"/>
      <c r="B402" s="15"/>
      <c r="C402" s="15"/>
      <c r="D402" s="225"/>
      <c r="E402" s="15"/>
      <c r="F402" s="15"/>
      <c r="G402" s="44"/>
      <c r="H402" s="44"/>
      <c r="I402" s="44"/>
      <c r="J402" s="44"/>
      <c r="Q402" s="44"/>
      <c r="X402" s="44"/>
      <c r="AE402" s="44"/>
      <c r="AL402" s="44"/>
      <c r="AS402" s="44"/>
    </row>
    <row r="403" spans="1:45" s="14" customFormat="1" x14ac:dyDescent="0.35">
      <c r="A403" s="15"/>
      <c r="B403" s="15"/>
      <c r="C403" s="15"/>
      <c r="D403" s="225"/>
      <c r="E403" s="15"/>
      <c r="F403" s="15"/>
      <c r="G403" s="44"/>
      <c r="H403" s="44"/>
      <c r="I403" s="44"/>
      <c r="J403" s="44"/>
      <c r="Q403" s="44"/>
      <c r="X403" s="44"/>
      <c r="AE403" s="44"/>
      <c r="AL403" s="44"/>
      <c r="AS403" s="44"/>
    </row>
    <row r="404" spans="1:45" s="14" customFormat="1" x14ac:dyDescent="0.35">
      <c r="A404" s="15"/>
      <c r="B404" s="15"/>
      <c r="C404" s="15"/>
      <c r="D404" s="225"/>
      <c r="E404" s="15"/>
      <c r="F404" s="15"/>
      <c r="G404" s="44"/>
      <c r="H404" s="44"/>
      <c r="I404" s="44"/>
      <c r="J404" s="44"/>
      <c r="Q404" s="44"/>
      <c r="X404" s="44"/>
      <c r="AE404" s="44"/>
      <c r="AL404" s="44"/>
      <c r="AS404" s="44"/>
    </row>
    <row r="405" spans="1:45" s="14" customFormat="1" x14ac:dyDescent="0.35">
      <c r="A405" s="15"/>
      <c r="B405" s="15"/>
      <c r="C405" s="15"/>
      <c r="D405" s="225"/>
      <c r="E405" s="15"/>
      <c r="F405" s="15"/>
      <c r="G405" s="44"/>
      <c r="H405" s="44"/>
      <c r="I405" s="44"/>
      <c r="J405" s="44"/>
      <c r="Q405" s="44"/>
      <c r="X405" s="44"/>
      <c r="AE405" s="44"/>
      <c r="AL405" s="44"/>
      <c r="AS405" s="44"/>
    </row>
    <row r="406" spans="1:45" s="14" customFormat="1" x14ac:dyDescent="0.35">
      <c r="A406" s="15"/>
      <c r="B406" s="15"/>
      <c r="C406" s="15"/>
      <c r="D406" s="225"/>
      <c r="E406" s="15"/>
      <c r="F406" s="15"/>
      <c r="G406" s="44"/>
      <c r="H406" s="44"/>
      <c r="I406" s="44"/>
      <c r="J406" s="44"/>
      <c r="Q406" s="44"/>
      <c r="X406" s="44"/>
      <c r="AE406" s="44"/>
      <c r="AL406" s="44"/>
      <c r="AS406" s="44"/>
    </row>
    <row r="407" spans="1:45" s="14" customFormat="1" x14ac:dyDescent="0.35">
      <c r="A407" s="15"/>
      <c r="B407" s="15"/>
      <c r="C407" s="15"/>
      <c r="D407" s="225"/>
      <c r="E407" s="15"/>
      <c r="F407" s="15"/>
      <c r="G407" s="44"/>
      <c r="H407" s="44"/>
      <c r="I407" s="44"/>
      <c r="J407" s="44"/>
      <c r="Q407" s="44"/>
      <c r="X407" s="44"/>
      <c r="AE407" s="44"/>
      <c r="AL407" s="44"/>
      <c r="AS407" s="44"/>
    </row>
    <row r="408" spans="1:45" s="14" customFormat="1" x14ac:dyDescent="0.35">
      <c r="A408" s="15"/>
      <c r="B408" s="15"/>
      <c r="C408" s="15"/>
      <c r="D408" s="225"/>
      <c r="E408" s="15"/>
      <c r="F408" s="15"/>
      <c r="G408" s="44"/>
      <c r="H408" s="44"/>
      <c r="I408" s="44"/>
      <c r="J408" s="44"/>
      <c r="Q408" s="44"/>
      <c r="X408" s="44"/>
      <c r="AE408" s="44"/>
      <c r="AL408" s="44"/>
      <c r="AS408" s="44"/>
    </row>
    <row r="409" spans="1:45" s="14" customFormat="1" x14ac:dyDescent="0.35">
      <c r="A409" s="15"/>
      <c r="B409" s="15"/>
      <c r="C409" s="15"/>
      <c r="D409" s="225"/>
      <c r="E409" s="15"/>
      <c r="F409" s="15"/>
      <c r="G409" s="44"/>
      <c r="H409" s="44"/>
      <c r="I409" s="44"/>
      <c r="J409" s="44"/>
      <c r="Q409" s="44"/>
      <c r="X409" s="44"/>
      <c r="AE409" s="44"/>
      <c r="AL409" s="44"/>
      <c r="AS409" s="44"/>
    </row>
    <row r="410" spans="1:45" s="14" customFormat="1" x14ac:dyDescent="0.35">
      <c r="A410" s="15"/>
      <c r="B410" s="15"/>
      <c r="C410" s="15"/>
      <c r="D410" s="225"/>
      <c r="E410" s="15"/>
      <c r="F410" s="15"/>
      <c r="G410" s="44"/>
      <c r="H410" s="44"/>
      <c r="I410" s="44"/>
      <c r="J410" s="44"/>
      <c r="Q410" s="44"/>
      <c r="X410" s="44"/>
      <c r="AE410" s="44"/>
      <c r="AL410" s="44"/>
      <c r="AS410" s="44"/>
    </row>
    <row r="411" spans="1:45" s="14" customFormat="1" x14ac:dyDescent="0.35">
      <c r="A411" s="15"/>
      <c r="B411" s="15"/>
      <c r="C411" s="15"/>
      <c r="D411" s="225"/>
      <c r="E411" s="15"/>
      <c r="F411" s="15"/>
      <c r="G411" s="44"/>
      <c r="H411" s="44"/>
      <c r="I411" s="44"/>
      <c r="J411" s="44"/>
      <c r="Q411" s="44"/>
      <c r="X411" s="44"/>
      <c r="AE411" s="44"/>
      <c r="AL411" s="44"/>
      <c r="AS411" s="44"/>
    </row>
    <row r="412" spans="1:45" s="14" customFormat="1" x14ac:dyDescent="0.35">
      <c r="A412" s="15"/>
      <c r="B412" s="15"/>
      <c r="C412" s="15"/>
      <c r="D412" s="225"/>
      <c r="E412" s="15"/>
      <c r="F412" s="15"/>
      <c r="G412" s="44"/>
      <c r="H412" s="44"/>
      <c r="I412" s="44"/>
      <c r="J412" s="44"/>
      <c r="Q412" s="44"/>
      <c r="X412" s="44"/>
      <c r="AE412" s="44"/>
      <c r="AL412" s="44"/>
      <c r="AS412" s="44"/>
    </row>
    <row r="413" spans="1:45" s="14" customFormat="1" x14ac:dyDescent="0.35">
      <c r="A413" s="15"/>
      <c r="B413" s="15"/>
      <c r="C413" s="15"/>
      <c r="D413" s="225"/>
      <c r="E413" s="15"/>
      <c r="F413" s="15"/>
      <c r="G413" s="44"/>
      <c r="H413" s="44"/>
      <c r="I413" s="44"/>
      <c r="J413" s="44"/>
      <c r="Q413" s="44"/>
      <c r="X413" s="44"/>
      <c r="AE413" s="44"/>
      <c r="AL413" s="44"/>
      <c r="AS413" s="44"/>
    </row>
    <row r="414" spans="1:45" s="14" customFormat="1" x14ac:dyDescent="0.35">
      <c r="A414" s="15"/>
      <c r="B414" s="15"/>
      <c r="C414" s="15"/>
      <c r="D414" s="225"/>
      <c r="E414" s="15"/>
      <c r="F414" s="15"/>
      <c r="G414" s="44"/>
      <c r="H414" s="44"/>
      <c r="I414" s="44"/>
      <c r="J414" s="44"/>
      <c r="Q414" s="44"/>
      <c r="X414" s="44"/>
      <c r="AE414" s="44"/>
      <c r="AL414" s="44"/>
      <c r="AS414" s="44"/>
    </row>
    <row r="415" spans="1:45" s="14" customFormat="1" x14ac:dyDescent="0.35">
      <c r="A415" s="15"/>
      <c r="B415" s="15"/>
      <c r="C415" s="15"/>
      <c r="D415" s="225"/>
      <c r="E415" s="15"/>
      <c r="F415" s="15"/>
      <c r="G415" s="44"/>
      <c r="H415" s="44"/>
      <c r="I415" s="44"/>
      <c r="J415" s="44"/>
      <c r="Q415" s="44"/>
      <c r="X415" s="44"/>
      <c r="AE415" s="44"/>
      <c r="AL415" s="44"/>
      <c r="AS415" s="44"/>
    </row>
    <row r="416" spans="1:45" s="14" customFormat="1" x14ac:dyDescent="0.35">
      <c r="A416" s="15"/>
      <c r="B416" s="15"/>
      <c r="C416" s="15"/>
      <c r="D416" s="225"/>
      <c r="E416" s="15"/>
      <c r="F416" s="15"/>
      <c r="G416" s="44"/>
      <c r="H416" s="44"/>
      <c r="I416" s="44"/>
      <c r="J416" s="44"/>
      <c r="Q416" s="44"/>
      <c r="X416" s="44"/>
      <c r="AE416" s="44"/>
      <c r="AL416" s="44"/>
      <c r="AS416" s="44"/>
    </row>
    <row r="417" spans="1:45" s="14" customFormat="1" x14ac:dyDescent="0.35">
      <c r="A417" s="15"/>
      <c r="B417" s="15"/>
      <c r="C417" s="15"/>
      <c r="D417" s="225"/>
      <c r="E417" s="15"/>
      <c r="F417" s="15"/>
      <c r="G417" s="44"/>
      <c r="H417" s="44"/>
      <c r="I417" s="44"/>
      <c r="J417" s="44"/>
      <c r="Q417" s="44"/>
      <c r="X417" s="44"/>
      <c r="AE417" s="44"/>
      <c r="AL417" s="44"/>
      <c r="AS417" s="44"/>
    </row>
    <row r="418" spans="1:45" s="14" customFormat="1" x14ac:dyDescent="0.35">
      <c r="A418" s="15"/>
      <c r="B418" s="15"/>
      <c r="C418" s="15"/>
      <c r="D418" s="225"/>
      <c r="E418" s="15"/>
      <c r="F418" s="15"/>
      <c r="G418" s="44"/>
      <c r="H418" s="44"/>
      <c r="I418" s="44"/>
      <c r="J418" s="44"/>
      <c r="Q418" s="44"/>
      <c r="X418" s="44"/>
      <c r="AE418" s="44"/>
      <c r="AL418" s="44"/>
      <c r="AS418" s="44"/>
    </row>
    <row r="419" spans="1:45" s="14" customFormat="1" x14ac:dyDescent="0.35">
      <c r="A419" s="15"/>
      <c r="B419" s="15"/>
      <c r="C419" s="15"/>
      <c r="D419" s="225"/>
      <c r="E419" s="15"/>
      <c r="F419" s="15"/>
      <c r="G419" s="44"/>
      <c r="H419" s="44"/>
      <c r="I419" s="44"/>
      <c r="J419" s="44"/>
      <c r="Q419" s="44"/>
      <c r="X419" s="44"/>
      <c r="AE419" s="44"/>
      <c r="AL419" s="44"/>
      <c r="AS419" s="44"/>
    </row>
    <row r="420" spans="1:45" s="14" customFormat="1" x14ac:dyDescent="0.35">
      <c r="A420" s="15"/>
      <c r="B420" s="15"/>
      <c r="C420" s="15"/>
      <c r="D420" s="225"/>
      <c r="E420" s="15"/>
      <c r="F420" s="15"/>
      <c r="G420" s="44"/>
      <c r="H420" s="44"/>
      <c r="I420" s="44"/>
      <c r="J420" s="44"/>
      <c r="Q420" s="44"/>
      <c r="X420" s="44"/>
      <c r="AE420" s="44"/>
      <c r="AL420" s="44"/>
      <c r="AS420" s="44"/>
    </row>
    <row r="421" spans="1:45" s="14" customFormat="1" x14ac:dyDescent="0.35">
      <c r="A421" s="15"/>
      <c r="B421" s="15"/>
      <c r="C421" s="15"/>
      <c r="D421" s="225"/>
      <c r="E421" s="15"/>
      <c r="F421" s="15"/>
      <c r="G421" s="44"/>
      <c r="H421" s="44"/>
      <c r="I421" s="44"/>
      <c r="J421" s="44"/>
      <c r="Q421" s="44"/>
      <c r="X421" s="44"/>
      <c r="AE421" s="44"/>
      <c r="AL421" s="44"/>
      <c r="AS421" s="44"/>
    </row>
    <row r="422" spans="1:45" s="14" customFormat="1" x14ac:dyDescent="0.35">
      <c r="A422" s="15"/>
      <c r="B422" s="15"/>
      <c r="C422" s="15"/>
      <c r="D422" s="225"/>
      <c r="E422" s="15"/>
      <c r="F422" s="15"/>
      <c r="G422" s="44"/>
      <c r="H422" s="44"/>
      <c r="I422" s="44"/>
      <c r="J422" s="44"/>
      <c r="Q422" s="44"/>
      <c r="X422" s="44"/>
      <c r="AE422" s="44"/>
      <c r="AL422" s="44"/>
      <c r="AS422" s="44"/>
    </row>
    <row r="423" spans="1:45" s="14" customFormat="1" x14ac:dyDescent="0.35">
      <c r="A423" s="15"/>
      <c r="B423" s="15"/>
      <c r="C423" s="15"/>
      <c r="D423" s="225"/>
      <c r="E423" s="15"/>
      <c r="F423" s="15"/>
      <c r="G423" s="44"/>
      <c r="H423" s="44"/>
      <c r="I423" s="44"/>
      <c r="J423" s="44"/>
      <c r="Q423" s="44"/>
      <c r="X423" s="44"/>
      <c r="AE423" s="44"/>
      <c r="AL423" s="44"/>
      <c r="AS423" s="44"/>
    </row>
    <row r="424" spans="1:45" s="14" customFormat="1" x14ac:dyDescent="0.35">
      <c r="A424" s="15"/>
      <c r="B424" s="15"/>
      <c r="C424" s="15"/>
      <c r="D424" s="225"/>
      <c r="E424" s="15"/>
      <c r="F424" s="15"/>
      <c r="G424" s="44"/>
      <c r="H424" s="44"/>
      <c r="I424" s="44"/>
      <c r="J424" s="44"/>
      <c r="Q424" s="44"/>
      <c r="X424" s="44"/>
      <c r="AE424" s="44"/>
      <c r="AL424" s="44"/>
      <c r="AS424" s="44"/>
    </row>
    <row r="425" spans="1:45" s="14" customFormat="1" x14ac:dyDescent="0.35">
      <c r="A425" s="15"/>
      <c r="B425" s="15"/>
      <c r="C425" s="15"/>
      <c r="D425" s="225"/>
      <c r="E425" s="15"/>
      <c r="F425" s="15"/>
      <c r="G425" s="44"/>
      <c r="H425" s="44"/>
      <c r="I425" s="44"/>
      <c r="J425" s="44"/>
      <c r="Q425" s="44"/>
      <c r="X425" s="44"/>
      <c r="AE425" s="44"/>
      <c r="AL425" s="44"/>
      <c r="AS425" s="44"/>
    </row>
    <row r="426" spans="1:45" s="14" customFormat="1" x14ac:dyDescent="0.35">
      <c r="A426" s="15"/>
      <c r="B426" s="15"/>
      <c r="C426" s="15"/>
      <c r="D426" s="225"/>
      <c r="E426" s="15"/>
      <c r="F426" s="15"/>
      <c r="G426" s="44"/>
      <c r="H426" s="44"/>
      <c r="I426" s="44"/>
      <c r="J426" s="44"/>
      <c r="Q426" s="44"/>
      <c r="X426" s="44"/>
      <c r="AE426" s="44"/>
      <c r="AL426" s="44"/>
      <c r="AS426" s="44"/>
    </row>
    <row r="427" spans="1:45" s="14" customFormat="1" x14ac:dyDescent="0.35">
      <c r="A427" s="15"/>
      <c r="B427" s="15"/>
      <c r="C427" s="15"/>
      <c r="D427" s="225"/>
      <c r="E427" s="15"/>
      <c r="F427" s="15"/>
      <c r="G427" s="44"/>
      <c r="H427" s="44"/>
      <c r="I427" s="44"/>
      <c r="J427" s="44"/>
      <c r="Q427" s="44"/>
      <c r="X427" s="44"/>
      <c r="AE427" s="44"/>
      <c r="AL427" s="44"/>
      <c r="AS427" s="44"/>
    </row>
    <row r="428" spans="1:45" s="14" customFormat="1" x14ac:dyDescent="0.35">
      <c r="A428" s="15"/>
      <c r="B428" s="15"/>
      <c r="C428" s="15"/>
      <c r="D428" s="225"/>
      <c r="E428" s="15"/>
      <c r="F428" s="15"/>
      <c r="G428" s="44"/>
      <c r="H428" s="44"/>
      <c r="I428" s="44"/>
      <c r="J428" s="44"/>
      <c r="Q428" s="44"/>
      <c r="X428" s="44"/>
      <c r="AE428" s="44"/>
      <c r="AL428" s="44"/>
      <c r="AS428" s="44"/>
    </row>
    <row r="429" spans="1:45" s="14" customFormat="1" x14ac:dyDescent="0.35">
      <c r="A429" s="15"/>
      <c r="B429" s="15"/>
      <c r="C429" s="15"/>
      <c r="D429" s="225"/>
      <c r="E429" s="15"/>
      <c r="F429" s="15"/>
      <c r="G429" s="44"/>
      <c r="H429" s="44"/>
      <c r="I429" s="44"/>
      <c r="J429" s="44"/>
      <c r="Q429" s="44"/>
      <c r="X429" s="44"/>
      <c r="AE429" s="44"/>
      <c r="AL429" s="44"/>
      <c r="AS429" s="44"/>
    </row>
    <row r="430" spans="1:45" s="14" customFormat="1" x14ac:dyDescent="0.35">
      <c r="A430" s="15"/>
      <c r="B430" s="15"/>
      <c r="C430" s="15"/>
      <c r="D430" s="225"/>
      <c r="E430" s="15"/>
      <c r="F430" s="15"/>
      <c r="G430" s="44"/>
      <c r="H430" s="44"/>
      <c r="I430" s="44"/>
      <c r="J430" s="44"/>
      <c r="Q430" s="44"/>
      <c r="X430" s="44"/>
      <c r="AE430" s="44"/>
      <c r="AL430" s="44"/>
      <c r="AS430" s="44"/>
    </row>
    <row r="431" spans="1:45" s="14" customFormat="1" x14ac:dyDescent="0.35">
      <c r="A431" s="15"/>
      <c r="B431" s="15"/>
      <c r="C431" s="15"/>
      <c r="D431" s="225"/>
      <c r="E431" s="15"/>
      <c r="F431" s="15"/>
      <c r="G431" s="44"/>
      <c r="H431" s="44"/>
      <c r="I431" s="44"/>
      <c r="J431" s="44"/>
      <c r="Q431" s="44"/>
      <c r="X431" s="44"/>
      <c r="AE431" s="44"/>
      <c r="AL431" s="44"/>
      <c r="AS431" s="44"/>
    </row>
    <row r="432" spans="1:45" s="14" customFormat="1" x14ac:dyDescent="0.35">
      <c r="A432" s="15"/>
      <c r="B432" s="15"/>
      <c r="C432" s="15"/>
      <c r="D432" s="225"/>
      <c r="E432" s="15"/>
      <c r="F432" s="15"/>
      <c r="G432" s="44"/>
      <c r="H432" s="44"/>
      <c r="I432" s="44"/>
      <c r="J432" s="44"/>
      <c r="Q432" s="44"/>
      <c r="X432" s="44"/>
      <c r="AE432" s="44"/>
      <c r="AL432" s="44"/>
      <c r="AS432" s="44"/>
    </row>
    <row r="433" spans="1:45" s="14" customFormat="1" x14ac:dyDescent="0.35">
      <c r="A433" s="15"/>
      <c r="B433" s="15"/>
      <c r="C433" s="15"/>
      <c r="D433" s="225"/>
      <c r="E433" s="15"/>
      <c r="F433" s="15"/>
      <c r="G433" s="44"/>
      <c r="H433" s="44"/>
      <c r="I433" s="44"/>
      <c r="J433" s="44"/>
      <c r="Q433" s="44"/>
      <c r="X433" s="44"/>
      <c r="AE433" s="44"/>
      <c r="AL433" s="44"/>
      <c r="AS433" s="44"/>
    </row>
    <row r="434" spans="1:45" s="14" customFormat="1" x14ac:dyDescent="0.35">
      <c r="A434" s="15"/>
      <c r="B434" s="15"/>
      <c r="C434" s="15"/>
      <c r="D434" s="225"/>
      <c r="E434" s="15"/>
      <c r="F434" s="15"/>
      <c r="G434" s="44"/>
      <c r="H434" s="44"/>
      <c r="I434" s="44"/>
      <c r="J434" s="44"/>
      <c r="Q434" s="44"/>
      <c r="X434" s="44"/>
      <c r="AE434" s="44"/>
      <c r="AL434" s="44"/>
      <c r="AS434" s="44"/>
    </row>
    <row r="435" spans="1:45" s="14" customFormat="1" x14ac:dyDescent="0.35">
      <c r="A435" s="15"/>
      <c r="B435" s="15"/>
      <c r="C435" s="15"/>
      <c r="D435" s="225"/>
      <c r="E435" s="15"/>
      <c r="F435" s="15"/>
      <c r="G435" s="44"/>
      <c r="H435" s="44"/>
      <c r="I435" s="44"/>
      <c r="J435" s="44"/>
      <c r="Q435" s="44"/>
      <c r="X435" s="44"/>
      <c r="AE435" s="44"/>
      <c r="AL435" s="44"/>
      <c r="AS435" s="44"/>
    </row>
    <row r="436" spans="1:45" s="14" customFormat="1" x14ac:dyDescent="0.35">
      <c r="A436" s="15"/>
      <c r="B436" s="15"/>
      <c r="C436" s="15"/>
      <c r="D436" s="225"/>
      <c r="E436" s="15"/>
      <c r="F436" s="15"/>
      <c r="G436" s="44"/>
      <c r="H436" s="44"/>
      <c r="I436" s="44"/>
      <c r="J436" s="44"/>
      <c r="Q436" s="44"/>
      <c r="X436" s="44"/>
      <c r="AE436" s="44"/>
      <c r="AL436" s="44"/>
      <c r="AS436" s="44"/>
    </row>
    <row r="437" spans="1:45" s="14" customFormat="1" x14ac:dyDescent="0.35">
      <c r="A437" s="15"/>
      <c r="B437" s="15"/>
      <c r="C437" s="15"/>
      <c r="D437" s="225"/>
      <c r="E437" s="15"/>
      <c r="F437" s="15"/>
      <c r="G437" s="44"/>
      <c r="H437" s="44"/>
      <c r="I437" s="44"/>
      <c r="J437" s="44"/>
      <c r="Q437" s="44"/>
      <c r="X437" s="44"/>
      <c r="AE437" s="44"/>
      <c r="AL437" s="44"/>
      <c r="AS437" s="44"/>
    </row>
    <row r="438" spans="1:45" s="14" customFormat="1" x14ac:dyDescent="0.35">
      <c r="A438" s="15"/>
      <c r="B438" s="15"/>
      <c r="C438" s="15"/>
      <c r="D438" s="225"/>
      <c r="E438" s="15"/>
      <c r="F438" s="15"/>
      <c r="G438" s="44"/>
      <c r="H438" s="44"/>
      <c r="I438" s="44"/>
      <c r="J438" s="44"/>
      <c r="Q438" s="44"/>
      <c r="X438" s="44"/>
      <c r="AE438" s="44"/>
      <c r="AL438" s="44"/>
      <c r="AS438" s="44"/>
    </row>
    <row r="439" spans="1:45" s="14" customFormat="1" x14ac:dyDescent="0.35">
      <c r="A439" s="15"/>
      <c r="B439" s="15"/>
      <c r="C439" s="15"/>
      <c r="D439" s="225"/>
      <c r="E439" s="15"/>
      <c r="F439" s="15"/>
      <c r="G439" s="44"/>
      <c r="H439" s="44"/>
      <c r="I439" s="44"/>
      <c r="J439" s="44"/>
      <c r="Q439" s="44"/>
      <c r="X439" s="44"/>
      <c r="AE439" s="44"/>
      <c r="AL439" s="44"/>
      <c r="AS439" s="44"/>
    </row>
    <row r="440" spans="1:45" s="14" customFormat="1" x14ac:dyDescent="0.35">
      <c r="A440" s="15"/>
      <c r="B440" s="15"/>
      <c r="C440" s="15"/>
      <c r="D440" s="225"/>
      <c r="E440" s="15"/>
      <c r="F440" s="15"/>
      <c r="G440" s="44"/>
      <c r="H440" s="44"/>
      <c r="I440" s="44"/>
      <c r="J440" s="44"/>
      <c r="Q440" s="44"/>
      <c r="X440" s="44"/>
      <c r="AE440" s="44"/>
      <c r="AL440" s="44"/>
      <c r="AS440" s="44"/>
    </row>
    <row r="441" spans="1:45" s="14" customFormat="1" x14ac:dyDescent="0.35">
      <c r="A441" s="15"/>
      <c r="B441" s="15"/>
      <c r="C441" s="15"/>
      <c r="D441" s="225"/>
      <c r="E441" s="15"/>
      <c r="F441" s="15"/>
      <c r="G441" s="44"/>
      <c r="H441" s="44"/>
      <c r="I441" s="44"/>
      <c r="J441" s="44"/>
      <c r="Q441" s="44"/>
      <c r="X441" s="44"/>
      <c r="AE441" s="44"/>
      <c r="AL441" s="44"/>
      <c r="AS441" s="44"/>
    </row>
    <row r="442" spans="1:45" s="14" customFormat="1" x14ac:dyDescent="0.35">
      <c r="A442" s="15"/>
      <c r="B442" s="15"/>
      <c r="C442" s="15"/>
      <c r="D442" s="225"/>
      <c r="E442" s="15"/>
      <c r="F442" s="15"/>
      <c r="G442" s="44"/>
      <c r="H442" s="44"/>
      <c r="I442" s="44"/>
      <c r="J442" s="44"/>
      <c r="Q442" s="44"/>
      <c r="X442" s="44"/>
      <c r="AE442" s="44"/>
      <c r="AL442" s="44"/>
      <c r="AS442" s="44"/>
    </row>
    <row r="443" spans="1:45" s="14" customFormat="1" x14ac:dyDescent="0.35">
      <c r="A443" s="15"/>
      <c r="B443" s="15"/>
      <c r="C443" s="15"/>
      <c r="D443" s="225"/>
      <c r="E443" s="15"/>
      <c r="F443" s="15"/>
      <c r="G443" s="44"/>
      <c r="H443" s="44"/>
      <c r="I443" s="44"/>
      <c r="J443" s="44"/>
      <c r="Q443" s="44"/>
      <c r="X443" s="44"/>
      <c r="AE443" s="44"/>
      <c r="AL443" s="44"/>
      <c r="AS443" s="44"/>
    </row>
    <row r="444" spans="1:45" s="14" customFormat="1" x14ac:dyDescent="0.35">
      <c r="A444" s="15"/>
      <c r="B444" s="15"/>
      <c r="C444" s="15"/>
      <c r="D444" s="225"/>
      <c r="E444" s="15"/>
      <c r="F444" s="15"/>
      <c r="G444" s="44"/>
      <c r="H444" s="44"/>
      <c r="I444" s="44"/>
      <c r="J444" s="44"/>
      <c r="Q444" s="44"/>
      <c r="X444" s="44"/>
      <c r="AE444" s="44"/>
      <c r="AL444" s="44"/>
      <c r="AS444" s="44"/>
    </row>
    <row r="445" spans="1:45" s="14" customFormat="1" x14ac:dyDescent="0.35">
      <c r="A445" s="15"/>
      <c r="B445" s="15"/>
      <c r="C445" s="15"/>
      <c r="D445" s="225"/>
      <c r="E445" s="15"/>
      <c r="F445" s="15"/>
      <c r="G445" s="44"/>
      <c r="H445" s="44"/>
      <c r="I445" s="44"/>
      <c r="J445" s="44"/>
      <c r="Q445" s="44"/>
      <c r="X445" s="44"/>
      <c r="AE445" s="44"/>
      <c r="AL445" s="44"/>
      <c r="AS445" s="44"/>
    </row>
    <row r="446" spans="1:45" s="14" customFormat="1" x14ac:dyDescent="0.35">
      <c r="A446" s="15"/>
      <c r="B446" s="15"/>
      <c r="C446" s="15"/>
      <c r="D446" s="225"/>
      <c r="E446" s="15"/>
      <c r="F446" s="15"/>
      <c r="G446" s="44"/>
      <c r="H446" s="44"/>
      <c r="I446" s="44"/>
      <c r="J446" s="44"/>
      <c r="Q446" s="44"/>
      <c r="X446" s="44"/>
      <c r="AE446" s="44"/>
      <c r="AL446" s="44"/>
      <c r="AS446" s="44"/>
    </row>
    <row r="447" spans="1:45" s="14" customFormat="1" x14ac:dyDescent="0.35">
      <c r="A447" s="15"/>
      <c r="B447" s="15"/>
      <c r="C447" s="15"/>
      <c r="D447" s="225"/>
      <c r="E447" s="15"/>
      <c r="F447" s="15"/>
      <c r="G447" s="44"/>
      <c r="H447" s="44"/>
      <c r="I447" s="44"/>
      <c r="J447" s="44"/>
      <c r="Q447" s="44"/>
      <c r="X447" s="44"/>
      <c r="AE447" s="44"/>
      <c r="AL447" s="44"/>
      <c r="AS447" s="44"/>
    </row>
    <row r="448" spans="1:45" s="14" customFormat="1" x14ac:dyDescent="0.35">
      <c r="A448" s="15"/>
      <c r="B448" s="15"/>
      <c r="C448" s="15"/>
      <c r="D448" s="225"/>
      <c r="E448" s="15"/>
      <c r="F448" s="15"/>
      <c r="G448" s="44"/>
      <c r="H448" s="44"/>
      <c r="I448" s="44"/>
      <c r="J448" s="44"/>
      <c r="Q448" s="44"/>
      <c r="X448" s="44"/>
      <c r="AE448" s="44"/>
      <c r="AL448" s="44"/>
      <c r="AS448" s="44"/>
    </row>
    <row r="449" spans="1:45" s="14" customFormat="1" x14ac:dyDescent="0.35">
      <c r="A449" s="15"/>
      <c r="B449" s="15"/>
      <c r="C449" s="15"/>
      <c r="D449" s="225"/>
      <c r="E449" s="15"/>
      <c r="F449" s="15"/>
      <c r="G449" s="44"/>
      <c r="H449" s="44"/>
      <c r="I449" s="44"/>
      <c r="J449" s="44"/>
      <c r="Q449" s="44"/>
      <c r="X449" s="44"/>
      <c r="AE449" s="44"/>
      <c r="AL449" s="44"/>
      <c r="AS449" s="44"/>
    </row>
    <row r="450" spans="1:45" s="14" customFormat="1" x14ac:dyDescent="0.35">
      <c r="A450" s="15"/>
      <c r="B450" s="15"/>
      <c r="C450" s="15"/>
      <c r="D450" s="225"/>
      <c r="E450" s="15"/>
      <c r="F450" s="15"/>
      <c r="G450" s="44"/>
      <c r="H450" s="44"/>
      <c r="I450" s="44"/>
      <c r="J450" s="44"/>
      <c r="Q450" s="44"/>
      <c r="X450" s="44"/>
      <c r="AE450" s="44"/>
      <c r="AL450" s="44"/>
      <c r="AS450" s="44"/>
    </row>
    <row r="451" spans="1:45" s="14" customFormat="1" x14ac:dyDescent="0.35">
      <c r="A451" s="15"/>
      <c r="B451" s="15"/>
      <c r="C451" s="15"/>
      <c r="D451" s="225"/>
      <c r="E451" s="15"/>
      <c r="F451" s="15"/>
      <c r="G451" s="44"/>
      <c r="H451" s="44"/>
      <c r="I451" s="44"/>
      <c r="J451" s="44"/>
      <c r="Q451" s="44"/>
      <c r="X451" s="44"/>
      <c r="AE451" s="44"/>
      <c r="AL451" s="44"/>
      <c r="AS451" s="44"/>
    </row>
    <row r="452" spans="1:45" s="14" customFormat="1" x14ac:dyDescent="0.35">
      <c r="A452" s="15"/>
      <c r="B452" s="15"/>
      <c r="C452" s="15"/>
      <c r="D452" s="225"/>
      <c r="E452" s="15"/>
      <c r="F452" s="15"/>
      <c r="G452" s="44"/>
      <c r="H452" s="44"/>
      <c r="I452" s="44"/>
      <c r="J452" s="44"/>
      <c r="Q452" s="44"/>
      <c r="X452" s="44"/>
      <c r="AE452" s="44"/>
      <c r="AL452" s="44"/>
      <c r="AS452" s="44"/>
    </row>
    <row r="453" spans="1:45" s="14" customFormat="1" x14ac:dyDescent="0.35">
      <c r="A453" s="15"/>
      <c r="B453" s="15"/>
      <c r="C453" s="15"/>
      <c r="D453" s="225"/>
      <c r="E453" s="15"/>
      <c r="F453" s="15"/>
      <c r="G453" s="44"/>
      <c r="H453" s="44"/>
      <c r="I453" s="44"/>
      <c r="J453" s="44"/>
      <c r="Q453" s="44"/>
      <c r="X453" s="44"/>
      <c r="AE453" s="44"/>
      <c r="AL453" s="44"/>
      <c r="AS453" s="44"/>
    </row>
    <row r="454" spans="1:45" s="14" customFormat="1" x14ac:dyDescent="0.35">
      <c r="A454" s="15"/>
      <c r="B454" s="15"/>
      <c r="C454" s="15"/>
      <c r="D454" s="225"/>
      <c r="E454" s="15"/>
      <c r="F454" s="15"/>
      <c r="G454" s="44"/>
      <c r="H454" s="44"/>
      <c r="I454" s="44"/>
      <c r="J454" s="44"/>
      <c r="Q454" s="44"/>
      <c r="X454" s="44"/>
      <c r="AE454" s="44"/>
      <c r="AL454" s="44"/>
      <c r="AS454" s="44"/>
    </row>
    <row r="455" spans="1:45" s="14" customFormat="1" x14ac:dyDescent="0.35">
      <c r="A455" s="15"/>
      <c r="B455" s="15"/>
      <c r="C455" s="15"/>
      <c r="D455" s="225"/>
      <c r="E455" s="15"/>
      <c r="F455" s="15"/>
      <c r="G455" s="44"/>
      <c r="H455" s="44"/>
      <c r="I455" s="44"/>
      <c r="J455" s="44"/>
      <c r="Q455" s="44"/>
      <c r="X455" s="44"/>
      <c r="AE455" s="44"/>
      <c r="AL455" s="44"/>
      <c r="AS455" s="44"/>
    </row>
    <row r="456" spans="1:45" s="14" customFormat="1" x14ac:dyDescent="0.35">
      <c r="A456" s="15"/>
      <c r="B456" s="15"/>
      <c r="C456" s="15"/>
      <c r="D456" s="225"/>
      <c r="E456" s="15"/>
      <c r="F456" s="15"/>
      <c r="G456" s="44"/>
      <c r="H456" s="44"/>
      <c r="I456" s="44"/>
      <c r="J456" s="44"/>
      <c r="Q456" s="44"/>
      <c r="X456" s="44"/>
      <c r="AE456" s="44"/>
      <c r="AL456" s="44"/>
      <c r="AS456" s="44"/>
    </row>
    <row r="457" spans="1:45" s="14" customFormat="1" x14ac:dyDescent="0.35">
      <c r="A457" s="15"/>
      <c r="B457" s="15"/>
      <c r="C457" s="15"/>
      <c r="D457" s="225"/>
      <c r="E457" s="15"/>
      <c r="F457" s="15"/>
      <c r="G457" s="44"/>
      <c r="H457" s="44"/>
      <c r="I457" s="44"/>
      <c r="J457" s="44"/>
      <c r="Q457" s="44"/>
      <c r="X457" s="44"/>
      <c r="AE457" s="44"/>
      <c r="AL457" s="44"/>
      <c r="AS457" s="44"/>
    </row>
    <row r="458" spans="1:45" s="14" customFormat="1" x14ac:dyDescent="0.35">
      <c r="A458" s="15"/>
      <c r="B458" s="15"/>
      <c r="C458" s="15"/>
      <c r="D458" s="225"/>
      <c r="E458" s="15"/>
      <c r="F458" s="15"/>
      <c r="G458" s="44"/>
      <c r="H458" s="44"/>
      <c r="I458" s="44"/>
      <c r="J458" s="44"/>
      <c r="Q458" s="44"/>
      <c r="X458" s="44"/>
      <c r="AE458" s="44"/>
      <c r="AL458" s="44"/>
      <c r="AS458" s="44"/>
    </row>
    <row r="459" spans="1:45" s="14" customFormat="1" x14ac:dyDescent="0.35">
      <c r="A459" s="15"/>
      <c r="B459" s="15"/>
      <c r="C459" s="15"/>
      <c r="D459" s="225"/>
      <c r="E459" s="15"/>
      <c r="F459" s="15"/>
      <c r="G459" s="44"/>
      <c r="H459" s="44"/>
      <c r="I459" s="44"/>
      <c r="J459" s="44"/>
      <c r="Q459" s="44"/>
      <c r="X459" s="44"/>
      <c r="AE459" s="44"/>
      <c r="AL459" s="44"/>
      <c r="AS459" s="44"/>
    </row>
    <row r="460" spans="1:45" s="14" customFormat="1" x14ac:dyDescent="0.35">
      <c r="A460" s="15"/>
      <c r="B460" s="15"/>
      <c r="C460" s="15"/>
      <c r="D460" s="225"/>
      <c r="E460" s="15"/>
      <c r="F460" s="15"/>
      <c r="G460" s="44"/>
      <c r="H460" s="44"/>
      <c r="I460" s="44"/>
      <c r="J460" s="44"/>
      <c r="Q460" s="44"/>
      <c r="X460" s="44"/>
      <c r="AE460" s="44"/>
      <c r="AL460" s="44"/>
      <c r="AS460" s="44"/>
    </row>
    <row r="461" spans="1:45" s="14" customFormat="1" x14ac:dyDescent="0.35">
      <c r="A461" s="15"/>
      <c r="B461" s="15"/>
      <c r="C461" s="15"/>
      <c r="D461" s="225"/>
      <c r="E461" s="15"/>
      <c r="F461" s="15"/>
      <c r="G461" s="44"/>
      <c r="H461" s="44"/>
      <c r="I461" s="44"/>
      <c r="J461" s="44"/>
      <c r="Q461" s="44"/>
      <c r="X461" s="44"/>
      <c r="AE461" s="44"/>
      <c r="AL461" s="44"/>
      <c r="AS461" s="44"/>
    </row>
    <row r="462" spans="1:45" s="14" customFormat="1" x14ac:dyDescent="0.35">
      <c r="A462" s="15"/>
      <c r="B462" s="15"/>
      <c r="C462" s="15"/>
      <c r="D462" s="225"/>
      <c r="E462" s="15"/>
      <c r="F462" s="15"/>
      <c r="G462" s="44"/>
      <c r="H462" s="44"/>
      <c r="I462" s="44"/>
      <c r="J462" s="44"/>
      <c r="Q462" s="44"/>
      <c r="X462" s="44"/>
      <c r="AE462" s="44"/>
      <c r="AL462" s="44"/>
      <c r="AS462" s="44"/>
    </row>
    <row r="463" spans="1:45" s="14" customFormat="1" x14ac:dyDescent="0.35">
      <c r="A463" s="15"/>
      <c r="B463" s="15"/>
      <c r="C463" s="15"/>
      <c r="D463" s="225"/>
      <c r="E463" s="15"/>
      <c r="F463" s="15"/>
      <c r="G463" s="44"/>
      <c r="H463" s="44"/>
      <c r="I463" s="44"/>
      <c r="J463" s="44"/>
      <c r="Q463" s="44"/>
      <c r="X463" s="44"/>
      <c r="AE463" s="44"/>
      <c r="AL463" s="44"/>
      <c r="AS463" s="44"/>
    </row>
    <row r="464" spans="1:45" s="14" customFormat="1" x14ac:dyDescent="0.35">
      <c r="A464" s="15"/>
      <c r="B464" s="15"/>
      <c r="C464" s="15"/>
      <c r="D464" s="225"/>
      <c r="E464" s="15"/>
      <c r="F464" s="15"/>
      <c r="G464" s="44"/>
      <c r="H464" s="44"/>
      <c r="I464" s="44"/>
      <c r="J464" s="44"/>
      <c r="Q464" s="44"/>
      <c r="X464" s="44"/>
      <c r="AE464" s="44"/>
      <c r="AL464" s="44"/>
      <c r="AS464" s="44"/>
    </row>
    <row r="465" spans="1:45" s="14" customFormat="1" x14ac:dyDescent="0.35">
      <c r="A465" s="15"/>
      <c r="B465" s="15"/>
      <c r="C465" s="15"/>
      <c r="D465" s="225"/>
      <c r="E465" s="15"/>
      <c r="F465" s="15"/>
      <c r="G465" s="44"/>
      <c r="H465" s="44"/>
      <c r="I465" s="44"/>
      <c r="J465" s="44"/>
      <c r="Q465" s="44"/>
      <c r="X465" s="44"/>
      <c r="AE465" s="44"/>
      <c r="AL465" s="44"/>
      <c r="AS465" s="44"/>
    </row>
    <row r="466" spans="1:45" s="14" customFormat="1" x14ac:dyDescent="0.35">
      <c r="A466" s="15"/>
      <c r="B466" s="15"/>
      <c r="C466" s="15"/>
      <c r="D466" s="225"/>
      <c r="E466" s="15"/>
      <c r="F466" s="15"/>
      <c r="G466" s="44"/>
      <c r="H466" s="44"/>
      <c r="I466" s="44"/>
      <c r="J466" s="44"/>
      <c r="Q466" s="44"/>
      <c r="X466" s="44"/>
      <c r="AE466" s="44"/>
      <c r="AL466" s="44"/>
      <c r="AS466" s="44"/>
    </row>
    <row r="467" spans="1:45" s="14" customFormat="1" x14ac:dyDescent="0.35">
      <c r="A467" s="15"/>
      <c r="B467" s="15"/>
      <c r="C467" s="15"/>
      <c r="D467" s="225"/>
      <c r="E467" s="15"/>
      <c r="F467" s="15"/>
      <c r="G467" s="44"/>
      <c r="H467" s="44"/>
      <c r="I467" s="44"/>
      <c r="J467" s="44"/>
      <c r="Q467" s="44"/>
      <c r="X467" s="44"/>
      <c r="AE467" s="44"/>
      <c r="AL467" s="44"/>
      <c r="AS467" s="44"/>
    </row>
    <row r="468" spans="1:45" s="14" customFormat="1" x14ac:dyDescent="0.35">
      <c r="A468" s="15"/>
      <c r="B468" s="15"/>
      <c r="C468" s="15"/>
      <c r="D468" s="225"/>
      <c r="E468" s="15"/>
      <c r="F468" s="15"/>
      <c r="G468" s="44"/>
      <c r="H468" s="44"/>
      <c r="I468" s="44"/>
      <c r="J468" s="44"/>
      <c r="Q468" s="44"/>
      <c r="X468" s="44"/>
      <c r="AE468" s="44"/>
      <c r="AL468" s="44"/>
      <c r="AS468" s="44"/>
    </row>
    <row r="469" spans="1:45" s="14" customFormat="1" x14ac:dyDescent="0.35">
      <c r="A469" s="15"/>
      <c r="B469" s="15"/>
      <c r="C469" s="15"/>
      <c r="D469" s="225"/>
      <c r="E469" s="15"/>
      <c r="F469" s="15"/>
      <c r="G469" s="44"/>
      <c r="H469" s="44"/>
      <c r="I469" s="44"/>
      <c r="J469" s="44"/>
      <c r="Q469" s="44"/>
      <c r="X469" s="44"/>
      <c r="AE469" s="44"/>
      <c r="AL469" s="44"/>
      <c r="AS469" s="44"/>
    </row>
    <row r="470" spans="1:45" s="14" customFormat="1" x14ac:dyDescent="0.35">
      <c r="A470" s="15"/>
      <c r="B470" s="15"/>
      <c r="C470" s="15"/>
      <c r="D470" s="225"/>
      <c r="E470" s="15"/>
      <c r="F470" s="15"/>
      <c r="G470" s="44"/>
      <c r="H470" s="44"/>
      <c r="I470" s="44"/>
      <c r="J470" s="44"/>
      <c r="Q470" s="44"/>
      <c r="X470" s="44"/>
      <c r="AE470" s="44"/>
      <c r="AL470" s="44"/>
      <c r="AS470" s="44"/>
    </row>
    <row r="471" spans="1:45" s="14" customFormat="1" x14ac:dyDescent="0.35">
      <c r="A471" s="15"/>
      <c r="B471" s="15"/>
      <c r="C471" s="15"/>
      <c r="D471" s="225"/>
      <c r="E471" s="15"/>
      <c r="F471" s="15"/>
      <c r="G471" s="44"/>
      <c r="H471" s="44"/>
      <c r="I471" s="44"/>
      <c r="J471" s="44"/>
      <c r="Q471" s="44"/>
      <c r="X471" s="44"/>
      <c r="AE471" s="44"/>
      <c r="AL471" s="44"/>
      <c r="AS471" s="44"/>
    </row>
    <row r="472" spans="1:45" s="14" customFormat="1" x14ac:dyDescent="0.35">
      <c r="A472" s="15"/>
      <c r="B472" s="15"/>
      <c r="C472" s="15"/>
      <c r="D472" s="225"/>
      <c r="E472" s="15"/>
      <c r="F472" s="15"/>
      <c r="G472" s="44"/>
      <c r="H472" s="44"/>
      <c r="I472" s="44"/>
      <c r="J472" s="44"/>
      <c r="Q472" s="44"/>
      <c r="X472" s="44"/>
      <c r="AE472" s="44"/>
      <c r="AL472" s="44"/>
      <c r="AS472" s="44"/>
    </row>
    <row r="473" spans="1:45" s="14" customFormat="1" x14ac:dyDescent="0.35">
      <c r="A473" s="15"/>
      <c r="B473" s="15"/>
      <c r="C473" s="15"/>
      <c r="D473" s="225"/>
      <c r="E473" s="15"/>
      <c r="F473" s="15"/>
      <c r="G473" s="44"/>
      <c r="H473" s="44"/>
      <c r="I473" s="44"/>
      <c r="J473" s="44"/>
      <c r="Q473" s="44"/>
      <c r="X473" s="44"/>
      <c r="AE473" s="44"/>
      <c r="AL473" s="44"/>
      <c r="AS473" s="44"/>
    </row>
    <row r="474" spans="1:45" s="14" customFormat="1" x14ac:dyDescent="0.35">
      <c r="A474" s="15"/>
      <c r="B474" s="15"/>
      <c r="C474" s="15"/>
      <c r="D474" s="225"/>
      <c r="E474" s="15"/>
      <c r="F474" s="15"/>
      <c r="G474" s="44"/>
      <c r="H474" s="44"/>
      <c r="I474" s="44"/>
      <c r="J474" s="44"/>
      <c r="Q474" s="44"/>
      <c r="X474" s="44"/>
      <c r="AE474" s="44"/>
      <c r="AL474" s="44"/>
      <c r="AS474" s="44"/>
    </row>
    <row r="475" spans="1:45" s="14" customFormat="1" x14ac:dyDescent="0.35">
      <c r="A475" s="15"/>
      <c r="B475" s="15"/>
      <c r="C475" s="15"/>
      <c r="D475" s="225"/>
      <c r="E475" s="15"/>
      <c r="F475" s="15"/>
      <c r="G475" s="44"/>
      <c r="H475" s="44"/>
      <c r="I475" s="44"/>
      <c r="J475" s="44"/>
      <c r="Q475" s="44"/>
      <c r="X475" s="44"/>
      <c r="AE475" s="44"/>
      <c r="AL475" s="44"/>
      <c r="AS475" s="44"/>
    </row>
    <row r="476" spans="1:45" s="14" customFormat="1" x14ac:dyDescent="0.35">
      <c r="A476" s="15"/>
      <c r="B476" s="15"/>
      <c r="C476" s="15"/>
      <c r="D476" s="225"/>
      <c r="E476" s="15"/>
      <c r="F476" s="15"/>
      <c r="G476" s="44"/>
      <c r="H476" s="44"/>
      <c r="I476" s="44"/>
      <c r="J476" s="44"/>
      <c r="Q476" s="44"/>
      <c r="X476" s="44"/>
      <c r="AE476" s="44"/>
      <c r="AL476" s="44"/>
      <c r="AS476" s="44"/>
    </row>
    <row r="477" spans="1:45" s="14" customFormat="1" x14ac:dyDescent="0.35">
      <c r="A477" s="15"/>
      <c r="B477" s="15"/>
      <c r="C477" s="15"/>
      <c r="D477" s="225"/>
      <c r="E477" s="15"/>
      <c r="F477" s="15"/>
      <c r="G477" s="44"/>
      <c r="H477" s="44"/>
      <c r="I477" s="44"/>
      <c r="J477" s="44"/>
      <c r="Q477" s="44"/>
      <c r="X477" s="44"/>
      <c r="AE477" s="44"/>
      <c r="AL477" s="44"/>
      <c r="AS477" s="44"/>
    </row>
    <row r="478" spans="1:45" s="14" customFormat="1" x14ac:dyDescent="0.35">
      <c r="A478" s="15"/>
      <c r="B478" s="15"/>
      <c r="C478" s="15"/>
      <c r="D478" s="225"/>
      <c r="E478" s="15"/>
      <c r="F478" s="15"/>
      <c r="G478" s="44"/>
      <c r="H478" s="44"/>
      <c r="I478" s="44"/>
      <c r="J478" s="44"/>
      <c r="Q478" s="44"/>
      <c r="X478" s="44"/>
      <c r="AE478" s="44"/>
      <c r="AL478" s="44"/>
      <c r="AS478" s="44"/>
    </row>
    <row r="479" spans="1:45" s="14" customFormat="1" x14ac:dyDescent="0.35">
      <c r="A479" s="15"/>
      <c r="B479" s="15"/>
      <c r="C479" s="15"/>
      <c r="D479" s="225"/>
      <c r="E479" s="15"/>
      <c r="F479" s="15"/>
      <c r="G479" s="44"/>
      <c r="H479" s="44"/>
      <c r="I479" s="44"/>
      <c r="J479" s="44"/>
      <c r="Q479" s="44"/>
      <c r="X479" s="44"/>
      <c r="AE479" s="44"/>
      <c r="AL479" s="44"/>
      <c r="AS479" s="44"/>
    </row>
    <row r="480" spans="1:45" s="14" customFormat="1" x14ac:dyDescent="0.35">
      <c r="A480" s="15"/>
      <c r="B480" s="15"/>
      <c r="C480" s="15"/>
      <c r="D480" s="225"/>
      <c r="E480" s="15"/>
      <c r="F480" s="15"/>
      <c r="G480" s="44"/>
      <c r="H480" s="44"/>
      <c r="I480" s="44"/>
      <c r="J480" s="44"/>
      <c r="Q480" s="44"/>
      <c r="X480" s="44"/>
      <c r="AE480" s="44"/>
      <c r="AL480" s="44"/>
      <c r="AS480" s="44"/>
    </row>
    <row r="481" spans="1:45" s="14" customFormat="1" x14ac:dyDescent="0.35">
      <c r="A481" s="15"/>
      <c r="B481" s="15"/>
      <c r="C481" s="15"/>
      <c r="D481" s="225"/>
      <c r="E481" s="15"/>
      <c r="F481" s="15"/>
      <c r="G481" s="44"/>
      <c r="H481" s="44"/>
      <c r="I481" s="44"/>
      <c r="J481" s="44"/>
      <c r="Q481" s="44"/>
      <c r="X481" s="44"/>
      <c r="AE481" s="44"/>
      <c r="AL481" s="44"/>
      <c r="AS481" s="44"/>
    </row>
    <row r="482" spans="1:45" s="14" customFormat="1" x14ac:dyDescent="0.35">
      <c r="A482" s="15"/>
      <c r="B482" s="15"/>
      <c r="C482" s="15"/>
      <c r="D482" s="225"/>
      <c r="E482" s="15"/>
      <c r="F482" s="15"/>
      <c r="G482" s="44"/>
      <c r="H482" s="44"/>
      <c r="I482" s="44"/>
      <c r="J482" s="44"/>
      <c r="Q482" s="44"/>
      <c r="X482" s="44"/>
      <c r="AE482" s="44"/>
      <c r="AL482" s="44"/>
      <c r="AS482" s="44"/>
    </row>
    <row r="483" spans="1:45" s="14" customFormat="1" x14ac:dyDescent="0.35">
      <c r="A483" s="15"/>
      <c r="B483" s="15"/>
      <c r="C483" s="15"/>
      <c r="D483" s="225"/>
      <c r="E483" s="15"/>
      <c r="F483" s="15"/>
      <c r="G483" s="44"/>
      <c r="H483" s="44"/>
      <c r="I483" s="44"/>
      <c r="J483" s="44"/>
      <c r="Q483" s="44"/>
      <c r="X483" s="44"/>
      <c r="AE483" s="44"/>
      <c r="AL483" s="44"/>
      <c r="AS483" s="44"/>
    </row>
    <row r="484" spans="1:45" s="14" customFormat="1" x14ac:dyDescent="0.35">
      <c r="A484" s="15"/>
      <c r="B484" s="15"/>
      <c r="C484" s="15"/>
      <c r="D484" s="225"/>
      <c r="E484" s="15"/>
      <c r="F484" s="15"/>
      <c r="G484" s="44"/>
      <c r="H484" s="44"/>
      <c r="I484" s="44"/>
      <c r="J484" s="44"/>
      <c r="Q484" s="44"/>
      <c r="X484" s="44"/>
      <c r="AE484" s="44"/>
      <c r="AL484" s="44"/>
      <c r="AS484" s="44"/>
    </row>
    <row r="485" spans="1:45" s="14" customFormat="1" x14ac:dyDescent="0.35">
      <c r="A485" s="15"/>
      <c r="B485" s="15"/>
      <c r="C485" s="15"/>
      <c r="D485" s="225"/>
      <c r="E485" s="15"/>
      <c r="F485" s="15"/>
      <c r="G485" s="44"/>
      <c r="H485" s="44"/>
      <c r="I485" s="44"/>
      <c r="J485" s="44"/>
      <c r="Q485" s="44"/>
      <c r="X485" s="44"/>
      <c r="AE485" s="44"/>
      <c r="AL485" s="44"/>
      <c r="AS485" s="44"/>
    </row>
    <row r="486" spans="1:45" s="14" customFormat="1" x14ac:dyDescent="0.35">
      <c r="A486" s="15"/>
      <c r="B486" s="15"/>
      <c r="C486" s="15"/>
      <c r="D486" s="225"/>
      <c r="E486" s="15"/>
      <c r="F486" s="15"/>
      <c r="G486" s="44"/>
      <c r="H486" s="44"/>
      <c r="I486" s="44"/>
      <c r="J486" s="44"/>
      <c r="Q486" s="44"/>
      <c r="X486" s="44"/>
      <c r="AE486" s="44"/>
      <c r="AL486" s="44"/>
      <c r="AS486" s="44"/>
    </row>
    <row r="487" spans="1:45" s="14" customFormat="1" x14ac:dyDescent="0.35">
      <c r="A487" s="15"/>
      <c r="B487" s="15"/>
      <c r="C487" s="15"/>
      <c r="D487" s="225"/>
      <c r="E487" s="15"/>
      <c r="F487" s="15"/>
      <c r="G487" s="44"/>
      <c r="H487" s="44"/>
      <c r="I487" s="44"/>
      <c r="J487" s="44"/>
      <c r="Q487" s="44"/>
      <c r="X487" s="44"/>
      <c r="AE487" s="44"/>
      <c r="AL487" s="44"/>
      <c r="AS487" s="44"/>
    </row>
    <row r="488" spans="1:45" s="14" customFormat="1" x14ac:dyDescent="0.35">
      <c r="A488" s="15"/>
      <c r="B488" s="15"/>
      <c r="C488" s="15"/>
      <c r="D488" s="225"/>
      <c r="E488" s="15"/>
      <c r="F488" s="15"/>
      <c r="G488" s="44"/>
      <c r="H488" s="44"/>
      <c r="I488" s="44"/>
      <c r="J488" s="44"/>
      <c r="Q488" s="44"/>
      <c r="X488" s="44"/>
      <c r="AE488" s="44"/>
      <c r="AL488" s="44"/>
      <c r="AS488" s="44"/>
    </row>
    <row r="489" spans="1:45" s="14" customFormat="1" x14ac:dyDescent="0.35">
      <c r="A489" s="15"/>
      <c r="B489" s="15"/>
      <c r="C489" s="15"/>
      <c r="D489" s="225"/>
      <c r="E489" s="15"/>
      <c r="F489" s="15"/>
      <c r="G489" s="44"/>
      <c r="H489" s="44"/>
      <c r="I489" s="44"/>
      <c r="J489" s="44"/>
      <c r="Q489" s="44"/>
      <c r="X489" s="44"/>
      <c r="AE489" s="44"/>
      <c r="AL489" s="44"/>
      <c r="AS489" s="44"/>
    </row>
    <row r="490" spans="1:45" s="14" customFormat="1" x14ac:dyDescent="0.35">
      <c r="A490" s="15"/>
      <c r="B490" s="15"/>
      <c r="C490" s="15"/>
      <c r="D490" s="225"/>
      <c r="E490" s="15"/>
      <c r="F490" s="15"/>
      <c r="G490" s="44"/>
      <c r="H490" s="44"/>
      <c r="I490" s="44"/>
      <c r="J490" s="44"/>
      <c r="Q490" s="44"/>
      <c r="X490" s="44"/>
      <c r="AE490" s="44"/>
      <c r="AL490" s="44"/>
      <c r="AS490" s="44"/>
    </row>
    <row r="491" spans="1:45" s="14" customFormat="1" x14ac:dyDescent="0.35">
      <c r="A491" s="15"/>
      <c r="B491" s="15"/>
      <c r="C491" s="15"/>
      <c r="D491" s="225"/>
      <c r="E491" s="15"/>
      <c r="F491" s="15"/>
      <c r="G491" s="44"/>
      <c r="H491" s="44"/>
      <c r="I491" s="44"/>
      <c r="J491" s="44"/>
      <c r="Q491" s="44"/>
      <c r="X491" s="44"/>
      <c r="AE491" s="44"/>
      <c r="AL491" s="44"/>
      <c r="AS491" s="44"/>
    </row>
    <row r="492" spans="1:45" s="14" customFormat="1" x14ac:dyDescent="0.35">
      <c r="A492" s="15"/>
      <c r="B492" s="15"/>
      <c r="C492" s="15"/>
      <c r="D492" s="225"/>
      <c r="E492" s="15"/>
      <c r="F492" s="15"/>
      <c r="G492" s="44"/>
      <c r="H492" s="44"/>
      <c r="I492" s="44"/>
      <c r="J492" s="44"/>
      <c r="Q492" s="44"/>
      <c r="X492" s="44"/>
      <c r="AE492" s="44"/>
      <c r="AL492" s="44"/>
      <c r="AS492" s="44"/>
    </row>
    <row r="493" spans="1:45" s="14" customFormat="1" x14ac:dyDescent="0.35">
      <c r="A493" s="15"/>
      <c r="B493" s="15"/>
      <c r="C493" s="15"/>
      <c r="D493" s="225"/>
      <c r="E493" s="15"/>
      <c r="F493" s="15"/>
      <c r="G493" s="44"/>
      <c r="H493" s="44"/>
      <c r="I493" s="44"/>
      <c r="J493" s="44"/>
      <c r="Q493" s="44"/>
      <c r="X493" s="44"/>
      <c r="AE493" s="44"/>
      <c r="AL493" s="44"/>
      <c r="AS493" s="44"/>
    </row>
    <row r="494" spans="1:45" s="14" customFormat="1" x14ac:dyDescent="0.35">
      <c r="A494" s="15"/>
      <c r="B494" s="15"/>
      <c r="C494" s="15"/>
      <c r="D494" s="225"/>
      <c r="E494" s="15"/>
      <c r="F494" s="15"/>
      <c r="G494" s="44"/>
      <c r="H494" s="44"/>
      <c r="I494" s="44"/>
      <c r="J494" s="44"/>
      <c r="Q494" s="44"/>
      <c r="X494" s="44"/>
      <c r="AE494" s="44"/>
      <c r="AL494" s="44"/>
      <c r="AS494" s="44"/>
    </row>
    <row r="495" spans="1:45" s="14" customFormat="1" x14ac:dyDescent="0.35">
      <c r="A495" s="15"/>
      <c r="B495" s="15"/>
      <c r="C495" s="15"/>
      <c r="D495" s="225"/>
      <c r="E495" s="15"/>
      <c r="F495" s="15"/>
      <c r="G495" s="44"/>
      <c r="H495" s="44"/>
      <c r="I495" s="44"/>
      <c r="J495" s="44"/>
      <c r="Q495" s="44"/>
      <c r="X495" s="44"/>
      <c r="AE495" s="44"/>
      <c r="AL495" s="44"/>
      <c r="AS495" s="44"/>
    </row>
    <row r="496" spans="1:45" s="14" customFormat="1" x14ac:dyDescent="0.35">
      <c r="A496" s="15"/>
      <c r="B496" s="15"/>
      <c r="C496" s="15"/>
      <c r="D496" s="225"/>
      <c r="E496" s="15"/>
      <c r="F496" s="15"/>
      <c r="G496" s="44"/>
      <c r="H496" s="44"/>
      <c r="I496" s="44"/>
      <c r="J496" s="44"/>
      <c r="Q496" s="44"/>
      <c r="X496" s="44"/>
      <c r="AE496" s="44"/>
      <c r="AL496" s="44"/>
      <c r="AS496" s="44"/>
    </row>
    <row r="497" spans="1:45" s="14" customFormat="1" x14ac:dyDescent="0.35">
      <c r="A497" s="15"/>
      <c r="B497" s="15"/>
      <c r="C497" s="15"/>
      <c r="D497" s="225"/>
      <c r="E497" s="15"/>
      <c r="F497" s="15"/>
      <c r="G497" s="44"/>
      <c r="H497" s="44"/>
      <c r="I497" s="44"/>
      <c r="J497" s="44"/>
      <c r="Q497" s="44"/>
      <c r="X497" s="44"/>
      <c r="AE497" s="44"/>
      <c r="AL497" s="44"/>
      <c r="AS497" s="44"/>
    </row>
    <row r="498" spans="1:45" s="14" customFormat="1" x14ac:dyDescent="0.35">
      <c r="A498" s="15"/>
      <c r="B498" s="15"/>
      <c r="C498" s="15"/>
      <c r="D498" s="225"/>
      <c r="E498" s="15"/>
      <c r="F498" s="15"/>
      <c r="G498" s="44"/>
      <c r="H498" s="44"/>
      <c r="I498" s="44"/>
      <c r="J498" s="44"/>
      <c r="Q498" s="44"/>
      <c r="X498" s="44"/>
      <c r="AE498" s="44"/>
      <c r="AL498" s="44"/>
      <c r="AS498" s="44"/>
    </row>
    <row r="499" spans="1:45" s="14" customFormat="1" x14ac:dyDescent="0.35">
      <c r="A499" s="15"/>
      <c r="B499" s="15"/>
      <c r="C499" s="15"/>
      <c r="D499" s="225"/>
      <c r="E499" s="15"/>
      <c r="F499" s="15"/>
      <c r="G499" s="44"/>
      <c r="H499" s="44"/>
      <c r="I499" s="44"/>
      <c r="J499" s="44"/>
      <c r="Q499" s="44"/>
      <c r="X499" s="44"/>
      <c r="AE499" s="44"/>
      <c r="AL499" s="44"/>
      <c r="AS499" s="44"/>
    </row>
    <row r="500" spans="1:45" s="14" customFormat="1" x14ac:dyDescent="0.35">
      <c r="A500" s="15"/>
      <c r="B500" s="15"/>
      <c r="C500" s="15"/>
      <c r="D500" s="225"/>
      <c r="E500" s="15"/>
      <c r="F500" s="15"/>
      <c r="G500" s="44"/>
      <c r="H500" s="44"/>
      <c r="I500" s="44"/>
      <c r="J500" s="44"/>
      <c r="Q500" s="44"/>
      <c r="X500" s="44"/>
      <c r="AE500" s="44"/>
      <c r="AL500" s="44"/>
      <c r="AS500" s="44"/>
    </row>
    <row r="501" spans="1:45" s="14" customFormat="1" x14ac:dyDescent="0.35">
      <c r="A501" s="15"/>
      <c r="B501" s="15"/>
      <c r="C501" s="15"/>
      <c r="D501" s="225"/>
      <c r="E501" s="15"/>
      <c r="F501" s="15"/>
      <c r="G501" s="44"/>
      <c r="H501" s="44"/>
      <c r="I501" s="44"/>
      <c r="J501" s="44"/>
      <c r="Q501" s="44"/>
      <c r="X501" s="44"/>
      <c r="AE501" s="44"/>
      <c r="AL501" s="44"/>
      <c r="AS501" s="44"/>
    </row>
    <row r="502" spans="1:45" s="14" customFormat="1" x14ac:dyDescent="0.35">
      <c r="A502" s="15"/>
      <c r="B502" s="15"/>
      <c r="C502" s="15"/>
      <c r="D502" s="225"/>
      <c r="E502" s="15"/>
      <c r="F502" s="15"/>
      <c r="G502" s="44"/>
      <c r="H502" s="44"/>
      <c r="I502" s="44"/>
      <c r="J502" s="44"/>
      <c r="Q502" s="44"/>
      <c r="X502" s="44"/>
      <c r="AE502" s="44"/>
      <c r="AL502" s="44"/>
      <c r="AS502" s="44"/>
    </row>
    <row r="503" spans="1:45" s="14" customFormat="1" x14ac:dyDescent="0.35">
      <c r="A503" s="15"/>
      <c r="B503" s="15"/>
      <c r="C503" s="15"/>
      <c r="D503" s="225"/>
      <c r="E503" s="15"/>
      <c r="F503" s="15"/>
      <c r="G503" s="44"/>
      <c r="H503" s="44"/>
      <c r="I503" s="44"/>
      <c r="J503" s="44"/>
      <c r="Q503" s="44"/>
      <c r="X503" s="44"/>
      <c r="AE503" s="44"/>
      <c r="AL503" s="44"/>
      <c r="AS503" s="44"/>
    </row>
    <row r="504" spans="1:45" s="14" customFormat="1" x14ac:dyDescent="0.35">
      <c r="A504" s="15"/>
      <c r="B504" s="15"/>
      <c r="C504" s="15"/>
      <c r="D504" s="225"/>
      <c r="E504" s="15"/>
      <c r="F504" s="15"/>
      <c r="G504" s="44"/>
      <c r="H504" s="44"/>
      <c r="I504" s="44"/>
      <c r="J504" s="44"/>
      <c r="Q504" s="44"/>
      <c r="X504" s="44"/>
      <c r="AE504" s="44"/>
      <c r="AL504" s="44"/>
      <c r="AS504" s="44"/>
    </row>
    <row r="505" spans="1:45" s="14" customFormat="1" x14ac:dyDescent="0.35">
      <c r="A505" s="15"/>
      <c r="B505" s="15"/>
      <c r="C505" s="15"/>
      <c r="D505" s="225"/>
      <c r="E505" s="15"/>
      <c r="F505" s="15"/>
      <c r="G505" s="44"/>
      <c r="H505" s="44"/>
      <c r="I505" s="44"/>
      <c r="J505" s="44"/>
      <c r="Q505" s="44"/>
      <c r="X505" s="44"/>
      <c r="AE505" s="44"/>
      <c r="AL505" s="44"/>
      <c r="AS505" s="44"/>
    </row>
    <row r="506" spans="1:45" s="14" customFormat="1" x14ac:dyDescent="0.35">
      <c r="A506" s="15"/>
      <c r="B506" s="15"/>
      <c r="C506" s="15"/>
      <c r="D506" s="225"/>
      <c r="E506" s="15"/>
      <c r="F506" s="15"/>
      <c r="G506" s="44"/>
      <c r="H506" s="44"/>
      <c r="I506" s="44"/>
      <c r="J506" s="44"/>
      <c r="Q506" s="44"/>
      <c r="X506" s="44"/>
      <c r="AE506" s="44"/>
      <c r="AL506" s="44"/>
      <c r="AS506" s="44"/>
    </row>
    <row r="507" spans="1:45" s="14" customFormat="1" x14ac:dyDescent="0.35">
      <c r="A507" s="15"/>
      <c r="B507" s="15"/>
      <c r="C507" s="15"/>
      <c r="D507" s="225"/>
      <c r="E507" s="15"/>
      <c r="F507" s="15"/>
      <c r="G507" s="44"/>
      <c r="H507" s="44"/>
      <c r="I507" s="44"/>
      <c r="J507" s="44"/>
      <c r="Q507" s="44"/>
      <c r="X507" s="44"/>
      <c r="AE507" s="44"/>
      <c r="AL507" s="44"/>
      <c r="AS507" s="44"/>
    </row>
    <row r="508" spans="1:45" s="14" customFormat="1" x14ac:dyDescent="0.35">
      <c r="A508" s="15"/>
      <c r="B508" s="15"/>
      <c r="C508" s="15"/>
      <c r="D508" s="225"/>
      <c r="E508" s="15"/>
      <c r="F508" s="15"/>
      <c r="G508" s="44"/>
      <c r="H508" s="44"/>
      <c r="I508" s="44"/>
      <c r="J508" s="44"/>
      <c r="Q508" s="44"/>
      <c r="X508" s="44"/>
      <c r="AE508" s="44"/>
      <c r="AL508" s="44"/>
      <c r="AS508" s="44"/>
    </row>
    <row r="509" spans="1:45" s="14" customFormat="1" x14ac:dyDescent="0.35">
      <c r="A509" s="15"/>
      <c r="B509" s="15"/>
      <c r="C509" s="15"/>
      <c r="D509" s="225"/>
      <c r="E509" s="15"/>
      <c r="F509" s="15"/>
      <c r="G509" s="44"/>
      <c r="H509" s="44"/>
      <c r="I509" s="44"/>
      <c r="J509" s="44"/>
      <c r="Q509" s="44"/>
      <c r="X509" s="44"/>
      <c r="AE509" s="44"/>
      <c r="AL509" s="44"/>
      <c r="AS509" s="44"/>
    </row>
    <row r="510" spans="1:45" s="14" customFormat="1" x14ac:dyDescent="0.35">
      <c r="A510" s="15"/>
      <c r="B510" s="15"/>
      <c r="C510" s="15"/>
      <c r="D510" s="225"/>
      <c r="E510" s="15"/>
      <c r="F510" s="15"/>
      <c r="G510" s="44"/>
      <c r="H510" s="44"/>
      <c r="I510" s="44"/>
      <c r="J510" s="44"/>
      <c r="Q510" s="44"/>
      <c r="X510" s="44"/>
      <c r="AE510" s="44"/>
      <c r="AL510" s="44"/>
      <c r="AS510" s="44"/>
    </row>
    <row r="511" spans="1:45" s="14" customFormat="1" x14ac:dyDescent="0.35">
      <c r="A511" s="15"/>
      <c r="B511" s="15"/>
      <c r="C511" s="15"/>
      <c r="D511" s="225"/>
      <c r="E511" s="15"/>
      <c r="F511" s="15"/>
      <c r="G511" s="44"/>
      <c r="H511" s="44"/>
      <c r="I511" s="44"/>
      <c r="J511" s="44"/>
      <c r="Q511" s="44"/>
      <c r="X511" s="44"/>
      <c r="AE511" s="44"/>
      <c r="AL511" s="44"/>
      <c r="AS511" s="44"/>
    </row>
    <row r="512" spans="1:45" s="14" customFormat="1" x14ac:dyDescent="0.35">
      <c r="A512" s="15"/>
      <c r="B512" s="15"/>
      <c r="C512" s="15"/>
      <c r="D512" s="225"/>
      <c r="E512" s="15"/>
      <c r="F512" s="15"/>
      <c r="G512" s="44"/>
      <c r="H512" s="44"/>
      <c r="I512" s="44"/>
      <c r="J512" s="44"/>
      <c r="Q512" s="44"/>
      <c r="X512" s="44"/>
      <c r="AE512" s="44"/>
      <c r="AL512" s="44"/>
      <c r="AS512" s="44"/>
    </row>
    <row r="513" spans="1:45" s="14" customFormat="1" x14ac:dyDescent="0.35">
      <c r="A513" s="15"/>
      <c r="B513" s="15"/>
      <c r="C513" s="15"/>
      <c r="D513" s="225"/>
      <c r="E513" s="15"/>
      <c r="F513" s="15"/>
      <c r="G513" s="44"/>
      <c r="H513" s="44"/>
      <c r="I513" s="44"/>
      <c r="J513" s="44"/>
      <c r="Q513" s="44"/>
      <c r="X513" s="44"/>
      <c r="AE513" s="44"/>
      <c r="AL513" s="44"/>
      <c r="AS513" s="44"/>
    </row>
    <row r="514" spans="1:45" s="14" customFormat="1" x14ac:dyDescent="0.35">
      <c r="A514" s="15"/>
      <c r="B514" s="15"/>
      <c r="C514" s="15"/>
      <c r="D514" s="225"/>
      <c r="E514" s="15"/>
      <c r="F514" s="15"/>
      <c r="G514" s="44"/>
      <c r="H514" s="44"/>
      <c r="I514" s="44"/>
      <c r="J514" s="44"/>
      <c r="Q514" s="44"/>
      <c r="X514" s="44"/>
      <c r="AE514" s="44"/>
      <c r="AL514" s="44"/>
      <c r="AS514" s="44"/>
    </row>
    <row r="515" spans="1:45" s="14" customFormat="1" x14ac:dyDescent="0.35">
      <c r="A515" s="15"/>
      <c r="B515" s="15"/>
      <c r="C515" s="15"/>
      <c r="D515" s="225"/>
      <c r="E515" s="15"/>
      <c r="F515" s="15"/>
      <c r="G515" s="44"/>
      <c r="H515" s="44"/>
      <c r="I515" s="44"/>
      <c r="J515" s="44"/>
      <c r="Q515" s="44"/>
      <c r="X515" s="44"/>
      <c r="AE515" s="44"/>
      <c r="AL515" s="44"/>
      <c r="AS515" s="44"/>
    </row>
    <row r="516" spans="1:45" s="14" customFormat="1" x14ac:dyDescent="0.35">
      <c r="A516" s="15"/>
      <c r="B516" s="15"/>
      <c r="C516" s="15"/>
      <c r="D516" s="225"/>
      <c r="E516" s="15"/>
      <c r="F516" s="15"/>
      <c r="G516" s="44"/>
      <c r="H516" s="44"/>
      <c r="I516" s="44"/>
      <c r="J516" s="44"/>
      <c r="Q516" s="44"/>
      <c r="X516" s="44"/>
      <c r="AE516" s="44"/>
      <c r="AL516" s="44"/>
      <c r="AS516" s="44"/>
    </row>
    <row r="517" spans="1:45" s="14" customFormat="1" x14ac:dyDescent="0.35">
      <c r="A517" s="15"/>
      <c r="B517" s="15"/>
      <c r="C517" s="15"/>
      <c r="D517" s="225"/>
      <c r="E517" s="15"/>
      <c r="F517" s="15"/>
      <c r="G517" s="44"/>
      <c r="H517" s="44"/>
      <c r="I517" s="44"/>
      <c r="J517" s="44"/>
      <c r="Q517" s="44"/>
      <c r="X517" s="44"/>
      <c r="AE517" s="44"/>
      <c r="AL517" s="44"/>
      <c r="AS517" s="44"/>
    </row>
    <row r="518" spans="1:45" s="14" customFormat="1" x14ac:dyDescent="0.35">
      <c r="A518" s="15"/>
      <c r="B518" s="15"/>
      <c r="C518" s="15"/>
      <c r="D518" s="225"/>
      <c r="E518" s="15"/>
      <c r="F518" s="15"/>
      <c r="G518" s="44"/>
      <c r="H518" s="44"/>
      <c r="I518" s="44"/>
      <c r="J518" s="44"/>
      <c r="Q518" s="44"/>
      <c r="X518" s="44"/>
      <c r="AE518" s="44"/>
      <c r="AL518" s="44"/>
      <c r="AS518" s="44"/>
    </row>
    <row r="519" spans="1:45" s="14" customFormat="1" x14ac:dyDescent="0.35">
      <c r="A519" s="15"/>
      <c r="B519" s="15"/>
      <c r="C519" s="15"/>
      <c r="D519" s="225"/>
      <c r="E519" s="15"/>
      <c r="F519" s="15"/>
      <c r="G519" s="44"/>
      <c r="H519" s="44"/>
      <c r="I519" s="44"/>
      <c r="J519" s="44"/>
      <c r="Q519" s="44"/>
      <c r="X519" s="44"/>
      <c r="AE519" s="44"/>
      <c r="AL519" s="44"/>
      <c r="AS519" s="44"/>
    </row>
    <row r="520" spans="1:45" s="14" customFormat="1" x14ac:dyDescent="0.35">
      <c r="A520" s="15"/>
      <c r="B520" s="15"/>
      <c r="C520" s="15"/>
      <c r="D520" s="225"/>
      <c r="E520" s="15"/>
      <c r="F520" s="15"/>
      <c r="G520" s="44"/>
      <c r="H520" s="44"/>
      <c r="I520" s="44"/>
      <c r="J520" s="44"/>
      <c r="Q520" s="44"/>
      <c r="X520" s="44"/>
      <c r="AE520" s="44"/>
      <c r="AL520" s="44"/>
      <c r="AS520" s="44"/>
    </row>
    <row r="521" spans="1:45" s="14" customFormat="1" x14ac:dyDescent="0.35">
      <c r="A521" s="15"/>
      <c r="B521" s="15"/>
      <c r="C521" s="15"/>
      <c r="D521" s="225"/>
      <c r="E521" s="15"/>
      <c r="F521" s="15"/>
      <c r="G521" s="44"/>
      <c r="H521" s="44"/>
      <c r="I521" s="44"/>
      <c r="J521" s="44"/>
      <c r="Q521" s="44"/>
      <c r="X521" s="44"/>
      <c r="AE521" s="44"/>
      <c r="AL521" s="44"/>
      <c r="AS521" s="44"/>
    </row>
    <row r="522" spans="1:45" s="14" customFormat="1" x14ac:dyDescent="0.35">
      <c r="A522" s="15"/>
      <c r="B522" s="15"/>
      <c r="C522" s="15"/>
      <c r="D522" s="225"/>
      <c r="E522" s="15"/>
      <c r="F522" s="15"/>
      <c r="G522" s="44"/>
      <c r="H522" s="44"/>
      <c r="I522" s="44"/>
      <c r="J522" s="44"/>
      <c r="Q522" s="44"/>
      <c r="X522" s="44"/>
      <c r="AE522" s="44"/>
      <c r="AL522" s="44"/>
      <c r="AS522" s="44"/>
    </row>
    <row r="523" spans="1:45" s="14" customFormat="1" x14ac:dyDescent="0.35">
      <c r="A523" s="15"/>
      <c r="B523" s="15"/>
      <c r="C523" s="15"/>
      <c r="D523" s="225"/>
      <c r="E523" s="15"/>
      <c r="F523" s="15"/>
      <c r="G523" s="44"/>
      <c r="H523" s="44"/>
      <c r="I523" s="44"/>
      <c r="J523" s="44"/>
      <c r="Q523" s="44"/>
      <c r="X523" s="44"/>
      <c r="AE523" s="44"/>
      <c r="AL523" s="44"/>
      <c r="AS523" s="44"/>
    </row>
    <row r="524" spans="1:45" s="14" customFormat="1" x14ac:dyDescent="0.35">
      <c r="A524" s="15"/>
      <c r="B524" s="15"/>
      <c r="C524" s="15"/>
      <c r="D524" s="225"/>
      <c r="E524" s="15"/>
      <c r="F524" s="15"/>
      <c r="G524" s="44"/>
      <c r="H524" s="44"/>
      <c r="I524" s="44"/>
      <c r="J524" s="44"/>
      <c r="Q524" s="44"/>
      <c r="X524" s="44"/>
      <c r="AE524" s="44"/>
      <c r="AL524" s="44"/>
      <c r="AS524" s="44"/>
    </row>
    <row r="525" spans="1:45" s="14" customFormat="1" x14ac:dyDescent="0.35">
      <c r="A525" s="15"/>
      <c r="B525" s="15"/>
      <c r="C525" s="15"/>
      <c r="D525" s="225"/>
      <c r="E525" s="15"/>
      <c r="F525" s="15"/>
      <c r="G525" s="44"/>
      <c r="H525" s="44"/>
      <c r="I525" s="44"/>
      <c r="J525" s="44"/>
      <c r="Q525" s="44"/>
      <c r="X525" s="44"/>
      <c r="AE525" s="44"/>
      <c r="AL525" s="44"/>
      <c r="AS525" s="44"/>
    </row>
    <row r="526" spans="1:45" s="14" customFormat="1" x14ac:dyDescent="0.35">
      <c r="A526" s="15"/>
      <c r="B526" s="15"/>
      <c r="C526" s="15"/>
      <c r="D526" s="225"/>
      <c r="E526" s="15"/>
      <c r="F526" s="15"/>
      <c r="G526" s="44"/>
      <c r="H526" s="44"/>
      <c r="I526" s="44"/>
      <c r="J526" s="44"/>
      <c r="Q526" s="44"/>
      <c r="X526" s="44"/>
      <c r="AE526" s="44"/>
      <c r="AL526" s="44"/>
      <c r="AS526" s="44"/>
    </row>
    <row r="527" spans="1:45" s="14" customFormat="1" x14ac:dyDescent="0.35">
      <c r="A527" s="15"/>
      <c r="B527" s="15"/>
      <c r="C527" s="15"/>
      <c r="D527" s="225"/>
      <c r="E527" s="15"/>
      <c r="F527" s="15"/>
      <c r="G527" s="44"/>
      <c r="H527" s="44"/>
      <c r="I527" s="44"/>
      <c r="J527" s="44"/>
      <c r="Q527" s="44"/>
      <c r="X527" s="44"/>
      <c r="AE527" s="44"/>
      <c r="AL527" s="44"/>
      <c r="AS527" s="44"/>
    </row>
    <row r="528" spans="1:45" s="14" customFormat="1" x14ac:dyDescent="0.35">
      <c r="A528" s="15"/>
      <c r="B528" s="15"/>
      <c r="C528" s="15"/>
      <c r="D528" s="225"/>
      <c r="E528" s="15"/>
      <c r="F528" s="15"/>
      <c r="G528" s="44"/>
      <c r="H528" s="44"/>
      <c r="I528" s="44"/>
      <c r="J528" s="44"/>
      <c r="Q528" s="44"/>
      <c r="X528" s="44"/>
      <c r="AE528" s="44"/>
      <c r="AL528" s="44"/>
      <c r="AS528" s="44"/>
    </row>
    <row r="529" spans="1:45" s="14" customFormat="1" x14ac:dyDescent="0.35">
      <c r="A529" s="15"/>
      <c r="B529" s="15"/>
      <c r="C529" s="15"/>
      <c r="D529" s="225"/>
      <c r="E529" s="15"/>
      <c r="F529" s="15"/>
      <c r="G529" s="44"/>
      <c r="H529" s="44"/>
      <c r="I529" s="44"/>
      <c r="J529" s="44"/>
      <c r="Q529" s="44"/>
      <c r="X529" s="44"/>
      <c r="AE529" s="44"/>
      <c r="AL529" s="44"/>
      <c r="AS529" s="44"/>
    </row>
    <row r="530" spans="1:45" s="14" customFormat="1" x14ac:dyDescent="0.35">
      <c r="A530" s="15"/>
      <c r="B530" s="15"/>
      <c r="C530" s="15"/>
      <c r="D530" s="225"/>
      <c r="E530" s="15"/>
      <c r="F530" s="15"/>
      <c r="G530" s="44"/>
      <c r="H530" s="44"/>
      <c r="I530" s="44"/>
      <c r="J530" s="44"/>
      <c r="Q530" s="44"/>
      <c r="X530" s="44"/>
      <c r="AE530" s="44"/>
      <c r="AL530" s="44"/>
      <c r="AS530" s="44"/>
    </row>
    <row r="531" spans="1:45" s="14" customFormat="1" x14ac:dyDescent="0.35">
      <c r="A531" s="15"/>
      <c r="B531" s="15"/>
      <c r="C531" s="15"/>
      <c r="D531" s="225"/>
      <c r="E531" s="15"/>
      <c r="F531" s="15"/>
      <c r="G531" s="44"/>
      <c r="H531" s="44"/>
      <c r="I531" s="44"/>
      <c r="J531" s="44"/>
      <c r="Q531" s="44"/>
      <c r="X531" s="44"/>
      <c r="AE531" s="44"/>
      <c r="AL531" s="44"/>
      <c r="AS531" s="44"/>
    </row>
    <row r="532" spans="1:45" s="14" customFormat="1" x14ac:dyDescent="0.35">
      <c r="A532" s="15"/>
      <c r="B532" s="15"/>
      <c r="C532" s="15"/>
      <c r="D532" s="225"/>
      <c r="E532" s="15"/>
      <c r="F532" s="15"/>
      <c r="G532" s="44"/>
      <c r="H532" s="44"/>
      <c r="I532" s="44"/>
      <c r="J532" s="44"/>
      <c r="Q532" s="44"/>
      <c r="X532" s="44"/>
      <c r="AE532" s="44"/>
      <c r="AL532" s="44"/>
      <c r="AS532" s="44"/>
    </row>
    <row r="533" spans="1:45" s="14" customFormat="1" x14ac:dyDescent="0.35">
      <c r="A533" s="15"/>
      <c r="B533" s="15"/>
      <c r="C533" s="15"/>
      <c r="D533" s="225"/>
      <c r="E533" s="15"/>
      <c r="F533" s="15"/>
      <c r="G533" s="44"/>
      <c r="H533" s="44"/>
      <c r="I533" s="44"/>
      <c r="J533" s="44"/>
      <c r="Q533" s="44"/>
      <c r="X533" s="44"/>
      <c r="AE533" s="44"/>
      <c r="AL533" s="44"/>
      <c r="AS533" s="44"/>
    </row>
    <row r="534" spans="1:45" s="14" customFormat="1" x14ac:dyDescent="0.35">
      <c r="A534" s="15"/>
      <c r="B534" s="15"/>
      <c r="C534" s="15"/>
      <c r="D534" s="225"/>
      <c r="E534" s="15"/>
      <c r="F534" s="15"/>
      <c r="G534" s="44"/>
      <c r="H534" s="44"/>
      <c r="I534" s="44"/>
      <c r="J534" s="44"/>
      <c r="Q534" s="44"/>
      <c r="X534" s="44"/>
      <c r="AE534" s="44"/>
      <c r="AL534" s="44"/>
      <c r="AS534" s="44"/>
    </row>
    <row r="535" spans="1:45" s="14" customFormat="1" x14ac:dyDescent="0.35">
      <c r="A535" s="15"/>
      <c r="B535" s="15"/>
      <c r="C535" s="15"/>
      <c r="D535" s="225"/>
      <c r="E535" s="15"/>
      <c r="F535" s="15"/>
      <c r="G535" s="44"/>
      <c r="H535" s="44"/>
      <c r="I535" s="44"/>
      <c r="J535" s="44"/>
      <c r="Q535" s="44"/>
      <c r="X535" s="44"/>
      <c r="AE535" s="44"/>
      <c r="AL535" s="44"/>
      <c r="AS535" s="44"/>
    </row>
    <row r="536" spans="1:45" s="14" customFormat="1" x14ac:dyDescent="0.35">
      <c r="A536" s="15"/>
      <c r="B536" s="15"/>
      <c r="C536" s="15"/>
      <c r="D536" s="225"/>
      <c r="E536" s="15"/>
      <c r="F536" s="15"/>
      <c r="G536" s="44"/>
      <c r="H536" s="44"/>
      <c r="I536" s="44"/>
      <c r="J536" s="44"/>
      <c r="Q536" s="44"/>
      <c r="X536" s="44"/>
      <c r="AE536" s="44"/>
      <c r="AL536" s="44"/>
      <c r="AS536" s="44"/>
    </row>
    <row r="537" spans="1:45" s="14" customFormat="1" x14ac:dyDescent="0.35">
      <c r="A537" s="15"/>
      <c r="B537" s="15"/>
      <c r="C537" s="15"/>
      <c r="D537" s="225"/>
      <c r="E537" s="15"/>
      <c r="F537" s="15"/>
      <c r="G537" s="44"/>
      <c r="H537" s="44"/>
      <c r="I537" s="44"/>
      <c r="J537" s="44"/>
      <c r="Q537" s="44"/>
      <c r="X537" s="44"/>
      <c r="AE537" s="44"/>
      <c r="AL537" s="44"/>
      <c r="AS537" s="44"/>
    </row>
    <row r="538" spans="1:45" s="14" customFormat="1" x14ac:dyDescent="0.35">
      <c r="A538" s="15"/>
      <c r="B538" s="15"/>
      <c r="C538" s="15"/>
      <c r="D538" s="225"/>
      <c r="E538" s="15"/>
      <c r="F538" s="15"/>
      <c r="G538" s="44"/>
      <c r="H538" s="44"/>
      <c r="I538" s="44"/>
      <c r="J538" s="44"/>
      <c r="Q538" s="44"/>
      <c r="X538" s="44"/>
      <c r="AE538" s="44"/>
      <c r="AL538" s="44"/>
      <c r="AS538" s="44"/>
    </row>
    <row r="539" spans="1:45" s="14" customFormat="1" x14ac:dyDescent="0.35">
      <c r="A539" s="15"/>
      <c r="B539" s="15"/>
      <c r="C539" s="15"/>
      <c r="D539" s="225"/>
      <c r="E539" s="15"/>
      <c r="F539" s="15"/>
      <c r="G539" s="44"/>
      <c r="H539" s="44"/>
      <c r="I539" s="44"/>
      <c r="J539" s="44"/>
      <c r="Q539" s="44"/>
      <c r="X539" s="44"/>
      <c r="AE539" s="44"/>
      <c r="AL539" s="44"/>
      <c r="AS539" s="44"/>
    </row>
    <row r="540" spans="1:45" s="14" customFormat="1" x14ac:dyDescent="0.35">
      <c r="A540" s="15"/>
      <c r="B540" s="15"/>
      <c r="C540" s="15"/>
      <c r="D540" s="225"/>
      <c r="E540" s="15"/>
      <c r="F540" s="15"/>
      <c r="G540" s="44"/>
      <c r="H540" s="44"/>
      <c r="I540" s="44"/>
      <c r="J540" s="44"/>
      <c r="Q540" s="44"/>
      <c r="X540" s="44"/>
      <c r="AE540" s="44"/>
      <c r="AL540" s="44"/>
      <c r="AS540" s="44"/>
    </row>
    <row r="541" spans="1:45" s="14" customFormat="1" x14ac:dyDescent="0.35">
      <c r="A541" s="15"/>
      <c r="B541" s="15"/>
      <c r="C541" s="15"/>
      <c r="D541" s="225"/>
      <c r="E541" s="15"/>
      <c r="F541" s="15"/>
      <c r="G541" s="44"/>
      <c r="H541" s="44"/>
      <c r="I541" s="44"/>
      <c r="J541" s="44"/>
      <c r="Q541" s="44"/>
      <c r="X541" s="44"/>
      <c r="AE541" s="44"/>
      <c r="AL541" s="44"/>
      <c r="AS541" s="44"/>
    </row>
    <row r="542" spans="1:45" s="14" customFormat="1" x14ac:dyDescent="0.35">
      <c r="A542" s="15"/>
      <c r="B542" s="15"/>
      <c r="C542" s="15"/>
      <c r="D542" s="225"/>
      <c r="E542" s="15"/>
      <c r="F542" s="15"/>
      <c r="G542" s="44"/>
      <c r="H542" s="44"/>
      <c r="I542" s="44"/>
      <c r="J542" s="44"/>
      <c r="Q542" s="44"/>
      <c r="X542" s="44"/>
      <c r="AE542" s="44"/>
      <c r="AL542" s="44"/>
      <c r="AS542" s="44"/>
    </row>
    <row r="543" spans="1:45" s="14" customFormat="1" x14ac:dyDescent="0.35">
      <c r="A543" s="15"/>
      <c r="B543" s="15"/>
      <c r="C543" s="15"/>
      <c r="D543" s="225"/>
      <c r="E543" s="15"/>
      <c r="F543" s="15"/>
      <c r="G543" s="44"/>
      <c r="H543" s="44"/>
      <c r="I543" s="44"/>
      <c r="J543" s="44"/>
      <c r="Q543" s="44"/>
      <c r="X543" s="44"/>
      <c r="AE543" s="44"/>
      <c r="AL543" s="44"/>
      <c r="AS543" s="44"/>
    </row>
    <row r="544" spans="1:45" s="14" customFormat="1" x14ac:dyDescent="0.35">
      <c r="A544" s="15"/>
      <c r="B544" s="15"/>
      <c r="C544" s="15"/>
      <c r="D544" s="225"/>
      <c r="E544" s="15"/>
      <c r="F544" s="15"/>
      <c r="G544" s="44"/>
      <c r="H544" s="44"/>
      <c r="I544" s="44"/>
      <c r="J544" s="44"/>
      <c r="Q544" s="44"/>
      <c r="X544" s="44"/>
      <c r="AE544" s="44"/>
      <c r="AL544" s="44"/>
      <c r="AS544" s="44"/>
    </row>
    <row r="545" spans="1:45" s="14" customFormat="1" x14ac:dyDescent="0.35">
      <c r="A545" s="15"/>
      <c r="B545" s="15"/>
      <c r="C545" s="15"/>
      <c r="D545" s="225"/>
      <c r="E545" s="15"/>
      <c r="F545" s="15"/>
      <c r="G545" s="44"/>
      <c r="H545" s="44"/>
      <c r="I545" s="44"/>
      <c r="J545" s="44"/>
      <c r="Q545" s="44"/>
      <c r="X545" s="44"/>
      <c r="AE545" s="44"/>
      <c r="AL545" s="44"/>
      <c r="AS545" s="44"/>
    </row>
    <row r="546" spans="1:45" s="14" customFormat="1" x14ac:dyDescent="0.35">
      <c r="A546" s="15"/>
      <c r="B546" s="15"/>
      <c r="C546" s="15"/>
      <c r="D546" s="225"/>
      <c r="E546" s="15"/>
      <c r="F546" s="15"/>
      <c r="G546" s="44"/>
      <c r="H546" s="44"/>
      <c r="I546" s="44"/>
      <c r="J546" s="44"/>
      <c r="Q546" s="44"/>
      <c r="X546" s="44"/>
      <c r="AE546" s="44"/>
      <c r="AL546" s="44"/>
      <c r="AS546" s="44"/>
    </row>
    <row r="547" spans="1:45" s="14" customFormat="1" x14ac:dyDescent="0.35">
      <c r="A547" s="15"/>
      <c r="B547" s="15"/>
      <c r="C547" s="15"/>
      <c r="D547" s="225"/>
      <c r="E547" s="15"/>
      <c r="F547" s="15"/>
      <c r="G547" s="44"/>
      <c r="H547" s="44"/>
      <c r="I547" s="44"/>
      <c r="J547" s="44"/>
      <c r="Q547" s="44"/>
      <c r="X547" s="44"/>
      <c r="AE547" s="44"/>
      <c r="AL547" s="44"/>
      <c r="AS547" s="44"/>
    </row>
    <row r="548" spans="1:45" s="14" customFormat="1" x14ac:dyDescent="0.35">
      <c r="A548" s="15"/>
      <c r="B548" s="15"/>
      <c r="C548" s="15"/>
      <c r="D548" s="225"/>
      <c r="E548" s="15"/>
      <c r="F548" s="15"/>
      <c r="G548" s="44"/>
      <c r="H548" s="44"/>
      <c r="I548" s="44"/>
      <c r="J548" s="44"/>
      <c r="Q548" s="44"/>
      <c r="X548" s="44"/>
      <c r="AE548" s="44"/>
      <c r="AL548" s="44"/>
      <c r="AS548" s="44"/>
    </row>
    <row r="549" spans="1:45" s="14" customFormat="1" x14ac:dyDescent="0.35">
      <c r="A549" s="15"/>
      <c r="B549" s="15"/>
      <c r="C549" s="15"/>
      <c r="D549" s="225"/>
      <c r="E549" s="15"/>
      <c r="F549" s="15"/>
      <c r="G549" s="44"/>
      <c r="H549" s="44"/>
      <c r="I549" s="44"/>
      <c r="J549" s="44"/>
      <c r="Q549" s="44"/>
      <c r="X549" s="44"/>
      <c r="AE549" s="44"/>
      <c r="AL549" s="44"/>
      <c r="AS549" s="44"/>
    </row>
    <row r="550" spans="1:45" s="14" customFormat="1" x14ac:dyDescent="0.35">
      <c r="A550" s="15"/>
      <c r="B550" s="15"/>
      <c r="C550" s="15"/>
      <c r="D550" s="225"/>
      <c r="E550" s="15"/>
      <c r="F550" s="15"/>
      <c r="G550" s="44"/>
      <c r="H550" s="44"/>
      <c r="I550" s="44"/>
      <c r="J550" s="44"/>
      <c r="Q550" s="44"/>
      <c r="X550" s="44"/>
      <c r="AE550" s="44"/>
      <c r="AL550" s="44"/>
      <c r="AS550" s="44"/>
    </row>
    <row r="551" spans="1:45" s="14" customFormat="1" x14ac:dyDescent="0.35">
      <c r="A551" s="15"/>
      <c r="B551" s="15"/>
      <c r="C551" s="15"/>
      <c r="D551" s="225"/>
      <c r="E551" s="15"/>
      <c r="F551" s="15"/>
      <c r="G551" s="44"/>
      <c r="H551" s="44"/>
      <c r="I551" s="44"/>
      <c r="J551" s="44"/>
      <c r="Q551" s="44"/>
      <c r="X551" s="44"/>
      <c r="AE551" s="44"/>
      <c r="AL551" s="44"/>
      <c r="AS551" s="44"/>
    </row>
    <row r="552" spans="1:45" s="14" customFormat="1" x14ac:dyDescent="0.35">
      <c r="A552" s="15"/>
      <c r="B552" s="15"/>
      <c r="C552" s="15"/>
      <c r="D552" s="225"/>
      <c r="E552" s="15"/>
      <c r="F552" s="15"/>
      <c r="G552" s="44"/>
      <c r="H552" s="44"/>
      <c r="I552" s="44"/>
      <c r="J552" s="44"/>
      <c r="Q552" s="44"/>
      <c r="X552" s="44"/>
      <c r="AE552" s="44"/>
      <c r="AL552" s="44"/>
      <c r="AS552" s="44"/>
    </row>
    <row r="553" spans="1:45" s="14" customFormat="1" x14ac:dyDescent="0.35">
      <c r="A553" s="15"/>
      <c r="B553" s="15"/>
      <c r="C553" s="15"/>
      <c r="D553" s="225"/>
      <c r="E553" s="15"/>
      <c r="F553" s="15"/>
      <c r="G553" s="44"/>
      <c r="H553" s="44"/>
      <c r="I553" s="44"/>
      <c r="J553" s="44"/>
      <c r="Q553" s="44"/>
      <c r="X553" s="44"/>
      <c r="AE553" s="44"/>
      <c r="AL553" s="44"/>
      <c r="AS553" s="44"/>
    </row>
    <row r="554" spans="1:45" s="14" customFormat="1" x14ac:dyDescent="0.35">
      <c r="A554" s="15"/>
      <c r="B554" s="15"/>
      <c r="C554" s="15"/>
      <c r="D554" s="225"/>
      <c r="E554" s="15"/>
      <c r="F554" s="15"/>
      <c r="G554" s="44"/>
      <c r="H554" s="44"/>
      <c r="I554" s="44"/>
      <c r="J554" s="44"/>
      <c r="Q554" s="44"/>
      <c r="X554" s="44"/>
      <c r="AE554" s="44"/>
      <c r="AL554" s="44"/>
      <c r="AS554" s="44"/>
    </row>
    <row r="555" spans="1:45" s="14" customFormat="1" x14ac:dyDescent="0.35">
      <c r="A555" s="15"/>
      <c r="B555" s="15"/>
      <c r="C555" s="15"/>
      <c r="D555" s="225"/>
      <c r="E555" s="15"/>
      <c r="F555" s="15"/>
      <c r="G555" s="44"/>
      <c r="H555" s="44"/>
      <c r="I555" s="44"/>
      <c r="J555" s="44"/>
      <c r="Q555" s="44"/>
      <c r="X555" s="44"/>
      <c r="AE555" s="44"/>
      <c r="AL555" s="44"/>
      <c r="AS555" s="44"/>
    </row>
    <row r="556" spans="1:45" s="14" customFormat="1" x14ac:dyDescent="0.35">
      <c r="A556" s="15"/>
      <c r="B556" s="15"/>
      <c r="C556" s="15"/>
      <c r="D556" s="225"/>
      <c r="E556" s="15"/>
      <c r="F556" s="15"/>
      <c r="G556" s="44"/>
      <c r="H556" s="44"/>
      <c r="I556" s="44"/>
      <c r="J556" s="44"/>
      <c r="Q556" s="44"/>
      <c r="X556" s="44"/>
      <c r="AE556" s="44"/>
      <c r="AL556" s="44"/>
      <c r="AS556" s="44"/>
    </row>
    <row r="557" spans="1:45" s="14" customFormat="1" x14ac:dyDescent="0.35">
      <c r="A557" s="15"/>
      <c r="B557" s="15"/>
      <c r="C557" s="15"/>
      <c r="D557" s="225"/>
      <c r="E557" s="15"/>
      <c r="F557" s="15"/>
      <c r="G557" s="44"/>
      <c r="H557" s="44"/>
      <c r="I557" s="44"/>
      <c r="J557" s="44"/>
      <c r="Q557" s="44"/>
      <c r="X557" s="44"/>
      <c r="AE557" s="44"/>
      <c r="AL557" s="44"/>
      <c r="AS557" s="44"/>
    </row>
    <row r="558" spans="1:45" s="14" customFormat="1" x14ac:dyDescent="0.35">
      <c r="A558" s="15"/>
      <c r="B558" s="15"/>
      <c r="C558" s="15"/>
      <c r="D558" s="225"/>
      <c r="E558" s="15"/>
      <c r="F558" s="15"/>
      <c r="G558" s="44"/>
      <c r="H558" s="44"/>
      <c r="I558" s="44"/>
      <c r="J558" s="44"/>
      <c r="Q558" s="44"/>
      <c r="X558" s="44"/>
      <c r="AE558" s="44"/>
      <c r="AL558" s="44"/>
      <c r="AS558" s="44"/>
    </row>
    <row r="559" spans="1:45" s="14" customFormat="1" x14ac:dyDescent="0.35">
      <c r="A559" s="15"/>
      <c r="B559" s="15"/>
      <c r="C559" s="15"/>
      <c r="D559" s="225"/>
      <c r="E559" s="15"/>
      <c r="F559" s="15"/>
      <c r="G559" s="44"/>
      <c r="H559" s="44"/>
      <c r="I559" s="44"/>
      <c r="J559" s="44"/>
      <c r="Q559" s="44"/>
      <c r="X559" s="44"/>
      <c r="AE559" s="44"/>
      <c r="AL559" s="44"/>
      <c r="AS559" s="44"/>
    </row>
    <row r="560" spans="1:45" s="14" customFormat="1" x14ac:dyDescent="0.35">
      <c r="A560" s="15"/>
      <c r="B560" s="15"/>
      <c r="C560" s="15"/>
      <c r="D560" s="225"/>
      <c r="E560" s="15"/>
      <c r="F560" s="15"/>
      <c r="G560" s="44"/>
      <c r="H560" s="44"/>
      <c r="I560" s="44"/>
      <c r="J560" s="44"/>
      <c r="Q560" s="44"/>
      <c r="X560" s="44"/>
      <c r="AE560" s="44"/>
      <c r="AL560" s="44"/>
      <c r="AS560" s="44"/>
    </row>
    <row r="561" spans="1:45" s="14" customFormat="1" x14ac:dyDescent="0.35">
      <c r="A561" s="15"/>
      <c r="B561" s="15"/>
      <c r="C561" s="15"/>
      <c r="D561" s="225"/>
      <c r="E561" s="15"/>
      <c r="F561" s="15"/>
      <c r="G561" s="44"/>
      <c r="H561" s="44"/>
      <c r="I561" s="44"/>
      <c r="J561" s="44"/>
      <c r="Q561" s="44"/>
      <c r="X561" s="44"/>
      <c r="AE561" s="44"/>
      <c r="AL561" s="44"/>
      <c r="AS561" s="44"/>
    </row>
    <row r="562" spans="1:45" s="14" customFormat="1" x14ac:dyDescent="0.35">
      <c r="A562" s="15"/>
      <c r="B562" s="15"/>
      <c r="C562" s="15"/>
      <c r="D562" s="225"/>
      <c r="E562" s="15"/>
      <c r="F562" s="15"/>
      <c r="G562" s="44"/>
      <c r="H562" s="44"/>
      <c r="I562" s="44"/>
      <c r="J562" s="44"/>
      <c r="Q562" s="44"/>
      <c r="X562" s="44"/>
      <c r="AE562" s="44"/>
      <c r="AL562" s="44"/>
      <c r="AS562" s="44"/>
    </row>
  </sheetData>
  <mergeCells count="150">
    <mergeCell ref="AO273:AO274"/>
    <mergeCell ref="AP273:AP274"/>
    <mergeCell ref="AV273:AV274"/>
    <mergeCell ref="AW273:AW274"/>
    <mergeCell ref="B318:D318"/>
    <mergeCell ref="AV272:AW272"/>
    <mergeCell ref="D273:D274"/>
    <mergeCell ref="M273:M274"/>
    <mergeCell ref="N273:N274"/>
    <mergeCell ref="T273:T274"/>
    <mergeCell ref="U273:U274"/>
    <mergeCell ref="AA273:AA274"/>
    <mergeCell ref="AB273:AB274"/>
    <mergeCell ref="AH273:AH274"/>
    <mergeCell ref="AI273:AI274"/>
    <mergeCell ref="AA272:AB272"/>
    <mergeCell ref="AD272:AF272"/>
    <mergeCell ref="AH272:AI272"/>
    <mergeCell ref="AK272:AM272"/>
    <mergeCell ref="AO272:AP272"/>
    <mergeCell ref="AR272:AT272"/>
    <mergeCell ref="G272:I272"/>
    <mergeCell ref="J272:L272"/>
    <mergeCell ref="M272:N272"/>
    <mergeCell ref="P272:R272"/>
    <mergeCell ref="T272:U272"/>
    <mergeCell ref="W272:Y272"/>
    <mergeCell ref="AV212:AV213"/>
    <mergeCell ref="AW212:AW213"/>
    <mergeCell ref="B257:D257"/>
    <mergeCell ref="B262:J262"/>
    <mergeCell ref="B263:J263"/>
    <mergeCell ref="D266:J266"/>
    <mergeCell ref="AA212:AA213"/>
    <mergeCell ref="AB212:AB213"/>
    <mergeCell ref="AH212:AH213"/>
    <mergeCell ref="AI212:AI213"/>
    <mergeCell ref="AO212:AO213"/>
    <mergeCell ref="AP212:AP213"/>
    <mergeCell ref="AR211:AT211"/>
    <mergeCell ref="AV211:AW211"/>
    <mergeCell ref="D212:D213"/>
    <mergeCell ref="M212:M213"/>
    <mergeCell ref="N212:N213"/>
    <mergeCell ref="T212:T213"/>
    <mergeCell ref="U212:U213"/>
    <mergeCell ref="M211:N211"/>
    <mergeCell ref="P211:R211"/>
    <mergeCell ref="T211:U211"/>
    <mergeCell ref="W211:Y211"/>
    <mergeCell ref="AA211:AB211"/>
    <mergeCell ref="AD211:AF211"/>
    <mergeCell ref="B193:D193"/>
    <mergeCell ref="B201:J201"/>
    <mergeCell ref="B202:J202"/>
    <mergeCell ref="D205:J205"/>
    <mergeCell ref="G211:I211"/>
    <mergeCell ref="J211:L211"/>
    <mergeCell ref="AH147:AH148"/>
    <mergeCell ref="AI147:AI148"/>
    <mergeCell ref="AO147:AO148"/>
    <mergeCell ref="AH211:AI211"/>
    <mergeCell ref="AK211:AM211"/>
    <mergeCell ref="AO211:AP211"/>
    <mergeCell ref="AP147:AP148"/>
    <mergeCell ref="AV147:AV148"/>
    <mergeCell ref="AW147:AW148"/>
    <mergeCell ref="AO146:AP146"/>
    <mergeCell ref="AR146:AT146"/>
    <mergeCell ref="AV146:AW146"/>
    <mergeCell ref="D147:D148"/>
    <mergeCell ref="M147:M148"/>
    <mergeCell ref="N147:N148"/>
    <mergeCell ref="T147:T148"/>
    <mergeCell ref="U147:U148"/>
    <mergeCell ref="AA147:AA148"/>
    <mergeCell ref="AB147:AB148"/>
    <mergeCell ref="T146:U146"/>
    <mergeCell ref="W146:Y146"/>
    <mergeCell ref="AA146:AB146"/>
    <mergeCell ref="AD146:AF146"/>
    <mergeCell ref="AH146:AI146"/>
    <mergeCell ref="AK146:AM146"/>
    <mergeCell ref="B137:J137"/>
    <mergeCell ref="D140:J140"/>
    <mergeCell ref="G146:I146"/>
    <mergeCell ref="J146:L146"/>
    <mergeCell ref="M146:N146"/>
    <mergeCell ref="P146:R146"/>
    <mergeCell ref="AO85:AO86"/>
    <mergeCell ref="AP85:AP86"/>
    <mergeCell ref="AV85:AV86"/>
    <mergeCell ref="AW85:AW86"/>
    <mergeCell ref="B130:D130"/>
    <mergeCell ref="B136:J136"/>
    <mergeCell ref="AV84:AW84"/>
    <mergeCell ref="D85:D86"/>
    <mergeCell ref="M85:M86"/>
    <mergeCell ref="N85:N86"/>
    <mergeCell ref="T85:T86"/>
    <mergeCell ref="U85:U86"/>
    <mergeCell ref="AA85:AA86"/>
    <mergeCell ref="AB85:AB86"/>
    <mergeCell ref="AH85:AH86"/>
    <mergeCell ref="AI85:AI86"/>
    <mergeCell ref="AA84:AB84"/>
    <mergeCell ref="AD84:AF84"/>
    <mergeCell ref="AH84:AI84"/>
    <mergeCell ref="AK84:AM84"/>
    <mergeCell ref="AO84:AP84"/>
    <mergeCell ref="AR84:AT84"/>
    <mergeCell ref="G84:I84"/>
    <mergeCell ref="J84:L84"/>
    <mergeCell ref="M84:N84"/>
    <mergeCell ref="P84:R84"/>
    <mergeCell ref="T84:U84"/>
    <mergeCell ref="W84:Y84"/>
    <mergeCell ref="AV24:AV25"/>
    <mergeCell ref="AW24:AW25"/>
    <mergeCell ref="B69:D69"/>
    <mergeCell ref="B74:J74"/>
    <mergeCell ref="B75:J75"/>
    <mergeCell ref="D78:J78"/>
    <mergeCell ref="AA24:AA25"/>
    <mergeCell ref="AB24:AB25"/>
    <mergeCell ref="AH24:AH25"/>
    <mergeCell ref="AI24:AI25"/>
    <mergeCell ref="AO24:AO25"/>
    <mergeCell ref="AP24:AP25"/>
    <mergeCell ref="AV23:AW23"/>
    <mergeCell ref="D24:D25"/>
    <mergeCell ref="M24:M25"/>
    <mergeCell ref="N24:N25"/>
    <mergeCell ref="T24:T25"/>
    <mergeCell ref="U24:U25"/>
    <mergeCell ref="M23:N23"/>
    <mergeCell ref="P23:R23"/>
    <mergeCell ref="T23:U23"/>
    <mergeCell ref="W23:Y23"/>
    <mergeCell ref="AA23:AB23"/>
    <mergeCell ref="AD23:AF23"/>
    <mergeCell ref="B13:J13"/>
    <mergeCell ref="B14:J14"/>
    <mergeCell ref="D17:J17"/>
    <mergeCell ref="G23:I23"/>
    <mergeCell ref="J23:L23"/>
    <mergeCell ref="AH23:AI23"/>
    <mergeCell ref="AK23:AM23"/>
    <mergeCell ref="AO23:AP23"/>
    <mergeCell ref="AR23:AT23"/>
  </mergeCells>
  <conditionalFormatting sqref="G327:J327 G326:H326 G330:J562 H328:J329 Q326:Q562 X326:X562 AE326:AE562 AL326:AL562 AS326:AS562">
    <cfRule type="cellIs" dxfId="239" priority="17" operator="lessThan">
      <formula>0</formula>
    </cfRule>
    <cfRule type="cellIs" dxfId="238" priority="18" operator="greaterThan">
      <formula>0</formula>
    </cfRule>
  </conditionalFormatting>
  <conditionalFormatting sqref="H323:H325">
    <cfRule type="cellIs" dxfId="237" priority="15" operator="lessThan">
      <formula>0</formula>
    </cfRule>
    <cfRule type="cellIs" dxfId="236" priority="16" operator="greaterThan">
      <formula>0</formula>
    </cfRule>
  </conditionalFormatting>
  <conditionalFormatting sqref="G323:G325">
    <cfRule type="cellIs" dxfId="235" priority="13" operator="lessThan">
      <formula>0</formula>
    </cfRule>
    <cfRule type="cellIs" dxfId="234" priority="14" operator="greaterThan">
      <formula>0</formula>
    </cfRule>
  </conditionalFormatting>
  <conditionalFormatting sqref="Q323:Q325">
    <cfRule type="cellIs" dxfId="233" priority="11" operator="lessThan">
      <formula>0</formula>
    </cfRule>
    <cfRule type="cellIs" dxfId="232" priority="12" operator="greaterThan">
      <formula>0</formula>
    </cfRule>
  </conditionalFormatting>
  <conditionalFormatting sqref="X323:X325">
    <cfRule type="cellIs" dxfId="231" priority="9" operator="lessThan">
      <formula>0</formula>
    </cfRule>
    <cfRule type="cellIs" dxfId="230" priority="10" operator="greaterThan">
      <formula>0</formula>
    </cfRule>
  </conditionalFormatting>
  <conditionalFormatting sqref="AE323:AE325">
    <cfRule type="cellIs" dxfId="229" priority="7" operator="lessThan">
      <formula>0</formula>
    </cfRule>
    <cfRule type="cellIs" dxfId="228" priority="8" operator="greaterThan">
      <formula>0</formula>
    </cfRule>
  </conditionalFormatting>
  <conditionalFormatting sqref="AL323:AL325">
    <cfRule type="cellIs" dxfId="227" priority="5" operator="lessThan">
      <formula>0</formula>
    </cfRule>
    <cfRule type="cellIs" dxfId="226" priority="6" operator="greaterThan">
      <formula>0</formula>
    </cfRule>
  </conditionalFormatting>
  <conditionalFormatting sqref="AS323:AS325">
    <cfRule type="cellIs" dxfId="225" priority="3" operator="lessThan">
      <formula>0</formula>
    </cfRule>
    <cfRule type="cellIs" dxfId="224" priority="4" operator="greaterThan">
      <formula>0</formula>
    </cfRule>
  </conditionalFormatting>
  <conditionalFormatting sqref="G328:G329">
    <cfRule type="cellIs" dxfId="223" priority="1" operator="lessThan">
      <formula>0</formula>
    </cfRule>
    <cfRule type="cellIs" dxfId="222" priority="2" operator="greaterThan">
      <formula>0</formula>
    </cfRule>
  </conditionalFormatting>
  <dataValidations disablePrompts="1" count="5">
    <dataValidation type="list" allowBlank="1" showInputMessage="1" showErrorMessage="1" sqref="D26:D27 D275:D276 D217:D218 D29:D30 D214:D215 D278:D279 D149:D150 D152:D153 D87:D88 D90:D91" xr:uid="{586B2E63-F31E-4E55-9B98-8A68B92A9A48}">
      <formula1>"per 30 days, per kWh, per kW, per kVA"</formula1>
    </dataValidation>
    <dataValidation type="list" allowBlank="1" showInputMessage="1" showErrorMessage="1" sqref="D19 D207 D268 D142 D80" xr:uid="{100D8D60-D713-45C8-86AA-22257EBB1A69}">
      <formula1>"TOU, non-TOU"</formula1>
    </dataValidation>
    <dataValidation type="list" allowBlank="1" showInputMessage="1" showErrorMessage="1" prompt="Select Charge Unit - per 30 days, per kWh, per kW, per kVA." sqref="D51:D52 D239:D240 D242:D252 D28 D300:D301 D303:D313 D45:D49 D233:D237 D54:D64 D294:D298 D216 D277 D174:D175 D151 D168:D172 D177:D188 D112:D113 D89 D106:D110 D115:D125 D31:D43 D92:D104 D154:D166 D219:D231 D280:D292" xr:uid="{21896874-2FE4-4FEC-B171-213218EF2DE0}">
      <formula1>"per 30 days, per kWh, per kW, per kVA"</formula1>
    </dataValidation>
    <dataValidation type="list" allowBlank="1" showInputMessage="1" showErrorMessage="1" prompt="Select Charge Unit - monthly, per kWh, per kW" sqref="D65 D70 D253 D258 D314 D319 D189 D194 D126 D131" xr:uid="{E5A31E1F-09A1-408A-935E-5DDC0F161671}">
      <formula1>"Monthly, per kWh, per kW"</formula1>
    </dataValidation>
    <dataValidation type="list" allowBlank="1" showInputMessage="1" showErrorMessage="1" sqref="E70 E258 E319 E51:E52 E239:E240 E242:E253 E300:E301 E303:E314 E45:E49 E233:E237 E54:E65 E294:E298 E194 E174:E175 E168:E172 E177:E189 E131 E112:E113 E106:E110 E115:E126 E26:E43 E87:E104 E149:E166 E214:E231 E275:E292" xr:uid="{14572361-3988-4EA8-9384-8BC1096D63CA}">
      <formula1>#REF!</formula1>
    </dataValidation>
  </dataValidations>
  <printOptions horizontalCentered="1" gridLines="1"/>
  <pageMargins left="0" right="0" top="0" bottom="0" header="0" footer="0"/>
  <pageSetup scale="32" fitToHeight="0" orientation="landscape" r:id="rId1"/>
  <headerFooter>
    <oddHeader>&amp;RToronto Hydro-Electric System Limited
EB-2023-0195
Exhibit 8
Tab 6
Schedule 1
ORIGINAL
Filed:  2023 November 03
Page &amp;P of &amp;N</oddHeader>
    <oddFooter>&amp;C&amp;A</oddFooter>
  </headerFooter>
  <rowBreaks count="2" manualBreakCount="2">
    <brk id="72" min="1" max="43" man="1"/>
    <brk id="260" min="1" max="4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10</xdr:col>
                    <xdr:colOff>755650</xdr:colOff>
                    <xdr:row>207</xdr:row>
                    <xdr:rowOff>95250</xdr:rowOff>
                  </from>
                  <to>
                    <xdr:col>16</xdr:col>
                    <xdr:colOff>342900</xdr:colOff>
                    <xdr:row>209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7</xdr:col>
                    <xdr:colOff>495300</xdr:colOff>
                    <xdr:row>207</xdr:row>
                    <xdr:rowOff>184150</xdr:rowOff>
                  </from>
                  <to>
                    <xdr:col>9</xdr:col>
                    <xdr:colOff>412750</xdr:colOff>
                    <xdr:row>209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7</xdr:col>
                    <xdr:colOff>603250</xdr:colOff>
                    <xdr:row>268</xdr:row>
                    <xdr:rowOff>152400</xdr:rowOff>
                  </from>
                  <to>
                    <xdr:col>9</xdr:col>
                    <xdr:colOff>508000</xdr:colOff>
                    <xdr:row>269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Option Button 4">
              <controlPr defaultSize="0" autoFill="0" autoLine="0" autoPict="0">
                <anchor moveWithCells="1">
                  <from>
                    <xdr:col>7</xdr:col>
                    <xdr:colOff>450850</xdr:colOff>
                    <xdr:row>19</xdr:row>
                    <xdr:rowOff>171450</xdr:rowOff>
                  </from>
                  <to>
                    <xdr:col>9</xdr:col>
                    <xdr:colOff>361950</xdr:colOff>
                    <xdr:row>20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Option Button 5">
              <controlPr defaultSize="0" autoFill="0" autoLine="0" autoPict="0">
                <anchor moveWithCells="1">
                  <from>
                    <xdr:col>10</xdr:col>
                    <xdr:colOff>590550</xdr:colOff>
                    <xdr:row>268</xdr:row>
                    <xdr:rowOff>19050</xdr:rowOff>
                  </from>
                  <to>
                    <xdr:col>16</xdr:col>
                    <xdr:colOff>76200</xdr:colOff>
                    <xdr:row>270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Option Button 6">
              <controlPr defaultSize="0" autoFill="0" autoLine="0" autoPict="0">
                <anchor moveWithCells="1">
                  <from>
                    <xdr:col>10</xdr:col>
                    <xdr:colOff>514350</xdr:colOff>
                    <xdr:row>20</xdr:row>
                    <xdr:rowOff>19050</xdr:rowOff>
                  </from>
                  <to>
                    <xdr:col>13</xdr:col>
                    <xdr:colOff>742950</xdr:colOff>
                    <xdr:row>20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Option Button 7">
              <controlPr defaultSize="0" autoFill="0" autoLine="0" autoPict="0">
                <anchor moveWithCells="1">
                  <from>
                    <xdr:col>7</xdr:col>
                    <xdr:colOff>450850</xdr:colOff>
                    <xdr:row>142</xdr:row>
                    <xdr:rowOff>171450</xdr:rowOff>
                  </from>
                  <to>
                    <xdr:col>9</xdr:col>
                    <xdr:colOff>361950</xdr:colOff>
                    <xdr:row>143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Option Button 8">
              <controlPr defaultSize="0" autoFill="0" autoLine="0" autoPict="0">
                <anchor moveWithCells="1">
                  <from>
                    <xdr:col>10</xdr:col>
                    <xdr:colOff>514350</xdr:colOff>
                    <xdr:row>143</xdr:row>
                    <xdr:rowOff>19050</xdr:rowOff>
                  </from>
                  <to>
                    <xdr:col>13</xdr:col>
                    <xdr:colOff>742950</xdr:colOff>
                    <xdr:row>143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Option Button 9">
              <controlPr defaultSize="0" autoFill="0" autoLine="0" autoPict="0">
                <anchor moveWithCells="1">
                  <from>
                    <xdr:col>7</xdr:col>
                    <xdr:colOff>450850</xdr:colOff>
                    <xdr:row>142</xdr:row>
                    <xdr:rowOff>171450</xdr:rowOff>
                  </from>
                  <to>
                    <xdr:col>9</xdr:col>
                    <xdr:colOff>361950</xdr:colOff>
                    <xdr:row>143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Option Button 10">
              <controlPr defaultSize="0" autoFill="0" autoLine="0" autoPict="0">
                <anchor moveWithCells="1">
                  <from>
                    <xdr:col>10</xdr:col>
                    <xdr:colOff>514350</xdr:colOff>
                    <xdr:row>143</xdr:row>
                    <xdr:rowOff>19050</xdr:rowOff>
                  </from>
                  <to>
                    <xdr:col>13</xdr:col>
                    <xdr:colOff>742950</xdr:colOff>
                    <xdr:row>143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Option Button 11">
              <controlPr defaultSize="0" autoFill="0" autoLine="0" autoPict="0">
                <anchor moveWithCells="1">
                  <from>
                    <xdr:col>7</xdr:col>
                    <xdr:colOff>450850</xdr:colOff>
                    <xdr:row>80</xdr:row>
                    <xdr:rowOff>171450</xdr:rowOff>
                  </from>
                  <to>
                    <xdr:col>9</xdr:col>
                    <xdr:colOff>374650</xdr:colOff>
                    <xdr:row>81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Option Button 12">
              <controlPr defaultSize="0" autoFill="0" autoLine="0" autoPict="0">
                <anchor moveWithCells="1">
                  <from>
                    <xdr:col>10</xdr:col>
                    <xdr:colOff>514350</xdr:colOff>
                    <xdr:row>81</xdr:row>
                    <xdr:rowOff>19050</xdr:rowOff>
                  </from>
                  <to>
                    <xdr:col>13</xdr:col>
                    <xdr:colOff>742950</xdr:colOff>
                    <xdr:row>81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08CC1-476F-44F2-8B2C-B4EB9E6CBC28}">
  <sheetPr>
    <pageSetUpPr fitToPage="1"/>
  </sheetPr>
  <dimension ref="A1:AZ232"/>
  <sheetViews>
    <sheetView topLeftCell="A19" zoomScale="80" zoomScaleNormal="110" workbookViewId="0">
      <selection activeCell="G33" sqref="G33"/>
    </sheetView>
  </sheetViews>
  <sheetFormatPr defaultColWidth="9.26953125" defaultRowHeight="14.5" x14ac:dyDescent="0.35"/>
  <cols>
    <col min="1" max="1" width="1.7265625" style="229" customWidth="1"/>
    <col min="2" max="2" width="138.453125" style="229" bestFit="1" customWidth="1"/>
    <col min="3" max="3" width="1.26953125" style="229" customWidth="1"/>
    <col min="4" max="4" width="12.7265625" style="358" customWidth="1"/>
    <col min="5" max="5" width="1.7265625" style="229" customWidth="1"/>
    <col min="6" max="6" width="1.26953125" style="229" customWidth="1"/>
    <col min="7" max="14" width="12.1796875" style="229" customWidth="1"/>
    <col min="15" max="15" width="0.54296875" style="229" customWidth="1"/>
    <col min="16" max="18" width="12.1796875" style="229" customWidth="1"/>
    <col min="19" max="19" width="0.54296875" style="229" customWidth="1"/>
    <col min="20" max="21" width="12.1796875" style="229" customWidth="1"/>
    <col min="22" max="22" width="0.453125" style="229" customWidth="1"/>
    <col min="23" max="25" width="12.1796875" style="229" customWidth="1"/>
    <col min="26" max="26" width="0.26953125" style="229" customWidth="1"/>
    <col min="27" max="28" width="12.1796875" style="229" customWidth="1"/>
    <col min="29" max="29" width="0.453125" style="229" customWidth="1"/>
    <col min="30" max="32" width="12.1796875" style="229" customWidth="1"/>
    <col min="33" max="33" width="0.453125" style="229" customWidth="1"/>
    <col min="34" max="35" width="12.1796875" style="229" customWidth="1"/>
    <col min="36" max="36" width="0.453125" style="229" customWidth="1"/>
    <col min="37" max="39" width="12.1796875" style="229" customWidth="1"/>
    <col min="40" max="40" width="0.26953125" style="229" customWidth="1"/>
    <col min="41" max="42" width="12.1796875" style="229" customWidth="1"/>
    <col min="43" max="43" width="0.26953125" style="229" customWidth="1"/>
    <col min="44" max="46" width="11.7265625" style="229" customWidth="1"/>
    <col min="47" max="47" width="0.26953125" style="229" customWidth="1"/>
    <col min="48" max="51" width="11.7265625" style="229" customWidth="1"/>
    <col min="52" max="52" width="1.81640625" style="229" customWidth="1"/>
    <col min="53" max="16384" width="9.26953125" style="229"/>
  </cols>
  <sheetData>
    <row r="1" spans="1:52" ht="20" x14ac:dyDescent="0.35">
      <c r="A1" s="226"/>
      <c r="B1" s="526"/>
      <c r="C1" s="227"/>
      <c r="D1" s="228"/>
      <c r="E1" s="227"/>
      <c r="F1" s="227"/>
      <c r="G1" s="227"/>
      <c r="H1" s="227"/>
      <c r="I1" s="226"/>
      <c r="J1" s="226"/>
      <c r="M1" s="7"/>
      <c r="N1" s="7">
        <v>1</v>
      </c>
      <c r="O1" s="7">
        <v>3</v>
      </c>
      <c r="P1" s="7"/>
      <c r="Q1" s="226"/>
      <c r="T1" s="7"/>
      <c r="U1" s="7">
        <v>1</v>
      </c>
      <c r="V1" s="7">
        <v>2</v>
      </c>
      <c r="W1" s="7"/>
      <c r="X1" s="226"/>
      <c r="AA1" s="7"/>
      <c r="AB1" s="7">
        <v>1</v>
      </c>
      <c r="AC1" s="7">
        <v>2</v>
      </c>
      <c r="AD1" s="7"/>
      <c r="AE1" s="226"/>
      <c r="AH1" s="7"/>
      <c r="AI1" s="7">
        <v>1</v>
      </c>
      <c r="AJ1" s="7">
        <v>2</v>
      </c>
      <c r="AK1" s="7"/>
      <c r="AL1" s="226"/>
      <c r="AO1" s="7"/>
      <c r="AP1" s="7">
        <v>1</v>
      </c>
      <c r="AQ1" s="7">
        <v>2</v>
      </c>
      <c r="AR1" s="7"/>
      <c r="AS1" s="226"/>
      <c r="AV1" s="7"/>
      <c r="AW1" s="7">
        <v>1</v>
      </c>
      <c r="AX1" s="7">
        <v>2</v>
      </c>
      <c r="AY1" s="7"/>
      <c r="AZ1" s="226"/>
    </row>
    <row r="2" spans="1:52" x14ac:dyDescent="0.35">
      <c r="A2" s="237"/>
      <c r="B2" s="237"/>
      <c r="C2" s="237"/>
      <c r="D2" s="238"/>
      <c r="E2" s="237"/>
      <c r="F2" s="237"/>
      <c r="G2" s="237"/>
      <c r="H2" s="237"/>
      <c r="N2" s="9"/>
      <c r="O2" s="9"/>
      <c r="P2" s="9"/>
      <c r="U2" s="9"/>
      <c r="V2" s="9"/>
      <c r="W2" s="9"/>
      <c r="AB2" s="9"/>
      <c r="AC2" s="9"/>
      <c r="AD2" s="9"/>
      <c r="AI2" s="9"/>
      <c r="AJ2" s="9"/>
      <c r="AK2" s="9"/>
      <c r="AP2" s="9"/>
      <c r="AQ2" s="9"/>
      <c r="AR2" s="9"/>
      <c r="AW2" s="9"/>
      <c r="AX2" s="9"/>
      <c r="AY2" s="9"/>
    </row>
    <row r="3" spans="1:52" ht="18" x14ac:dyDescent="0.4">
      <c r="A3" s="237"/>
      <c r="B3" s="540" t="s">
        <v>0</v>
      </c>
      <c r="C3" s="540"/>
      <c r="D3" s="540"/>
      <c r="E3" s="540"/>
      <c r="F3" s="540"/>
      <c r="G3" s="540"/>
      <c r="H3" s="540"/>
      <c r="I3" s="540"/>
      <c r="J3" s="540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9"/>
      <c r="AY3" s="9"/>
      <c r="AZ3" s="9"/>
    </row>
    <row r="4" spans="1:52" ht="18" x14ac:dyDescent="0.4">
      <c r="A4" s="237"/>
      <c r="B4" s="540" t="s">
        <v>1</v>
      </c>
      <c r="C4" s="540"/>
      <c r="D4" s="540"/>
      <c r="E4" s="540"/>
      <c r="F4" s="540"/>
      <c r="G4" s="540"/>
      <c r="H4" s="540"/>
      <c r="I4" s="540"/>
      <c r="J4" s="540"/>
      <c r="M4" s="7"/>
      <c r="N4" s="7">
        <v>2</v>
      </c>
      <c r="O4" s="7"/>
      <c r="P4" s="7"/>
      <c r="Q4" s="7"/>
      <c r="R4" s="7"/>
      <c r="S4" s="7"/>
      <c r="T4" s="7"/>
      <c r="U4" s="7">
        <v>2</v>
      </c>
      <c r="V4" s="7"/>
      <c r="W4" s="7"/>
      <c r="X4" s="7"/>
      <c r="Y4" s="7"/>
      <c r="Z4" s="7"/>
      <c r="AA4" s="7"/>
      <c r="AB4" s="7">
        <v>2</v>
      </c>
      <c r="AC4" s="7"/>
      <c r="AD4" s="7"/>
      <c r="AE4" s="7"/>
      <c r="AF4" s="7"/>
      <c r="AG4" s="7"/>
      <c r="AH4" s="7"/>
      <c r="AI4" s="7">
        <v>2</v>
      </c>
      <c r="AJ4" s="7"/>
      <c r="AK4" s="7"/>
      <c r="AL4" s="7"/>
      <c r="AM4" s="7"/>
      <c r="AN4" s="7"/>
      <c r="AO4" s="7"/>
      <c r="AP4" s="7">
        <v>2</v>
      </c>
      <c r="AQ4" s="7"/>
      <c r="AR4" s="7"/>
      <c r="AS4" s="7"/>
      <c r="AT4" s="7"/>
      <c r="AU4" s="7"/>
      <c r="AV4" s="7"/>
      <c r="AW4" s="7">
        <v>2</v>
      </c>
    </row>
    <row r="5" spans="1:52" x14ac:dyDescent="0.35">
      <c r="A5" s="237"/>
      <c r="B5" s="237"/>
      <c r="C5" s="237"/>
      <c r="D5" s="238"/>
      <c r="E5" s="237"/>
      <c r="F5" s="237"/>
      <c r="G5" s="237"/>
      <c r="H5" s="237"/>
      <c r="N5" s="9"/>
      <c r="U5" s="9"/>
      <c r="AB5" s="9"/>
      <c r="AI5" s="9"/>
      <c r="AP5" s="9"/>
      <c r="AW5" s="9"/>
    </row>
    <row r="6" spans="1:52" x14ac:dyDescent="0.35">
      <c r="A6" s="237"/>
      <c r="B6" s="237"/>
      <c r="C6" s="237"/>
      <c r="D6" s="238"/>
      <c r="E6" s="237"/>
      <c r="F6" s="237"/>
      <c r="G6" s="237"/>
      <c r="H6" s="237"/>
    </row>
    <row r="7" spans="1:52" ht="15.5" x14ac:dyDescent="0.35">
      <c r="A7" s="237"/>
      <c r="B7" s="239" t="s">
        <v>2</v>
      </c>
      <c r="C7" s="237"/>
      <c r="D7" s="541" t="s">
        <v>66</v>
      </c>
      <c r="E7" s="541"/>
      <c r="F7" s="541"/>
      <c r="G7" s="541"/>
      <c r="H7" s="541"/>
      <c r="I7" s="541"/>
      <c r="J7" s="541"/>
      <c r="K7" s="541"/>
      <c r="L7" s="541"/>
      <c r="M7" s="541"/>
      <c r="S7" s="15"/>
      <c r="T7" s="15"/>
      <c r="Z7" s="15"/>
      <c r="AA7" s="15"/>
      <c r="AG7" s="15"/>
      <c r="AH7" s="15"/>
      <c r="AN7" s="15"/>
      <c r="AO7" s="15"/>
      <c r="AU7" s="15"/>
      <c r="AV7" s="15"/>
    </row>
    <row r="8" spans="1:52" ht="15.5" x14ac:dyDescent="0.35">
      <c r="A8" s="237"/>
      <c r="B8" s="240"/>
      <c r="C8" s="237"/>
      <c r="D8" s="241"/>
      <c r="E8" s="241"/>
      <c r="F8" s="242"/>
      <c r="G8" s="242"/>
      <c r="H8" s="242"/>
      <c r="I8" s="242"/>
      <c r="J8" s="242"/>
      <c r="K8" s="243"/>
      <c r="L8" s="243"/>
      <c r="M8" s="242"/>
      <c r="N8" s="243"/>
      <c r="O8" s="243"/>
      <c r="P8" s="243"/>
      <c r="Q8" s="242"/>
      <c r="R8" s="243"/>
      <c r="S8" s="243"/>
      <c r="T8" s="242"/>
      <c r="U8" s="243"/>
      <c r="V8" s="243"/>
      <c r="W8" s="243"/>
      <c r="X8" s="242"/>
      <c r="Y8" s="243"/>
      <c r="Z8" s="243"/>
      <c r="AA8" s="242"/>
      <c r="AB8" s="243"/>
      <c r="AC8" s="243"/>
      <c r="AD8" s="243"/>
      <c r="AE8" s="242"/>
      <c r="AF8" s="243"/>
      <c r="AG8" s="243"/>
      <c r="AH8" s="242"/>
      <c r="AI8" s="243"/>
      <c r="AJ8" s="243"/>
      <c r="AK8" s="243"/>
      <c r="AL8" s="242"/>
      <c r="AM8" s="243"/>
      <c r="AN8" s="243"/>
      <c r="AO8" s="242"/>
      <c r="AP8" s="243"/>
      <c r="AQ8" s="243"/>
      <c r="AR8" s="243"/>
      <c r="AS8" s="242"/>
      <c r="AT8" s="243"/>
      <c r="AU8" s="243"/>
      <c r="AV8" s="242"/>
      <c r="AW8" s="243"/>
      <c r="AX8" s="243"/>
      <c r="AY8" s="243"/>
      <c r="AZ8" s="242"/>
    </row>
    <row r="9" spans="1:52" ht="15.5" x14ac:dyDescent="0.35">
      <c r="A9" s="237"/>
      <c r="B9" s="239" t="s">
        <v>4</v>
      </c>
      <c r="C9" s="237"/>
      <c r="D9" s="244" t="s">
        <v>5</v>
      </c>
      <c r="E9" s="241"/>
      <c r="F9" s="242"/>
      <c r="G9" s="243"/>
      <c r="H9" s="242"/>
      <c r="I9" s="245"/>
      <c r="J9" s="242"/>
      <c r="K9" s="246"/>
      <c r="L9" s="243"/>
      <c r="M9" s="245"/>
      <c r="N9" s="243"/>
      <c r="O9" s="247"/>
      <c r="P9" s="248"/>
      <c r="Q9" s="242"/>
      <c r="R9" s="246"/>
      <c r="S9" s="243"/>
      <c r="T9" s="245"/>
      <c r="U9" s="243"/>
      <c r="V9" s="247"/>
      <c r="W9" s="248"/>
      <c r="X9" s="242"/>
      <c r="Y9" s="246"/>
      <c r="Z9" s="243"/>
      <c r="AA9" s="245"/>
      <c r="AB9" s="243"/>
      <c r="AC9" s="247"/>
      <c r="AD9" s="248"/>
      <c r="AE9" s="242"/>
      <c r="AF9" s="246"/>
      <c r="AG9" s="243"/>
      <c r="AH9" s="245"/>
      <c r="AI9" s="243"/>
      <c r="AJ9" s="247"/>
      <c r="AK9" s="248"/>
      <c r="AL9" s="242"/>
      <c r="AM9" s="246"/>
      <c r="AN9" s="243"/>
      <c r="AO9" s="245"/>
      <c r="AP9" s="243"/>
      <c r="AQ9" s="247"/>
      <c r="AR9" s="248"/>
      <c r="AS9" s="242"/>
      <c r="AT9" s="246"/>
      <c r="AU9" s="243"/>
      <c r="AV9" s="245"/>
      <c r="AW9" s="243"/>
      <c r="AX9" s="247"/>
      <c r="AY9" s="248"/>
      <c r="AZ9" s="242"/>
    </row>
    <row r="10" spans="1:52" ht="15.5" x14ac:dyDescent="0.35">
      <c r="A10" s="237"/>
      <c r="B10" s="240"/>
      <c r="C10" s="237"/>
      <c r="D10" s="241"/>
      <c r="E10" s="241"/>
      <c r="F10" s="241"/>
      <c r="G10" s="241"/>
      <c r="H10" s="241"/>
      <c r="I10" s="241"/>
      <c r="J10" s="241"/>
      <c r="Q10" s="241"/>
      <c r="X10" s="241"/>
      <c r="AE10" s="241"/>
      <c r="AL10" s="241"/>
      <c r="AS10" s="241"/>
      <c r="AZ10" s="241"/>
    </row>
    <row r="11" spans="1:52" x14ac:dyDescent="0.35">
      <c r="A11" s="237"/>
      <c r="B11" s="249"/>
      <c r="C11" s="237"/>
      <c r="D11" s="250" t="s">
        <v>6</v>
      </c>
      <c r="E11" s="251"/>
      <c r="F11" s="237"/>
      <c r="G11" s="252">
        <v>300</v>
      </c>
      <c r="H11" s="251" t="s">
        <v>7</v>
      </c>
      <c r="I11" s="237"/>
      <c r="J11" s="237"/>
      <c r="Q11" s="237"/>
      <c r="X11" s="237"/>
      <c r="AE11" s="237"/>
      <c r="AL11" s="237"/>
      <c r="AS11" s="237"/>
      <c r="AZ11" s="237"/>
    </row>
    <row r="12" spans="1:52" x14ac:dyDescent="0.35">
      <c r="A12" s="237"/>
      <c r="B12" s="249"/>
      <c r="C12" s="237"/>
      <c r="D12" s="238"/>
      <c r="E12" s="237"/>
      <c r="F12" s="237"/>
      <c r="G12" s="237"/>
      <c r="H12" s="237"/>
      <c r="I12" s="253"/>
      <c r="J12" s="237"/>
      <c r="Q12" s="237"/>
      <c r="X12" s="237"/>
      <c r="AE12" s="237"/>
      <c r="AL12" s="237"/>
      <c r="AS12" s="237"/>
      <c r="AZ12" s="237"/>
    </row>
    <row r="13" spans="1:52" s="15" customFormat="1" x14ac:dyDescent="0.35">
      <c r="A13" s="13"/>
      <c r="B13" s="39"/>
      <c r="C13" s="13"/>
      <c r="D13" s="48"/>
      <c r="E13" s="46"/>
      <c r="F13" s="13"/>
      <c r="G13" s="542" t="str">
        <f>RESIDENTIAL!G23</f>
        <v>2023 Board-Approved</v>
      </c>
      <c r="H13" s="543"/>
      <c r="I13" s="544"/>
      <c r="J13" s="542" t="s">
        <v>9</v>
      </c>
      <c r="K13" s="543"/>
      <c r="L13" s="544"/>
      <c r="M13" s="542" t="s">
        <v>10</v>
      </c>
      <c r="N13" s="544"/>
      <c r="O13" s="254"/>
      <c r="P13" s="542" t="s">
        <v>11</v>
      </c>
      <c r="Q13" s="543"/>
      <c r="R13" s="544"/>
      <c r="S13" s="13"/>
      <c r="T13" s="542" t="s">
        <v>10</v>
      </c>
      <c r="U13" s="544"/>
      <c r="V13" s="255"/>
      <c r="W13" s="542" t="s">
        <v>12</v>
      </c>
      <c r="X13" s="543"/>
      <c r="Y13" s="544"/>
      <c r="Z13" s="13"/>
      <c r="AA13" s="542" t="s">
        <v>10</v>
      </c>
      <c r="AB13" s="544"/>
      <c r="AC13" s="255"/>
      <c r="AD13" s="542" t="s">
        <v>13</v>
      </c>
      <c r="AE13" s="543"/>
      <c r="AF13" s="544"/>
      <c r="AG13" s="13"/>
      <c r="AH13" s="542" t="s">
        <v>10</v>
      </c>
      <c r="AI13" s="544"/>
      <c r="AJ13" s="255"/>
      <c r="AK13" s="542" t="s">
        <v>14</v>
      </c>
      <c r="AL13" s="543"/>
      <c r="AM13" s="544"/>
      <c r="AN13" s="13"/>
      <c r="AO13" s="542" t="s">
        <v>10</v>
      </c>
      <c r="AP13" s="544"/>
      <c r="AQ13" s="255"/>
      <c r="AR13" s="542" t="s">
        <v>15</v>
      </c>
      <c r="AS13" s="543"/>
      <c r="AT13" s="544"/>
      <c r="AU13" s="13"/>
      <c r="AV13" s="542" t="s">
        <v>10</v>
      </c>
      <c r="AW13" s="544"/>
      <c r="AX13" s="255"/>
    </row>
    <row r="14" spans="1:52" ht="15" customHeight="1" x14ac:dyDescent="0.35">
      <c r="A14" s="237"/>
      <c r="B14" s="256"/>
      <c r="C14" s="237"/>
      <c r="D14" s="545" t="s">
        <v>16</v>
      </c>
      <c r="E14" s="250"/>
      <c r="F14" s="237"/>
      <c r="G14" s="257" t="s">
        <v>17</v>
      </c>
      <c r="H14" s="258" t="s">
        <v>18</v>
      </c>
      <c r="I14" s="259" t="s">
        <v>19</v>
      </c>
      <c r="J14" s="257" t="s">
        <v>17</v>
      </c>
      <c r="K14" s="258" t="s">
        <v>18</v>
      </c>
      <c r="L14" s="259" t="s">
        <v>19</v>
      </c>
      <c r="M14" s="547" t="s">
        <v>20</v>
      </c>
      <c r="N14" s="549" t="s">
        <v>21</v>
      </c>
      <c r="O14" s="259"/>
      <c r="P14" s="257" t="s">
        <v>17</v>
      </c>
      <c r="Q14" s="258" t="s">
        <v>18</v>
      </c>
      <c r="R14" s="259" t="s">
        <v>19</v>
      </c>
      <c r="S14" s="237"/>
      <c r="T14" s="547" t="s">
        <v>20</v>
      </c>
      <c r="U14" s="549" t="s">
        <v>21</v>
      </c>
      <c r="V14" s="243"/>
      <c r="W14" s="257" t="s">
        <v>17</v>
      </c>
      <c r="X14" s="258" t="s">
        <v>18</v>
      </c>
      <c r="Y14" s="259" t="s">
        <v>19</v>
      </c>
      <c r="Z14" s="237"/>
      <c r="AA14" s="547" t="s">
        <v>20</v>
      </c>
      <c r="AB14" s="549" t="s">
        <v>21</v>
      </c>
      <c r="AC14" s="243"/>
      <c r="AD14" s="257" t="s">
        <v>17</v>
      </c>
      <c r="AE14" s="258" t="s">
        <v>18</v>
      </c>
      <c r="AF14" s="259" t="s">
        <v>19</v>
      </c>
      <c r="AG14" s="237"/>
      <c r="AH14" s="547" t="s">
        <v>20</v>
      </c>
      <c r="AI14" s="549" t="s">
        <v>21</v>
      </c>
      <c r="AJ14" s="243"/>
      <c r="AK14" s="257" t="s">
        <v>17</v>
      </c>
      <c r="AL14" s="258" t="s">
        <v>18</v>
      </c>
      <c r="AM14" s="259" t="s">
        <v>19</v>
      </c>
      <c r="AN14" s="237"/>
      <c r="AO14" s="547" t="s">
        <v>20</v>
      </c>
      <c r="AP14" s="549" t="s">
        <v>21</v>
      </c>
      <c r="AQ14" s="243"/>
      <c r="AR14" s="257" t="s">
        <v>17</v>
      </c>
      <c r="AS14" s="258" t="s">
        <v>18</v>
      </c>
      <c r="AT14" s="259" t="s">
        <v>19</v>
      </c>
      <c r="AU14" s="237"/>
      <c r="AV14" s="547" t="s">
        <v>20</v>
      </c>
      <c r="AW14" s="549" t="s">
        <v>21</v>
      </c>
      <c r="AX14" s="243"/>
    </row>
    <row r="15" spans="1:52" x14ac:dyDescent="0.35">
      <c r="A15" s="237"/>
      <c r="B15" s="256"/>
      <c r="C15" s="237"/>
      <c r="D15" s="546"/>
      <c r="E15" s="250"/>
      <c r="F15" s="237"/>
      <c r="G15" s="260" t="s">
        <v>22</v>
      </c>
      <c r="H15" s="261"/>
      <c r="I15" s="261" t="s">
        <v>22</v>
      </c>
      <c r="J15" s="260" t="s">
        <v>22</v>
      </c>
      <c r="K15" s="261"/>
      <c r="L15" s="261" t="s">
        <v>22</v>
      </c>
      <c r="M15" s="548"/>
      <c r="N15" s="550"/>
      <c r="O15" s="261"/>
      <c r="P15" s="260" t="s">
        <v>22</v>
      </c>
      <c r="Q15" s="261"/>
      <c r="R15" s="261" t="s">
        <v>22</v>
      </c>
      <c r="S15" s="237"/>
      <c r="T15" s="548"/>
      <c r="U15" s="550"/>
      <c r="V15" s="243"/>
      <c r="W15" s="260" t="s">
        <v>22</v>
      </c>
      <c r="X15" s="261"/>
      <c r="Y15" s="261" t="s">
        <v>22</v>
      </c>
      <c r="Z15" s="237"/>
      <c r="AA15" s="548"/>
      <c r="AB15" s="550"/>
      <c r="AC15" s="243"/>
      <c r="AD15" s="260" t="s">
        <v>22</v>
      </c>
      <c r="AE15" s="261"/>
      <c r="AF15" s="261" t="s">
        <v>22</v>
      </c>
      <c r="AG15" s="237"/>
      <c r="AH15" s="548"/>
      <c r="AI15" s="550"/>
      <c r="AJ15" s="243"/>
      <c r="AK15" s="260" t="s">
        <v>22</v>
      </c>
      <c r="AL15" s="261"/>
      <c r="AM15" s="261" t="s">
        <v>22</v>
      </c>
      <c r="AN15" s="237"/>
      <c r="AO15" s="548"/>
      <c r="AP15" s="550"/>
      <c r="AQ15" s="243"/>
      <c r="AR15" s="260" t="s">
        <v>22</v>
      </c>
      <c r="AS15" s="261"/>
      <c r="AT15" s="261" t="s">
        <v>22</v>
      </c>
      <c r="AU15" s="237"/>
      <c r="AV15" s="548"/>
      <c r="AW15" s="550"/>
      <c r="AX15" s="243"/>
    </row>
    <row r="16" spans="1:52" s="15" customFormat="1" x14ac:dyDescent="0.35">
      <c r="A16" s="13"/>
      <c r="B16" s="55" t="s">
        <v>23</v>
      </c>
      <c r="C16" s="56"/>
      <c r="D16" s="57" t="s">
        <v>24</v>
      </c>
      <c r="E16" s="56"/>
      <c r="F16" s="21"/>
      <c r="G16" s="58">
        <v>35.53</v>
      </c>
      <c r="H16" s="59">
        <v>1</v>
      </c>
      <c r="I16" s="60">
        <f t="shared" ref="I16:I19" si="0">H16*G16</f>
        <v>35.53</v>
      </c>
      <c r="J16" s="58">
        <v>37.159999999999997</v>
      </c>
      <c r="K16" s="59">
        <v>1</v>
      </c>
      <c r="L16" s="60">
        <f t="shared" ref="L16:L19" si="1">K16*J16</f>
        <v>37.159999999999997</v>
      </c>
      <c r="M16" s="61">
        <f>L16-I16</f>
        <v>1.6299999999999955</v>
      </c>
      <c r="N16" s="62">
        <f>IF(OR(I16=0,L16=0),"",(M16/I16))</f>
        <v>4.587672389529962E-2</v>
      </c>
      <c r="O16" s="60"/>
      <c r="P16" s="58">
        <v>37</v>
      </c>
      <c r="Q16" s="59">
        <v>1</v>
      </c>
      <c r="R16" s="60">
        <f t="shared" ref="R16:R31" si="2">Q16*P16</f>
        <v>37</v>
      </c>
      <c r="S16" s="64"/>
      <c r="T16" s="61">
        <f t="shared" ref="T16:T57" si="3">R16-L16</f>
        <v>-0.15999999999999659</v>
      </c>
      <c r="U16" s="62">
        <f t="shared" ref="U16:U57" si="4">IF(OR(L16=0,R16=0),"",(T16/L16))</f>
        <v>-4.3057050592033531E-3</v>
      </c>
      <c r="V16" s="65"/>
      <c r="W16" s="58">
        <v>38.03</v>
      </c>
      <c r="X16" s="59">
        <v>1</v>
      </c>
      <c r="Y16" s="60">
        <f t="shared" ref="Y16:Y31" si="5">X16*W16</f>
        <v>38.03</v>
      </c>
      <c r="Z16" s="64"/>
      <c r="AA16" s="61">
        <f>Y16-R16</f>
        <v>1.0300000000000011</v>
      </c>
      <c r="AB16" s="62">
        <f>IF(OR(R16=0,Y16=0),"",(AA16/R16))</f>
        <v>2.7837837837837869E-2</v>
      </c>
      <c r="AC16" s="65"/>
      <c r="AD16" s="58">
        <v>38.83</v>
      </c>
      <c r="AE16" s="59">
        <v>1</v>
      </c>
      <c r="AF16" s="60">
        <f t="shared" ref="AF16:AF31" si="6">AE16*AD16</f>
        <v>38.83</v>
      </c>
      <c r="AG16" s="64"/>
      <c r="AH16" s="61">
        <f>AF16-Y16</f>
        <v>0.79999999999999716</v>
      </c>
      <c r="AI16" s="62">
        <f>IF(OR(Y16=0,AF16=0),"",(AH16/Y16))</f>
        <v>2.1036024191427746E-2</v>
      </c>
      <c r="AJ16" s="65"/>
      <c r="AK16" s="58">
        <v>41.46</v>
      </c>
      <c r="AL16" s="59">
        <v>1</v>
      </c>
      <c r="AM16" s="60">
        <f t="shared" ref="AM16:AM31" si="7">AL16*AK16</f>
        <v>41.46</v>
      </c>
      <c r="AN16" s="64"/>
      <c r="AO16" s="61">
        <f>AM16-AF16</f>
        <v>2.6300000000000026</v>
      </c>
      <c r="AP16" s="62">
        <f>IF(OR(AF16=0,AM16=0),"",(AO16/AF16))</f>
        <v>6.7731135719804339E-2</v>
      </c>
      <c r="AQ16" s="65"/>
      <c r="AR16" s="58">
        <v>42.27</v>
      </c>
      <c r="AS16" s="59">
        <v>1</v>
      </c>
      <c r="AT16" s="60">
        <f t="shared" ref="AT16:AT31" si="8">AS16*AR16</f>
        <v>42.27</v>
      </c>
      <c r="AU16" s="64"/>
      <c r="AV16" s="61">
        <f>AT16-AM16</f>
        <v>0.81000000000000227</v>
      </c>
      <c r="AW16" s="62">
        <f>IF(OR(AM16=0,AT16=0),"",(AV16/AM16))</f>
        <v>1.953690303907386E-2</v>
      </c>
      <c r="AX16" s="65"/>
    </row>
    <row r="17" spans="1:50" x14ac:dyDescent="0.35">
      <c r="A17" s="237"/>
      <c r="B17" s="71" t="s">
        <v>102</v>
      </c>
      <c r="C17" s="262"/>
      <c r="D17" s="263" t="s">
        <v>24</v>
      </c>
      <c r="E17" s="262"/>
      <c r="F17" s="264"/>
      <c r="G17" s="265">
        <v>-0.01</v>
      </c>
      <c r="H17" s="266">
        <v>1</v>
      </c>
      <c r="I17" s="267">
        <f t="shared" si="0"/>
        <v>-0.01</v>
      </c>
      <c r="J17" s="265">
        <v>-0.01</v>
      </c>
      <c r="K17" s="266">
        <v>1</v>
      </c>
      <c r="L17" s="267">
        <f t="shared" si="1"/>
        <v>-0.01</v>
      </c>
      <c r="M17" s="268">
        <f t="shared" ref="M17:M57" si="9">L17-I17</f>
        <v>0</v>
      </c>
      <c r="N17" s="269">
        <f t="shared" ref="N17:N57" si="10">IF(OR(I17=0,L17=0),"",(M17/I17))</f>
        <v>0</v>
      </c>
      <c r="O17" s="267"/>
      <c r="P17" s="265">
        <v>0</v>
      </c>
      <c r="Q17" s="266">
        <v>1</v>
      </c>
      <c r="R17" s="267">
        <f t="shared" si="2"/>
        <v>0</v>
      </c>
      <c r="S17" s="264"/>
      <c r="T17" s="268">
        <f t="shared" si="3"/>
        <v>0.01</v>
      </c>
      <c r="U17" s="269" t="str">
        <f t="shared" si="4"/>
        <v/>
      </c>
      <c r="V17" s="243"/>
      <c r="W17" s="265">
        <v>0</v>
      </c>
      <c r="X17" s="266">
        <v>1</v>
      </c>
      <c r="Y17" s="267">
        <f t="shared" si="5"/>
        <v>0</v>
      </c>
      <c r="Z17" s="264"/>
      <c r="AA17" s="268">
        <f t="shared" ref="AA17:AA57" si="11">Y17-R17</f>
        <v>0</v>
      </c>
      <c r="AB17" s="269" t="str">
        <f t="shared" ref="AB17:AB57" si="12">IF(OR(R17=0,Y17=0),"",(AA17/R17))</f>
        <v/>
      </c>
      <c r="AC17" s="243"/>
      <c r="AD17" s="265">
        <v>0.14000000000000001</v>
      </c>
      <c r="AE17" s="266">
        <v>1</v>
      </c>
      <c r="AF17" s="267">
        <f t="shared" si="6"/>
        <v>0.14000000000000001</v>
      </c>
      <c r="AG17" s="264"/>
      <c r="AH17" s="268">
        <f t="shared" ref="AH17:AH57" si="13">AF17-Y17</f>
        <v>0.14000000000000001</v>
      </c>
      <c r="AI17" s="269" t="str">
        <f t="shared" ref="AI17:AI57" si="14">IF(OR(Y17=0,AF17=0),"",(AH17/Y17))</f>
        <v/>
      </c>
      <c r="AJ17" s="243"/>
      <c r="AK17" s="265">
        <v>0</v>
      </c>
      <c r="AL17" s="266">
        <v>1</v>
      </c>
      <c r="AM17" s="267">
        <f t="shared" si="7"/>
        <v>0</v>
      </c>
      <c r="AN17" s="264"/>
      <c r="AO17" s="268">
        <f t="shared" ref="AO17:AO57" si="15">AM17-AF17</f>
        <v>-0.14000000000000001</v>
      </c>
      <c r="AP17" s="269" t="str">
        <f t="shared" ref="AP17:AP57" si="16">IF(OR(AF17=0,AM17=0),"",(AO17/AF17))</f>
        <v/>
      </c>
      <c r="AQ17" s="243"/>
      <c r="AR17" s="265">
        <v>0</v>
      </c>
      <c r="AS17" s="266">
        <v>1</v>
      </c>
      <c r="AT17" s="267">
        <f t="shared" si="8"/>
        <v>0</v>
      </c>
      <c r="AU17" s="264"/>
      <c r="AV17" s="268">
        <f t="shared" ref="AV17:AV57" si="17">AT17-AM17</f>
        <v>0</v>
      </c>
      <c r="AW17" s="269" t="str">
        <f t="shared" ref="AW17:AW57" si="18">IF(OR(AM17=0,AT17=0),"",(AV17/AM17))</f>
        <v/>
      </c>
      <c r="AX17" s="243"/>
    </row>
    <row r="18" spans="1:50" x14ac:dyDescent="0.35">
      <c r="A18" s="237"/>
      <c r="B18" s="71" t="s">
        <v>26</v>
      </c>
      <c r="C18" s="262"/>
      <c r="D18" s="263" t="s">
        <v>24</v>
      </c>
      <c r="E18" s="262"/>
      <c r="F18" s="264"/>
      <c r="G18" s="265">
        <v>-1.45</v>
      </c>
      <c r="H18" s="270">
        <v>1</v>
      </c>
      <c r="I18" s="267">
        <f t="shared" si="0"/>
        <v>-1.45</v>
      </c>
      <c r="J18" s="265">
        <v>-1.45</v>
      </c>
      <c r="K18" s="270">
        <v>1</v>
      </c>
      <c r="L18" s="267">
        <f t="shared" si="1"/>
        <v>-1.45</v>
      </c>
      <c r="M18" s="268">
        <f t="shared" si="9"/>
        <v>0</v>
      </c>
      <c r="N18" s="269">
        <f t="shared" si="10"/>
        <v>0</v>
      </c>
      <c r="O18" s="267"/>
      <c r="P18" s="265"/>
      <c r="Q18" s="270">
        <v>1</v>
      </c>
      <c r="R18" s="267">
        <f t="shared" si="2"/>
        <v>0</v>
      </c>
      <c r="S18" s="264"/>
      <c r="T18" s="268">
        <f t="shared" si="3"/>
        <v>1.45</v>
      </c>
      <c r="U18" s="269" t="str">
        <f t="shared" si="4"/>
        <v/>
      </c>
      <c r="V18" s="243"/>
      <c r="W18" s="265"/>
      <c r="X18" s="270">
        <v>1</v>
      </c>
      <c r="Y18" s="267">
        <f t="shared" si="5"/>
        <v>0</v>
      </c>
      <c r="Z18" s="264"/>
      <c r="AA18" s="268">
        <f t="shared" si="11"/>
        <v>0</v>
      </c>
      <c r="AB18" s="269" t="str">
        <f t="shared" si="12"/>
        <v/>
      </c>
      <c r="AC18" s="243"/>
      <c r="AD18" s="265"/>
      <c r="AE18" s="270">
        <v>1</v>
      </c>
      <c r="AF18" s="267">
        <f t="shared" si="6"/>
        <v>0</v>
      </c>
      <c r="AG18" s="264"/>
      <c r="AH18" s="268">
        <f t="shared" si="13"/>
        <v>0</v>
      </c>
      <c r="AI18" s="269" t="str">
        <f t="shared" si="14"/>
        <v/>
      </c>
      <c r="AJ18" s="243"/>
      <c r="AK18" s="265"/>
      <c r="AL18" s="270">
        <v>1</v>
      </c>
      <c r="AM18" s="267">
        <f t="shared" si="7"/>
        <v>0</v>
      </c>
      <c r="AN18" s="264"/>
      <c r="AO18" s="268">
        <f t="shared" si="15"/>
        <v>0</v>
      </c>
      <c r="AP18" s="269" t="str">
        <f t="shared" si="16"/>
        <v/>
      </c>
      <c r="AQ18" s="243"/>
      <c r="AR18" s="265"/>
      <c r="AS18" s="270">
        <v>1</v>
      </c>
      <c r="AT18" s="267">
        <f t="shared" si="8"/>
        <v>0</v>
      </c>
      <c r="AU18" s="264"/>
      <c r="AV18" s="268">
        <f t="shared" si="17"/>
        <v>0</v>
      </c>
      <c r="AW18" s="269" t="str">
        <f t="shared" si="18"/>
        <v/>
      </c>
      <c r="AX18" s="243"/>
    </row>
    <row r="19" spans="1:50" x14ac:dyDescent="0.35">
      <c r="A19" s="237"/>
      <c r="B19" s="71" t="s">
        <v>103</v>
      </c>
      <c r="C19" s="262"/>
      <c r="D19" s="263" t="s">
        <v>24</v>
      </c>
      <c r="E19" s="262"/>
      <c r="F19" s="264"/>
      <c r="G19" s="265">
        <v>-0.21</v>
      </c>
      <c r="H19" s="270">
        <v>1</v>
      </c>
      <c r="I19" s="267">
        <f t="shared" si="0"/>
        <v>-0.21</v>
      </c>
      <c r="J19" s="265">
        <v>-0.21</v>
      </c>
      <c r="K19" s="270">
        <v>1</v>
      </c>
      <c r="L19" s="267">
        <f t="shared" si="1"/>
        <v>-0.21</v>
      </c>
      <c r="M19" s="268">
        <f t="shared" si="9"/>
        <v>0</v>
      </c>
      <c r="N19" s="269">
        <f t="shared" si="10"/>
        <v>0</v>
      </c>
      <c r="O19" s="267"/>
      <c r="P19" s="265">
        <v>-7.0000000000000007E-2</v>
      </c>
      <c r="Q19" s="270">
        <v>1</v>
      </c>
      <c r="R19" s="267">
        <f t="shared" si="2"/>
        <v>-7.0000000000000007E-2</v>
      </c>
      <c r="S19" s="264"/>
      <c r="T19" s="268">
        <f t="shared" si="3"/>
        <v>0.13999999999999999</v>
      </c>
      <c r="U19" s="269">
        <f t="shared" si="4"/>
        <v>-0.66666666666666663</v>
      </c>
      <c r="V19" s="243"/>
      <c r="W19" s="265">
        <v>0</v>
      </c>
      <c r="X19" s="270">
        <v>1</v>
      </c>
      <c r="Y19" s="267">
        <f t="shared" si="5"/>
        <v>0</v>
      </c>
      <c r="Z19" s="264"/>
      <c r="AA19" s="268">
        <f t="shared" si="11"/>
        <v>7.0000000000000007E-2</v>
      </c>
      <c r="AB19" s="269" t="str">
        <f t="shared" si="12"/>
        <v/>
      </c>
      <c r="AC19" s="243"/>
      <c r="AD19" s="265">
        <v>0</v>
      </c>
      <c r="AE19" s="270">
        <v>1</v>
      </c>
      <c r="AF19" s="267">
        <f t="shared" si="6"/>
        <v>0</v>
      </c>
      <c r="AG19" s="264"/>
      <c r="AH19" s="268">
        <f t="shared" si="13"/>
        <v>0</v>
      </c>
      <c r="AI19" s="269" t="str">
        <f t="shared" si="14"/>
        <v/>
      </c>
      <c r="AJ19" s="243"/>
      <c r="AK19" s="265">
        <v>0</v>
      </c>
      <c r="AL19" s="270">
        <v>1</v>
      </c>
      <c r="AM19" s="267">
        <f t="shared" si="7"/>
        <v>0</v>
      </c>
      <c r="AN19" s="264"/>
      <c r="AO19" s="268">
        <f t="shared" si="15"/>
        <v>0</v>
      </c>
      <c r="AP19" s="269" t="str">
        <f t="shared" si="16"/>
        <v/>
      </c>
      <c r="AQ19" s="243"/>
      <c r="AR19" s="265">
        <v>0</v>
      </c>
      <c r="AS19" s="270">
        <v>1</v>
      </c>
      <c r="AT19" s="267">
        <f t="shared" si="8"/>
        <v>0</v>
      </c>
      <c r="AU19" s="264"/>
      <c r="AV19" s="268">
        <f t="shared" si="17"/>
        <v>0</v>
      </c>
      <c r="AW19" s="269" t="str">
        <f t="shared" si="18"/>
        <v/>
      </c>
      <c r="AX19" s="243"/>
    </row>
    <row r="20" spans="1:50" s="15" customFormat="1" x14ac:dyDescent="0.35">
      <c r="A20" s="13"/>
      <c r="B20" s="71" t="s">
        <v>104</v>
      </c>
      <c r="C20" s="56"/>
      <c r="D20" s="57" t="s">
        <v>24</v>
      </c>
      <c r="E20" s="56"/>
      <c r="F20" s="21"/>
      <c r="G20" s="67"/>
      <c r="H20" s="68"/>
      <c r="I20" s="69"/>
      <c r="J20" s="67"/>
      <c r="K20" s="68"/>
      <c r="L20" s="69"/>
      <c r="M20" s="61">
        <f t="shared" si="9"/>
        <v>0</v>
      </c>
      <c r="N20" s="62" t="str">
        <f t="shared" si="10"/>
        <v/>
      </c>
      <c r="O20" s="69"/>
      <c r="P20" s="67">
        <v>0</v>
      </c>
      <c r="Q20" s="68">
        <v>1</v>
      </c>
      <c r="R20" s="69">
        <f t="shared" si="2"/>
        <v>0</v>
      </c>
      <c r="S20" s="64"/>
      <c r="T20" s="61">
        <f t="shared" si="3"/>
        <v>0</v>
      </c>
      <c r="U20" s="62" t="str">
        <f t="shared" si="4"/>
        <v/>
      </c>
      <c r="V20" s="65"/>
      <c r="W20" s="67">
        <v>0</v>
      </c>
      <c r="X20" s="68">
        <v>1</v>
      </c>
      <c r="Y20" s="69">
        <f t="shared" si="5"/>
        <v>0</v>
      </c>
      <c r="Z20" s="64"/>
      <c r="AA20" s="61">
        <f t="shared" si="11"/>
        <v>0</v>
      </c>
      <c r="AB20" s="62" t="str">
        <f t="shared" si="12"/>
        <v/>
      </c>
      <c r="AC20" s="65"/>
      <c r="AD20" s="67">
        <v>0.16</v>
      </c>
      <c r="AE20" s="68">
        <v>1</v>
      </c>
      <c r="AF20" s="69">
        <f t="shared" si="6"/>
        <v>0.16</v>
      </c>
      <c r="AG20" s="64"/>
      <c r="AH20" s="61">
        <f t="shared" si="13"/>
        <v>0.16</v>
      </c>
      <c r="AI20" s="62" t="str">
        <f t="shared" si="14"/>
        <v/>
      </c>
      <c r="AJ20" s="65"/>
      <c r="AK20" s="67">
        <v>0</v>
      </c>
      <c r="AL20" s="68">
        <v>1</v>
      </c>
      <c r="AM20" s="69">
        <f t="shared" si="7"/>
        <v>0</v>
      </c>
      <c r="AN20" s="64"/>
      <c r="AO20" s="61">
        <f t="shared" si="15"/>
        <v>-0.16</v>
      </c>
      <c r="AP20" s="62" t="str">
        <f t="shared" si="16"/>
        <v/>
      </c>
      <c r="AQ20" s="65"/>
      <c r="AR20" s="67">
        <v>0</v>
      </c>
      <c r="AS20" s="68">
        <v>1</v>
      </c>
      <c r="AT20" s="69">
        <f t="shared" si="8"/>
        <v>0</v>
      </c>
      <c r="AU20" s="64"/>
      <c r="AV20" s="61">
        <f t="shared" si="17"/>
        <v>0</v>
      </c>
      <c r="AW20" s="62" t="str">
        <f t="shared" si="18"/>
        <v/>
      </c>
    </row>
    <row r="21" spans="1:50" s="15" customFormat="1" x14ac:dyDescent="0.35">
      <c r="A21" s="13"/>
      <c r="B21" s="71" t="s">
        <v>105</v>
      </c>
      <c r="C21" s="56"/>
      <c r="D21" s="57" t="s">
        <v>24</v>
      </c>
      <c r="E21" s="56"/>
      <c r="F21" s="21"/>
      <c r="G21" s="67"/>
      <c r="H21" s="68"/>
      <c r="I21" s="69"/>
      <c r="J21" s="67"/>
      <c r="K21" s="68"/>
      <c r="L21" s="69"/>
      <c r="M21" s="61">
        <f t="shared" si="9"/>
        <v>0</v>
      </c>
      <c r="N21" s="62" t="str">
        <f t="shared" si="10"/>
        <v/>
      </c>
      <c r="O21" s="69"/>
      <c r="P21" s="67">
        <v>-1.34</v>
      </c>
      <c r="Q21" s="68">
        <v>1</v>
      </c>
      <c r="R21" s="69">
        <f t="shared" si="2"/>
        <v>-1.34</v>
      </c>
      <c r="S21" s="64"/>
      <c r="T21" s="61">
        <f t="shared" si="3"/>
        <v>-1.34</v>
      </c>
      <c r="U21" s="62" t="str">
        <f t="shared" si="4"/>
        <v/>
      </c>
      <c r="V21" s="65"/>
      <c r="W21" s="67">
        <v>0</v>
      </c>
      <c r="X21" s="68">
        <v>1</v>
      </c>
      <c r="Y21" s="69">
        <f t="shared" si="5"/>
        <v>0</v>
      </c>
      <c r="Z21" s="64"/>
      <c r="AA21" s="61">
        <f t="shared" si="11"/>
        <v>1.34</v>
      </c>
      <c r="AB21" s="62" t="str">
        <f t="shared" si="12"/>
        <v/>
      </c>
      <c r="AC21" s="65"/>
      <c r="AD21" s="67">
        <v>0</v>
      </c>
      <c r="AE21" s="68">
        <v>1</v>
      </c>
      <c r="AF21" s="69">
        <f t="shared" si="6"/>
        <v>0</v>
      </c>
      <c r="AG21" s="64"/>
      <c r="AH21" s="61">
        <f t="shared" si="13"/>
        <v>0</v>
      </c>
      <c r="AI21" s="62" t="str">
        <f t="shared" si="14"/>
        <v/>
      </c>
      <c r="AJ21" s="65"/>
      <c r="AK21" s="67">
        <v>0</v>
      </c>
      <c r="AL21" s="68">
        <v>1</v>
      </c>
      <c r="AM21" s="69">
        <f t="shared" si="7"/>
        <v>0</v>
      </c>
      <c r="AN21" s="64"/>
      <c r="AO21" s="61">
        <f t="shared" si="15"/>
        <v>0</v>
      </c>
      <c r="AP21" s="62" t="str">
        <f t="shared" si="16"/>
        <v/>
      </c>
      <c r="AQ21" s="65"/>
      <c r="AR21" s="67">
        <v>0</v>
      </c>
      <c r="AS21" s="68">
        <v>1</v>
      </c>
      <c r="AT21" s="69">
        <f t="shared" si="8"/>
        <v>0</v>
      </c>
      <c r="AU21" s="64"/>
      <c r="AV21" s="61">
        <f t="shared" si="17"/>
        <v>0</v>
      </c>
      <c r="AW21" s="62" t="str">
        <f t="shared" si="18"/>
        <v/>
      </c>
    </row>
    <row r="22" spans="1:50" s="15" customFormat="1" x14ac:dyDescent="0.35">
      <c r="A22" s="13"/>
      <c r="B22" s="71" t="s">
        <v>106</v>
      </c>
      <c r="C22" s="56"/>
      <c r="D22" s="57" t="s">
        <v>24</v>
      </c>
      <c r="E22" s="56"/>
      <c r="F22" s="21"/>
      <c r="G22" s="67"/>
      <c r="H22" s="68"/>
      <c r="I22" s="69"/>
      <c r="J22" s="67"/>
      <c r="K22" s="68"/>
      <c r="L22" s="69"/>
      <c r="M22" s="61">
        <f t="shared" si="9"/>
        <v>0</v>
      </c>
      <c r="N22" s="62" t="str">
        <f t="shared" si="10"/>
        <v/>
      </c>
      <c r="O22" s="69"/>
      <c r="P22" s="67">
        <v>-7.0000000000000007E-2</v>
      </c>
      <c r="Q22" s="68">
        <v>1</v>
      </c>
      <c r="R22" s="69">
        <f t="shared" si="2"/>
        <v>-7.0000000000000007E-2</v>
      </c>
      <c r="S22" s="64"/>
      <c r="T22" s="61">
        <f t="shared" si="3"/>
        <v>-7.0000000000000007E-2</v>
      </c>
      <c r="U22" s="62" t="str">
        <f t="shared" si="4"/>
        <v/>
      </c>
      <c r="V22" s="65"/>
      <c r="W22" s="67">
        <v>0</v>
      </c>
      <c r="X22" s="68">
        <v>1</v>
      </c>
      <c r="Y22" s="69">
        <f t="shared" si="5"/>
        <v>0</v>
      </c>
      <c r="Z22" s="64"/>
      <c r="AA22" s="61">
        <f t="shared" si="11"/>
        <v>7.0000000000000007E-2</v>
      </c>
      <c r="AB22" s="62" t="str">
        <f t="shared" si="12"/>
        <v/>
      </c>
      <c r="AC22" s="65"/>
      <c r="AD22" s="67">
        <v>0</v>
      </c>
      <c r="AE22" s="68">
        <v>1</v>
      </c>
      <c r="AF22" s="69">
        <f t="shared" si="6"/>
        <v>0</v>
      </c>
      <c r="AG22" s="64"/>
      <c r="AH22" s="61">
        <f t="shared" si="13"/>
        <v>0</v>
      </c>
      <c r="AI22" s="62" t="str">
        <f t="shared" si="14"/>
        <v/>
      </c>
      <c r="AJ22" s="65"/>
      <c r="AK22" s="67">
        <v>0</v>
      </c>
      <c r="AL22" s="68">
        <v>1</v>
      </c>
      <c r="AM22" s="69">
        <f t="shared" si="7"/>
        <v>0</v>
      </c>
      <c r="AN22" s="64"/>
      <c r="AO22" s="61">
        <f t="shared" si="15"/>
        <v>0</v>
      </c>
      <c r="AP22" s="62" t="str">
        <f t="shared" si="16"/>
        <v/>
      </c>
      <c r="AQ22" s="65"/>
      <c r="AR22" s="67">
        <v>0</v>
      </c>
      <c r="AS22" s="68">
        <v>1</v>
      </c>
      <c r="AT22" s="69">
        <f t="shared" si="8"/>
        <v>0</v>
      </c>
      <c r="AU22" s="64"/>
      <c r="AV22" s="61">
        <f t="shared" si="17"/>
        <v>0</v>
      </c>
      <c r="AW22" s="62" t="str">
        <f t="shared" si="18"/>
        <v/>
      </c>
    </row>
    <row r="23" spans="1:50" s="15" customFormat="1" x14ac:dyDescent="0.35">
      <c r="A23" s="13"/>
      <c r="B23" s="71" t="s">
        <v>107</v>
      </c>
      <c r="C23" s="56"/>
      <c r="D23" s="57" t="s">
        <v>24</v>
      </c>
      <c r="E23" s="56"/>
      <c r="F23" s="21"/>
      <c r="G23" s="67"/>
      <c r="H23" s="68"/>
      <c r="I23" s="69"/>
      <c r="J23" s="67"/>
      <c r="K23" s="68"/>
      <c r="L23" s="69"/>
      <c r="M23" s="61">
        <f t="shared" si="9"/>
        <v>0</v>
      </c>
      <c r="N23" s="62" t="str">
        <f t="shared" si="10"/>
        <v/>
      </c>
      <c r="O23" s="69"/>
      <c r="P23" s="67">
        <v>0</v>
      </c>
      <c r="Q23" s="68">
        <v>1</v>
      </c>
      <c r="R23" s="69">
        <f t="shared" si="2"/>
        <v>0</v>
      </c>
      <c r="S23" s="64"/>
      <c r="T23" s="61">
        <f t="shared" si="3"/>
        <v>0</v>
      </c>
      <c r="U23" s="62" t="str">
        <f t="shared" si="4"/>
        <v/>
      </c>
      <c r="V23" s="65"/>
      <c r="W23" s="67">
        <v>7.0000000000000007E-2</v>
      </c>
      <c r="X23" s="68">
        <v>1</v>
      </c>
      <c r="Y23" s="69">
        <f t="shared" si="5"/>
        <v>7.0000000000000007E-2</v>
      </c>
      <c r="Z23" s="64"/>
      <c r="AA23" s="61">
        <f t="shared" si="11"/>
        <v>7.0000000000000007E-2</v>
      </c>
      <c r="AB23" s="62" t="str">
        <f t="shared" si="12"/>
        <v/>
      </c>
      <c r="AC23" s="65"/>
      <c r="AD23" s="67">
        <v>0</v>
      </c>
      <c r="AE23" s="68">
        <v>1</v>
      </c>
      <c r="AF23" s="69">
        <f t="shared" si="6"/>
        <v>0</v>
      </c>
      <c r="AG23" s="64"/>
      <c r="AH23" s="61">
        <f t="shared" si="13"/>
        <v>-7.0000000000000007E-2</v>
      </c>
      <c r="AI23" s="62" t="str">
        <f t="shared" si="14"/>
        <v/>
      </c>
      <c r="AJ23" s="65"/>
      <c r="AK23" s="67">
        <v>0</v>
      </c>
      <c r="AL23" s="68">
        <v>1</v>
      </c>
      <c r="AM23" s="69">
        <f t="shared" si="7"/>
        <v>0</v>
      </c>
      <c r="AN23" s="64"/>
      <c r="AO23" s="61">
        <f t="shared" si="15"/>
        <v>0</v>
      </c>
      <c r="AP23" s="62" t="str">
        <f t="shared" si="16"/>
        <v/>
      </c>
      <c r="AQ23" s="65"/>
      <c r="AR23" s="67">
        <v>0</v>
      </c>
      <c r="AS23" s="68">
        <v>1</v>
      </c>
      <c r="AT23" s="69">
        <f t="shared" si="8"/>
        <v>0</v>
      </c>
      <c r="AU23" s="64"/>
      <c r="AV23" s="61">
        <f t="shared" si="17"/>
        <v>0</v>
      </c>
      <c r="AW23" s="62" t="str">
        <f t="shared" si="18"/>
        <v/>
      </c>
    </row>
    <row r="24" spans="1:50" s="15" customFormat="1" x14ac:dyDescent="0.35">
      <c r="A24" s="13"/>
      <c r="B24" s="71" t="s">
        <v>108</v>
      </c>
      <c r="C24" s="56"/>
      <c r="D24" s="57" t="s">
        <v>24</v>
      </c>
      <c r="E24" s="56"/>
      <c r="F24" s="21"/>
      <c r="G24" s="67"/>
      <c r="H24" s="68"/>
      <c r="I24" s="69"/>
      <c r="J24" s="67"/>
      <c r="K24" s="68"/>
      <c r="L24" s="69"/>
      <c r="M24" s="61">
        <f t="shared" si="9"/>
        <v>0</v>
      </c>
      <c r="N24" s="62" t="str">
        <f t="shared" si="10"/>
        <v/>
      </c>
      <c r="O24" s="69"/>
      <c r="P24" s="67">
        <v>0</v>
      </c>
      <c r="Q24" s="68">
        <v>1</v>
      </c>
      <c r="R24" s="69">
        <f t="shared" si="2"/>
        <v>0</v>
      </c>
      <c r="S24" s="64"/>
      <c r="T24" s="61">
        <f t="shared" si="3"/>
        <v>0</v>
      </c>
      <c r="U24" s="62" t="str">
        <f t="shared" si="4"/>
        <v/>
      </c>
      <c r="V24" s="65"/>
      <c r="W24" s="67">
        <v>0</v>
      </c>
      <c r="X24" s="68">
        <v>1</v>
      </c>
      <c r="Y24" s="69">
        <f t="shared" si="5"/>
        <v>0</v>
      </c>
      <c r="Z24" s="64"/>
      <c r="AA24" s="61">
        <f t="shared" si="11"/>
        <v>0</v>
      </c>
      <c r="AB24" s="62" t="str">
        <f t="shared" si="12"/>
        <v/>
      </c>
      <c r="AC24" s="65"/>
      <c r="AD24" s="67">
        <v>0.06</v>
      </c>
      <c r="AE24" s="68">
        <v>1</v>
      </c>
      <c r="AF24" s="69">
        <f t="shared" si="6"/>
        <v>0.06</v>
      </c>
      <c r="AG24" s="64"/>
      <c r="AH24" s="61">
        <f t="shared" si="13"/>
        <v>0.06</v>
      </c>
      <c r="AI24" s="62" t="str">
        <f t="shared" si="14"/>
        <v/>
      </c>
      <c r="AJ24" s="65"/>
      <c r="AK24" s="67">
        <v>0</v>
      </c>
      <c r="AL24" s="68">
        <v>1</v>
      </c>
      <c r="AM24" s="69">
        <f t="shared" si="7"/>
        <v>0</v>
      </c>
      <c r="AN24" s="64"/>
      <c r="AO24" s="61">
        <f t="shared" si="15"/>
        <v>-0.06</v>
      </c>
      <c r="AP24" s="62" t="str">
        <f t="shared" si="16"/>
        <v/>
      </c>
      <c r="AQ24" s="65"/>
      <c r="AR24" s="67">
        <v>0</v>
      </c>
      <c r="AS24" s="68">
        <v>1</v>
      </c>
      <c r="AT24" s="69">
        <f t="shared" si="8"/>
        <v>0</v>
      </c>
      <c r="AU24" s="64"/>
      <c r="AV24" s="61">
        <f t="shared" si="17"/>
        <v>0</v>
      </c>
      <c r="AW24" s="62" t="str">
        <f t="shared" si="18"/>
        <v/>
      </c>
    </row>
    <row r="25" spans="1:50" s="15" customFormat="1" x14ac:dyDescent="0.35">
      <c r="A25" s="13"/>
      <c r="B25" s="71" t="s">
        <v>109</v>
      </c>
      <c r="C25" s="56"/>
      <c r="D25" s="57" t="s">
        <v>24</v>
      </c>
      <c r="E25" s="56"/>
      <c r="F25" s="21"/>
      <c r="G25" s="67"/>
      <c r="H25" s="68"/>
      <c r="I25" s="69"/>
      <c r="J25" s="67"/>
      <c r="K25" s="68"/>
      <c r="L25" s="69"/>
      <c r="M25" s="61">
        <f t="shared" si="9"/>
        <v>0</v>
      </c>
      <c r="N25" s="62" t="str">
        <f t="shared" si="10"/>
        <v/>
      </c>
      <c r="O25" s="69"/>
      <c r="P25" s="67">
        <v>0</v>
      </c>
      <c r="Q25" s="68">
        <v>1</v>
      </c>
      <c r="R25" s="69">
        <f t="shared" si="2"/>
        <v>0</v>
      </c>
      <c r="S25" s="64"/>
      <c r="T25" s="61">
        <f t="shared" si="3"/>
        <v>0</v>
      </c>
      <c r="U25" s="62" t="str">
        <f t="shared" si="4"/>
        <v/>
      </c>
      <c r="V25" s="65"/>
      <c r="W25" s="67">
        <v>0</v>
      </c>
      <c r="X25" s="68">
        <v>1</v>
      </c>
      <c r="Y25" s="69">
        <f t="shared" si="5"/>
        <v>0</v>
      </c>
      <c r="Z25" s="64"/>
      <c r="AA25" s="61">
        <f t="shared" si="11"/>
        <v>0</v>
      </c>
      <c r="AB25" s="62" t="str">
        <f t="shared" si="12"/>
        <v/>
      </c>
      <c r="AC25" s="65"/>
      <c r="AD25" s="67">
        <v>0</v>
      </c>
      <c r="AE25" s="68">
        <v>1</v>
      </c>
      <c r="AF25" s="69">
        <f t="shared" si="6"/>
        <v>0</v>
      </c>
      <c r="AG25" s="64"/>
      <c r="AH25" s="61">
        <f t="shared" si="13"/>
        <v>0</v>
      </c>
      <c r="AI25" s="62" t="str">
        <f t="shared" si="14"/>
        <v/>
      </c>
      <c r="AJ25" s="65"/>
      <c r="AK25" s="67">
        <v>0</v>
      </c>
      <c r="AL25" s="68">
        <v>1</v>
      </c>
      <c r="AM25" s="69">
        <f t="shared" si="7"/>
        <v>0</v>
      </c>
      <c r="AN25" s="64"/>
      <c r="AO25" s="61">
        <f t="shared" si="15"/>
        <v>0</v>
      </c>
      <c r="AP25" s="62" t="str">
        <f t="shared" si="16"/>
        <v/>
      </c>
      <c r="AQ25" s="65"/>
      <c r="AR25" s="67">
        <v>0.78</v>
      </c>
      <c r="AS25" s="68">
        <v>1</v>
      </c>
      <c r="AT25" s="69">
        <f t="shared" si="8"/>
        <v>0.78</v>
      </c>
      <c r="AU25" s="64"/>
      <c r="AV25" s="61">
        <f t="shared" si="17"/>
        <v>0.78</v>
      </c>
      <c r="AW25" s="62" t="str">
        <f t="shared" si="18"/>
        <v/>
      </c>
    </row>
    <row r="26" spans="1:50" s="15" customFormat="1" x14ac:dyDescent="0.35">
      <c r="A26" s="13"/>
      <c r="B26" s="71" t="s">
        <v>110</v>
      </c>
      <c r="C26" s="56"/>
      <c r="D26" s="57" t="s">
        <v>24</v>
      </c>
      <c r="E26" s="56"/>
      <c r="F26" s="21"/>
      <c r="G26" s="67"/>
      <c r="H26" s="68"/>
      <c r="I26" s="69"/>
      <c r="J26" s="67"/>
      <c r="K26" s="68"/>
      <c r="L26" s="69"/>
      <c r="M26" s="61">
        <f t="shared" si="9"/>
        <v>0</v>
      </c>
      <c r="N26" s="62" t="str">
        <f t="shared" si="10"/>
        <v/>
      </c>
      <c r="O26" s="69"/>
      <c r="P26" s="67">
        <v>0.01</v>
      </c>
      <c r="Q26" s="68">
        <v>1</v>
      </c>
      <c r="R26" s="69">
        <f t="shared" si="2"/>
        <v>0.01</v>
      </c>
      <c r="S26" s="64"/>
      <c r="T26" s="61">
        <f t="shared" si="3"/>
        <v>0.01</v>
      </c>
      <c r="U26" s="62" t="str">
        <f t="shared" si="4"/>
        <v/>
      </c>
      <c r="V26" s="65"/>
      <c r="W26" s="67">
        <v>0</v>
      </c>
      <c r="X26" s="68">
        <v>1</v>
      </c>
      <c r="Y26" s="69">
        <f t="shared" si="5"/>
        <v>0</v>
      </c>
      <c r="Z26" s="64"/>
      <c r="AA26" s="61">
        <f t="shared" si="11"/>
        <v>-0.01</v>
      </c>
      <c r="AB26" s="62" t="str">
        <f t="shared" si="12"/>
        <v/>
      </c>
      <c r="AC26" s="65"/>
      <c r="AD26" s="67">
        <v>0</v>
      </c>
      <c r="AE26" s="68">
        <v>1</v>
      </c>
      <c r="AF26" s="69">
        <f t="shared" si="6"/>
        <v>0</v>
      </c>
      <c r="AG26" s="64"/>
      <c r="AH26" s="61">
        <f t="shared" si="13"/>
        <v>0</v>
      </c>
      <c r="AI26" s="62" t="str">
        <f t="shared" si="14"/>
        <v/>
      </c>
      <c r="AJ26" s="65"/>
      <c r="AK26" s="67">
        <v>0</v>
      </c>
      <c r="AL26" s="68">
        <v>1</v>
      </c>
      <c r="AM26" s="69">
        <f t="shared" si="7"/>
        <v>0</v>
      </c>
      <c r="AN26" s="64"/>
      <c r="AO26" s="61">
        <f t="shared" si="15"/>
        <v>0</v>
      </c>
      <c r="AP26" s="62" t="str">
        <f t="shared" si="16"/>
        <v/>
      </c>
      <c r="AQ26" s="65"/>
      <c r="AR26" s="67">
        <v>0</v>
      </c>
      <c r="AS26" s="68">
        <v>1</v>
      </c>
      <c r="AT26" s="69">
        <f t="shared" si="8"/>
        <v>0</v>
      </c>
      <c r="AU26" s="64"/>
      <c r="AV26" s="61">
        <f t="shared" si="17"/>
        <v>0</v>
      </c>
      <c r="AW26" s="62" t="str">
        <f t="shared" si="18"/>
        <v/>
      </c>
    </row>
    <row r="27" spans="1:50" s="15" customFormat="1" x14ac:dyDescent="0.35">
      <c r="A27" s="13"/>
      <c r="B27" s="71" t="s">
        <v>111</v>
      </c>
      <c r="C27" s="56"/>
      <c r="D27" s="57" t="s">
        <v>24</v>
      </c>
      <c r="E27" s="56"/>
      <c r="F27" s="21"/>
      <c r="G27" s="67"/>
      <c r="H27" s="68"/>
      <c r="I27" s="69"/>
      <c r="J27" s="67"/>
      <c r="K27" s="68"/>
      <c r="L27" s="69"/>
      <c r="M27" s="61">
        <f t="shared" si="9"/>
        <v>0</v>
      </c>
      <c r="N27" s="62" t="str">
        <f t="shared" si="10"/>
        <v/>
      </c>
      <c r="O27" s="69"/>
      <c r="P27" s="67">
        <v>0</v>
      </c>
      <c r="Q27" s="68">
        <v>1</v>
      </c>
      <c r="R27" s="69">
        <f t="shared" si="2"/>
        <v>0</v>
      </c>
      <c r="S27" s="64"/>
      <c r="T27" s="61">
        <f t="shared" si="3"/>
        <v>0</v>
      </c>
      <c r="U27" s="62" t="str">
        <f t="shared" si="4"/>
        <v/>
      </c>
      <c r="V27" s="65"/>
      <c r="W27" s="67">
        <v>-0.05</v>
      </c>
      <c r="X27" s="68">
        <v>1</v>
      </c>
      <c r="Y27" s="69">
        <f t="shared" si="5"/>
        <v>-0.05</v>
      </c>
      <c r="Z27" s="64"/>
      <c r="AA27" s="61">
        <f t="shared" si="11"/>
        <v>-0.05</v>
      </c>
      <c r="AB27" s="62" t="str">
        <f t="shared" si="12"/>
        <v/>
      </c>
      <c r="AC27" s="65"/>
      <c r="AD27" s="67">
        <v>-0.05</v>
      </c>
      <c r="AE27" s="68">
        <v>1</v>
      </c>
      <c r="AF27" s="69">
        <f t="shared" si="6"/>
        <v>-0.05</v>
      </c>
      <c r="AG27" s="64"/>
      <c r="AH27" s="61">
        <f t="shared" si="13"/>
        <v>0</v>
      </c>
      <c r="AI27" s="62">
        <f t="shared" si="14"/>
        <v>0</v>
      </c>
      <c r="AJ27" s="65"/>
      <c r="AK27" s="67">
        <v>-0.05</v>
      </c>
      <c r="AL27" s="68">
        <v>1</v>
      </c>
      <c r="AM27" s="69">
        <f t="shared" si="7"/>
        <v>-0.05</v>
      </c>
      <c r="AN27" s="64"/>
      <c r="AO27" s="61">
        <f t="shared" si="15"/>
        <v>0</v>
      </c>
      <c r="AP27" s="62">
        <f t="shared" si="16"/>
        <v>0</v>
      </c>
      <c r="AQ27" s="65"/>
      <c r="AR27" s="67">
        <v>0</v>
      </c>
      <c r="AS27" s="68">
        <v>1</v>
      </c>
      <c r="AT27" s="69">
        <f t="shared" si="8"/>
        <v>0</v>
      </c>
      <c r="AU27" s="64"/>
      <c r="AV27" s="61">
        <f t="shared" si="17"/>
        <v>0.05</v>
      </c>
      <c r="AW27" s="62" t="str">
        <f t="shared" si="18"/>
        <v/>
      </c>
    </row>
    <row r="28" spans="1:50" s="15" customFormat="1" x14ac:dyDescent="0.35">
      <c r="A28" s="13"/>
      <c r="B28" s="66" t="s">
        <v>121</v>
      </c>
      <c r="C28" s="56"/>
      <c r="D28" s="57" t="s">
        <v>24</v>
      </c>
      <c r="E28" s="56"/>
      <c r="F28" s="21"/>
      <c r="G28" s="67"/>
      <c r="H28" s="68"/>
      <c r="I28" s="69"/>
      <c r="J28" s="67"/>
      <c r="K28" s="68"/>
      <c r="L28" s="69"/>
      <c r="M28" s="61">
        <f t="shared" si="9"/>
        <v>0</v>
      </c>
      <c r="N28" s="62" t="str">
        <f t="shared" si="10"/>
        <v/>
      </c>
      <c r="O28" s="69"/>
      <c r="P28" s="67">
        <v>0</v>
      </c>
      <c r="Q28" s="68">
        <v>1</v>
      </c>
      <c r="R28" s="69">
        <f t="shared" si="2"/>
        <v>0</v>
      </c>
      <c r="S28" s="64"/>
      <c r="T28" s="61">
        <f t="shared" si="3"/>
        <v>0</v>
      </c>
      <c r="U28" s="62" t="str">
        <f t="shared" si="4"/>
        <v/>
      </c>
      <c r="V28" s="65"/>
      <c r="W28" s="67">
        <v>-0.11</v>
      </c>
      <c r="X28" s="68">
        <v>1</v>
      </c>
      <c r="Y28" s="69">
        <f t="shared" si="5"/>
        <v>-0.11</v>
      </c>
      <c r="Z28" s="64"/>
      <c r="AA28" s="61">
        <f t="shared" si="11"/>
        <v>-0.11</v>
      </c>
      <c r="AB28" s="62" t="str">
        <f t="shared" si="12"/>
        <v/>
      </c>
      <c r="AC28" s="65"/>
      <c r="AD28" s="67">
        <v>-0.11</v>
      </c>
      <c r="AE28" s="68">
        <v>1</v>
      </c>
      <c r="AF28" s="69">
        <f t="shared" si="6"/>
        <v>-0.11</v>
      </c>
      <c r="AG28" s="64"/>
      <c r="AH28" s="61">
        <f t="shared" si="13"/>
        <v>0</v>
      </c>
      <c r="AI28" s="62">
        <f t="shared" si="14"/>
        <v>0</v>
      </c>
      <c r="AJ28" s="65"/>
      <c r="AK28" s="67">
        <v>-0.11</v>
      </c>
      <c r="AL28" s="68">
        <v>1</v>
      </c>
      <c r="AM28" s="69">
        <f t="shared" si="7"/>
        <v>-0.11</v>
      </c>
      <c r="AN28" s="64"/>
      <c r="AO28" s="61">
        <f t="shared" si="15"/>
        <v>0</v>
      </c>
      <c r="AP28" s="62">
        <f t="shared" si="16"/>
        <v>0</v>
      </c>
      <c r="AQ28" s="65"/>
      <c r="AR28" s="67">
        <v>-0.11</v>
      </c>
      <c r="AS28" s="68">
        <v>1</v>
      </c>
      <c r="AT28" s="69">
        <f t="shared" si="8"/>
        <v>-0.11</v>
      </c>
      <c r="AU28" s="64"/>
      <c r="AV28" s="61">
        <f t="shared" si="17"/>
        <v>0</v>
      </c>
      <c r="AW28" s="62">
        <f t="shared" si="18"/>
        <v>0</v>
      </c>
    </row>
    <row r="29" spans="1:50" s="15" customFormat="1" x14ac:dyDescent="0.35">
      <c r="A29" s="13"/>
      <c r="B29" s="66" t="s">
        <v>112</v>
      </c>
      <c r="C29" s="56"/>
      <c r="D29" s="57" t="s">
        <v>24</v>
      </c>
      <c r="E29" s="56"/>
      <c r="F29" s="21"/>
      <c r="G29" s="67"/>
      <c r="H29" s="68"/>
      <c r="I29" s="69"/>
      <c r="J29" s="67"/>
      <c r="K29" s="68"/>
      <c r="L29" s="69"/>
      <c r="M29" s="61">
        <f t="shared" si="9"/>
        <v>0</v>
      </c>
      <c r="N29" s="62" t="str">
        <f t="shared" si="10"/>
        <v/>
      </c>
      <c r="O29" s="69"/>
      <c r="P29" s="67">
        <v>-1.0900000000000001</v>
      </c>
      <c r="Q29" s="68">
        <v>1</v>
      </c>
      <c r="R29" s="69">
        <f>Q29*P29</f>
        <v>-1.0900000000000001</v>
      </c>
      <c r="S29" s="64"/>
      <c r="T29" s="61">
        <f t="shared" si="3"/>
        <v>-1.0900000000000001</v>
      </c>
      <c r="U29" s="62" t="str">
        <f t="shared" si="4"/>
        <v/>
      </c>
      <c r="V29" s="65"/>
      <c r="W29" s="67">
        <v>-1.0900000000000001</v>
      </c>
      <c r="X29" s="68">
        <v>1</v>
      </c>
      <c r="Y29" s="69">
        <f>X29*W29</f>
        <v>-1.0900000000000001</v>
      </c>
      <c r="Z29" s="64"/>
      <c r="AA29" s="61">
        <f>Y29-R29</f>
        <v>0</v>
      </c>
      <c r="AB29" s="62">
        <f>IF(OR(R29=0,Y29=0),"",(AA29/R29))</f>
        <v>0</v>
      </c>
      <c r="AC29" s="65"/>
      <c r="AD29" s="67">
        <v>0</v>
      </c>
      <c r="AE29" s="68">
        <v>1</v>
      </c>
      <c r="AF29" s="69">
        <f>AE29*AD29</f>
        <v>0</v>
      </c>
      <c r="AG29" s="64"/>
      <c r="AH29" s="61">
        <f>AF29-Y29</f>
        <v>1.0900000000000001</v>
      </c>
      <c r="AI29" s="62" t="str">
        <f>IF(OR(Y29=0,AF29=0),"",(AH29/Y29))</f>
        <v/>
      </c>
      <c r="AJ29" s="65"/>
      <c r="AK29" s="67">
        <v>0</v>
      </c>
      <c r="AL29" s="68">
        <v>1</v>
      </c>
      <c r="AM29" s="69">
        <f>AL29*AK29</f>
        <v>0</v>
      </c>
      <c r="AN29" s="64"/>
      <c r="AO29" s="61">
        <f>AM29-AF29</f>
        <v>0</v>
      </c>
      <c r="AP29" s="62" t="str">
        <f>IF(OR(AF29=0,AM29=0),"",(AO29/AF29))</f>
        <v/>
      </c>
      <c r="AQ29" s="65"/>
      <c r="AR29" s="67">
        <v>0</v>
      </c>
      <c r="AS29" s="68">
        <v>1</v>
      </c>
      <c r="AT29" s="69">
        <f>AS29*AR29</f>
        <v>0</v>
      </c>
      <c r="AU29" s="64"/>
      <c r="AV29" s="61">
        <f>AT29-AM29</f>
        <v>0</v>
      </c>
      <c r="AW29" s="62" t="str">
        <f>IF(OR(AM29=0,AT29=0),"",(AV29/AM29))</f>
        <v/>
      </c>
    </row>
    <row r="30" spans="1:50" s="15" customFormat="1" x14ac:dyDescent="0.35">
      <c r="A30" s="13"/>
      <c r="B30" s="66" t="s">
        <v>113</v>
      </c>
      <c r="C30" s="56"/>
      <c r="D30" s="57" t="s">
        <v>24</v>
      </c>
      <c r="E30" s="56"/>
      <c r="F30" s="21"/>
      <c r="G30" s="67"/>
      <c r="H30" s="68"/>
      <c r="I30" s="69"/>
      <c r="J30" s="67"/>
      <c r="K30" s="68"/>
      <c r="L30" s="69"/>
      <c r="M30" s="61">
        <f>L30-I30</f>
        <v>0</v>
      </c>
      <c r="N30" s="62" t="str">
        <f>IF(OR(I30=0,L30=0),"",(M30/I30))</f>
        <v/>
      </c>
      <c r="O30" s="69"/>
      <c r="P30" s="67">
        <v>-0.22</v>
      </c>
      <c r="Q30" s="68">
        <v>1</v>
      </c>
      <c r="R30" s="69">
        <f>Q30*P30</f>
        <v>-0.22</v>
      </c>
      <c r="S30" s="64"/>
      <c r="T30" s="61">
        <f>R30-L30</f>
        <v>-0.22</v>
      </c>
      <c r="U30" s="62" t="str">
        <f>IF(OR(L30=0,R30=0),"",(T30/L30))</f>
        <v/>
      </c>
      <c r="V30" s="65"/>
      <c r="W30" s="67">
        <v>-0.22</v>
      </c>
      <c r="X30" s="68">
        <v>1</v>
      </c>
      <c r="Y30" s="69">
        <f>X30*W30</f>
        <v>-0.22</v>
      </c>
      <c r="Z30" s="64"/>
      <c r="AA30" s="61">
        <f>Y30-R30</f>
        <v>0</v>
      </c>
      <c r="AB30" s="62">
        <f>IF(OR(R30=0,Y30=0),"",(AA30/R30))</f>
        <v>0</v>
      </c>
      <c r="AC30" s="65"/>
      <c r="AD30" s="67">
        <v>-0.22</v>
      </c>
      <c r="AE30" s="68">
        <v>1</v>
      </c>
      <c r="AF30" s="69">
        <f>AE30*AD30</f>
        <v>-0.22</v>
      </c>
      <c r="AG30" s="64"/>
      <c r="AH30" s="61">
        <f>AF30-Y30</f>
        <v>0</v>
      </c>
      <c r="AI30" s="62">
        <f>IF(OR(Y30=0,AF30=0),"",(AH30/Y30))</f>
        <v>0</v>
      </c>
      <c r="AJ30" s="65"/>
      <c r="AK30" s="67">
        <v>-0.22</v>
      </c>
      <c r="AL30" s="68">
        <v>1</v>
      </c>
      <c r="AM30" s="69">
        <f>AL30*AK30</f>
        <v>-0.22</v>
      </c>
      <c r="AN30" s="64"/>
      <c r="AO30" s="61">
        <f>AM30-AF30</f>
        <v>0</v>
      </c>
      <c r="AP30" s="62">
        <f>IF(OR(AF30=0,AM30=0),"",(AO30/AF30))</f>
        <v>0</v>
      </c>
      <c r="AQ30" s="65"/>
      <c r="AR30" s="67">
        <v>-0.22</v>
      </c>
      <c r="AS30" s="68">
        <v>1</v>
      </c>
      <c r="AT30" s="69">
        <f>AS30*AR30</f>
        <v>-0.22</v>
      </c>
      <c r="AU30" s="64"/>
      <c r="AV30" s="61">
        <f>AT30-AM30</f>
        <v>0</v>
      </c>
      <c r="AW30" s="62">
        <f>IF(OR(AM30=0,AT30=0),"",(AV30/AM30))</f>
        <v>0</v>
      </c>
    </row>
    <row r="31" spans="1:50" s="15" customFormat="1" x14ac:dyDescent="0.35">
      <c r="A31" s="13"/>
      <c r="B31" s="72" t="s">
        <v>114</v>
      </c>
      <c r="C31" s="56"/>
      <c r="D31" s="57" t="s">
        <v>24</v>
      </c>
      <c r="E31" s="56"/>
      <c r="F31" s="21"/>
      <c r="G31" s="67"/>
      <c r="H31" s="68"/>
      <c r="I31" s="69"/>
      <c r="J31" s="67"/>
      <c r="K31" s="68"/>
      <c r="L31" s="69"/>
      <c r="M31" s="61">
        <f t="shared" si="9"/>
        <v>0</v>
      </c>
      <c r="N31" s="62" t="str">
        <f t="shared" si="10"/>
        <v/>
      </c>
      <c r="O31" s="69"/>
      <c r="P31" s="67">
        <v>0</v>
      </c>
      <c r="Q31" s="68">
        <v>1</v>
      </c>
      <c r="R31" s="69">
        <f t="shared" si="2"/>
        <v>0</v>
      </c>
      <c r="S31" s="64"/>
      <c r="T31" s="61">
        <f t="shared" si="3"/>
        <v>0</v>
      </c>
      <c r="U31" s="62" t="str">
        <f t="shared" si="4"/>
        <v/>
      </c>
      <c r="V31" s="65"/>
      <c r="W31" s="67">
        <v>-0.56999999999999995</v>
      </c>
      <c r="X31" s="68">
        <v>1</v>
      </c>
      <c r="Y31" s="69">
        <f t="shared" si="5"/>
        <v>-0.56999999999999995</v>
      </c>
      <c r="Z31" s="64"/>
      <c r="AA31" s="61">
        <f t="shared" si="11"/>
        <v>-0.56999999999999995</v>
      </c>
      <c r="AB31" s="62" t="str">
        <f t="shared" si="12"/>
        <v/>
      </c>
      <c r="AC31" s="65"/>
      <c r="AD31" s="67">
        <v>-0.56999999999999995</v>
      </c>
      <c r="AE31" s="68">
        <v>1</v>
      </c>
      <c r="AF31" s="69">
        <f t="shared" si="6"/>
        <v>-0.56999999999999995</v>
      </c>
      <c r="AG31" s="64"/>
      <c r="AH31" s="61">
        <f t="shared" si="13"/>
        <v>0</v>
      </c>
      <c r="AI31" s="62">
        <f t="shared" si="14"/>
        <v>0</v>
      </c>
      <c r="AJ31" s="65"/>
      <c r="AK31" s="67">
        <v>-0.56999999999999995</v>
      </c>
      <c r="AL31" s="68">
        <v>1</v>
      </c>
      <c r="AM31" s="69">
        <f t="shared" si="7"/>
        <v>-0.56999999999999995</v>
      </c>
      <c r="AN31" s="64"/>
      <c r="AO31" s="61">
        <f t="shared" si="15"/>
        <v>0</v>
      </c>
      <c r="AP31" s="62">
        <f t="shared" si="16"/>
        <v>0</v>
      </c>
      <c r="AQ31" s="65"/>
      <c r="AR31" s="67">
        <v>-0.56999999999999995</v>
      </c>
      <c r="AS31" s="68">
        <v>1</v>
      </c>
      <c r="AT31" s="69">
        <f t="shared" si="8"/>
        <v>-0.56999999999999995</v>
      </c>
      <c r="AU31" s="64"/>
      <c r="AV31" s="61">
        <f t="shared" si="17"/>
        <v>0</v>
      </c>
      <c r="AW31" s="62">
        <f t="shared" si="18"/>
        <v>0</v>
      </c>
    </row>
    <row r="32" spans="1:50" s="281" customFormat="1" x14ac:dyDescent="0.35">
      <c r="A32" s="271"/>
      <c r="B32" s="183" t="s">
        <v>28</v>
      </c>
      <c r="C32" s="272"/>
      <c r="D32" s="273"/>
      <c r="E32" s="272"/>
      <c r="F32" s="274"/>
      <c r="G32" s="275"/>
      <c r="H32" s="276"/>
      <c r="I32" s="277">
        <f>SUM(I16:I31)</f>
        <v>33.86</v>
      </c>
      <c r="J32" s="275"/>
      <c r="K32" s="276"/>
      <c r="L32" s="277">
        <f>SUM(L16:L31)</f>
        <v>35.489999999999995</v>
      </c>
      <c r="M32" s="278">
        <f t="shared" si="9"/>
        <v>1.6299999999999955</v>
      </c>
      <c r="N32" s="279">
        <f t="shared" si="10"/>
        <v>4.8139397519196561E-2</v>
      </c>
      <c r="O32" s="277"/>
      <c r="P32" s="275"/>
      <c r="Q32" s="276"/>
      <c r="R32" s="277">
        <f>SUM(R16:R31)</f>
        <v>34.219999999999992</v>
      </c>
      <c r="S32" s="274"/>
      <c r="T32" s="278">
        <f t="shared" si="3"/>
        <v>-1.2700000000000031</v>
      </c>
      <c r="U32" s="279">
        <f t="shared" si="4"/>
        <v>-3.5784728092420497E-2</v>
      </c>
      <c r="V32" s="280"/>
      <c r="W32" s="275"/>
      <c r="X32" s="276"/>
      <c r="Y32" s="277">
        <f>SUM(Y16:Y31)</f>
        <v>36.06</v>
      </c>
      <c r="Z32" s="274"/>
      <c r="AA32" s="278">
        <f t="shared" si="11"/>
        <v>1.8400000000000105</v>
      </c>
      <c r="AB32" s="279">
        <f t="shared" si="12"/>
        <v>5.3769725306838427E-2</v>
      </c>
      <c r="AC32" s="280"/>
      <c r="AD32" s="275"/>
      <c r="AE32" s="276"/>
      <c r="AF32" s="277">
        <f>SUM(AF16:AF31)</f>
        <v>38.24</v>
      </c>
      <c r="AG32" s="274"/>
      <c r="AH32" s="278">
        <f t="shared" si="13"/>
        <v>2.1799999999999997</v>
      </c>
      <c r="AI32" s="279">
        <f t="shared" si="14"/>
        <v>6.0454797559622839E-2</v>
      </c>
      <c r="AJ32" s="280"/>
      <c r="AK32" s="275"/>
      <c r="AL32" s="276"/>
      <c r="AM32" s="277">
        <f>SUM(AM16:AM31)</f>
        <v>40.510000000000005</v>
      </c>
      <c r="AN32" s="274"/>
      <c r="AO32" s="278">
        <f t="shared" si="15"/>
        <v>2.2700000000000031</v>
      </c>
      <c r="AP32" s="279">
        <f t="shared" si="16"/>
        <v>5.9361924686192551E-2</v>
      </c>
      <c r="AQ32" s="280"/>
      <c r="AR32" s="275"/>
      <c r="AS32" s="276"/>
      <c r="AT32" s="277">
        <f>SUM(AT16:AT31)</f>
        <v>42.150000000000006</v>
      </c>
      <c r="AU32" s="274"/>
      <c r="AV32" s="278">
        <f t="shared" si="17"/>
        <v>1.6400000000000006</v>
      </c>
      <c r="AW32" s="279">
        <f t="shared" si="18"/>
        <v>4.0483831152801783E-2</v>
      </c>
      <c r="AX32" s="280"/>
    </row>
    <row r="33" spans="1:50" ht="15.75" customHeight="1" x14ac:dyDescent="0.35">
      <c r="A33" s="237"/>
      <c r="B33" s="66" t="s">
        <v>29</v>
      </c>
      <c r="C33" s="264"/>
      <c r="D33" s="263" t="s">
        <v>30</v>
      </c>
      <c r="E33" s="264"/>
      <c r="F33" s="264"/>
      <c r="G33" s="282">
        <f>RESIDENTIAL!$J$45</f>
        <v>9.3670000000000003E-2</v>
      </c>
      <c r="H33" s="283">
        <f>$G$11*(1+G60)-$G$11</f>
        <v>8.8500000000000227</v>
      </c>
      <c r="I33" s="284">
        <f>H33*G33</f>
        <v>0.8289795000000022</v>
      </c>
      <c r="J33" s="282">
        <f>RESIDENTIAL!$J$45</f>
        <v>9.3670000000000003E-2</v>
      </c>
      <c r="K33" s="283">
        <f>$G$11*(1+J60)-$G$11</f>
        <v>8.8500000000000227</v>
      </c>
      <c r="L33" s="284">
        <f>K33*J33</f>
        <v>0.8289795000000022</v>
      </c>
      <c r="M33" s="268">
        <f t="shared" si="9"/>
        <v>0</v>
      </c>
      <c r="N33" s="269">
        <f t="shared" si="10"/>
        <v>0</v>
      </c>
      <c r="O33" s="284"/>
      <c r="P33" s="282">
        <f>RESIDENTIAL!$J$45</f>
        <v>9.3670000000000003E-2</v>
      </c>
      <c r="Q33" s="283">
        <f>$G$11*(1+P60)-$G$11</f>
        <v>8.8500000000000227</v>
      </c>
      <c r="R33" s="284">
        <f>Q33*P33</f>
        <v>0.8289795000000022</v>
      </c>
      <c r="S33" s="264"/>
      <c r="T33" s="268">
        <f t="shared" si="3"/>
        <v>0</v>
      </c>
      <c r="U33" s="269">
        <f t="shared" si="4"/>
        <v>0</v>
      </c>
      <c r="V33" s="243"/>
      <c r="W33" s="282">
        <f>RESIDENTIAL!$J$45</f>
        <v>9.3670000000000003E-2</v>
      </c>
      <c r="X33" s="283">
        <f>$G$11*(1+W60)-$G$11</f>
        <v>8.8500000000000227</v>
      </c>
      <c r="Y33" s="284">
        <f>X33*W33</f>
        <v>0.8289795000000022</v>
      </c>
      <c r="Z33" s="264"/>
      <c r="AA33" s="268">
        <f t="shared" si="11"/>
        <v>0</v>
      </c>
      <c r="AB33" s="269">
        <f t="shared" si="12"/>
        <v>0</v>
      </c>
      <c r="AC33" s="243"/>
      <c r="AD33" s="282">
        <f>RESIDENTIAL!$J$45</f>
        <v>9.3670000000000003E-2</v>
      </c>
      <c r="AE33" s="283">
        <f>$G$11*(1+AD60)-$G$11</f>
        <v>8.8500000000000227</v>
      </c>
      <c r="AF33" s="284">
        <f>AE33*AD33</f>
        <v>0.8289795000000022</v>
      </c>
      <c r="AG33" s="264"/>
      <c r="AH33" s="268">
        <f t="shared" si="13"/>
        <v>0</v>
      </c>
      <c r="AI33" s="269">
        <f t="shared" si="14"/>
        <v>0</v>
      </c>
      <c r="AJ33" s="243"/>
      <c r="AK33" s="282">
        <f>RESIDENTIAL!$J$45</f>
        <v>9.3670000000000003E-2</v>
      </c>
      <c r="AL33" s="283">
        <f>$G$11*(1+AK60)-$G$11</f>
        <v>8.8500000000000227</v>
      </c>
      <c r="AM33" s="284">
        <f>AL33*AK33</f>
        <v>0.8289795000000022</v>
      </c>
      <c r="AN33" s="264"/>
      <c r="AO33" s="268">
        <f t="shared" si="15"/>
        <v>0</v>
      </c>
      <c r="AP33" s="269">
        <f t="shared" si="16"/>
        <v>0</v>
      </c>
      <c r="AQ33" s="243"/>
      <c r="AR33" s="282">
        <f>RESIDENTIAL!$J$45</f>
        <v>9.3670000000000003E-2</v>
      </c>
      <c r="AS33" s="283">
        <f>$G$11*(1+AR60)-$G$11</f>
        <v>8.8500000000000227</v>
      </c>
      <c r="AT33" s="284">
        <f>AS33*AR33</f>
        <v>0.8289795000000022</v>
      </c>
      <c r="AU33" s="264"/>
      <c r="AV33" s="268">
        <f t="shared" si="17"/>
        <v>0</v>
      </c>
      <c r="AW33" s="269">
        <f t="shared" si="18"/>
        <v>0</v>
      </c>
      <c r="AX33" s="243"/>
    </row>
    <row r="34" spans="1:50" s="15" customFormat="1" ht="15.75" customHeight="1" x14ac:dyDescent="0.35">
      <c r="A34" s="13"/>
      <c r="B34" s="87" t="str">
        <f>+RESIDENTIAL!$B$46</f>
        <v>Rate Rider for Disposition of Deferral/Variance Accounts - effective until December 31, 2024</v>
      </c>
      <c r="C34" s="56"/>
      <c r="D34" s="57" t="s">
        <v>30</v>
      </c>
      <c r="E34" s="56"/>
      <c r="F34" s="21"/>
      <c r="G34" s="90">
        <v>3.0300000000000001E-3</v>
      </c>
      <c r="H34" s="89">
        <f t="shared" ref="H34:H35" si="19">+$G$11</f>
        <v>300</v>
      </c>
      <c r="I34" s="69">
        <f>H34*G34</f>
        <v>0.90900000000000003</v>
      </c>
      <c r="J34" s="90">
        <v>3.9899999999999996E-3</v>
      </c>
      <c r="K34" s="89">
        <f t="shared" ref="K34:K35" si="20">+$G$11</f>
        <v>300</v>
      </c>
      <c r="L34" s="69">
        <f>K34*J34</f>
        <v>1.1969999999999998</v>
      </c>
      <c r="M34" s="61">
        <f t="shared" si="9"/>
        <v>0.28799999999999981</v>
      </c>
      <c r="N34" s="269">
        <f t="shared" si="10"/>
        <v>0.31683168316831661</v>
      </c>
      <c r="O34" s="69"/>
      <c r="P34" s="90">
        <v>0</v>
      </c>
      <c r="Q34" s="89">
        <f t="shared" ref="Q34:Q35" si="21">+$G$11</f>
        <v>300</v>
      </c>
      <c r="R34" s="69">
        <f>Q34*P34</f>
        <v>0</v>
      </c>
      <c r="S34" s="64"/>
      <c r="T34" s="61">
        <f t="shared" si="3"/>
        <v>-1.1969999999999998</v>
      </c>
      <c r="U34" s="269" t="str">
        <f t="shared" si="4"/>
        <v/>
      </c>
      <c r="V34" s="65"/>
      <c r="W34" s="90">
        <v>0</v>
      </c>
      <c r="X34" s="89">
        <f t="shared" ref="X34:X35" si="22">+$G$11</f>
        <v>300</v>
      </c>
      <c r="Y34" s="69">
        <f>X34*W34</f>
        <v>0</v>
      </c>
      <c r="Z34" s="64"/>
      <c r="AA34" s="61">
        <f t="shared" si="11"/>
        <v>0</v>
      </c>
      <c r="AB34" s="269" t="str">
        <f t="shared" si="12"/>
        <v/>
      </c>
      <c r="AC34" s="65"/>
      <c r="AD34" s="90">
        <v>0</v>
      </c>
      <c r="AE34" s="89">
        <f t="shared" ref="AE34:AE35" si="23">+$G$11</f>
        <v>300</v>
      </c>
      <c r="AF34" s="69">
        <f>AE34*AD34</f>
        <v>0</v>
      </c>
      <c r="AG34" s="64"/>
      <c r="AH34" s="61">
        <f t="shared" si="13"/>
        <v>0</v>
      </c>
      <c r="AI34" s="269" t="str">
        <f t="shared" si="14"/>
        <v/>
      </c>
      <c r="AJ34" s="65"/>
      <c r="AK34" s="90">
        <v>0</v>
      </c>
      <c r="AL34" s="89">
        <f t="shared" ref="AL34:AL35" si="24">+$G$11</f>
        <v>300</v>
      </c>
      <c r="AM34" s="69">
        <f>AL34*AK34</f>
        <v>0</v>
      </c>
      <c r="AN34" s="64"/>
      <c r="AO34" s="61">
        <f t="shared" si="15"/>
        <v>0</v>
      </c>
      <c r="AP34" s="269" t="str">
        <f t="shared" si="16"/>
        <v/>
      </c>
      <c r="AQ34" s="65"/>
      <c r="AR34" s="90">
        <v>0</v>
      </c>
      <c r="AS34" s="89">
        <f t="shared" ref="AS34:AS35" si="25">+$G$11</f>
        <v>300</v>
      </c>
      <c r="AT34" s="69">
        <f>AS34*AR34</f>
        <v>0</v>
      </c>
      <c r="AU34" s="64"/>
      <c r="AV34" s="61">
        <f t="shared" si="17"/>
        <v>0</v>
      </c>
      <c r="AW34" s="269" t="str">
        <f t="shared" si="18"/>
        <v/>
      </c>
      <c r="AX34" s="65"/>
    </row>
    <row r="35" spans="1:50" s="15" customFormat="1" ht="15.75" customHeight="1" x14ac:dyDescent="0.35">
      <c r="A35" s="13"/>
      <c r="B35" s="87" t="str">
        <f>+RESIDENTIAL!$B$47</f>
        <v>Rate Rider for Disposition of Capacity Based Recovery Account - Applicable only for Class B Customers - effective until December 31, 2024</v>
      </c>
      <c r="C35" s="56"/>
      <c r="D35" s="57" t="s">
        <v>30</v>
      </c>
      <c r="E35" s="56"/>
      <c r="F35" s="21"/>
      <c r="G35" s="90">
        <v>-1.4999999999999999E-4</v>
      </c>
      <c r="H35" s="89">
        <f t="shared" si="19"/>
        <v>300</v>
      </c>
      <c r="I35" s="69">
        <f>H35*G35</f>
        <v>-4.4999999999999998E-2</v>
      </c>
      <c r="J35" s="90">
        <v>-1.2999999999999999E-4</v>
      </c>
      <c r="K35" s="89">
        <f t="shared" si="20"/>
        <v>300</v>
      </c>
      <c r="L35" s="69">
        <f>K35*J35</f>
        <v>-3.9E-2</v>
      </c>
      <c r="M35" s="61">
        <f t="shared" si="9"/>
        <v>5.9999999999999984E-3</v>
      </c>
      <c r="N35" s="269">
        <f t="shared" si="10"/>
        <v>-0.1333333333333333</v>
      </c>
      <c r="O35" s="69"/>
      <c r="P35" s="90">
        <v>0</v>
      </c>
      <c r="Q35" s="89">
        <f t="shared" si="21"/>
        <v>300</v>
      </c>
      <c r="R35" s="69">
        <f>Q35*P35</f>
        <v>0</v>
      </c>
      <c r="S35" s="64"/>
      <c r="T35" s="61">
        <f t="shared" si="3"/>
        <v>3.9E-2</v>
      </c>
      <c r="U35" s="269" t="str">
        <f t="shared" si="4"/>
        <v/>
      </c>
      <c r="V35" s="65"/>
      <c r="W35" s="90">
        <v>0</v>
      </c>
      <c r="X35" s="89">
        <f t="shared" si="22"/>
        <v>300</v>
      </c>
      <c r="Y35" s="69">
        <f>X35*W35</f>
        <v>0</v>
      </c>
      <c r="Z35" s="64"/>
      <c r="AA35" s="61">
        <f t="shared" si="11"/>
        <v>0</v>
      </c>
      <c r="AB35" s="269" t="str">
        <f t="shared" si="12"/>
        <v/>
      </c>
      <c r="AC35" s="65"/>
      <c r="AD35" s="90">
        <v>0</v>
      </c>
      <c r="AE35" s="89">
        <f t="shared" si="23"/>
        <v>300</v>
      </c>
      <c r="AF35" s="69">
        <f>AE35*AD35</f>
        <v>0</v>
      </c>
      <c r="AG35" s="64"/>
      <c r="AH35" s="61">
        <f t="shared" si="13"/>
        <v>0</v>
      </c>
      <c r="AI35" s="269" t="str">
        <f t="shared" si="14"/>
        <v/>
      </c>
      <c r="AJ35" s="65"/>
      <c r="AK35" s="90">
        <v>0</v>
      </c>
      <c r="AL35" s="89">
        <f t="shared" si="24"/>
        <v>300</v>
      </c>
      <c r="AM35" s="69">
        <f>AL35*AK35</f>
        <v>0</v>
      </c>
      <c r="AN35" s="64"/>
      <c r="AO35" s="61">
        <f t="shared" si="15"/>
        <v>0</v>
      </c>
      <c r="AP35" s="269" t="str">
        <f t="shared" si="16"/>
        <v/>
      </c>
      <c r="AQ35" s="65"/>
      <c r="AR35" s="90">
        <v>0</v>
      </c>
      <c r="AS35" s="89">
        <f t="shared" si="25"/>
        <v>300</v>
      </c>
      <c r="AT35" s="69">
        <f>AS35*AR35</f>
        <v>0</v>
      </c>
      <c r="AU35" s="64"/>
      <c r="AV35" s="61">
        <f t="shared" si="17"/>
        <v>0</v>
      </c>
      <c r="AW35" s="269" t="str">
        <f t="shared" si="18"/>
        <v/>
      </c>
      <c r="AX35" s="65"/>
    </row>
    <row r="36" spans="1:50" s="15" customFormat="1" ht="15.75" customHeight="1" x14ac:dyDescent="0.35">
      <c r="A36" s="13"/>
      <c r="B36" s="87" t="str">
        <f>+RESIDENTIAL!$B$48</f>
        <v>Rate Rider for Disposition of Global Adjustment Account - Applicable only for Non-RPP Customers - effective until December 31, 2023</v>
      </c>
      <c r="C36" s="56"/>
      <c r="D36" s="57" t="s">
        <v>30</v>
      </c>
      <c r="E36" s="56"/>
      <c r="F36" s="21"/>
      <c r="G36" s="90">
        <v>-2.5100000000000001E-3</v>
      </c>
      <c r="H36" s="91"/>
      <c r="I36" s="69">
        <f t="shared" ref="I36" si="26">H36*G36</f>
        <v>0</v>
      </c>
      <c r="J36" s="90">
        <v>0</v>
      </c>
      <c r="K36" s="91"/>
      <c r="L36" s="69">
        <f t="shared" ref="L36" si="27">K36*J36</f>
        <v>0</v>
      </c>
      <c r="M36" s="61">
        <f t="shared" si="9"/>
        <v>0</v>
      </c>
      <c r="N36" s="269" t="str">
        <f t="shared" si="10"/>
        <v/>
      </c>
      <c r="O36" s="69"/>
      <c r="P36" s="90">
        <v>0</v>
      </c>
      <c r="Q36" s="91"/>
      <c r="R36" s="69">
        <f t="shared" ref="R36" si="28">Q36*P36</f>
        <v>0</v>
      </c>
      <c r="S36" s="64"/>
      <c r="T36" s="61">
        <f t="shared" si="3"/>
        <v>0</v>
      </c>
      <c r="U36" s="269" t="str">
        <f t="shared" si="4"/>
        <v/>
      </c>
      <c r="V36" s="65"/>
      <c r="W36" s="90">
        <v>0</v>
      </c>
      <c r="X36" s="91"/>
      <c r="Y36" s="69">
        <f t="shared" ref="Y36" si="29">X36*W36</f>
        <v>0</v>
      </c>
      <c r="Z36" s="64"/>
      <c r="AA36" s="61">
        <f t="shared" si="11"/>
        <v>0</v>
      </c>
      <c r="AB36" s="269" t="str">
        <f t="shared" si="12"/>
        <v/>
      </c>
      <c r="AC36" s="65"/>
      <c r="AD36" s="90">
        <v>0</v>
      </c>
      <c r="AE36" s="91"/>
      <c r="AF36" s="69">
        <f t="shared" ref="AF36" si="30">AE36*AD36</f>
        <v>0</v>
      </c>
      <c r="AG36" s="64"/>
      <c r="AH36" s="61">
        <f t="shared" si="13"/>
        <v>0</v>
      </c>
      <c r="AI36" s="269" t="str">
        <f t="shared" si="14"/>
        <v/>
      </c>
      <c r="AJ36" s="65"/>
      <c r="AK36" s="90">
        <v>0</v>
      </c>
      <c r="AL36" s="91"/>
      <c r="AM36" s="69">
        <f t="shared" ref="AM36" si="31">AL36*AK36</f>
        <v>0</v>
      </c>
      <c r="AN36" s="64"/>
      <c r="AO36" s="61">
        <f t="shared" si="15"/>
        <v>0</v>
      </c>
      <c r="AP36" s="269" t="str">
        <f t="shared" si="16"/>
        <v/>
      </c>
      <c r="AQ36" s="65"/>
      <c r="AR36" s="90">
        <v>0</v>
      </c>
      <c r="AS36" s="91"/>
      <c r="AT36" s="69">
        <f t="shared" ref="AT36" si="32">AS36*AR36</f>
        <v>0</v>
      </c>
      <c r="AU36" s="64"/>
      <c r="AV36" s="61">
        <f t="shared" si="17"/>
        <v>0</v>
      </c>
      <c r="AW36" s="269" t="str">
        <f t="shared" si="18"/>
        <v/>
      </c>
      <c r="AX36" s="65"/>
    </row>
    <row r="37" spans="1:50" ht="15.75" customHeight="1" x14ac:dyDescent="0.35">
      <c r="A37" s="237"/>
      <c r="B37" s="285" t="str">
        <f>RESIDENTIAL!B49</f>
        <v>Rate Rider for Smart Metering Entity Charge - effective until December 31, 2027</v>
      </c>
      <c r="C37" s="262"/>
      <c r="D37" s="263" t="s">
        <v>24</v>
      </c>
      <c r="E37" s="262"/>
      <c r="F37" s="264"/>
      <c r="G37" s="286">
        <f>RESIDENTIAL!$J$49</f>
        <v>0.41</v>
      </c>
      <c r="H37" s="266">
        <v>1</v>
      </c>
      <c r="I37" s="267">
        <f>H37*G37</f>
        <v>0.41</v>
      </c>
      <c r="J37" s="286">
        <f>RESIDENTIAL!$J$49</f>
        <v>0.41</v>
      </c>
      <c r="K37" s="266">
        <v>1</v>
      </c>
      <c r="L37" s="267">
        <f>K37*J37</f>
        <v>0.41</v>
      </c>
      <c r="M37" s="268">
        <f t="shared" si="9"/>
        <v>0</v>
      </c>
      <c r="N37" s="269">
        <f t="shared" si="10"/>
        <v>0</v>
      </c>
      <c r="O37" s="267"/>
      <c r="P37" s="286">
        <f>RESIDENTIAL!$J$49</f>
        <v>0.41</v>
      </c>
      <c r="Q37" s="266">
        <v>1</v>
      </c>
      <c r="R37" s="267">
        <f>Q37*P37</f>
        <v>0.41</v>
      </c>
      <c r="S37" s="264"/>
      <c r="T37" s="268">
        <f t="shared" si="3"/>
        <v>0</v>
      </c>
      <c r="U37" s="269">
        <f t="shared" si="4"/>
        <v>0</v>
      </c>
      <c r="V37" s="243"/>
      <c r="W37" s="286">
        <f>RESIDENTIAL!$J$49</f>
        <v>0.41</v>
      </c>
      <c r="X37" s="266">
        <v>1</v>
      </c>
      <c r="Y37" s="267">
        <f>X37*W37</f>
        <v>0.41</v>
      </c>
      <c r="Z37" s="264"/>
      <c r="AA37" s="268">
        <f t="shared" si="11"/>
        <v>0</v>
      </c>
      <c r="AB37" s="269">
        <f t="shared" si="12"/>
        <v>0</v>
      </c>
      <c r="AC37" s="243"/>
      <c r="AD37" s="286">
        <f>RESIDENTIAL!$J$49</f>
        <v>0.41</v>
      </c>
      <c r="AE37" s="266">
        <v>1</v>
      </c>
      <c r="AF37" s="267">
        <f>AE37*AD37</f>
        <v>0.41</v>
      </c>
      <c r="AG37" s="264"/>
      <c r="AH37" s="268">
        <f t="shared" si="13"/>
        <v>0</v>
      </c>
      <c r="AI37" s="269">
        <f t="shared" si="14"/>
        <v>0</v>
      </c>
      <c r="AJ37" s="243"/>
      <c r="AK37" s="286"/>
      <c r="AL37" s="266">
        <v>1</v>
      </c>
      <c r="AM37" s="267">
        <f>AL37*AK37</f>
        <v>0</v>
      </c>
      <c r="AN37" s="264"/>
      <c r="AO37" s="268">
        <f t="shared" si="15"/>
        <v>-0.41</v>
      </c>
      <c r="AP37" s="269" t="str">
        <f t="shared" si="16"/>
        <v/>
      </c>
      <c r="AQ37" s="243"/>
      <c r="AR37" s="286"/>
      <c r="AS37" s="266">
        <v>1</v>
      </c>
      <c r="AT37" s="267">
        <f>AS37*AR37</f>
        <v>0</v>
      </c>
      <c r="AU37" s="264"/>
      <c r="AV37" s="268">
        <f t="shared" si="17"/>
        <v>0</v>
      </c>
      <c r="AW37" s="269" t="str">
        <f t="shared" si="18"/>
        <v/>
      </c>
      <c r="AX37" s="243"/>
    </row>
    <row r="38" spans="1:50" s="281" customFormat="1" x14ac:dyDescent="0.35">
      <c r="A38" s="271"/>
      <c r="B38" s="287" t="s">
        <v>35</v>
      </c>
      <c r="C38" s="288"/>
      <c r="D38" s="289"/>
      <c r="E38" s="288"/>
      <c r="F38" s="274"/>
      <c r="G38" s="290"/>
      <c r="H38" s="291"/>
      <c r="I38" s="292">
        <f>SUM(I33:I37)+I32</f>
        <v>35.962979500000003</v>
      </c>
      <c r="J38" s="290"/>
      <c r="K38" s="291"/>
      <c r="L38" s="292">
        <f>SUM(L33:L37)+L32</f>
        <v>37.886979499999995</v>
      </c>
      <c r="M38" s="278">
        <f t="shared" si="9"/>
        <v>1.9239999999999924</v>
      </c>
      <c r="N38" s="279">
        <f t="shared" si="10"/>
        <v>5.3499460466004831E-2</v>
      </c>
      <c r="O38" s="292"/>
      <c r="P38" s="290"/>
      <c r="Q38" s="291"/>
      <c r="R38" s="292">
        <f>SUM(R33:R37)+R32</f>
        <v>35.458979499999991</v>
      </c>
      <c r="S38" s="274"/>
      <c r="T38" s="278">
        <f t="shared" si="3"/>
        <v>-2.4280000000000044</v>
      </c>
      <c r="U38" s="279">
        <f t="shared" si="4"/>
        <v>-6.4085340981061972E-2</v>
      </c>
      <c r="V38" s="280"/>
      <c r="W38" s="290"/>
      <c r="X38" s="291"/>
      <c r="Y38" s="292">
        <f>SUM(Y33:Y37)+Y32</f>
        <v>37.298979500000002</v>
      </c>
      <c r="Z38" s="274"/>
      <c r="AA38" s="278">
        <f t="shared" si="11"/>
        <v>1.8400000000000105</v>
      </c>
      <c r="AB38" s="279">
        <f t="shared" si="12"/>
        <v>5.1890946269336685E-2</v>
      </c>
      <c r="AC38" s="280"/>
      <c r="AD38" s="290"/>
      <c r="AE38" s="291"/>
      <c r="AF38" s="292">
        <f>SUM(AF33:AF37)+AF32</f>
        <v>39.478979500000001</v>
      </c>
      <c r="AG38" s="274"/>
      <c r="AH38" s="278">
        <f t="shared" si="13"/>
        <v>2.1799999999999997</v>
      </c>
      <c r="AI38" s="279">
        <f t="shared" si="14"/>
        <v>5.8446639270653494E-2</v>
      </c>
      <c r="AJ38" s="280"/>
      <c r="AK38" s="290"/>
      <c r="AL38" s="291"/>
      <c r="AM38" s="292">
        <f>SUM(AM33:AM37)+AM32</f>
        <v>41.338979500000008</v>
      </c>
      <c r="AN38" s="274"/>
      <c r="AO38" s="278">
        <f t="shared" si="15"/>
        <v>1.8600000000000065</v>
      </c>
      <c r="AP38" s="279">
        <f t="shared" si="16"/>
        <v>4.7113679825488052E-2</v>
      </c>
      <c r="AQ38" s="280"/>
      <c r="AR38" s="290"/>
      <c r="AS38" s="291"/>
      <c r="AT38" s="292">
        <f>SUM(AT33:AT37)+AT32</f>
        <v>42.978979500000008</v>
      </c>
      <c r="AU38" s="274"/>
      <c r="AV38" s="278">
        <f t="shared" si="17"/>
        <v>1.6400000000000006</v>
      </c>
      <c r="AW38" s="279">
        <f t="shared" si="18"/>
        <v>3.9672000127627734E-2</v>
      </c>
      <c r="AX38" s="280"/>
    </row>
    <row r="39" spans="1:50" x14ac:dyDescent="0.35">
      <c r="A39" s="237"/>
      <c r="B39" s="293" t="s">
        <v>36</v>
      </c>
      <c r="C39" s="264"/>
      <c r="D39" s="263" t="s">
        <v>30</v>
      </c>
      <c r="E39" s="264"/>
      <c r="F39" s="264"/>
      <c r="G39" s="282">
        <v>1.158E-2</v>
      </c>
      <c r="H39" s="294">
        <f>$G$11*(1+G60)</f>
        <v>308.85000000000002</v>
      </c>
      <c r="I39" s="284">
        <f>H39*G39</f>
        <v>3.5764830000000001</v>
      </c>
      <c r="J39" s="282">
        <v>1.141E-2</v>
      </c>
      <c r="K39" s="294">
        <f>$G$11*(1+J60)</f>
        <v>308.85000000000002</v>
      </c>
      <c r="L39" s="284">
        <f>K39*J39</f>
        <v>3.5239785000000001</v>
      </c>
      <c r="M39" s="268">
        <f t="shared" si="9"/>
        <v>-5.2504499999999954E-2</v>
      </c>
      <c r="N39" s="269">
        <f t="shared" si="10"/>
        <v>-1.4680483592400678E-2</v>
      </c>
      <c r="O39" s="284"/>
      <c r="P39" s="282">
        <v>1.2019999999999999E-2</v>
      </c>
      <c r="Q39" s="294">
        <f>$G$11*(1+P60)</f>
        <v>308.85000000000002</v>
      </c>
      <c r="R39" s="284">
        <f>Q39*P39</f>
        <v>3.712377</v>
      </c>
      <c r="S39" s="264"/>
      <c r="T39" s="268">
        <f t="shared" si="3"/>
        <v>0.18839849999999991</v>
      </c>
      <c r="U39" s="269">
        <f t="shared" si="4"/>
        <v>5.3461875547765089E-2</v>
      </c>
      <c r="V39" s="243"/>
      <c r="W39" s="282">
        <v>1.2019999999999999E-2</v>
      </c>
      <c r="X39" s="294">
        <f>$G$11*(1+W60)</f>
        <v>308.85000000000002</v>
      </c>
      <c r="Y39" s="284">
        <f>X39*W39</f>
        <v>3.712377</v>
      </c>
      <c r="Z39" s="264"/>
      <c r="AA39" s="268">
        <f t="shared" si="11"/>
        <v>0</v>
      </c>
      <c r="AB39" s="269">
        <f t="shared" si="12"/>
        <v>0</v>
      </c>
      <c r="AC39" s="243"/>
      <c r="AD39" s="282">
        <v>1.2019999999999999E-2</v>
      </c>
      <c r="AE39" s="294">
        <f>$G$11*(1+AD60)</f>
        <v>308.85000000000002</v>
      </c>
      <c r="AF39" s="284">
        <f>AE39*AD39</f>
        <v>3.712377</v>
      </c>
      <c r="AG39" s="264"/>
      <c r="AH39" s="268">
        <f t="shared" si="13"/>
        <v>0</v>
      </c>
      <c r="AI39" s="269">
        <f t="shared" si="14"/>
        <v>0</v>
      </c>
      <c r="AJ39" s="243"/>
      <c r="AK39" s="282">
        <v>1.2019999999999999E-2</v>
      </c>
      <c r="AL39" s="294">
        <f>$G$11*(1+AK60)</f>
        <v>308.85000000000002</v>
      </c>
      <c r="AM39" s="284">
        <f>AL39*AK39</f>
        <v>3.712377</v>
      </c>
      <c r="AN39" s="264"/>
      <c r="AO39" s="268">
        <f t="shared" si="15"/>
        <v>0</v>
      </c>
      <c r="AP39" s="269">
        <f t="shared" si="16"/>
        <v>0</v>
      </c>
      <c r="AQ39" s="243"/>
      <c r="AR39" s="282">
        <v>1.2019999999999999E-2</v>
      </c>
      <c r="AS39" s="294">
        <f>$G$11*(1+AR60)</f>
        <v>308.85000000000002</v>
      </c>
      <c r="AT39" s="284">
        <f>AS39*AR39</f>
        <v>3.712377</v>
      </c>
      <c r="AU39" s="264"/>
      <c r="AV39" s="268">
        <f t="shared" si="17"/>
        <v>0</v>
      </c>
      <c r="AW39" s="269">
        <f t="shared" si="18"/>
        <v>0</v>
      </c>
      <c r="AX39" s="243"/>
    </row>
    <row r="40" spans="1:50" x14ac:dyDescent="0.35">
      <c r="A40" s="237"/>
      <c r="B40" s="295" t="s">
        <v>37</v>
      </c>
      <c r="C40" s="264"/>
      <c r="D40" s="263" t="s">
        <v>30</v>
      </c>
      <c r="E40" s="264"/>
      <c r="F40" s="264"/>
      <c r="G40" s="282">
        <v>7.3299999999999997E-3</v>
      </c>
      <c r="H40" s="283">
        <f>+H39</f>
        <v>308.85000000000002</v>
      </c>
      <c r="I40" s="284">
        <f>H40*G40</f>
        <v>2.2638704999999999</v>
      </c>
      <c r="J40" s="282">
        <v>7.79E-3</v>
      </c>
      <c r="K40" s="283">
        <f>+K39</f>
        <v>308.85000000000002</v>
      </c>
      <c r="L40" s="284">
        <f>K40*J40</f>
        <v>2.4059415000000004</v>
      </c>
      <c r="M40" s="268">
        <f t="shared" si="9"/>
        <v>0.1420710000000005</v>
      </c>
      <c r="N40" s="269">
        <f t="shared" si="10"/>
        <v>6.2755798090041157E-2</v>
      </c>
      <c r="O40" s="284"/>
      <c r="P40" s="282">
        <v>8.3300000000000006E-3</v>
      </c>
      <c r="Q40" s="283">
        <f>+Q39</f>
        <v>308.85000000000002</v>
      </c>
      <c r="R40" s="284">
        <f>Q40*P40</f>
        <v>2.5727205000000004</v>
      </c>
      <c r="S40" s="264"/>
      <c r="T40" s="268">
        <f t="shared" si="3"/>
        <v>0.16677900000000001</v>
      </c>
      <c r="U40" s="269">
        <f t="shared" si="4"/>
        <v>6.9319640564826687E-2</v>
      </c>
      <c r="V40" s="243"/>
      <c r="W40" s="282">
        <v>8.3300000000000006E-3</v>
      </c>
      <c r="X40" s="283">
        <f>+X39</f>
        <v>308.85000000000002</v>
      </c>
      <c r="Y40" s="284">
        <f>X40*W40</f>
        <v>2.5727205000000004</v>
      </c>
      <c r="Z40" s="264"/>
      <c r="AA40" s="268">
        <f t="shared" si="11"/>
        <v>0</v>
      </c>
      <c r="AB40" s="269">
        <f t="shared" si="12"/>
        <v>0</v>
      </c>
      <c r="AC40" s="243"/>
      <c r="AD40" s="282">
        <v>8.3300000000000006E-3</v>
      </c>
      <c r="AE40" s="283">
        <f>+AE39</f>
        <v>308.85000000000002</v>
      </c>
      <c r="AF40" s="284">
        <f>AE40*AD40</f>
        <v>2.5727205000000004</v>
      </c>
      <c r="AG40" s="264"/>
      <c r="AH40" s="268">
        <f t="shared" si="13"/>
        <v>0</v>
      </c>
      <c r="AI40" s="269">
        <f t="shared" si="14"/>
        <v>0</v>
      </c>
      <c r="AJ40" s="243"/>
      <c r="AK40" s="282">
        <v>8.3300000000000006E-3</v>
      </c>
      <c r="AL40" s="283">
        <f>+AL39</f>
        <v>308.85000000000002</v>
      </c>
      <c r="AM40" s="284">
        <f>AL40*AK40</f>
        <v>2.5727205000000004</v>
      </c>
      <c r="AN40" s="264"/>
      <c r="AO40" s="268">
        <f t="shared" si="15"/>
        <v>0</v>
      </c>
      <c r="AP40" s="269">
        <f t="shared" si="16"/>
        <v>0</v>
      </c>
      <c r="AQ40" s="243"/>
      <c r="AR40" s="282">
        <v>8.3300000000000006E-3</v>
      </c>
      <c r="AS40" s="283">
        <f>+AS39</f>
        <v>308.85000000000002</v>
      </c>
      <c r="AT40" s="284">
        <f>AS40*AR40</f>
        <v>2.5727205000000004</v>
      </c>
      <c r="AU40" s="264"/>
      <c r="AV40" s="268">
        <f t="shared" si="17"/>
        <v>0</v>
      </c>
      <c r="AW40" s="269">
        <f t="shared" si="18"/>
        <v>0</v>
      </c>
      <c r="AX40" s="243"/>
    </row>
    <row r="41" spans="1:50" s="281" customFormat="1" x14ac:dyDescent="0.35">
      <c r="A41" s="271"/>
      <c r="B41" s="287" t="s">
        <v>38</v>
      </c>
      <c r="C41" s="272"/>
      <c r="D41" s="296"/>
      <c r="E41" s="272"/>
      <c r="F41" s="297"/>
      <c r="G41" s="298"/>
      <c r="H41" s="299"/>
      <c r="I41" s="292">
        <f>SUM(I38:I40)</f>
        <v>41.803333000000009</v>
      </c>
      <c r="J41" s="298"/>
      <c r="K41" s="299"/>
      <c r="L41" s="292">
        <f>SUM(L38:L40)</f>
        <v>43.816899499999991</v>
      </c>
      <c r="M41" s="278">
        <f t="shared" si="9"/>
        <v>2.0135664999999818</v>
      </c>
      <c r="N41" s="279">
        <f t="shared" si="10"/>
        <v>4.8167606635575719E-2</v>
      </c>
      <c r="O41" s="292"/>
      <c r="P41" s="298"/>
      <c r="Q41" s="299"/>
      <c r="R41" s="292">
        <f>SUM(R38:R40)</f>
        <v>41.74407699999999</v>
      </c>
      <c r="S41" s="297"/>
      <c r="T41" s="278">
        <f t="shared" si="3"/>
        <v>-2.0728225000000009</v>
      </c>
      <c r="U41" s="279">
        <f t="shared" si="4"/>
        <v>-4.7306462201872623E-2</v>
      </c>
      <c r="V41" s="280"/>
      <c r="W41" s="298"/>
      <c r="X41" s="299"/>
      <c r="Y41" s="292">
        <f>SUM(Y38:Y40)</f>
        <v>43.584077000000008</v>
      </c>
      <c r="Z41" s="297"/>
      <c r="AA41" s="278">
        <f t="shared" si="11"/>
        <v>1.8400000000000176</v>
      </c>
      <c r="AB41" s="279">
        <f t="shared" si="12"/>
        <v>4.4078109572287777E-2</v>
      </c>
      <c r="AC41" s="280"/>
      <c r="AD41" s="298"/>
      <c r="AE41" s="299"/>
      <c r="AF41" s="292">
        <f>SUM(AF38:AF40)</f>
        <v>45.764077</v>
      </c>
      <c r="AG41" s="297"/>
      <c r="AH41" s="278">
        <f t="shared" si="13"/>
        <v>2.1799999999999926</v>
      </c>
      <c r="AI41" s="279">
        <f t="shared" si="14"/>
        <v>5.0018266992323646E-2</v>
      </c>
      <c r="AJ41" s="280"/>
      <c r="AK41" s="298"/>
      <c r="AL41" s="299"/>
      <c r="AM41" s="292">
        <f>SUM(AM38:AM40)</f>
        <v>47.624077000000014</v>
      </c>
      <c r="AN41" s="297"/>
      <c r="AO41" s="278">
        <f t="shared" si="15"/>
        <v>1.8600000000000136</v>
      </c>
      <c r="AP41" s="279">
        <f t="shared" si="16"/>
        <v>4.0643232026727288E-2</v>
      </c>
      <c r="AQ41" s="280"/>
      <c r="AR41" s="298"/>
      <c r="AS41" s="299"/>
      <c r="AT41" s="292">
        <f>SUM(AT38:AT40)</f>
        <v>49.264077000000015</v>
      </c>
      <c r="AU41" s="297"/>
      <c r="AV41" s="278">
        <f t="shared" si="17"/>
        <v>1.6400000000000006</v>
      </c>
      <c r="AW41" s="279">
        <f t="shared" si="18"/>
        <v>3.4436362934655934E-2</v>
      </c>
      <c r="AX41" s="280"/>
    </row>
    <row r="42" spans="1:50" x14ac:dyDescent="0.35">
      <c r="A42" s="237"/>
      <c r="B42" s="295" t="s">
        <v>39</v>
      </c>
      <c r="C42" s="264"/>
      <c r="D42" s="263" t="s">
        <v>30</v>
      </c>
      <c r="E42" s="264"/>
      <c r="F42" s="264"/>
      <c r="G42" s="109">
        <v>4.1000000000000003E-3</v>
      </c>
      <c r="H42" s="283">
        <f>+H39</f>
        <v>308.85000000000002</v>
      </c>
      <c r="I42" s="284">
        <f t="shared" ref="I42:I52" si="33">H42*G42</f>
        <v>1.2662850000000001</v>
      </c>
      <c r="J42" s="109">
        <v>4.1000000000000003E-3</v>
      </c>
      <c r="K42" s="283">
        <f>+K39</f>
        <v>308.85000000000002</v>
      </c>
      <c r="L42" s="284">
        <f t="shared" ref="L42:L52" si="34">K42*J42</f>
        <v>1.2662850000000001</v>
      </c>
      <c r="M42" s="268">
        <f t="shared" si="9"/>
        <v>0</v>
      </c>
      <c r="N42" s="269">
        <f t="shared" si="10"/>
        <v>0</v>
      </c>
      <c r="O42" s="284"/>
      <c r="P42" s="109">
        <v>4.1000000000000003E-3</v>
      </c>
      <c r="Q42" s="283">
        <f>+Q39</f>
        <v>308.85000000000002</v>
      </c>
      <c r="R42" s="284">
        <f t="shared" ref="R42:R52" si="35">Q42*P42</f>
        <v>1.2662850000000001</v>
      </c>
      <c r="S42" s="264"/>
      <c r="T42" s="268">
        <f t="shared" si="3"/>
        <v>0</v>
      </c>
      <c r="U42" s="269">
        <f t="shared" si="4"/>
        <v>0</v>
      </c>
      <c r="V42" s="243"/>
      <c r="W42" s="109">
        <v>4.1000000000000003E-3</v>
      </c>
      <c r="X42" s="283">
        <f>+X39</f>
        <v>308.85000000000002</v>
      </c>
      <c r="Y42" s="284">
        <f t="shared" ref="Y42:Y52" si="36">X42*W42</f>
        <v>1.2662850000000001</v>
      </c>
      <c r="Z42" s="264"/>
      <c r="AA42" s="268">
        <f t="shared" si="11"/>
        <v>0</v>
      </c>
      <c r="AB42" s="269">
        <f t="shared" si="12"/>
        <v>0</v>
      </c>
      <c r="AC42" s="243"/>
      <c r="AD42" s="109">
        <v>4.1000000000000003E-3</v>
      </c>
      <c r="AE42" s="283">
        <f>+AE39</f>
        <v>308.85000000000002</v>
      </c>
      <c r="AF42" s="284">
        <f t="shared" ref="AF42:AF52" si="37">AE42*AD42</f>
        <v>1.2662850000000001</v>
      </c>
      <c r="AG42" s="264"/>
      <c r="AH42" s="268">
        <f t="shared" si="13"/>
        <v>0</v>
      </c>
      <c r="AI42" s="269">
        <f t="shared" si="14"/>
        <v>0</v>
      </c>
      <c r="AJ42" s="243"/>
      <c r="AK42" s="109">
        <v>4.1000000000000003E-3</v>
      </c>
      <c r="AL42" s="283">
        <f>+AL39</f>
        <v>308.85000000000002</v>
      </c>
      <c r="AM42" s="284">
        <f t="shared" ref="AM42:AM52" si="38">AL42*AK42</f>
        <v>1.2662850000000001</v>
      </c>
      <c r="AN42" s="264"/>
      <c r="AO42" s="268">
        <f t="shared" si="15"/>
        <v>0</v>
      </c>
      <c r="AP42" s="269">
        <f t="shared" si="16"/>
        <v>0</v>
      </c>
      <c r="AQ42" s="243"/>
      <c r="AR42" s="109">
        <v>4.1000000000000003E-3</v>
      </c>
      <c r="AS42" s="283">
        <f>+AS39</f>
        <v>308.85000000000002</v>
      </c>
      <c r="AT42" s="284">
        <f t="shared" ref="AT42:AT52" si="39">AS42*AR42</f>
        <v>1.2662850000000001</v>
      </c>
      <c r="AU42" s="264"/>
      <c r="AV42" s="268">
        <f t="shared" si="17"/>
        <v>0</v>
      </c>
      <c r="AW42" s="269">
        <f t="shared" si="18"/>
        <v>0</v>
      </c>
      <c r="AX42" s="243"/>
    </row>
    <row r="43" spans="1:50" x14ac:dyDescent="0.35">
      <c r="A43" s="237"/>
      <c r="B43" s="295" t="s">
        <v>40</v>
      </c>
      <c r="C43" s="264"/>
      <c r="D43" s="263" t="s">
        <v>30</v>
      </c>
      <c r="E43" s="264"/>
      <c r="F43" s="264"/>
      <c r="G43" s="109">
        <v>6.9999999999999999E-4</v>
      </c>
      <c r="H43" s="283">
        <f>+H39</f>
        <v>308.85000000000002</v>
      </c>
      <c r="I43" s="284">
        <f t="shared" si="33"/>
        <v>0.21619500000000003</v>
      </c>
      <c r="J43" s="109">
        <v>6.9999999999999999E-4</v>
      </c>
      <c r="K43" s="283">
        <f>+K39</f>
        <v>308.85000000000002</v>
      </c>
      <c r="L43" s="284">
        <f t="shared" si="34"/>
        <v>0.21619500000000003</v>
      </c>
      <c r="M43" s="268">
        <f t="shared" si="9"/>
        <v>0</v>
      </c>
      <c r="N43" s="269">
        <f t="shared" si="10"/>
        <v>0</v>
      </c>
      <c r="O43" s="284"/>
      <c r="P43" s="109">
        <v>6.9999999999999999E-4</v>
      </c>
      <c r="Q43" s="283">
        <f>+Q39</f>
        <v>308.85000000000002</v>
      </c>
      <c r="R43" s="284">
        <f t="shared" si="35"/>
        <v>0.21619500000000003</v>
      </c>
      <c r="S43" s="264"/>
      <c r="T43" s="268">
        <f t="shared" si="3"/>
        <v>0</v>
      </c>
      <c r="U43" s="269">
        <f t="shared" si="4"/>
        <v>0</v>
      </c>
      <c r="V43" s="243"/>
      <c r="W43" s="109">
        <v>6.9999999999999999E-4</v>
      </c>
      <c r="X43" s="283">
        <f>+X39</f>
        <v>308.85000000000002</v>
      </c>
      <c r="Y43" s="284">
        <f t="shared" si="36"/>
        <v>0.21619500000000003</v>
      </c>
      <c r="Z43" s="264"/>
      <c r="AA43" s="268">
        <f t="shared" si="11"/>
        <v>0</v>
      </c>
      <c r="AB43" s="269">
        <f t="shared" si="12"/>
        <v>0</v>
      </c>
      <c r="AC43" s="243"/>
      <c r="AD43" s="109">
        <v>6.9999999999999999E-4</v>
      </c>
      <c r="AE43" s="283">
        <f>+AE39</f>
        <v>308.85000000000002</v>
      </c>
      <c r="AF43" s="284">
        <f t="shared" si="37"/>
        <v>0.21619500000000003</v>
      </c>
      <c r="AG43" s="264"/>
      <c r="AH43" s="268">
        <f t="shared" si="13"/>
        <v>0</v>
      </c>
      <c r="AI43" s="269">
        <f t="shared" si="14"/>
        <v>0</v>
      </c>
      <c r="AJ43" s="243"/>
      <c r="AK43" s="109">
        <v>6.9999999999999999E-4</v>
      </c>
      <c r="AL43" s="283">
        <f>+AL39</f>
        <v>308.85000000000002</v>
      </c>
      <c r="AM43" s="284">
        <f t="shared" si="38"/>
        <v>0.21619500000000003</v>
      </c>
      <c r="AN43" s="264"/>
      <c r="AO43" s="268">
        <f t="shared" si="15"/>
        <v>0</v>
      </c>
      <c r="AP43" s="269">
        <f t="shared" si="16"/>
        <v>0</v>
      </c>
      <c r="AQ43" s="243"/>
      <c r="AR43" s="109">
        <v>6.9999999999999999E-4</v>
      </c>
      <c r="AS43" s="283">
        <f>+AS39</f>
        <v>308.85000000000002</v>
      </c>
      <c r="AT43" s="284">
        <f t="shared" si="39"/>
        <v>0.21619500000000003</v>
      </c>
      <c r="AU43" s="264"/>
      <c r="AV43" s="268">
        <f t="shared" si="17"/>
        <v>0</v>
      </c>
      <c r="AW43" s="269">
        <f t="shared" si="18"/>
        <v>0</v>
      </c>
      <c r="AX43" s="243"/>
    </row>
    <row r="44" spans="1:50" x14ac:dyDescent="0.35">
      <c r="A44" s="237"/>
      <c r="B44" s="295" t="s">
        <v>41</v>
      </c>
      <c r="C44" s="264"/>
      <c r="D44" s="263" t="s">
        <v>30</v>
      </c>
      <c r="E44" s="264"/>
      <c r="F44" s="264"/>
      <c r="G44" s="109">
        <v>4.0000000000000002E-4</v>
      </c>
      <c r="H44" s="283">
        <f>+H39</f>
        <v>308.85000000000002</v>
      </c>
      <c r="I44" s="284">
        <f t="shared" si="33"/>
        <v>0.12354000000000001</v>
      </c>
      <c r="J44" s="109">
        <v>4.0000000000000002E-4</v>
      </c>
      <c r="K44" s="283">
        <f>+K39</f>
        <v>308.85000000000002</v>
      </c>
      <c r="L44" s="284">
        <f t="shared" si="34"/>
        <v>0.12354000000000001</v>
      </c>
      <c r="M44" s="268">
        <f t="shared" si="9"/>
        <v>0</v>
      </c>
      <c r="N44" s="269">
        <f t="shared" si="10"/>
        <v>0</v>
      </c>
      <c r="O44" s="284"/>
      <c r="P44" s="109">
        <v>4.0000000000000002E-4</v>
      </c>
      <c r="Q44" s="283">
        <f>+Q39</f>
        <v>308.85000000000002</v>
      </c>
      <c r="R44" s="284">
        <f t="shared" si="35"/>
        <v>0.12354000000000001</v>
      </c>
      <c r="S44" s="264"/>
      <c r="T44" s="268">
        <f t="shared" si="3"/>
        <v>0</v>
      </c>
      <c r="U44" s="269">
        <f t="shared" si="4"/>
        <v>0</v>
      </c>
      <c r="V44" s="243"/>
      <c r="W44" s="109">
        <v>4.0000000000000002E-4</v>
      </c>
      <c r="X44" s="283">
        <f>+X39</f>
        <v>308.85000000000002</v>
      </c>
      <c r="Y44" s="284">
        <f t="shared" si="36"/>
        <v>0.12354000000000001</v>
      </c>
      <c r="Z44" s="264"/>
      <c r="AA44" s="268">
        <f t="shared" si="11"/>
        <v>0</v>
      </c>
      <c r="AB44" s="269">
        <f t="shared" si="12"/>
        <v>0</v>
      </c>
      <c r="AC44" s="243"/>
      <c r="AD44" s="109">
        <v>4.0000000000000002E-4</v>
      </c>
      <c r="AE44" s="283">
        <f>+AE39</f>
        <v>308.85000000000002</v>
      </c>
      <c r="AF44" s="284">
        <f t="shared" si="37"/>
        <v>0.12354000000000001</v>
      </c>
      <c r="AG44" s="264"/>
      <c r="AH44" s="268">
        <f t="shared" si="13"/>
        <v>0</v>
      </c>
      <c r="AI44" s="269">
        <f t="shared" si="14"/>
        <v>0</v>
      </c>
      <c r="AJ44" s="243"/>
      <c r="AK44" s="109">
        <v>4.0000000000000002E-4</v>
      </c>
      <c r="AL44" s="283">
        <f>+AL39</f>
        <v>308.85000000000002</v>
      </c>
      <c r="AM44" s="284">
        <f t="shared" si="38"/>
        <v>0.12354000000000001</v>
      </c>
      <c r="AN44" s="264"/>
      <c r="AO44" s="268">
        <f t="shared" si="15"/>
        <v>0</v>
      </c>
      <c r="AP44" s="269">
        <f t="shared" si="16"/>
        <v>0</v>
      </c>
      <c r="AQ44" s="243"/>
      <c r="AR44" s="109">
        <v>4.0000000000000002E-4</v>
      </c>
      <c r="AS44" s="283">
        <f>+AS39</f>
        <v>308.85000000000002</v>
      </c>
      <c r="AT44" s="284">
        <f t="shared" si="39"/>
        <v>0.12354000000000001</v>
      </c>
      <c r="AU44" s="264"/>
      <c r="AV44" s="268">
        <f t="shared" si="17"/>
        <v>0</v>
      </c>
      <c r="AW44" s="269">
        <f t="shared" si="18"/>
        <v>0</v>
      </c>
      <c r="AX44" s="243"/>
    </row>
    <row r="45" spans="1:50" s="15" customFormat="1" x14ac:dyDescent="0.35">
      <c r="A45" s="13"/>
      <c r="B45" s="66" t="s">
        <v>42</v>
      </c>
      <c r="C45" s="56"/>
      <c r="D45" s="300" t="s">
        <v>24</v>
      </c>
      <c r="E45" s="56"/>
      <c r="F45" s="21"/>
      <c r="G45" s="110">
        <v>0.25</v>
      </c>
      <c r="H45" s="59">
        <v>1</v>
      </c>
      <c r="I45" s="60">
        <f t="shared" si="33"/>
        <v>0.25</v>
      </c>
      <c r="J45" s="110">
        <v>0.25</v>
      </c>
      <c r="K45" s="59">
        <v>1</v>
      </c>
      <c r="L45" s="60">
        <f t="shared" si="34"/>
        <v>0.25</v>
      </c>
      <c r="M45" s="61">
        <f t="shared" si="9"/>
        <v>0</v>
      </c>
      <c r="N45" s="62">
        <f t="shared" si="10"/>
        <v>0</v>
      </c>
      <c r="O45" s="60"/>
      <c r="P45" s="110">
        <v>0.25</v>
      </c>
      <c r="Q45" s="59">
        <v>1</v>
      </c>
      <c r="R45" s="60">
        <f t="shared" si="35"/>
        <v>0.25</v>
      </c>
      <c r="S45" s="64"/>
      <c r="T45" s="61">
        <f t="shared" si="3"/>
        <v>0</v>
      </c>
      <c r="U45" s="62">
        <f t="shared" si="4"/>
        <v>0</v>
      </c>
      <c r="V45" s="301"/>
      <c r="W45" s="110">
        <v>0.25</v>
      </c>
      <c r="X45" s="59">
        <v>1</v>
      </c>
      <c r="Y45" s="60">
        <f t="shared" si="36"/>
        <v>0.25</v>
      </c>
      <c r="Z45" s="64"/>
      <c r="AA45" s="61">
        <f t="shared" si="11"/>
        <v>0</v>
      </c>
      <c r="AB45" s="62">
        <f t="shared" si="12"/>
        <v>0</v>
      </c>
      <c r="AC45" s="301"/>
      <c r="AD45" s="110">
        <v>0.25</v>
      </c>
      <c r="AE45" s="59">
        <v>1</v>
      </c>
      <c r="AF45" s="60">
        <f t="shared" si="37"/>
        <v>0.25</v>
      </c>
      <c r="AG45" s="64"/>
      <c r="AH45" s="61">
        <f t="shared" si="13"/>
        <v>0</v>
      </c>
      <c r="AI45" s="62">
        <f t="shared" si="14"/>
        <v>0</v>
      </c>
      <c r="AJ45" s="301"/>
      <c r="AK45" s="110">
        <v>0.25</v>
      </c>
      <c r="AL45" s="59">
        <v>1</v>
      </c>
      <c r="AM45" s="60">
        <f t="shared" si="38"/>
        <v>0.25</v>
      </c>
      <c r="AN45" s="64"/>
      <c r="AO45" s="61">
        <f t="shared" si="15"/>
        <v>0</v>
      </c>
      <c r="AP45" s="62">
        <f t="shared" si="16"/>
        <v>0</v>
      </c>
      <c r="AQ45" s="301"/>
      <c r="AR45" s="110">
        <v>0.25</v>
      </c>
      <c r="AS45" s="59">
        <v>1</v>
      </c>
      <c r="AT45" s="60">
        <f t="shared" si="39"/>
        <v>0.25</v>
      </c>
      <c r="AU45" s="64"/>
      <c r="AV45" s="61">
        <f t="shared" si="17"/>
        <v>0</v>
      </c>
      <c r="AW45" s="62">
        <f t="shared" si="18"/>
        <v>0</v>
      </c>
      <c r="AX45" s="301"/>
    </row>
    <row r="46" spans="1:50" s="15" customFormat="1" x14ac:dyDescent="0.35">
      <c r="A46" s="13"/>
      <c r="B46" s="66" t="s">
        <v>43</v>
      </c>
      <c r="C46" s="56"/>
      <c r="D46" s="57" t="s">
        <v>30</v>
      </c>
      <c r="E46" s="56"/>
      <c r="F46" s="21"/>
      <c r="G46" s="109">
        <v>7.3999999999999996E-2</v>
      </c>
      <c r="H46" s="91">
        <f>$D$121*$G$11</f>
        <v>189</v>
      </c>
      <c r="I46" s="69">
        <f t="shared" si="33"/>
        <v>13.985999999999999</v>
      </c>
      <c r="J46" s="109">
        <v>7.3999999999999996E-2</v>
      </c>
      <c r="K46" s="91">
        <f>$D$121*$G$11</f>
        <v>189</v>
      </c>
      <c r="L46" s="69">
        <f t="shared" si="34"/>
        <v>13.985999999999999</v>
      </c>
      <c r="M46" s="61">
        <f t="shared" si="9"/>
        <v>0</v>
      </c>
      <c r="N46" s="62">
        <f t="shared" si="10"/>
        <v>0</v>
      </c>
      <c r="O46" s="69"/>
      <c r="P46" s="109">
        <v>7.3999999999999996E-2</v>
      </c>
      <c r="Q46" s="91">
        <f>$D$121*$G$11</f>
        <v>189</v>
      </c>
      <c r="R46" s="69">
        <f t="shared" si="35"/>
        <v>13.985999999999999</v>
      </c>
      <c r="S46" s="64"/>
      <c r="T46" s="61">
        <f t="shared" si="3"/>
        <v>0</v>
      </c>
      <c r="U46" s="62">
        <f t="shared" si="4"/>
        <v>0</v>
      </c>
      <c r="V46" s="65"/>
      <c r="W46" s="109">
        <v>7.3999999999999996E-2</v>
      </c>
      <c r="X46" s="91">
        <f>$D$121*$G$11</f>
        <v>189</v>
      </c>
      <c r="Y46" s="69">
        <f t="shared" si="36"/>
        <v>13.985999999999999</v>
      </c>
      <c r="Z46" s="64"/>
      <c r="AA46" s="61">
        <f t="shared" si="11"/>
        <v>0</v>
      </c>
      <c r="AB46" s="62">
        <f t="shared" si="12"/>
        <v>0</v>
      </c>
      <c r="AC46" s="65"/>
      <c r="AD46" s="109">
        <v>7.3999999999999996E-2</v>
      </c>
      <c r="AE46" s="91">
        <f>$D$121*$G$11</f>
        <v>189</v>
      </c>
      <c r="AF46" s="69">
        <f t="shared" si="37"/>
        <v>13.985999999999999</v>
      </c>
      <c r="AG46" s="64"/>
      <c r="AH46" s="61">
        <f t="shared" si="13"/>
        <v>0</v>
      </c>
      <c r="AI46" s="62">
        <f t="shared" si="14"/>
        <v>0</v>
      </c>
      <c r="AJ46" s="65"/>
      <c r="AK46" s="109">
        <v>7.3999999999999996E-2</v>
      </c>
      <c r="AL46" s="91">
        <f>$D$121*$G$11</f>
        <v>189</v>
      </c>
      <c r="AM46" s="69">
        <f t="shared" si="38"/>
        <v>13.985999999999999</v>
      </c>
      <c r="AN46" s="64"/>
      <c r="AO46" s="61">
        <f t="shared" si="15"/>
        <v>0</v>
      </c>
      <c r="AP46" s="62">
        <f t="shared" si="16"/>
        <v>0</v>
      </c>
      <c r="AQ46" s="65"/>
      <c r="AR46" s="109">
        <v>7.3999999999999996E-2</v>
      </c>
      <c r="AS46" s="91">
        <f>$D$121*$G$11</f>
        <v>189</v>
      </c>
      <c r="AT46" s="69">
        <f t="shared" si="39"/>
        <v>13.985999999999999</v>
      </c>
      <c r="AU46" s="64"/>
      <c r="AV46" s="61">
        <f t="shared" si="17"/>
        <v>0</v>
      </c>
      <c r="AW46" s="62">
        <f t="shared" si="18"/>
        <v>0</v>
      </c>
      <c r="AX46" s="65"/>
    </row>
    <row r="47" spans="1:50" s="15" customFormat="1" x14ac:dyDescent="0.35">
      <c r="A47" s="13"/>
      <c r="B47" s="66" t="s">
        <v>44</v>
      </c>
      <c r="C47" s="56"/>
      <c r="D47" s="57" t="s">
        <v>30</v>
      </c>
      <c r="E47" s="56"/>
      <c r="F47" s="21"/>
      <c r="G47" s="109">
        <v>0.10199999999999999</v>
      </c>
      <c r="H47" s="91">
        <f>$D$122*$G$11</f>
        <v>54</v>
      </c>
      <c r="I47" s="69">
        <f t="shared" si="33"/>
        <v>5.508</v>
      </c>
      <c r="J47" s="109">
        <v>0.10199999999999999</v>
      </c>
      <c r="K47" s="91">
        <f>$D$122*$G$11</f>
        <v>54</v>
      </c>
      <c r="L47" s="69">
        <f t="shared" si="34"/>
        <v>5.508</v>
      </c>
      <c r="M47" s="61">
        <f t="shared" si="9"/>
        <v>0</v>
      </c>
      <c r="N47" s="62">
        <f t="shared" si="10"/>
        <v>0</v>
      </c>
      <c r="O47" s="69"/>
      <c r="P47" s="109">
        <v>0.10199999999999999</v>
      </c>
      <c r="Q47" s="91">
        <f>$D$122*$G$11</f>
        <v>54</v>
      </c>
      <c r="R47" s="69">
        <f t="shared" si="35"/>
        <v>5.508</v>
      </c>
      <c r="S47" s="64"/>
      <c r="T47" s="61">
        <f t="shared" si="3"/>
        <v>0</v>
      </c>
      <c r="U47" s="62">
        <f t="shared" si="4"/>
        <v>0</v>
      </c>
      <c r="V47" s="65"/>
      <c r="W47" s="109">
        <v>0.10199999999999999</v>
      </c>
      <c r="X47" s="91">
        <f>$D$122*$G$11</f>
        <v>54</v>
      </c>
      <c r="Y47" s="69">
        <f t="shared" si="36"/>
        <v>5.508</v>
      </c>
      <c r="Z47" s="64"/>
      <c r="AA47" s="61">
        <f t="shared" si="11"/>
        <v>0</v>
      </c>
      <c r="AB47" s="62">
        <f t="shared" si="12"/>
        <v>0</v>
      </c>
      <c r="AC47" s="65"/>
      <c r="AD47" s="109">
        <v>0.10199999999999999</v>
      </c>
      <c r="AE47" s="91">
        <f>$D$122*$G$11</f>
        <v>54</v>
      </c>
      <c r="AF47" s="69">
        <f t="shared" si="37"/>
        <v>5.508</v>
      </c>
      <c r="AG47" s="64"/>
      <c r="AH47" s="61">
        <f t="shared" si="13"/>
        <v>0</v>
      </c>
      <c r="AI47" s="62">
        <f t="shared" si="14"/>
        <v>0</v>
      </c>
      <c r="AJ47" s="65"/>
      <c r="AK47" s="109">
        <v>0.10199999999999999</v>
      </c>
      <c r="AL47" s="91">
        <f>$D$122*$G$11</f>
        <v>54</v>
      </c>
      <c r="AM47" s="69">
        <f t="shared" si="38"/>
        <v>5.508</v>
      </c>
      <c r="AN47" s="64"/>
      <c r="AO47" s="61">
        <f t="shared" si="15"/>
        <v>0</v>
      </c>
      <c r="AP47" s="62">
        <f t="shared" si="16"/>
        <v>0</v>
      </c>
      <c r="AQ47" s="65"/>
      <c r="AR47" s="109">
        <v>0.10199999999999999</v>
      </c>
      <c r="AS47" s="91">
        <f>$D$122*$G$11</f>
        <v>54</v>
      </c>
      <c r="AT47" s="69">
        <f t="shared" si="39"/>
        <v>5.508</v>
      </c>
      <c r="AU47" s="64"/>
      <c r="AV47" s="61">
        <f t="shared" si="17"/>
        <v>0</v>
      </c>
      <c r="AW47" s="62">
        <f t="shared" si="18"/>
        <v>0</v>
      </c>
      <c r="AX47" s="65"/>
    </row>
    <row r="48" spans="1:50" s="15" customFormat="1" x14ac:dyDescent="0.35">
      <c r="A48" s="13"/>
      <c r="B48" s="66" t="s">
        <v>45</v>
      </c>
      <c r="C48" s="56"/>
      <c r="D48" s="57" t="s">
        <v>30</v>
      </c>
      <c r="E48" s="56"/>
      <c r="F48" s="21"/>
      <c r="G48" s="109">
        <v>0.151</v>
      </c>
      <c r="H48" s="91">
        <f>$D$123*$G$11</f>
        <v>57</v>
      </c>
      <c r="I48" s="69">
        <f t="shared" si="33"/>
        <v>8.6069999999999993</v>
      </c>
      <c r="J48" s="109">
        <v>0.151</v>
      </c>
      <c r="K48" s="91">
        <f>$D$123*$G$11</f>
        <v>57</v>
      </c>
      <c r="L48" s="69">
        <f t="shared" si="34"/>
        <v>8.6069999999999993</v>
      </c>
      <c r="M48" s="61">
        <f t="shared" si="9"/>
        <v>0</v>
      </c>
      <c r="N48" s="62">
        <f t="shared" si="10"/>
        <v>0</v>
      </c>
      <c r="O48" s="69"/>
      <c r="P48" s="109">
        <v>0.151</v>
      </c>
      <c r="Q48" s="91">
        <f>$D$123*$G$11</f>
        <v>57</v>
      </c>
      <c r="R48" s="69">
        <f t="shared" si="35"/>
        <v>8.6069999999999993</v>
      </c>
      <c r="S48" s="64"/>
      <c r="T48" s="61">
        <f t="shared" si="3"/>
        <v>0</v>
      </c>
      <c r="U48" s="62">
        <f t="shared" si="4"/>
        <v>0</v>
      </c>
      <c r="V48" s="65"/>
      <c r="W48" s="109">
        <v>0.151</v>
      </c>
      <c r="X48" s="91">
        <f>$D$123*$G$11</f>
        <v>57</v>
      </c>
      <c r="Y48" s="69">
        <f t="shared" si="36"/>
        <v>8.6069999999999993</v>
      </c>
      <c r="Z48" s="64"/>
      <c r="AA48" s="61">
        <f t="shared" si="11"/>
        <v>0</v>
      </c>
      <c r="AB48" s="62">
        <f t="shared" si="12"/>
        <v>0</v>
      </c>
      <c r="AC48" s="65"/>
      <c r="AD48" s="109">
        <v>0.151</v>
      </c>
      <c r="AE48" s="91">
        <f>$D$123*$G$11</f>
        <v>57</v>
      </c>
      <c r="AF48" s="69">
        <f t="shared" si="37"/>
        <v>8.6069999999999993</v>
      </c>
      <c r="AG48" s="64"/>
      <c r="AH48" s="61">
        <f t="shared" si="13"/>
        <v>0</v>
      </c>
      <c r="AI48" s="62">
        <f t="shared" si="14"/>
        <v>0</v>
      </c>
      <c r="AJ48" s="65"/>
      <c r="AK48" s="109">
        <v>0.151</v>
      </c>
      <c r="AL48" s="91">
        <f>$D$123*$G$11</f>
        <v>57</v>
      </c>
      <c r="AM48" s="69">
        <f t="shared" si="38"/>
        <v>8.6069999999999993</v>
      </c>
      <c r="AN48" s="64"/>
      <c r="AO48" s="61">
        <f t="shared" si="15"/>
        <v>0</v>
      </c>
      <c r="AP48" s="62">
        <f t="shared" si="16"/>
        <v>0</v>
      </c>
      <c r="AQ48" s="65"/>
      <c r="AR48" s="109">
        <v>0.151</v>
      </c>
      <c r="AS48" s="91">
        <f>$D$123*$G$11</f>
        <v>57</v>
      </c>
      <c r="AT48" s="69">
        <f t="shared" si="39"/>
        <v>8.6069999999999993</v>
      </c>
      <c r="AU48" s="64"/>
      <c r="AV48" s="61">
        <f t="shared" si="17"/>
        <v>0</v>
      </c>
      <c r="AW48" s="62">
        <f t="shared" si="18"/>
        <v>0</v>
      </c>
      <c r="AX48" s="65"/>
    </row>
    <row r="49" spans="1:52" s="15" customFormat="1" x14ac:dyDescent="0.35">
      <c r="A49" s="13"/>
      <c r="B49" s="66" t="s">
        <v>46</v>
      </c>
      <c r="C49" s="56"/>
      <c r="D49" s="57" t="s">
        <v>30</v>
      </c>
      <c r="E49" s="56"/>
      <c r="F49" s="21"/>
      <c r="G49" s="109">
        <v>8.6999999999999994E-2</v>
      </c>
      <c r="H49" s="91">
        <f>IF(AND($N$1=1, $G$11&gt;=600), 600, IF(AND($N$1=1, AND($G$11&lt;600, $G$11&gt;=0)), $G$11, IF(AND($N$1=2, $G$11&gt;=1000), 1000, IF(AND($N$1=2, AND($G$11&lt;1000, $G$11&gt;=0)), $G$11))))</f>
        <v>300</v>
      </c>
      <c r="I49" s="69">
        <f t="shared" si="33"/>
        <v>26.099999999999998</v>
      </c>
      <c r="J49" s="109">
        <v>8.6999999999999994E-2</v>
      </c>
      <c r="K49" s="91">
        <f>IF(AND($N$1=1, $G$11&gt;=600), 600, IF(AND($N$1=1, AND($G$11&lt;600, $G$11&gt;=0)), $G$11, IF(AND($N$1=2, $G$11&gt;=1000), 1000, IF(AND($N$1=2, AND($G$11&lt;1000, $G$11&gt;=0)), $G$11))))</f>
        <v>300</v>
      </c>
      <c r="L49" s="69">
        <f t="shared" si="34"/>
        <v>26.099999999999998</v>
      </c>
      <c r="M49" s="61">
        <f t="shared" si="9"/>
        <v>0</v>
      </c>
      <c r="N49" s="62">
        <f t="shared" si="10"/>
        <v>0</v>
      </c>
      <c r="O49" s="69"/>
      <c r="P49" s="109">
        <v>8.6999999999999994E-2</v>
      </c>
      <c r="Q49" s="91">
        <f>IF(AND($N$1=1, $G$11&gt;=600), 600, IF(AND($N$1=1, AND($G$11&lt;600, $G$11&gt;=0)), $G$11, IF(AND($N$1=2, $G$11&gt;=1000), 1000, IF(AND($N$1=2, AND($G$11&lt;1000, $G$11&gt;=0)), $G$11))))</f>
        <v>300</v>
      </c>
      <c r="R49" s="69">
        <f t="shared" si="35"/>
        <v>26.099999999999998</v>
      </c>
      <c r="S49" s="64"/>
      <c r="T49" s="61">
        <f t="shared" si="3"/>
        <v>0</v>
      </c>
      <c r="U49" s="62">
        <f t="shared" si="4"/>
        <v>0</v>
      </c>
      <c r="V49" s="65"/>
      <c r="W49" s="109">
        <v>8.6999999999999994E-2</v>
      </c>
      <c r="X49" s="91">
        <f>IF(AND($N$1=1, $G$11&gt;=600), 600, IF(AND($N$1=1, AND($G$11&lt;600, $G$11&gt;=0)), $G$11, IF(AND($N$1=2, $G$11&gt;=1000), 1000, IF(AND($N$1=2, AND($G$11&lt;1000, $G$11&gt;=0)), $G$11))))</f>
        <v>300</v>
      </c>
      <c r="Y49" s="69">
        <f t="shared" si="36"/>
        <v>26.099999999999998</v>
      </c>
      <c r="Z49" s="64"/>
      <c r="AA49" s="61">
        <f t="shared" si="11"/>
        <v>0</v>
      </c>
      <c r="AB49" s="62">
        <f t="shared" si="12"/>
        <v>0</v>
      </c>
      <c r="AC49" s="65"/>
      <c r="AD49" s="109">
        <v>8.6999999999999994E-2</v>
      </c>
      <c r="AE49" s="91">
        <f>IF(AND($N$1=1, $G$11&gt;=600), 600, IF(AND($N$1=1, AND($G$11&lt;600, $G$11&gt;=0)), $G$11, IF(AND($N$1=2, $G$11&gt;=1000), 1000, IF(AND($N$1=2, AND($G$11&lt;1000, $G$11&gt;=0)), $G$11))))</f>
        <v>300</v>
      </c>
      <c r="AF49" s="69">
        <f t="shared" si="37"/>
        <v>26.099999999999998</v>
      </c>
      <c r="AG49" s="64"/>
      <c r="AH49" s="61">
        <f t="shared" si="13"/>
        <v>0</v>
      </c>
      <c r="AI49" s="62">
        <f t="shared" si="14"/>
        <v>0</v>
      </c>
      <c r="AJ49" s="65"/>
      <c r="AK49" s="109">
        <v>8.6999999999999994E-2</v>
      </c>
      <c r="AL49" s="91">
        <f>IF(AND($N$1=1, $G$11&gt;=600), 600, IF(AND($N$1=1, AND($G$11&lt;600, $G$11&gt;=0)), $G$11, IF(AND($N$1=2, $G$11&gt;=1000), 1000, IF(AND($N$1=2, AND($G$11&lt;1000, $G$11&gt;=0)), $G$11))))</f>
        <v>300</v>
      </c>
      <c r="AM49" s="69">
        <f t="shared" si="38"/>
        <v>26.099999999999998</v>
      </c>
      <c r="AN49" s="64"/>
      <c r="AO49" s="61">
        <f t="shared" si="15"/>
        <v>0</v>
      </c>
      <c r="AP49" s="62">
        <f t="shared" si="16"/>
        <v>0</v>
      </c>
      <c r="AQ49" s="65"/>
      <c r="AR49" s="109">
        <v>8.6999999999999994E-2</v>
      </c>
      <c r="AS49" s="91">
        <f>IF(AND($N$1=1, $G$11&gt;=600), 600, IF(AND($N$1=1, AND($G$11&lt;600, $G$11&gt;=0)), $G$11, IF(AND($N$1=2, $G$11&gt;=1000), 1000, IF(AND($N$1=2, AND($G$11&lt;1000, $G$11&gt;=0)), $G$11))))</f>
        <v>300</v>
      </c>
      <c r="AT49" s="69">
        <f t="shared" si="39"/>
        <v>26.099999999999998</v>
      </c>
      <c r="AU49" s="64"/>
      <c r="AV49" s="61">
        <f t="shared" si="17"/>
        <v>0</v>
      </c>
      <c r="AW49" s="62">
        <f t="shared" si="18"/>
        <v>0</v>
      </c>
      <c r="AX49" s="65"/>
    </row>
    <row r="50" spans="1:52" s="15" customFormat="1" x14ac:dyDescent="0.35">
      <c r="A50" s="13"/>
      <c r="B50" s="66" t="s">
        <v>47</v>
      </c>
      <c r="C50" s="56"/>
      <c r="D50" s="57" t="s">
        <v>30</v>
      </c>
      <c r="E50" s="56"/>
      <c r="F50" s="21"/>
      <c r="G50" s="109">
        <v>0.10299999999999999</v>
      </c>
      <c r="H50" s="91">
        <f>IF(AND($N$1=1, $G$11&gt;=600), 600, IF(AND($N$1=1, AND($G$11&lt;600, $G$11&gt;=0)), $G$11, IF(AND($N$1=2, $G$11&gt;=1000), 1000, IF(AND($N$1=2, AND($G$11&lt;1000, $G$11&gt;=0)), $G$11))))</f>
        <v>300</v>
      </c>
      <c r="I50" s="69">
        <f t="shared" si="33"/>
        <v>30.9</v>
      </c>
      <c r="J50" s="109">
        <v>0.10299999999999999</v>
      </c>
      <c r="K50" s="91">
        <f>IF(AND($N$1=1, $G$11&gt;=600), $G$11-600, IF(AND($N$1=1, AND($G$11&lt;600, $G$11&gt;=0)), 0, IF(AND($N$1=2, $G$11&gt;=1000), $G$11-1000, IF(AND($N$1=2, AND($G$11&lt;1000, $G$11&gt;=0)), 0))))</f>
        <v>0</v>
      </c>
      <c r="L50" s="69">
        <f t="shared" si="34"/>
        <v>0</v>
      </c>
      <c r="M50" s="61">
        <f t="shared" si="9"/>
        <v>-30.9</v>
      </c>
      <c r="N50" s="62" t="str">
        <f t="shared" si="10"/>
        <v/>
      </c>
      <c r="O50" s="69"/>
      <c r="P50" s="109">
        <v>0.10299999999999999</v>
      </c>
      <c r="Q50" s="91">
        <f>IF(AND($N$1=1, $G$11&gt;=600), $G$11-600, IF(AND($N$1=1, AND($G$11&lt;600, $G$11&gt;=0)), 0, IF(AND($N$1=2, $G$11&gt;=1000), $G$11-1000, IF(AND($N$1=2, AND($G$11&lt;1000, $G$11&gt;=0)), 0))))</f>
        <v>0</v>
      </c>
      <c r="R50" s="69">
        <f t="shared" si="35"/>
        <v>0</v>
      </c>
      <c r="S50" s="64"/>
      <c r="T50" s="61">
        <f t="shared" si="3"/>
        <v>0</v>
      </c>
      <c r="U50" s="62" t="str">
        <f t="shared" si="4"/>
        <v/>
      </c>
      <c r="V50" s="65"/>
      <c r="W50" s="109">
        <v>0.10299999999999999</v>
      </c>
      <c r="X50" s="91">
        <f>IF(AND($N$1=1, $G$11&gt;=600), $G$11-600, IF(AND($N$1=1, AND($G$11&lt;600, $G$11&gt;=0)), 0, IF(AND($N$1=2, $G$11&gt;=1000), $G$11-1000, IF(AND($N$1=2, AND($G$11&lt;1000, $G$11&gt;=0)), 0))))</f>
        <v>0</v>
      </c>
      <c r="Y50" s="69">
        <f t="shared" si="36"/>
        <v>0</v>
      </c>
      <c r="Z50" s="64"/>
      <c r="AA50" s="61">
        <f t="shared" si="11"/>
        <v>0</v>
      </c>
      <c r="AB50" s="62" t="str">
        <f t="shared" si="12"/>
        <v/>
      </c>
      <c r="AC50" s="65"/>
      <c r="AD50" s="109">
        <v>0.10299999999999999</v>
      </c>
      <c r="AE50" s="91">
        <f>IF(AND($N$1=1, $G$11&gt;=600), $G$11-600, IF(AND($N$1=1, AND($G$11&lt;600, $G$11&gt;=0)), 0, IF(AND($N$1=2, $G$11&gt;=1000), $G$11-1000, IF(AND($N$1=2, AND($G$11&lt;1000, $G$11&gt;=0)), 0))))</f>
        <v>0</v>
      </c>
      <c r="AF50" s="69">
        <f t="shared" si="37"/>
        <v>0</v>
      </c>
      <c r="AG50" s="64"/>
      <c r="AH50" s="61">
        <f t="shared" si="13"/>
        <v>0</v>
      </c>
      <c r="AI50" s="62" t="str">
        <f t="shared" si="14"/>
        <v/>
      </c>
      <c r="AJ50" s="65"/>
      <c r="AK50" s="109">
        <v>0.10299999999999999</v>
      </c>
      <c r="AL50" s="91">
        <f>IF(AND($N$1=1, $G$11&gt;=600), $G$11-600, IF(AND($N$1=1, AND($G$11&lt;600, $G$11&gt;=0)), 0, IF(AND($N$1=2, $G$11&gt;=1000), $G$11-1000, IF(AND($N$1=2, AND($G$11&lt;1000, $G$11&gt;=0)), 0))))</f>
        <v>0</v>
      </c>
      <c r="AM50" s="69">
        <f t="shared" si="38"/>
        <v>0</v>
      </c>
      <c r="AN50" s="64"/>
      <c r="AO50" s="61">
        <f t="shared" si="15"/>
        <v>0</v>
      </c>
      <c r="AP50" s="62" t="str">
        <f t="shared" si="16"/>
        <v/>
      </c>
      <c r="AQ50" s="65"/>
      <c r="AR50" s="109">
        <v>0.10299999999999999</v>
      </c>
      <c r="AS50" s="91">
        <f>IF(AND($N$1=1, $G$11&gt;=600), $G$11-600, IF(AND($N$1=1, AND($G$11&lt;600, $G$11&gt;=0)), 0, IF(AND($N$1=2, $G$11&gt;=1000), $G$11-1000, IF(AND($N$1=2, AND($G$11&lt;1000, $G$11&gt;=0)), 0))))</f>
        <v>0</v>
      </c>
      <c r="AT50" s="69">
        <f t="shared" si="39"/>
        <v>0</v>
      </c>
      <c r="AU50" s="64"/>
      <c r="AV50" s="61">
        <f t="shared" si="17"/>
        <v>0</v>
      </c>
      <c r="AW50" s="62" t="str">
        <f t="shared" si="18"/>
        <v/>
      </c>
      <c r="AX50" s="65"/>
    </row>
    <row r="51" spans="1:52" s="15" customFormat="1" x14ac:dyDescent="0.35">
      <c r="A51" s="13"/>
      <c r="B51" s="66" t="s">
        <v>48</v>
      </c>
      <c r="C51" s="56"/>
      <c r="D51" s="57" t="s">
        <v>30</v>
      </c>
      <c r="E51" s="56"/>
      <c r="F51" s="21"/>
      <c r="G51" s="109">
        <v>0.1076</v>
      </c>
      <c r="H51" s="91">
        <v>0</v>
      </c>
      <c r="I51" s="69">
        <f t="shared" si="33"/>
        <v>0</v>
      </c>
      <c r="J51" s="109">
        <v>0.1076</v>
      </c>
      <c r="K51" s="91">
        <v>0</v>
      </c>
      <c r="L51" s="69">
        <f t="shared" si="34"/>
        <v>0</v>
      </c>
      <c r="M51" s="61">
        <f t="shared" si="9"/>
        <v>0</v>
      </c>
      <c r="N51" s="62" t="str">
        <f t="shared" si="10"/>
        <v/>
      </c>
      <c r="O51" s="69"/>
      <c r="P51" s="109">
        <v>0.1076</v>
      </c>
      <c r="Q51" s="91">
        <v>0</v>
      </c>
      <c r="R51" s="69">
        <f t="shared" si="35"/>
        <v>0</v>
      </c>
      <c r="S51" s="64"/>
      <c r="T51" s="61">
        <f t="shared" si="3"/>
        <v>0</v>
      </c>
      <c r="U51" s="62" t="str">
        <f t="shared" si="4"/>
        <v/>
      </c>
      <c r="V51" s="65"/>
      <c r="W51" s="109">
        <v>0.1076</v>
      </c>
      <c r="X51" s="91">
        <v>0</v>
      </c>
      <c r="Y51" s="69">
        <f t="shared" si="36"/>
        <v>0</v>
      </c>
      <c r="Z51" s="64"/>
      <c r="AA51" s="61">
        <f t="shared" si="11"/>
        <v>0</v>
      </c>
      <c r="AB51" s="62" t="str">
        <f t="shared" si="12"/>
        <v/>
      </c>
      <c r="AC51" s="65"/>
      <c r="AD51" s="109">
        <v>0.1076</v>
      </c>
      <c r="AE51" s="91">
        <v>0</v>
      </c>
      <c r="AF51" s="69">
        <f t="shared" si="37"/>
        <v>0</v>
      </c>
      <c r="AG51" s="64"/>
      <c r="AH51" s="61">
        <f t="shared" si="13"/>
        <v>0</v>
      </c>
      <c r="AI51" s="62" t="str">
        <f t="shared" si="14"/>
        <v/>
      </c>
      <c r="AJ51" s="65"/>
      <c r="AK51" s="109">
        <v>0.1076</v>
      </c>
      <c r="AL51" s="91">
        <v>0</v>
      </c>
      <c r="AM51" s="69">
        <f t="shared" si="38"/>
        <v>0</v>
      </c>
      <c r="AN51" s="64"/>
      <c r="AO51" s="61">
        <f t="shared" si="15"/>
        <v>0</v>
      </c>
      <c r="AP51" s="62" t="str">
        <f t="shared" si="16"/>
        <v/>
      </c>
      <c r="AQ51" s="65"/>
      <c r="AR51" s="109">
        <v>0.1076</v>
      </c>
      <c r="AS51" s="91">
        <v>0</v>
      </c>
      <c r="AT51" s="69">
        <f t="shared" si="39"/>
        <v>0</v>
      </c>
      <c r="AU51" s="64"/>
      <c r="AV51" s="61">
        <f t="shared" si="17"/>
        <v>0</v>
      </c>
      <c r="AW51" s="62" t="str">
        <f t="shared" si="18"/>
        <v/>
      </c>
      <c r="AX51" s="65"/>
    </row>
    <row r="52" spans="1:52" s="15" customFormat="1" ht="15" thickBot="1" x14ac:dyDescent="0.4">
      <c r="A52" s="13"/>
      <c r="B52" s="66" t="s">
        <v>49</v>
      </c>
      <c r="C52" s="56"/>
      <c r="D52" s="57" t="s">
        <v>30</v>
      </c>
      <c r="E52" s="56"/>
      <c r="F52" s="21"/>
      <c r="G52" s="109">
        <f>G51</f>
        <v>0.1076</v>
      </c>
      <c r="H52" s="91">
        <v>0</v>
      </c>
      <c r="I52" s="69">
        <f t="shared" si="33"/>
        <v>0</v>
      </c>
      <c r="J52" s="109">
        <f>J51</f>
        <v>0.1076</v>
      </c>
      <c r="K52" s="91">
        <v>0</v>
      </c>
      <c r="L52" s="69">
        <f t="shared" si="34"/>
        <v>0</v>
      </c>
      <c r="M52" s="61">
        <f t="shared" si="9"/>
        <v>0</v>
      </c>
      <c r="N52" s="62" t="str">
        <f t="shared" si="10"/>
        <v/>
      </c>
      <c r="O52" s="69"/>
      <c r="P52" s="109">
        <f>P51</f>
        <v>0.1076</v>
      </c>
      <c r="Q52" s="91">
        <v>0</v>
      </c>
      <c r="R52" s="69">
        <f t="shared" si="35"/>
        <v>0</v>
      </c>
      <c r="S52" s="64"/>
      <c r="T52" s="61">
        <f t="shared" si="3"/>
        <v>0</v>
      </c>
      <c r="U52" s="62" t="str">
        <f t="shared" si="4"/>
        <v/>
      </c>
      <c r="V52" s="65"/>
      <c r="W52" s="109">
        <f>W51</f>
        <v>0.1076</v>
      </c>
      <c r="X52" s="91">
        <v>0</v>
      </c>
      <c r="Y52" s="69">
        <f t="shared" si="36"/>
        <v>0</v>
      </c>
      <c r="Z52" s="64"/>
      <c r="AA52" s="61">
        <f t="shared" si="11"/>
        <v>0</v>
      </c>
      <c r="AB52" s="62" t="str">
        <f t="shared" si="12"/>
        <v/>
      </c>
      <c r="AC52" s="65"/>
      <c r="AD52" s="109">
        <f>AD51</f>
        <v>0.1076</v>
      </c>
      <c r="AE52" s="91">
        <v>0</v>
      </c>
      <c r="AF52" s="69">
        <f t="shared" si="37"/>
        <v>0</v>
      </c>
      <c r="AG52" s="64"/>
      <c r="AH52" s="61">
        <f t="shared" si="13"/>
        <v>0</v>
      </c>
      <c r="AI52" s="62" t="str">
        <f t="shared" si="14"/>
        <v/>
      </c>
      <c r="AJ52" s="65"/>
      <c r="AK52" s="109">
        <f>AK51</f>
        <v>0.1076</v>
      </c>
      <c r="AL52" s="91">
        <v>0</v>
      </c>
      <c r="AM52" s="69">
        <f t="shared" si="38"/>
        <v>0</v>
      </c>
      <c r="AN52" s="64"/>
      <c r="AO52" s="61">
        <f t="shared" si="15"/>
        <v>0</v>
      </c>
      <c r="AP52" s="62" t="str">
        <f t="shared" si="16"/>
        <v/>
      </c>
      <c r="AQ52" s="65"/>
      <c r="AR52" s="109">
        <f>AR51</f>
        <v>0.1076</v>
      </c>
      <c r="AS52" s="91">
        <v>0</v>
      </c>
      <c r="AT52" s="69">
        <f t="shared" si="39"/>
        <v>0</v>
      </c>
      <c r="AU52" s="64"/>
      <c r="AV52" s="61">
        <f t="shared" si="17"/>
        <v>0</v>
      </c>
      <c r="AW52" s="62" t="str">
        <f t="shared" si="18"/>
        <v/>
      </c>
      <c r="AX52" s="65"/>
    </row>
    <row r="53" spans="1:52" ht="15" thickBot="1" x14ac:dyDescent="0.4">
      <c r="A53" s="237"/>
      <c r="B53" s="302"/>
      <c r="C53" s="303"/>
      <c r="D53" s="304"/>
      <c r="E53" s="303"/>
      <c r="F53" s="305"/>
      <c r="G53" s="306"/>
      <c r="H53" s="307"/>
      <c r="I53" s="308"/>
      <c r="J53" s="306"/>
      <c r="K53" s="307"/>
      <c r="L53" s="308"/>
      <c r="M53" s="309"/>
      <c r="N53" s="310"/>
      <c r="O53" s="308"/>
      <c r="P53" s="306"/>
      <c r="Q53" s="307"/>
      <c r="R53" s="308"/>
      <c r="S53" s="305"/>
      <c r="T53" s="309">
        <f t="shared" si="3"/>
        <v>0</v>
      </c>
      <c r="U53" s="310" t="str">
        <f t="shared" si="4"/>
        <v/>
      </c>
      <c r="V53" s="243"/>
      <c r="W53" s="306"/>
      <c r="X53" s="307"/>
      <c r="Y53" s="308"/>
      <c r="Z53" s="305"/>
      <c r="AA53" s="309">
        <f t="shared" si="11"/>
        <v>0</v>
      </c>
      <c r="AB53" s="310" t="str">
        <f t="shared" si="12"/>
        <v/>
      </c>
      <c r="AC53" s="243"/>
      <c r="AD53" s="306"/>
      <c r="AE53" s="307"/>
      <c r="AF53" s="308"/>
      <c r="AG53" s="305"/>
      <c r="AH53" s="309">
        <f t="shared" si="13"/>
        <v>0</v>
      </c>
      <c r="AI53" s="310" t="str">
        <f t="shared" si="14"/>
        <v/>
      </c>
      <c r="AJ53" s="243"/>
      <c r="AK53" s="306"/>
      <c r="AL53" s="307"/>
      <c r="AM53" s="308"/>
      <c r="AN53" s="305"/>
      <c r="AO53" s="309">
        <f t="shared" si="15"/>
        <v>0</v>
      </c>
      <c r="AP53" s="310" t="str">
        <f t="shared" si="16"/>
        <v/>
      </c>
      <c r="AQ53" s="243"/>
      <c r="AR53" s="306"/>
      <c r="AS53" s="307"/>
      <c r="AT53" s="308"/>
      <c r="AU53" s="305"/>
      <c r="AV53" s="309">
        <f t="shared" si="17"/>
        <v>0</v>
      </c>
      <c r="AW53" s="310" t="str">
        <f t="shared" si="18"/>
        <v/>
      </c>
      <c r="AX53" s="243"/>
    </row>
    <row r="54" spans="1:52" x14ac:dyDescent="0.35">
      <c r="A54" s="237"/>
      <c r="B54" s="311" t="s">
        <v>50</v>
      </c>
      <c r="C54" s="262"/>
      <c r="D54" s="312"/>
      <c r="E54" s="262"/>
      <c r="F54" s="313"/>
      <c r="G54" s="314"/>
      <c r="H54" s="314"/>
      <c r="I54" s="315">
        <f>SUM(I42:I48,I41)</f>
        <v>71.760353000000009</v>
      </c>
      <c r="J54" s="314"/>
      <c r="K54" s="314"/>
      <c r="L54" s="315">
        <f>SUM(L42:L48,L41)</f>
        <v>73.773919499999991</v>
      </c>
      <c r="M54" s="316">
        <f t="shared" si="9"/>
        <v>2.0135664999999818</v>
      </c>
      <c r="N54" s="317">
        <f t="shared" si="10"/>
        <v>2.8059595804942342E-2</v>
      </c>
      <c r="O54" s="316"/>
      <c r="P54" s="314"/>
      <c r="Q54" s="314"/>
      <c r="R54" s="315">
        <f>SUM(R42:R48,R41)</f>
        <v>71.70109699999999</v>
      </c>
      <c r="S54" s="318"/>
      <c r="T54" s="316">
        <f t="shared" si="3"/>
        <v>-2.0728225000000009</v>
      </c>
      <c r="U54" s="317">
        <f t="shared" si="4"/>
        <v>-2.8096955049270511E-2</v>
      </c>
      <c r="V54" s="243"/>
      <c r="W54" s="314"/>
      <c r="X54" s="314"/>
      <c r="Y54" s="315">
        <f>SUM(Y42:Y48,Y41)</f>
        <v>73.541097000000008</v>
      </c>
      <c r="Z54" s="318"/>
      <c r="AA54" s="316">
        <f t="shared" si="11"/>
        <v>1.8400000000000176</v>
      </c>
      <c r="AB54" s="317">
        <f t="shared" si="12"/>
        <v>2.5662089939851519E-2</v>
      </c>
      <c r="AC54" s="243"/>
      <c r="AD54" s="314"/>
      <c r="AE54" s="314"/>
      <c r="AF54" s="315">
        <f>SUM(AF42:AF48,AF41)</f>
        <v>75.721097</v>
      </c>
      <c r="AG54" s="318"/>
      <c r="AH54" s="316">
        <f t="shared" si="13"/>
        <v>2.1799999999999926</v>
      </c>
      <c r="AI54" s="317">
        <f t="shared" si="14"/>
        <v>2.9643289112208815E-2</v>
      </c>
      <c r="AJ54" s="243"/>
      <c r="AK54" s="314"/>
      <c r="AL54" s="314"/>
      <c r="AM54" s="315">
        <f>SUM(AM42:AM48,AM41)</f>
        <v>77.581097000000014</v>
      </c>
      <c r="AN54" s="318"/>
      <c r="AO54" s="316">
        <f t="shared" si="15"/>
        <v>1.8600000000000136</v>
      </c>
      <c r="AP54" s="317">
        <f t="shared" si="16"/>
        <v>2.4563827964616172E-2</v>
      </c>
      <c r="AQ54" s="243"/>
      <c r="AR54" s="314"/>
      <c r="AS54" s="314"/>
      <c r="AT54" s="315">
        <f>SUM(AT42:AT48,AT41)</f>
        <v>79.221097000000015</v>
      </c>
      <c r="AU54" s="318"/>
      <c r="AV54" s="316">
        <f t="shared" si="17"/>
        <v>1.6400000000000006</v>
      </c>
      <c r="AW54" s="317">
        <f t="shared" si="18"/>
        <v>2.1139170022305823E-2</v>
      </c>
      <c r="AX54" s="243"/>
    </row>
    <row r="55" spans="1:52" x14ac:dyDescent="0.35">
      <c r="A55" s="237"/>
      <c r="B55" s="311" t="s">
        <v>51</v>
      </c>
      <c r="C55" s="262"/>
      <c r="D55" s="312"/>
      <c r="E55" s="262"/>
      <c r="F55" s="313"/>
      <c r="G55" s="319">
        <v>-0.11700000000000001</v>
      </c>
      <c r="H55" s="320"/>
      <c r="I55" s="268">
        <f>+I54*G55</f>
        <v>-8.3959613010000016</v>
      </c>
      <c r="J55" s="319">
        <v>-0.11700000000000001</v>
      </c>
      <c r="K55" s="320"/>
      <c r="L55" s="268">
        <f>+L54*J55</f>
        <v>-8.6315485814999988</v>
      </c>
      <c r="M55" s="268">
        <f t="shared" si="9"/>
        <v>-0.23558728049999722</v>
      </c>
      <c r="N55" s="269">
        <f t="shared" si="10"/>
        <v>2.8059595804942262E-2</v>
      </c>
      <c r="O55" s="268"/>
      <c r="P55" s="319">
        <v>-0.11700000000000001</v>
      </c>
      <c r="Q55" s="320"/>
      <c r="R55" s="268">
        <f>+R54*P55</f>
        <v>-8.3890283490000002</v>
      </c>
      <c r="S55" s="318"/>
      <c r="T55" s="268">
        <f t="shared" si="3"/>
        <v>0.24252023249999866</v>
      </c>
      <c r="U55" s="269">
        <f t="shared" si="4"/>
        <v>-2.8096955049270341E-2</v>
      </c>
      <c r="V55" s="243"/>
      <c r="W55" s="319">
        <v>-0.11700000000000001</v>
      </c>
      <c r="X55" s="320"/>
      <c r="Y55" s="268">
        <f>+Y54*W55</f>
        <v>-8.6043083490000019</v>
      </c>
      <c r="Z55" s="318"/>
      <c r="AA55" s="268">
        <f t="shared" si="11"/>
        <v>-0.21528000000000169</v>
      </c>
      <c r="AB55" s="269">
        <f t="shared" si="12"/>
        <v>2.566208993985147E-2</v>
      </c>
      <c r="AC55" s="243"/>
      <c r="AD55" s="319">
        <v>-0.11700000000000001</v>
      </c>
      <c r="AE55" s="320"/>
      <c r="AF55" s="268">
        <f>+AF54*AD55</f>
        <v>-8.8593683490000004</v>
      </c>
      <c r="AG55" s="318"/>
      <c r="AH55" s="268">
        <f t="shared" si="13"/>
        <v>-0.25505999999999851</v>
      </c>
      <c r="AI55" s="269">
        <f t="shared" si="14"/>
        <v>2.9643289112208739E-2</v>
      </c>
      <c r="AJ55" s="243"/>
      <c r="AK55" s="319">
        <v>-0.11700000000000001</v>
      </c>
      <c r="AL55" s="320"/>
      <c r="AM55" s="268">
        <f>+AM54*AK55</f>
        <v>-9.0769883490000023</v>
      </c>
      <c r="AN55" s="318"/>
      <c r="AO55" s="268">
        <f t="shared" si="15"/>
        <v>-0.21762000000000192</v>
      </c>
      <c r="AP55" s="269">
        <f t="shared" si="16"/>
        <v>2.4563827964616206E-2</v>
      </c>
      <c r="AQ55" s="243"/>
      <c r="AR55" s="319">
        <v>-0.11700000000000001</v>
      </c>
      <c r="AS55" s="320"/>
      <c r="AT55" s="268">
        <f>+AT54*AR55</f>
        <v>-9.2688683490000017</v>
      </c>
      <c r="AU55" s="318"/>
      <c r="AV55" s="268">
        <f t="shared" si="17"/>
        <v>-0.19187999999999938</v>
      </c>
      <c r="AW55" s="269">
        <f t="shared" si="18"/>
        <v>2.1139170022305746E-2</v>
      </c>
      <c r="AX55" s="243"/>
    </row>
    <row r="56" spans="1:52" x14ac:dyDescent="0.35">
      <c r="A56" s="237"/>
      <c r="B56" s="321" t="s">
        <v>52</v>
      </c>
      <c r="C56" s="262"/>
      <c r="D56" s="312"/>
      <c r="E56" s="262"/>
      <c r="F56" s="270"/>
      <c r="G56" s="322">
        <v>0.13</v>
      </c>
      <c r="H56" s="270"/>
      <c r="I56" s="268">
        <f>I54*G56</f>
        <v>9.328845890000002</v>
      </c>
      <c r="J56" s="322">
        <v>0.13</v>
      </c>
      <c r="K56" s="270"/>
      <c r="L56" s="268">
        <f>L54*J56</f>
        <v>9.5906095349999987</v>
      </c>
      <c r="M56" s="268">
        <f t="shared" si="9"/>
        <v>0.26176364499999671</v>
      </c>
      <c r="N56" s="269">
        <f t="shared" si="10"/>
        <v>2.8059595804942241E-2</v>
      </c>
      <c r="O56" s="268"/>
      <c r="P56" s="322">
        <v>0.13</v>
      </c>
      <c r="Q56" s="270"/>
      <c r="R56" s="268">
        <f>R54*P56</f>
        <v>9.321142609999999</v>
      </c>
      <c r="S56" s="323"/>
      <c r="T56" s="268">
        <f t="shared" si="3"/>
        <v>-0.26946692499999969</v>
      </c>
      <c r="U56" s="269">
        <f t="shared" si="4"/>
        <v>-2.8096955049270466E-2</v>
      </c>
      <c r="V56" s="243"/>
      <c r="W56" s="322">
        <v>0.13</v>
      </c>
      <c r="X56" s="270"/>
      <c r="Y56" s="268">
        <f>Y54*W56</f>
        <v>9.5603426100000011</v>
      </c>
      <c r="Z56" s="323"/>
      <c r="AA56" s="268">
        <f t="shared" si="11"/>
        <v>0.23920000000000208</v>
      </c>
      <c r="AB56" s="269">
        <f t="shared" si="12"/>
        <v>2.5662089939851494E-2</v>
      </c>
      <c r="AC56" s="243"/>
      <c r="AD56" s="322">
        <v>0.13</v>
      </c>
      <c r="AE56" s="270"/>
      <c r="AF56" s="268">
        <f>AF54*AD56</f>
        <v>9.8437426099999996</v>
      </c>
      <c r="AG56" s="323"/>
      <c r="AH56" s="268">
        <f t="shared" si="13"/>
        <v>0.28339999999999854</v>
      </c>
      <c r="AI56" s="269">
        <f t="shared" si="14"/>
        <v>2.9643289112208763E-2</v>
      </c>
      <c r="AJ56" s="243"/>
      <c r="AK56" s="322">
        <v>0.13</v>
      </c>
      <c r="AL56" s="270"/>
      <c r="AM56" s="268">
        <f>AM54*AK56</f>
        <v>10.085542610000003</v>
      </c>
      <c r="AN56" s="323"/>
      <c r="AO56" s="268">
        <f t="shared" si="15"/>
        <v>0.24180000000000312</v>
      </c>
      <c r="AP56" s="269">
        <f t="shared" si="16"/>
        <v>2.456382796461631E-2</v>
      </c>
      <c r="AQ56" s="243"/>
      <c r="AR56" s="322">
        <v>0.13</v>
      </c>
      <c r="AS56" s="270"/>
      <c r="AT56" s="268">
        <f>AT54*AR56</f>
        <v>10.298742610000001</v>
      </c>
      <c r="AU56" s="323"/>
      <c r="AV56" s="268">
        <f t="shared" si="17"/>
        <v>0.21319999999999872</v>
      </c>
      <c r="AW56" s="269">
        <f t="shared" si="18"/>
        <v>2.1139170022305687E-2</v>
      </c>
      <c r="AX56" s="243"/>
    </row>
    <row r="57" spans="1:52" ht="15" thickBot="1" x14ac:dyDescent="0.4">
      <c r="A57" s="237"/>
      <c r="B57" s="551" t="s">
        <v>53</v>
      </c>
      <c r="C57" s="551"/>
      <c r="D57" s="551"/>
      <c r="E57" s="324"/>
      <c r="F57" s="325"/>
      <c r="G57" s="325"/>
      <c r="H57" s="325"/>
      <c r="I57" s="326">
        <f>SUM(I54:I56)</f>
        <v>72.693237589000006</v>
      </c>
      <c r="J57" s="325"/>
      <c r="K57" s="325"/>
      <c r="L57" s="326">
        <f>SUM(L54:L56)</f>
        <v>74.732980453499991</v>
      </c>
      <c r="M57" s="327">
        <f t="shared" si="9"/>
        <v>2.0397428644999849</v>
      </c>
      <c r="N57" s="328">
        <f t="shared" si="10"/>
        <v>2.8059595804942387E-2</v>
      </c>
      <c r="O57" s="326"/>
      <c r="P57" s="325"/>
      <c r="Q57" s="325"/>
      <c r="R57" s="326">
        <f>SUM(R54:R56)</f>
        <v>72.633211260999985</v>
      </c>
      <c r="S57" s="329"/>
      <c r="T57" s="327">
        <f t="shared" si="3"/>
        <v>-2.0997691925000055</v>
      </c>
      <c r="U57" s="328">
        <f t="shared" si="4"/>
        <v>-2.809695504927057E-2</v>
      </c>
      <c r="V57" s="243"/>
      <c r="W57" s="325"/>
      <c r="X57" s="325"/>
      <c r="Y57" s="326">
        <f>SUM(Y54:Y56)</f>
        <v>74.497131261000007</v>
      </c>
      <c r="Z57" s="329"/>
      <c r="AA57" s="327">
        <f t="shared" si="11"/>
        <v>1.8639200000000216</v>
      </c>
      <c r="AB57" s="328">
        <f t="shared" si="12"/>
        <v>2.5662089939851571E-2</v>
      </c>
      <c r="AC57" s="243"/>
      <c r="AD57" s="325"/>
      <c r="AE57" s="325"/>
      <c r="AF57" s="326">
        <f>SUM(AF54:AF56)</f>
        <v>76.705471260999985</v>
      </c>
      <c r="AG57" s="329"/>
      <c r="AH57" s="327">
        <f t="shared" si="13"/>
        <v>2.2083399999999784</v>
      </c>
      <c r="AI57" s="328">
        <f t="shared" si="14"/>
        <v>2.9643289112208628E-2</v>
      </c>
      <c r="AJ57" s="243"/>
      <c r="AK57" s="325"/>
      <c r="AL57" s="325"/>
      <c r="AM57" s="326">
        <f>SUM(AM54:AM56)</f>
        <v>78.589651261000014</v>
      </c>
      <c r="AN57" s="329"/>
      <c r="AO57" s="327">
        <f t="shared" si="15"/>
        <v>1.8841800000000291</v>
      </c>
      <c r="AP57" s="328">
        <f t="shared" si="16"/>
        <v>2.4563827964616373E-2</v>
      </c>
      <c r="AQ57" s="243"/>
      <c r="AR57" s="325"/>
      <c r="AS57" s="325"/>
      <c r="AT57" s="326">
        <f>SUM(AT54:AT56)</f>
        <v>80.250971261000018</v>
      </c>
      <c r="AU57" s="329"/>
      <c r="AV57" s="327">
        <f t="shared" si="17"/>
        <v>1.6613200000000035</v>
      </c>
      <c r="AW57" s="328">
        <f t="shared" si="18"/>
        <v>2.1139170022305861E-2</v>
      </c>
      <c r="AX57" s="243"/>
    </row>
    <row r="58" spans="1:52" ht="15" thickBot="1" x14ac:dyDescent="0.4">
      <c r="A58" s="330"/>
      <c r="B58" s="331"/>
      <c r="C58" s="332"/>
      <c r="D58" s="333"/>
      <c r="E58" s="332"/>
      <c r="F58" s="334"/>
      <c r="G58" s="335"/>
      <c r="H58" s="336"/>
      <c r="I58" s="337"/>
      <c r="J58" s="335"/>
      <c r="K58" s="336"/>
      <c r="L58" s="337"/>
      <c r="M58" s="338"/>
      <c r="N58" s="339"/>
      <c r="O58" s="340"/>
      <c r="P58" s="335"/>
      <c r="Q58" s="336"/>
      <c r="R58" s="337"/>
      <c r="S58" s="334"/>
      <c r="T58" s="338"/>
      <c r="U58" s="339"/>
      <c r="V58" s="243"/>
      <c r="W58" s="335"/>
      <c r="X58" s="336"/>
      <c r="Y58" s="337"/>
      <c r="Z58" s="334"/>
      <c r="AA58" s="338"/>
      <c r="AB58" s="339"/>
      <c r="AC58" s="243"/>
      <c r="AD58" s="335"/>
      <c r="AE58" s="336"/>
      <c r="AF58" s="337"/>
      <c r="AG58" s="334"/>
      <c r="AH58" s="338"/>
      <c r="AI58" s="339"/>
      <c r="AJ58" s="243"/>
      <c r="AK58" s="335"/>
      <c r="AL58" s="336"/>
      <c r="AM58" s="337"/>
      <c r="AN58" s="334"/>
      <c r="AO58" s="338"/>
      <c r="AP58" s="339"/>
      <c r="AQ58" s="243"/>
      <c r="AR58" s="335"/>
      <c r="AS58" s="336"/>
      <c r="AT58" s="337"/>
      <c r="AU58" s="334"/>
      <c r="AV58" s="338"/>
      <c r="AW58" s="339"/>
      <c r="AX58" s="243"/>
    </row>
    <row r="59" spans="1:52" x14ac:dyDescent="0.35">
      <c r="A59" s="237"/>
      <c r="B59" s="237"/>
      <c r="C59" s="237"/>
      <c r="D59" s="238"/>
      <c r="E59" s="237"/>
      <c r="F59" s="237"/>
      <c r="G59" s="237"/>
      <c r="H59" s="237"/>
      <c r="I59" s="253"/>
      <c r="J59" s="237"/>
      <c r="K59" s="237"/>
      <c r="L59" s="253"/>
      <c r="M59" s="253"/>
      <c r="N59" s="253"/>
      <c r="O59" s="253"/>
      <c r="P59" s="237"/>
      <c r="Q59" s="237"/>
      <c r="R59" s="253"/>
      <c r="S59" s="237"/>
      <c r="T59" s="237"/>
      <c r="U59" s="237"/>
      <c r="V59" s="243"/>
      <c r="W59" s="237"/>
      <c r="X59" s="237"/>
      <c r="Y59" s="253"/>
      <c r="Z59" s="237"/>
      <c r="AA59" s="237"/>
      <c r="AB59" s="237"/>
      <c r="AC59" s="243"/>
      <c r="AD59" s="237"/>
      <c r="AE59" s="237"/>
      <c r="AF59" s="253"/>
      <c r="AG59" s="237"/>
      <c r="AH59" s="237"/>
      <c r="AI59" s="237"/>
      <c r="AJ59" s="243"/>
      <c r="AK59" s="237"/>
      <c r="AL59" s="237"/>
      <c r="AM59" s="253"/>
      <c r="AN59" s="237"/>
      <c r="AO59" s="237"/>
      <c r="AP59" s="237"/>
      <c r="AQ59" s="243"/>
      <c r="AR59" s="237"/>
      <c r="AS59" s="237"/>
      <c r="AT59" s="253"/>
      <c r="AU59" s="237"/>
      <c r="AV59" s="237"/>
      <c r="AW59" s="237"/>
      <c r="AX59" s="243"/>
    </row>
    <row r="60" spans="1:52" x14ac:dyDescent="0.35">
      <c r="A60" s="237"/>
      <c r="B60" s="251" t="s">
        <v>55</v>
      </c>
      <c r="C60" s="237"/>
      <c r="D60" s="238"/>
      <c r="E60" s="237"/>
      <c r="F60" s="237"/>
      <c r="G60" s="341">
        <f>RESIDENTIAL!G72</f>
        <v>2.9499999999999998E-2</v>
      </c>
      <c r="H60" s="237"/>
      <c r="I60" s="237"/>
      <c r="J60" s="341">
        <f>RESIDENTIAL!J72</f>
        <v>2.9499999999999998E-2</v>
      </c>
      <c r="K60" s="237"/>
      <c r="L60" s="237"/>
      <c r="M60" s="237"/>
      <c r="N60" s="237"/>
      <c r="O60" s="237"/>
      <c r="P60" s="341">
        <f>RESIDENTIAL!P72</f>
        <v>2.9499999999999998E-2</v>
      </c>
      <c r="Q60" s="237"/>
      <c r="R60" s="237"/>
      <c r="S60" s="237"/>
      <c r="T60" s="237"/>
      <c r="U60" s="237"/>
      <c r="V60" s="342"/>
      <c r="W60" s="341">
        <f>RESIDENTIAL!W72</f>
        <v>2.9499999999999998E-2</v>
      </c>
      <c r="X60" s="237"/>
      <c r="Y60" s="237"/>
      <c r="Z60" s="237"/>
      <c r="AA60" s="237"/>
      <c r="AB60" s="237"/>
      <c r="AC60" s="342"/>
      <c r="AD60" s="341">
        <f>RESIDENTIAL!AD72</f>
        <v>2.9499999999999998E-2</v>
      </c>
      <c r="AE60" s="237"/>
      <c r="AF60" s="237"/>
      <c r="AG60" s="237"/>
      <c r="AH60" s="237"/>
      <c r="AI60" s="237"/>
      <c r="AJ60" s="342"/>
      <c r="AK60" s="341">
        <f>RESIDENTIAL!AK72</f>
        <v>2.9499999999999998E-2</v>
      </c>
      <c r="AL60" s="237"/>
      <c r="AM60" s="237"/>
      <c r="AN60" s="237"/>
      <c r="AO60" s="237"/>
      <c r="AP60" s="237"/>
      <c r="AQ60" s="342"/>
      <c r="AR60" s="341">
        <f>RESIDENTIAL!AR72</f>
        <v>2.9499999999999998E-2</v>
      </c>
      <c r="AS60" s="237"/>
      <c r="AT60" s="237"/>
      <c r="AU60" s="237"/>
      <c r="AV60" s="237"/>
      <c r="AW60" s="237"/>
      <c r="AX60" s="342"/>
    </row>
    <row r="61" spans="1:52" x14ac:dyDescent="0.35">
      <c r="A61" s="237"/>
      <c r="B61" s="237"/>
      <c r="C61" s="237"/>
      <c r="D61" s="238"/>
      <c r="E61" s="237"/>
      <c r="F61" s="237"/>
      <c r="G61" s="237"/>
      <c r="H61" s="237"/>
      <c r="I61" s="237"/>
      <c r="J61" s="237"/>
      <c r="Q61" s="237"/>
      <c r="X61" s="237"/>
      <c r="AE61" s="237"/>
      <c r="AL61" s="237"/>
      <c r="AS61" s="237"/>
      <c r="AZ61" s="237"/>
    </row>
    <row r="62" spans="1:52" ht="18" x14ac:dyDescent="0.4">
      <c r="A62" s="237"/>
      <c r="B62" s="540" t="s">
        <v>0</v>
      </c>
      <c r="C62" s="540"/>
      <c r="D62" s="540"/>
      <c r="E62" s="540"/>
      <c r="F62" s="540"/>
      <c r="G62" s="540"/>
      <c r="H62" s="540"/>
      <c r="I62" s="540"/>
      <c r="J62" s="540"/>
    </row>
    <row r="63" spans="1:52" ht="18" x14ac:dyDescent="0.4">
      <c r="A63" s="237"/>
      <c r="B63" s="552" t="s">
        <v>1</v>
      </c>
      <c r="C63" s="552"/>
      <c r="D63" s="552"/>
      <c r="E63" s="552"/>
      <c r="F63" s="552"/>
      <c r="G63" s="552"/>
      <c r="H63" s="552"/>
      <c r="I63" s="552"/>
      <c r="J63" s="552"/>
      <c r="N63" s="7">
        <v>2</v>
      </c>
      <c r="O63" s="7"/>
      <c r="P63" s="7"/>
      <c r="Q63" s="7"/>
      <c r="R63" s="7"/>
      <c r="S63" s="7"/>
      <c r="T63" s="7"/>
      <c r="U63" s="7">
        <v>2</v>
      </c>
      <c r="V63" s="7"/>
      <c r="W63" s="7"/>
      <c r="X63" s="7"/>
      <c r="Y63" s="7"/>
      <c r="Z63" s="7"/>
      <c r="AA63" s="7"/>
      <c r="AB63" s="7">
        <v>2</v>
      </c>
      <c r="AC63" s="7"/>
      <c r="AD63" s="7"/>
      <c r="AE63" s="7"/>
      <c r="AF63" s="7"/>
      <c r="AG63" s="7"/>
      <c r="AH63" s="7"/>
      <c r="AI63" s="7">
        <v>2</v>
      </c>
      <c r="AJ63" s="7"/>
      <c r="AK63" s="7"/>
      <c r="AL63" s="7"/>
      <c r="AM63" s="7"/>
      <c r="AN63" s="7"/>
      <c r="AO63" s="7"/>
      <c r="AP63" s="7">
        <v>2</v>
      </c>
      <c r="AQ63" s="7"/>
      <c r="AR63" s="7"/>
      <c r="AS63" s="7"/>
      <c r="AT63" s="7"/>
      <c r="AU63" s="7"/>
      <c r="AV63" s="7"/>
      <c r="AW63" s="7">
        <v>2</v>
      </c>
      <c r="AX63" s="7"/>
      <c r="AY63" s="7"/>
    </row>
    <row r="64" spans="1:52" x14ac:dyDescent="0.35">
      <c r="A64" s="237"/>
      <c r="B64" s="237"/>
      <c r="C64" s="237"/>
      <c r="D64" s="238"/>
      <c r="E64" s="237"/>
      <c r="F64" s="237"/>
      <c r="G64" s="237"/>
      <c r="H64" s="237"/>
    </row>
    <row r="65" spans="1:52" x14ac:dyDescent="0.35">
      <c r="A65" s="237"/>
      <c r="B65" s="237"/>
      <c r="C65" s="237"/>
      <c r="D65" s="238"/>
      <c r="E65" s="237"/>
      <c r="F65" s="237"/>
      <c r="G65" s="237"/>
      <c r="H65" s="237"/>
    </row>
    <row r="66" spans="1:52" ht="15.5" x14ac:dyDescent="0.35">
      <c r="A66" s="237"/>
      <c r="B66" s="239" t="s">
        <v>2</v>
      </c>
      <c r="C66" s="237"/>
      <c r="D66" s="343" t="s">
        <v>66</v>
      </c>
      <c r="E66" s="343"/>
      <c r="F66" s="343"/>
      <c r="G66" s="343"/>
      <c r="H66" s="343"/>
      <c r="I66" s="343"/>
      <c r="J66" s="343"/>
      <c r="K66" s="343"/>
      <c r="L66" s="281"/>
      <c r="M66" s="281"/>
    </row>
    <row r="67" spans="1:52" ht="15.5" x14ac:dyDescent="0.35">
      <c r="A67" s="237"/>
      <c r="B67" s="240"/>
      <c r="C67" s="237"/>
      <c r="D67" s="241"/>
      <c r="E67" s="241"/>
      <c r="F67" s="242"/>
      <c r="G67" s="242"/>
      <c r="H67" s="242"/>
      <c r="I67" s="242"/>
      <c r="J67" s="242"/>
      <c r="K67" s="243"/>
      <c r="L67" s="243"/>
      <c r="M67" s="242"/>
      <c r="N67" s="243"/>
      <c r="O67" s="243"/>
      <c r="P67" s="243"/>
      <c r="Q67" s="242"/>
      <c r="R67" s="243"/>
      <c r="S67" s="243"/>
      <c r="T67" s="242"/>
      <c r="U67" s="243"/>
      <c r="V67" s="243"/>
      <c r="W67" s="243"/>
      <c r="X67" s="242"/>
      <c r="Y67" s="243"/>
      <c r="Z67" s="243"/>
      <c r="AA67" s="242"/>
      <c r="AB67" s="243"/>
      <c r="AC67" s="243"/>
      <c r="AD67" s="243"/>
      <c r="AE67" s="242"/>
      <c r="AF67" s="243"/>
      <c r="AG67" s="243"/>
      <c r="AH67" s="242"/>
      <c r="AI67" s="243"/>
      <c r="AJ67" s="243"/>
      <c r="AK67" s="243"/>
      <c r="AL67" s="242"/>
      <c r="AM67" s="243"/>
      <c r="AN67" s="243"/>
      <c r="AO67" s="242"/>
      <c r="AP67" s="243"/>
      <c r="AQ67" s="243"/>
      <c r="AR67" s="243"/>
      <c r="AS67" s="242"/>
      <c r="AT67" s="243"/>
      <c r="AU67" s="243"/>
      <c r="AV67" s="242"/>
      <c r="AW67" s="243"/>
      <c r="AX67" s="243"/>
      <c r="AY67" s="243"/>
      <c r="AZ67" s="242"/>
    </row>
    <row r="68" spans="1:52" ht="15.5" x14ac:dyDescent="0.35">
      <c r="A68" s="237"/>
      <c r="B68" s="239" t="s">
        <v>4</v>
      </c>
      <c r="C68" s="237"/>
      <c r="D68" s="244" t="s">
        <v>5</v>
      </c>
      <c r="E68" s="241"/>
      <c r="F68" s="242"/>
      <c r="G68" s="243"/>
      <c r="H68" s="242"/>
      <c r="I68" s="245"/>
      <c r="J68" s="242"/>
      <c r="K68" s="246"/>
      <c r="L68" s="243"/>
      <c r="M68" s="245"/>
      <c r="N68" s="243"/>
      <c r="O68" s="247"/>
      <c r="P68" s="248"/>
      <c r="Q68" s="242"/>
      <c r="R68" s="246"/>
      <c r="S68" s="243"/>
      <c r="T68" s="245"/>
      <c r="U68" s="243"/>
      <c r="V68" s="247"/>
      <c r="W68" s="248"/>
      <c r="X68" s="242"/>
      <c r="Y68" s="246"/>
      <c r="Z68" s="243"/>
      <c r="AA68" s="245"/>
      <c r="AB68" s="243"/>
      <c r="AC68" s="247"/>
      <c r="AD68" s="248"/>
      <c r="AE68" s="242"/>
      <c r="AF68" s="246"/>
      <c r="AG68" s="243"/>
      <c r="AH68" s="245"/>
      <c r="AI68" s="243"/>
      <c r="AJ68" s="247"/>
      <c r="AK68" s="248"/>
      <c r="AL68" s="242"/>
      <c r="AM68" s="246"/>
      <c r="AN68" s="243"/>
      <c r="AO68" s="245"/>
      <c r="AP68" s="243"/>
      <c r="AQ68" s="247"/>
      <c r="AR68" s="248"/>
      <c r="AS68" s="242"/>
      <c r="AT68" s="246"/>
      <c r="AU68" s="243"/>
      <c r="AV68" s="245"/>
      <c r="AW68" s="243"/>
      <c r="AX68" s="247"/>
      <c r="AY68" s="248"/>
      <c r="AZ68" s="242"/>
    </row>
    <row r="69" spans="1:52" ht="15.5" x14ac:dyDescent="0.35">
      <c r="A69" s="237"/>
      <c r="B69" s="240"/>
      <c r="C69" s="237"/>
      <c r="D69" s="241"/>
      <c r="E69" s="241"/>
      <c r="F69" s="241"/>
      <c r="G69" s="241"/>
      <c r="H69" s="241"/>
      <c r="I69" s="241"/>
      <c r="J69" s="241"/>
      <c r="Q69" s="242"/>
      <c r="R69" s="246"/>
      <c r="S69" s="243"/>
      <c r="T69" s="245"/>
      <c r="U69" s="243"/>
      <c r="V69" s="247"/>
      <c r="W69" s="248"/>
      <c r="X69" s="242"/>
      <c r="Y69" s="246"/>
      <c r="Z69" s="243"/>
      <c r="AA69" s="245"/>
      <c r="AB69" s="243"/>
      <c r="AC69" s="247"/>
      <c r="AD69" s="248"/>
      <c r="AE69" s="242"/>
      <c r="AF69" s="246"/>
      <c r="AG69" s="243"/>
      <c r="AH69" s="245"/>
      <c r="AI69" s="243"/>
      <c r="AJ69" s="247"/>
      <c r="AK69" s="248"/>
      <c r="AL69" s="242"/>
      <c r="AM69" s="246"/>
      <c r="AN69" s="243"/>
      <c r="AO69" s="245"/>
      <c r="AP69" s="243"/>
      <c r="AQ69" s="247"/>
      <c r="AR69" s="248"/>
      <c r="AS69" s="242"/>
      <c r="AT69" s="246"/>
      <c r="AU69" s="243"/>
      <c r="AV69" s="245"/>
      <c r="AW69" s="243"/>
      <c r="AX69" s="247"/>
      <c r="AY69" s="248"/>
      <c r="AZ69" s="242"/>
    </row>
    <row r="70" spans="1:52" ht="15.5" x14ac:dyDescent="0.35">
      <c r="A70" s="237"/>
      <c r="B70" s="249"/>
      <c r="C70" s="237"/>
      <c r="D70" s="250" t="s">
        <v>6</v>
      </c>
      <c r="E70" s="251"/>
      <c r="F70" s="237"/>
      <c r="G70" s="252">
        <v>198</v>
      </c>
      <c r="H70" s="251" t="s">
        <v>7</v>
      </c>
      <c r="I70" s="237"/>
      <c r="J70" s="237"/>
      <c r="Q70" s="242"/>
      <c r="R70" s="246"/>
      <c r="S70" s="243"/>
      <c r="T70" s="245"/>
      <c r="U70" s="243"/>
      <c r="V70" s="247"/>
      <c r="W70" s="248"/>
      <c r="X70" s="242"/>
      <c r="Y70" s="246"/>
      <c r="Z70" s="243"/>
      <c r="AA70" s="245"/>
      <c r="AB70" s="243"/>
      <c r="AC70" s="247"/>
      <c r="AD70" s="248"/>
      <c r="AE70" s="242"/>
      <c r="AF70" s="246"/>
      <c r="AG70" s="243"/>
      <c r="AH70" s="245"/>
      <c r="AI70" s="243"/>
      <c r="AJ70" s="247"/>
      <c r="AK70" s="248"/>
      <c r="AL70" s="242"/>
      <c r="AM70" s="246"/>
      <c r="AN70" s="243"/>
      <c r="AO70" s="245"/>
      <c r="AP70" s="243"/>
      <c r="AQ70" s="247"/>
      <c r="AR70" s="248"/>
      <c r="AS70" s="242"/>
      <c r="AT70" s="246"/>
      <c r="AU70" s="243"/>
      <c r="AV70" s="245"/>
      <c r="AW70" s="243"/>
      <c r="AX70" s="247"/>
      <c r="AY70" s="248"/>
      <c r="AZ70" s="242"/>
    </row>
    <row r="71" spans="1:52" x14ac:dyDescent="0.35">
      <c r="A71" s="237"/>
      <c r="B71" s="249"/>
      <c r="C71" s="237"/>
      <c r="D71" s="238"/>
      <c r="E71" s="237"/>
      <c r="F71" s="237"/>
      <c r="G71" s="237"/>
      <c r="H71" s="237"/>
      <c r="I71" s="253"/>
      <c r="J71" s="237"/>
      <c r="Q71" s="237"/>
      <c r="X71" s="237"/>
      <c r="AE71" s="237"/>
      <c r="AL71" s="237"/>
      <c r="AS71" s="237"/>
      <c r="AZ71" s="237"/>
    </row>
    <row r="72" spans="1:52" s="15" customFormat="1" x14ac:dyDescent="0.35">
      <c r="A72" s="13"/>
      <c r="B72" s="39"/>
      <c r="C72" s="13"/>
      <c r="D72" s="48"/>
      <c r="E72" s="46"/>
      <c r="F72" s="13"/>
      <c r="G72" s="542" t="str">
        <f>G13</f>
        <v>2023 Board-Approved</v>
      </c>
      <c r="H72" s="543"/>
      <c r="I72" s="544"/>
      <c r="J72" s="542" t="s">
        <v>9</v>
      </c>
      <c r="K72" s="543"/>
      <c r="L72" s="544"/>
      <c r="M72" s="542" t="s">
        <v>10</v>
      </c>
      <c r="N72" s="544"/>
      <c r="O72" s="254"/>
      <c r="P72" s="542" t="s">
        <v>11</v>
      </c>
      <c r="Q72" s="543"/>
      <c r="R72" s="544"/>
      <c r="S72" s="13"/>
      <c r="T72" s="542" t="s">
        <v>10</v>
      </c>
      <c r="U72" s="544"/>
      <c r="V72" s="255"/>
      <c r="W72" s="542" t="str">
        <f>W13</f>
        <v>2026 Proposed</v>
      </c>
      <c r="X72" s="543"/>
      <c r="Y72" s="544"/>
      <c r="Z72" s="13"/>
      <c r="AA72" s="542" t="s">
        <v>10</v>
      </c>
      <c r="AB72" s="544"/>
      <c r="AC72" s="255"/>
      <c r="AD72" s="542" t="str">
        <f>AD13</f>
        <v>2027 Proposed</v>
      </c>
      <c r="AE72" s="543"/>
      <c r="AF72" s="544"/>
      <c r="AG72" s="13"/>
      <c r="AH72" s="542" t="s">
        <v>10</v>
      </c>
      <c r="AI72" s="544"/>
      <c r="AJ72" s="255"/>
      <c r="AK72" s="542" t="str">
        <f>AK13</f>
        <v>2028 Proposed</v>
      </c>
      <c r="AL72" s="543"/>
      <c r="AM72" s="544"/>
      <c r="AN72" s="13"/>
      <c r="AO72" s="542" t="s">
        <v>10</v>
      </c>
      <c r="AP72" s="544"/>
      <c r="AQ72" s="255"/>
      <c r="AR72" s="542" t="str">
        <f>AR13</f>
        <v>2029 Proposed</v>
      </c>
      <c r="AS72" s="543"/>
      <c r="AT72" s="544"/>
      <c r="AU72" s="13"/>
      <c r="AV72" s="542" t="s">
        <v>10</v>
      </c>
      <c r="AW72" s="544"/>
      <c r="AX72" s="255"/>
    </row>
    <row r="73" spans="1:52" ht="15" customHeight="1" x14ac:dyDescent="0.35">
      <c r="A73" s="237"/>
      <c r="B73" s="249"/>
      <c r="C73" s="237"/>
      <c r="D73" s="545" t="s">
        <v>16</v>
      </c>
      <c r="E73" s="250"/>
      <c r="F73" s="237"/>
      <c r="G73" s="257" t="s">
        <v>17</v>
      </c>
      <c r="H73" s="258" t="s">
        <v>18</v>
      </c>
      <c r="I73" s="259" t="s">
        <v>19</v>
      </c>
      <c r="J73" s="257" t="s">
        <v>17</v>
      </c>
      <c r="K73" s="258" t="s">
        <v>18</v>
      </c>
      <c r="L73" s="259" t="s">
        <v>19</v>
      </c>
      <c r="M73" s="547" t="s">
        <v>20</v>
      </c>
      <c r="N73" s="549" t="s">
        <v>21</v>
      </c>
      <c r="O73" s="259"/>
      <c r="P73" s="257" t="s">
        <v>17</v>
      </c>
      <c r="Q73" s="258" t="s">
        <v>18</v>
      </c>
      <c r="R73" s="259" t="s">
        <v>19</v>
      </c>
      <c r="S73" s="237"/>
      <c r="T73" s="547" t="s">
        <v>20</v>
      </c>
      <c r="U73" s="549" t="s">
        <v>21</v>
      </c>
      <c r="V73" s="243"/>
      <c r="W73" s="257" t="s">
        <v>17</v>
      </c>
      <c r="X73" s="258" t="s">
        <v>18</v>
      </c>
      <c r="Y73" s="259" t="s">
        <v>19</v>
      </c>
      <c r="Z73" s="237"/>
      <c r="AA73" s="547" t="s">
        <v>20</v>
      </c>
      <c r="AB73" s="549" t="s">
        <v>21</v>
      </c>
      <c r="AC73" s="243"/>
      <c r="AD73" s="257" t="s">
        <v>17</v>
      </c>
      <c r="AE73" s="258" t="s">
        <v>18</v>
      </c>
      <c r="AF73" s="259" t="s">
        <v>19</v>
      </c>
      <c r="AG73" s="237"/>
      <c r="AH73" s="547" t="s">
        <v>20</v>
      </c>
      <c r="AI73" s="549" t="s">
        <v>21</v>
      </c>
      <c r="AJ73" s="243"/>
      <c r="AK73" s="257" t="s">
        <v>17</v>
      </c>
      <c r="AL73" s="258" t="s">
        <v>18</v>
      </c>
      <c r="AM73" s="259" t="s">
        <v>19</v>
      </c>
      <c r="AN73" s="237"/>
      <c r="AO73" s="547" t="s">
        <v>20</v>
      </c>
      <c r="AP73" s="549" t="s">
        <v>21</v>
      </c>
      <c r="AQ73" s="243"/>
      <c r="AR73" s="257" t="s">
        <v>17</v>
      </c>
      <c r="AS73" s="258" t="s">
        <v>18</v>
      </c>
      <c r="AT73" s="259" t="s">
        <v>19</v>
      </c>
      <c r="AU73" s="237"/>
      <c r="AV73" s="547" t="s">
        <v>20</v>
      </c>
      <c r="AW73" s="549" t="s">
        <v>21</v>
      </c>
      <c r="AX73" s="243"/>
    </row>
    <row r="74" spans="1:52" x14ac:dyDescent="0.35">
      <c r="A74" s="237"/>
      <c r="B74" s="249"/>
      <c r="C74" s="237"/>
      <c r="D74" s="546"/>
      <c r="E74" s="250"/>
      <c r="F74" s="237"/>
      <c r="G74" s="260" t="s">
        <v>22</v>
      </c>
      <c r="H74" s="261"/>
      <c r="I74" s="261" t="s">
        <v>22</v>
      </c>
      <c r="J74" s="260" t="s">
        <v>22</v>
      </c>
      <c r="K74" s="261"/>
      <c r="L74" s="261" t="s">
        <v>22</v>
      </c>
      <c r="M74" s="548"/>
      <c r="N74" s="550"/>
      <c r="O74" s="261"/>
      <c r="P74" s="260" t="s">
        <v>22</v>
      </c>
      <c r="Q74" s="261"/>
      <c r="R74" s="261" t="s">
        <v>22</v>
      </c>
      <c r="S74" s="237"/>
      <c r="T74" s="548"/>
      <c r="U74" s="550"/>
      <c r="V74" s="243"/>
      <c r="W74" s="260" t="s">
        <v>22</v>
      </c>
      <c r="X74" s="261"/>
      <c r="Y74" s="261" t="s">
        <v>22</v>
      </c>
      <c r="Z74" s="237"/>
      <c r="AA74" s="548"/>
      <c r="AB74" s="550"/>
      <c r="AC74" s="243"/>
      <c r="AD74" s="260" t="s">
        <v>22</v>
      </c>
      <c r="AE74" s="261"/>
      <c r="AF74" s="261" t="s">
        <v>22</v>
      </c>
      <c r="AG74" s="237"/>
      <c r="AH74" s="548"/>
      <c r="AI74" s="550"/>
      <c r="AJ74" s="243"/>
      <c r="AK74" s="260" t="s">
        <v>22</v>
      </c>
      <c r="AL74" s="261"/>
      <c r="AM74" s="261" t="s">
        <v>22</v>
      </c>
      <c r="AN74" s="237"/>
      <c r="AO74" s="548"/>
      <c r="AP74" s="550"/>
      <c r="AQ74" s="243"/>
      <c r="AR74" s="260" t="s">
        <v>22</v>
      </c>
      <c r="AS74" s="261"/>
      <c r="AT74" s="261" t="s">
        <v>22</v>
      </c>
      <c r="AU74" s="237"/>
      <c r="AV74" s="548"/>
      <c r="AW74" s="550"/>
      <c r="AX74" s="243"/>
    </row>
    <row r="75" spans="1:52" s="15" customFormat="1" x14ac:dyDescent="0.35">
      <c r="A75" s="13"/>
      <c r="B75" s="55" t="s">
        <v>23</v>
      </c>
      <c r="C75" s="56"/>
      <c r="D75" s="57" t="s">
        <v>24</v>
      </c>
      <c r="E75" s="56"/>
      <c r="F75" s="21"/>
      <c r="G75" s="58">
        <v>35.53</v>
      </c>
      <c r="H75" s="59">
        <v>1</v>
      </c>
      <c r="I75" s="60">
        <f t="shared" ref="I75:I78" si="40">H75*G75</f>
        <v>35.53</v>
      </c>
      <c r="J75" s="58">
        <v>37.159999999999997</v>
      </c>
      <c r="K75" s="59">
        <v>1</v>
      </c>
      <c r="L75" s="60">
        <f t="shared" ref="L75:L78" si="41">K75*J75</f>
        <v>37.159999999999997</v>
      </c>
      <c r="M75" s="61">
        <f>L75-I75</f>
        <v>1.6299999999999955</v>
      </c>
      <c r="N75" s="62">
        <f>IF(OR(I75=0,L75=0),"",(M75/I75))</f>
        <v>4.587672389529962E-2</v>
      </c>
      <c r="O75" s="60"/>
      <c r="P75" s="58">
        <v>37</v>
      </c>
      <c r="Q75" s="59">
        <v>1</v>
      </c>
      <c r="R75" s="60">
        <f t="shared" ref="R75:R90" si="42">Q75*P75</f>
        <v>37</v>
      </c>
      <c r="S75" s="64"/>
      <c r="T75" s="61">
        <f t="shared" ref="T75:T116" si="43">R75-L75</f>
        <v>-0.15999999999999659</v>
      </c>
      <c r="U75" s="62">
        <f>IF(OR(L75=0,R75=0),"",(T75/L75))</f>
        <v>-4.3057050592033531E-3</v>
      </c>
      <c r="V75" s="65"/>
      <c r="W75" s="58">
        <v>38.03</v>
      </c>
      <c r="X75" s="59">
        <v>1</v>
      </c>
      <c r="Y75" s="60">
        <f t="shared" ref="Y75:Y90" si="44">X75*W75</f>
        <v>38.03</v>
      </c>
      <c r="Z75" s="64"/>
      <c r="AA75" s="61">
        <f>Y75-R75</f>
        <v>1.0300000000000011</v>
      </c>
      <c r="AB75" s="62">
        <f>IF(OR(R75=0,Y75=0),"",(AA75/R75))</f>
        <v>2.7837837837837869E-2</v>
      </c>
      <c r="AC75" s="65"/>
      <c r="AD75" s="58">
        <v>38.83</v>
      </c>
      <c r="AE75" s="59">
        <v>1</v>
      </c>
      <c r="AF75" s="60">
        <f t="shared" ref="AF75:AF90" si="45">AE75*AD75</f>
        <v>38.83</v>
      </c>
      <c r="AG75" s="64"/>
      <c r="AH75" s="61">
        <f t="shared" ref="AH75:AH116" si="46">AF75-Y75</f>
        <v>0.79999999999999716</v>
      </c>
      <c r="AI75" s="62">
        <f t="shared" ref="AI75:AI116" si="47">IF(OR(Y75=0,AF75=0),"",(AH75/Y75))</f>
        <v>2.1036024191427746E-2</v>
      </c>
      <c r="AJ75" s="65"/>
      <c r="AK75" s="58">
        <v>41.46</v>
      </c>
      <c r="AL75" s="59">
        <v>1</v>
      </c>
      <c r="AM75" s="60">
        <f t="shared" ref="AM75:AM90" si="48">AL75*AK75</f>
        <v>41.46</v>
      </c>
      <c r="AN75" s="64"/>
      <c r="AO75" s="61">
        <f t="shared" ref="AO75:AO116" si="49">AM75-AF75</f>
        <v>2.6300000000000026</v>
      </c>
      <c r="AP75" s="62">
        <f t="shared" ref="AP75:AP116" si="50">IF(OR(AF75=0,AM75=0),"",(AO75/AF75))</f>
        <v>6.7731135719804339E-2</v>
      </c>
      <c r="AQ75" s="65"/>
      <c r="AR75" s="58">
        <v>42.27</v>
      </c>
      <c r="AS75" s="59">
        <v>1</v>
      </c>
      <c r="AT75" s="60">
        <f t="shared" ref="AT75:AT90" si="51">AS75*AR75</f>
        <v>42.27</v>
      </c>
      <c r="AU75" s="64"/>
      <c r="AV75" s="61">
        <f t="shared" ref="AV75:AV116" si="52">AT75-AM75</f>
        <v>0.81000000000000227</v>
      </c>
      <c r="AW75" s="62">
        <f t="shared" ref="AW75:AW116" si="53">IF(OR(AM75=0,AT75=0),"",(AV75/AM75))</f>
        <v>1.953690303907386E-2</v>
      </c>
      <c r="AX75" s="65"/>
    </row>
    <row r="76" spans="1:52" x14ac:dyDescent="0.35">
      <c r="A76" s="237"/>
      <c r="B76" s="71" t="s">
        <v>102</v>
      </c>
      <c r="C76" s="262"/>
      <c r="D76" s="263" t="s">
        <v>24</v>
      </c>
      <c r="E76" s="262"/>
      <c r="F76" s="264"/>
      <c r="G76" s="265">
        <v>-0.01</v>
      </c>
      <c r="H76" s="266">
        <v>1</v>
      </c>
      <c r="I76" s="267">
        <f t="shared" si="40"/>
        <v>-0.01</v>
      </c>
      <c r="J76" s="265">
        <v>-0.01</v>
      </c>
      <c r="K76" s="266">
        <v>1</v>
      </c>
      <c r="L76" s="267">
        <f t="shared" si="41"/>
        <v>-0.01</v>
      </c>
      <c r="M76" s="268">
        <f t="shared" ref="M76:M111" si="54">L76-I76</f>
        <v>0</v>
      </c>
      <c r="N76" s="269">
        <f t="shared" ref="N76:N111" si="55">IF(OR(I76=0,L76=0),"",(M76/I76))</f>
        <v>0</v>
      </c>
      <c r="O76" s="267"/>
      <c r="P76" s="265">
        <v>0</v>
      </c>
      <c r="Q76" s="266">
        <v>1</v>
      </c>
      <c r="R76" s="267">
        <f t="shared" si="42"/>
        <v>0</v>
      </c>
      <c r="S76" s="264"/>
      <c r="T76" s="268">
        <f t="shared" si="43"/>
        <v>0.01</v>
      </c>
      <c r="U76" s="269" t="str">
        <f t="shared" ref="U76:U92" si="56">IF(OR(L76=0,R76=0),"",(T76/L76))</f>
        <v/>
      </c>
      <c r="V76" s="243"/>
      <c r="W76" s="265">
        <v>0</v>
      </c>
      <c r="X76" s="266">
        <v>1</v>
      </c>
      <c r="Y76" s="267">
        <f t="shared" si="44"/>
        <v>0</v>
      </c>
      <c r="Z76" s="264"/>
      <c r="AA76" s="268">
        <f t="shared" ref="AA76:AA117" si="57">Y76-R76</f>
        <v>0</v>
      </c>
      <c r="AB76" s="269" t="str">
        <f t="shared" ref="AB76:AB117" si="58">IF(OR(R76=0,Y76=0),"",(AA76/R76))</f>
        <v/>
      </c>
      <c r="AC76" s="243"/>
      <c r="AD76" s="265">
        <v>0.14000000000000001</v>
      </c>
      <c r="AE76" s="266">
        <v>1</v>
      </c>
      <c r="AF76" s="267">
        <f t="shared" si="45"/>
        <v>0.14000000000000001</v>
      </c>
      <c r="AG76" s="264"/>
      <c r="AH76" s="268">
        <f t="shared" si="46"/>
        <v>0.14000000000000001</v>
      </c>
      <c r="AI76" s="269" t="str">
        <f t="shared" si="47"/>
        <v/>
      </c>
      <c r="AJ76" s="243"/>
      <c r="AK76" s="265">
        <v>0</v>
      </c>
      <c r="AL76" s="266">
        <v>1</v>
      </c>
      <c r="AM76" s="267">
        <f t="shared" si="48"/>
        <v>0</v>
      </c>
      <c r="AN76" s="264"/>
      <c r="AO76" s="268">
        <f t="shared" si="49"/>
        <v>-0.14000000000000001</v>
      </c>
      <c r="AP76" s="269" t="str">
        <f t="shared" si="50"/>
        <v/>
      </c>
      <c r="AQ76" s="243"/>
      <c r="AR76" s="265">
        <v>0</v>
      </c>
      <c r="AS76" s="266">
        <v>1</v>
      </c>
      <c r="AT76" s="267">
        <f t="shared" si="51"/>
        <v>0</v>
      </c>
      <c r="AU76" s="264"/>
      <c r="AV76" s="268">
        <f t="shared" si="52"/>
        <v>0</v>
      </c>
      <c r="AW76" s="269" t="str">
        <f t="shared" si="53"/>
        <v/>
      </c>
      <c r="AX76" s="243"/>
    </row>
    <row r="77" spans="1:52" x14ac:dyDescent="0.35">
      <c r="A77" s="237"/>
      <c r="B77" s="71" t="s">
        <v>26</v>
      </c>
      <c r="C77" s="262"/>
      <c r="D77" s="263" t="s">
        <v>24</v>
      </c>
      <c r="E77" s="262"/>
      <c r="F77" s="264"/>
      <c r="G77" s="265">
        <v>-1.45</v>
      </c>
      <c r="H77" s="270">
        <v>1</v>
      </c>
      <c r="I77" s="267">
        <f t="shared" si="40"/>
        <v>-1.45</v>
      </c>
      <c r="J77" s="265">
        <v>-1.45</v>
      </c>
      <c r="K77" s="270">
        <v>1</v>
      </c>
      <c r="L77" s="267">
        <f t="shared" si="41"/>
        <v>-1.45</v>
      </c>
      <c r="M77" s="268">
        <f t="shared" si="54"/>
        <v>0</v>
      </c>
      <c r="N77" s="269">
        <f t="shared" si="55"/>
        <v>0</v>
      </c>
      <c r="O77" s="267"/>
      <c r="P77" s="265"/>
      <c r="Q77" s="270">
        <v>1</v>
      </c>
      <c r="R77" s="267">
        <f t="shared" si="42"/>
        <v>0</v>
      </c>
      <c r="S77" s="264"/>
      <c r="T77" s="268">
        <f t="shared" si="43"/>
        <v>1.45</v>
      </c>
      <c r="U77" s="269" t="str">
        <f t="shared" si="56"/>
        <v/>
      </c>
      <c r="V77" s="243"/>
      <c r="W77" s="265"/>
      <c r="X77" s="270">
        <v>1</v>
      </c>
      <c r="Y77" s="267">
        <f t="shared" si="44"/>
        <v>0</v>
      </c>
      <c r="Z77" s="264"/>
      <c r="AA77" s="268">
        <f t="shared" si="57"/>
        <v>0</v>
      </c>
      <c r="AB77" s="269" t="str">
        <f t="shared" si="58"/>
        <v/>
      </c>
      <c r="AC77" s="243"/>
      <c r="AD77" s="265"/>
      <c r="AE77" s="270">
        <v>1</v>
      </c>
      <c r="AF77" s="267">
        <f t="shared" si="45"/>
        <v>0</v>
      </c>
      <c r="AG77" s="264"/>
      <c r="AH77" s="268">
        <f t="shared" si="46"/>
        <v>0</v>
      </c>
      <c r="AI77" s="269" t="str">
        <f t="shared" si="47"/>
        <v/>
      </c>
      <c r="AJ77" s="243"/>
      <c r="AK77" s="265"/>
      <c r="AL77" s="270">
        <v>1</v>
      </c>
      <c r="AM77" s="267">
        <f t="shared" si="48"/>
        <v>0</v>
      </c>
      <c r="AN77" s="264"/>
      <c r="AO77" s="268">
        <f t="shared" si="49"/>
        <v>0</v>
      </c>
      <c r="AP77" s="269" t="str">
        <f t="shared" si="50"/>
        <v/>
      </c>
      <c r="AQ77" s="243"/>
      <c r="AR77" s="265"/>
      <c r="AS77" s="270">
        <v>1</v>
      </c>
      <c r="AT77" s="267">
        <f t="shared" si="51"/>
        <v>0</v>
      </c>
      <c r="AU77" s="264"/>
      <c r="AV77" s="268">
        <f t="shared" si="52"/>
        <v>0</v>
      </c>
      <c r="AW77" s="269" t="str">
        <f t="shared" si="53"/>
        <v/>
      </c>
      <c r="AX77" s="243"/>
    </row>
    <row r="78" spans="1:52" x14ac:dyDescent="0.35">
      <c r="A78" s="237"/>
      <c r="B78" s="71" t="s">
        <v>103</v>
      </c>
      <c r="C78" s="262"/>
      <c r="D78" s="263" t="s">
        <v>24</v>
      </c>
      <c r="E78" s="262"/>
      <c r="F78" s="264"/>
      <c r="G78" s="265">
        <v>-0.21</v>
      </c>
      <c r="H78" s="270">
        <v>1</v>
      </c>
      <c r="I78" s="267">
        <f t="shared" si="40"/>
        <v>-0.21</v>
      </c>
      <c r="J78" s="265">
        <v>-0.21</v>
      </c>
      <c r="K78" s="270">
        <v>1</v>
      </c>
      <c r="L78" s="267">
        <f t="shared" si="41"/>
        <v>-0.21</v>
      </c>
      <c r="M78" s="268">
        <f t="shared" si="54"/>
        <v>0</v>
      </c>
      <c r="N78" s="269">
        <f t="shared" si="55"/>
        <v>0</v>
      </c>
      <c r="O78" s="267"/>
      <c r="P78" s="265">
        <v>-7.0000000000000007E-2</v>
      </c>
      <c r="Q78" s="270">
        <v>1</v>
      </c>
      <c r="R78" s="267">
        <f t="shared" si="42"/>
        <v>-7.0000000000000007E-2</v>
      </c>
      <c r="S78" s="264"/>
      <c r="T78" s="268">
        <f t="shared" si="43"/>
        <v>0.13999999999999999</v>
      </c>
      <c r="U78" s="269">
        <f t="shared" si="56"/>
        <v>-0.66666666666666663</v>
      </c>
      <c r="V78" s="243"/>
      <c r="W78" s="265">
        <v>0</v>
      </c>
      <c r="X78" s="270">
        <v>1</v>
      </c>
      <c r="Y78" s="267">
        <f t="shared" si="44"/>
        <v>0</v>
      </c>
      <c r="Z78" s="264"/>
      <c r="AA78" s="268">
        <f t="shared" si="57"/>
        <v>7.0000000000000007E-2</v>
      </c>
      <c r="AB78" s="269" t="str">
        <f t="shared" si="58"/>
        <v/>
      </c>
      <c r="AC78" s="243"/>
      <c r="AD78" s="265">
        <v>0</v>
      </c>
      <c r="AE78" s="270">
        <v>1</v>
      </c>
      <c r="AF78" s="267">
        <f t="shared" si="45"/>
        <v>0</v>
      </c>
      <c r="AG78" s="264"/>
      <c r="AH78" s="268">
        <f t="shared" si="46"/>
        <v>0</v>
      </c>
      <c r="AI78" s="269" t="str">
        <f t="shared" si="47"/>
        <v/>
      </c>
      <c r="AJ78" s="243"/>
      <c r="AK78" s="265">
        <v>0</v>
      </c>
      <c r="AL78" s="270">
        <v>1</v>
      </c>
      <c r="AM78" s="267">
        <f t="shared" si="48"/>
        <v>0</v>
      </c>
      <c r="AN78" s="264"/>
      <c r="AO78" s="268">
        <f t="shared" si="49"/>
        <v>0</v>
      </c>
      <c r="AP78" s="269" t="str">
        <f t="shared" si="50"/>
        <v/>
      </c>
      <c r="AQ78" s="243"/>
      <c r="AR78" s="265">
        <v>0</v>
      </c>
      <c r="AS78" s="270">
        <v>1</v>
      </c>
      <c r="AT78" s="267">
        <f t="shared" si="51"/>
        <v>0</v>
      </c>
      <c r="AU78" s="264"/>
      <c r="AV78" s="268">
        <f t="shared" si="52"/>
        <v>0</v>
      </c>
      <c r="AW78" s="269" t="str">
        <f t="shared" si="53"/>
        <v/>
      </c>
      <c r="AX78" s="243"/>
    </row>
    <row r="79" spans="1:52" s="15" customFormat="1" x14ac:dyDescent="0.35">
      <c r="A79" s="13"/>
      <c r="B79" s="71" t="s">
        <v>104</v>
      </c>
      <c r="C79" s="56"/>
      <c r="D79" s="57" t="s">
        <v>24</v>
      </c>
      <c r="E79" s="56"/>
      <c r="F79" s="21"/>
      <c r="G79" s="67"/>
      <c r="H79" s="68"/>
      <c r="I79" s="69"/>
      <c r="J79" s="67"/>
      <c r="K79" s="68"/>
      <c r="L79" s="69"/>
      <c r="M79" s="61">
        <f t="shared" si="54"/>
        <v>0</v>
      </c>
      <c r="N79" s="62" t="str">
        <f t="shared" si="55"/>
        <v/>
      </c>
      <c r="O79" s="69"/>
      <c r="P79" s="67">
        <v>0</v>
      </c>
      <c r="Q79" s="68">
        <v>1</v>
      </c>
      <c r="R79" s="69">
        <f t="shared" si="42"/>
        <v>0</v>
      </c>
      <c r="S79" s="64"/>
      <c r="T79" s="61">
        <f t="shared" si="43"/>
        <v>0</v>
      </c>
      <c r="U79" s="62" t="str">
        <f t="shared" si="56"/>
        <v/>
      </c>
      <c r="V79" s="65"/>
      <c r="W79" s="67">
        <v>0</v>
      </c>
      <c r="X79" s="68">
        <v>1</v>
      </c>
      <c r="Y79" s="69">
        <f t="shared" si="44"/>
        <v>0</v>
      </c>
      <c r="Z79" s="64"/>
      <c r="AA79" s="61">
        <f t="shared" si="57"/>
        <v>0</v>
      </c>
      <c r="AB79" s="62" t="str">
        <f t="shared" si="58"/>
        <v/>
      </c>
      <c r="AC79" s="65"/>
      <c r="AD79" s="67">
        <v>0.16</v>
      </c>
      <c r="AE79" s="68">
        <v>1</v>
      </c>
      <c r="AF79" s="69">
        <f t="shared" si="45"/>
        <v>0.16</v>
      </c>
      <c r="AG79" s="64"/>
      <c r="AH79" s="61">
        <f t="shared" si="46"/>
        <v>0.16</v>
      </c>
      <c r="AI79" s="62" t="str">
        <f t="shared" si="47"/>
        <v/>
      </c>
      <c r="AJ79" s="65"/>
      <c r="AK79" s="67">
        <v>0</v>
      </c>
      <c r="AL79" s="68">
        <v>1</v>
      </c>
      <c r="AM79" s="69">
        <f t="shared" si="48"/>
        <v>0</v>
      </c>
      <c r="AN79" s="64"/>
      <c r="AO79" s="61">
        <f t="shared" si="49"/>
        <v>-0.16</v>
      </c>
      <c r="AP79" s="62" t="str">
        <f t="shared" si="50"/>
        <v/>
      </c>
      <c r="AQ79" s="65"/>
      <c r="AR79" s="67">
        <v>0</v>
      </c>
      <c r="AS79" s="68">
        <v>1</v>
      </c>
      <c r="AT79" s="69">
        <f t="shared" si="51"/>
        <v>0</v>
      </c>
      <c r="AU79" s="64"/>
      <c r="AV79" s="61">
        <f t="shared" si="52"/>
        <v>0</v>
      </c>
      <c r="AW79" s="62" t="str">
        <f t="shared" si="53"/>
        <v/>
      </c>
    </row>
    <row r="80" spans="1:52" s="15" customFormat="1" x14ac:dyDescent="0.35">
      <c r="A80" s="13"/>
      <c r="B80" s="71" t="s">
        <v>105</v>
      </c>
      <c r="C80" s="56"/>
      <c r="D80" s="57" t="s">
        <v>24</v>
      </c>
      <c r="E80" s="56"/>
      <c r="F80" s="21"/>
      <c r="G80" s="67"/>
      <c r="H80" s="68"/>
      <c r="I80" s="69"/>
      <c r="J80" s="67"/>
      <c r="K80" s="68"/>
      <c r="L80" s="69"/>
      <c r="M80" s="61">
        <f t="shared" si="54"/>
        <v>0</v>
      </c>
      <c r="N80" s="62" t="str">
        <f t="shared" si="55"/>
        <v/>
      </c>
      <c r="O80" s="69"/>
      <c r="P80" s="67">
        <v>-1.34</v>
      </c>
      <c r="Q80" s="68">
        <v>1</v>
      </c>
      <c r="R80" s="69">
        <f t="shared" si="42"/>
        <v>-1.34</v>
      </c>
      <c r="S80" s="64"/>
      <c r="T80" s="61">
        <f t="shared" si="43"/>
        <v>-1.34</v>
      </c>
      <c r="U80" s="62" t="str">
        <f t="shared" si="56"/>
        <v/>
      </c>
      <c r="V80" s="65"/>
      <c r="W80" s="67">
        <v>0</v>
      </c>
      <c r="X80" s="68">
        <v>1</v>
      </c>
      <c r="Y80" s="69">
        <f t="shared" si="44"/>
        <v>0</v>
      </c>
      <c r="Z80" s="64"/>
      <c r="AA80" s="61">
        <f t="shared" si="57"/>
        <v>1.34</v>
      </c>
      <c r="AB80" s="62" t="str">
        <f t="shared" si="58"/>
        <v/>
      </c>
      <c r="AC80" s="65"/>
      <c r="AD80" s="67">
        <v>0</v>
      </c>
      <c r="AE80" s="68">
        <v>1</v>
      </c>
      <c r="AF80" s="69">
        <f t="shared" si="45"/>
        <v>0</v>
      </c>
      <c r="AG80" s="64"/>
      <c r="AH80" s="61">
        <f t="shared" si="46"/>
        <v>0</v>
      </c>
      <c r="AI80" s="62" t="str">
        <f t="shared" si="47"/>
        <v/>
      </c>
      <c r="AJ80" s="65"/>
      <c r="AK80" s="67">
        <v>0</v>
      </c>
      <c r="AL80" s="68">
        <v>1</v>
      </c>
      <c r="AM80" s="69">
        <f t="shared" si="48"/>
        <v>0</v>
      </c>
      <c r="AN80" s="64"/>
      <c r="AO80" s="61">
        <f t="shared" si="49"/>
        <v>0</v>
      </c>
      <c r="AP80" s="62" t="str">
        <f t="shared" si="50"/>
        <v/>
      </c>
      <c r="AQ80" s="65"/>
      <c r="AR80" s="67">
        <v>0</v>
      </c>
      <c r="AS80" s="68">
        <v>1</v>
      </c>
      <c r="AT80" s="69">
        <f t="shared" si="51"/>
        <v>0</v>
      </c>
      <c r="AU80" s="64"/>
      <c r="AV80" s="61">
        <f t="shared" si="52"/>
        <v>0</v>
      </c>
      <c r="AW80" s="62" t="str">
        <f t="shared" si="53"/>
        <v/>
      </c>
    </row>
    <row r="81" spans="1:50" s="15" customFormat="1" x14ac:dyDescent="0.35">
      <c r="A81" s="13"/>
      <c r="B81" s="71" t="s">
        <v>106</v>
      </c>
      <c r="C81" s="56"/>
      <c r="D81" s="57" t="s">
        <v>24</v>
      </c>
      <c r="E81" s="56"/>
      <c r="F81" s="21"/>
      <c r="G81" s="67"/>
      <c r="H81" s="68"/>
      <c r="I81" s="69"/>
      <c r="J81" s="67"/>
      <c r="K81" s="68"/>
      <c r="L81" s="69"/>
      <c r="M81" s="61">
        <f t="shared" si="54"/>
        <v>0</v>
      </c>
      <c r="N81" s="62" t="str">
        <f t="shared" si="55"/>
        <v/>
      </c>
      <c r="O81" s="69"/>
      <c r="P81" s="67">
        <v>-7.0000000000000007E-2</v>
      </c>
      <c r="Q81" s="68">
        <v>1</v>
      </c>
      <c r="R81" s="69">
        <f t="shared" si="42"/>
        <v>-7.0000000000000007E-2</v>
      </c>
      <c r="S81" s="64"/>
      <c r="T81" s="61">
        <f t="shared" si="43"/>
        <v>-7.0000000000000007E-2</v>
      </c>
      <c r="U81" s="62" t="str">
        <f t="shared" si="56"/>
        <v/>
      </c>
      <c r="V81" s="65"/>
      <c r="W81" s="67">
        <v>0</v>
      </c>
      <c r="X81" s="68">
        <v>1</v>
      </c>
      <c r="Y81" s="69">
        <f t="shared" si="44"/>
        <v>0</v>
      </c>
      <c r="Z81" s="64"/>
      <c r="AA81" s="61">
        <f t="shared" si="57"/>
        <v>7.0000000000000007E-2</v>
      </c>
      <c r="AB81" s="62" t="str">
        <f t="shared" si="58"/>
        <v/>
      </c>
      <c r="AC81" s="65"/>
      <c r="AD81" s="67">
        <v>0</v>
      </c>
      <c r="AE81" s="68">
        <v>1</v>
      </c>
      <c r="AF81" s="69">
        <f t="shared" si="45"/>
        <v>0</v>
      </c>
      <c r="AG81" s="64"/>
      <c r="AH81" s="61">
        <f t="shared" si="46"/>
        <v>0</v>
      </c>
      <c r="AI81" s="62" t="str">
        <f t="shared" si="47"/>
        <v/>
      </c>
      <c r="AJ81" s="65"/>
      <c r="AK81" s="67">
        <v>0</v>
      </c>
      <c r="AL81" s="68">
        <v>1</v>
      </c>
      <c r="AM81" s="69">
        <f t="shared" si="48"/>
        <v>0</v>
      </c>
      <c r="AN81" s="64"/>
      <c r="AO81" s="61">
        <f t="shared" si="49"/>
        <v>0</v>
      </c>
      <c r="AP81" s="62" t="str">
        <f t="shared" si="50"/>
        <v/>
      </c>
      <c r="AQ81" s="65"/>
      <c r="AR81" s="67">
        <v>0</v>
      </c>
      <c r="AS81" s="68">
        <v>1</v>
      </c>
      <c r="AT81" s="69">
        <f t="shared" si="51"/>
        <v>0</v>
      </c>
      <c r="AU81" s="64"/>
      <c r="AV81" s="61">
        <f t="shared" si="52"/>
        <v>0</v>
      </c>
      <c r="AW81" s="62" t="str">
        <f t="shared" si="53"/>
        <v/>
      </c>
    </row>
    <row r="82" spans="1:50" s="15" customFormat="1" x14ac:dyDescent="0.35">
      <c r="A82" s="13"/>
      <c r="B82" s="71" t="s">
        <v>107</v>
      </c>
      <c r="C82" s="56"/>
      <c r="D82" s="57" t="s">
        <v>24</v>
      </c>
      <c r="E82" s="56"/>
      <c r="F82" s="21"/>
      <c r="G82" s="67"/>
      <c r="H82" s="68"/>
      <c r="I82" s="69"/>
      <c r="J82" s="67"/>
      <c r="K82" s="68"/>
      <c r="L82" s="69"/>
      <c r="M82" s="61">
        <f t="shared" si="54"/>
        <v>0</v>
      </c>
      <c r="N82" s="62" t="str">
        <f t="shared" si="55"/>
        <v/>
      </c>
      <c r="O82" s="69"/>
      <c r="P82" s="67">
        <v>0</v>
      </c>
      <c r="Q82" s="68">
        <v>1</v>
      </c>
      <c r="R82" s="69">
        <f t="shared" si="42"/>
        <v>0</v>
      </c>
      <c r="S82" s="64"/>
      <c r="T82" s="61">
        <f t="shared" si="43"/>
        <v>0</v>
      </c>
      <c r="U82" s="62" t="str">
        <f t="shared" si="56"/>
        <v/>
      </c>
      <c r="V82" s="65"/>
      <c r="W82" s="67">
        <v>7.0000000000000007E-2</v>
      </c>
      <c r="X82" s="68">
        <v>1</v>
      </c>
      <c r="Y82" s="69">
        <f t="shared" si="44"/>
        <v>7.0000000000000007E-2</v>
      </c>
      <c r="Z82" s="64"/>
      <c r="AA82" s="61">
        <f t="shared" si="57"/>
        <v>7.0000000000000007E-2</v>
      </c>
      <c r="AB82" s="62" t="str">
        <f t="shared" si="58"/>
        <v/>
      </c>
      <c r="AC82" s="65"/>
      <c r="AD82" s="67">
        <v>0</v>
      </c>
      <c r="AE82" s="68">
        <v>1</v>
      </c>
      <c r="AF82" s="69">
        <f t="shared" si="45"/>
        <v>0</v>
      </c>
      <c r="AG82" s="64"/>
      <c r="AH82" s="61">
        <f t="shared" si="46"/>
        <v>-7.0000000000000007E-2</v>
      </c>
      <c r="AI82" s="62" t="str">
        <f t="shared" si="47"/>
        <v/>
      </c>
      <c r="AJ82" s="65"/>
      <c r="AK82" s="67">
        <v>0</v>
      </c>
      <c r="AL82" s="68">
        <v>1</v>
      </c>
      <c r="AM82" s="69">
        <f t="shared" si="48"/>
        <v>0</v>
      </c>
      <c r="AN82" s="64"/>
      <c r="AO82" s="61">
        <f t="shared" si="49"/>
        <v>0</v>
      </c>
      <c r="AP82" s="62" t="str">
        <f t="shared" si="50"/>
        <v/>
      </c>
      <c r="AQ82" s="65"/>
      <c r="AR82" s="67">
        <v>0</v>
      </c>
      <c r="AS82" s="68">
        <v>1</v>
      </c>
      <c r="AT82" s="69">
        <f t="shared" si="51"/>
        <v>0</v>
      </c>
      <c r="AU82" s="64"/>
      <c r="AV82" s="61">
        <f t="shared" si="52"/>
        <v>0</v>
      </c>
      <c r="AW82" s="62" t="str">
        <f t="shared" si="53"/>
        <v/>
      </c>
    </row>
    <row r="83" spans="1:50" s="15" customFormat="1" x14ac:dyDescent="0.35">
      <c r="A83" s="13"/>
      <c r="B83" s="71" t="s">
        <v>108</v>
      </c>
      <c r="C83" s="56"/>
      <c r="D83" s="57" t="s">
        <v>24</v>
      </c>
      <c r="E83" s="56"/>
      <c r="F83" s="21"/>
      <c r="G83" s="67"/>
      <c r="H83" s="68"/>
      <c r="I83" s="69"/>
      <c r="J83" s="67"/>
      <c r="K83" s="68"/>
      <c r="L83" s="69"/>
      <c r="M83" s="61">
        <f t="shared" si="54"/>
        <v>0</v>
      </c>
      <c r="N83" s="62" t="str">
        <f t="shared" si="55"/>
        <v/>
      </c>
      <c r="O83" s="69"/>
      <c r="P83" s="67">
        <v>0</v>
      </c>
      <c r="Q83" s="68">
        <v>1</v>
      </c>
      <c r="R83" s="69">
        <f t="shared" si="42"/>
        <v>0</v>
      </c>
      <c r="S83" s="64"/>
      <c r="T83" s="61">
        <f t="shared" si="43"/>
        <v>0</v>
      </c>
      <c r="U83" s="62" t="str">
        <f t="shared" si="56"/>
        <v/>
      </c>
      <c r="V83" s="65"/>
      <c r="W83" s="67">
        <v>0</v>
      </c>
      <c r="X83" s="68">
        <v>1</v>
      </c>
      <c r="Y83" s="69">
        <f t="shared" si="44"/>
        <v>0</v>
      </c>
      <c r="Z83" s="64"/>
      <c r="AA83" s="61">
        <f t="shared" si="57"/>
        <v>0</v>
      </c>
      <c r="AB83" s="62" t="str">
        <f t="shared" si="58"/>
        <v/>
      </c>
      <c r="AC83" s="65"/>
      <c r="AD83" s="67">
        <v>0.06</v>
      </c>
      <c r="AE83" s="68">
        <v>1</v>
      </c>
      <c r="AF83" s="69">
        <f t="shared" si="45"/>
        <v>0.06</v>
      </c>
      <c r="AG83" s="64"/>
      <c r="AH83" s="61">
        <f t="shared" si="46"/>
        <v>0.06</v>
      </c>
      <c r="AI83" s="62" t="str">
        <f t="shared" si="47"/>
        <v/>
      </c>
      <c r="AJ83" s="65"/>
      <c r="AK83" s="67">
        <v>0</v>
      </c>
      <c r="AL83" s="68">
        <v>1</v>
      </c>
      <c r="AM83" s="69">
        <f t="shared" si="48"/>
        <v>0</v>
      </c>
      <c r="AN83" s="64"/>
      <c r="AO83" s="61">
        <f t="shared" si="49"/>
        <v>-0.06</v>
      </c>
      <c r="AP83" s="62" t="str">
        <f t="shared" si="50"/>
        <v/>
      </c>
      <c r="AQ83" s="65"/>
      <c r="AR83" s="67">
        <v>0</v>
      </c>
      <c r="AS83" s="68">
        <v>1</v>
      </c>
      <c r="AT83" s="69">
        <f t="shared" si="51"/>
        <v>0</v>
      </c>
      <c r="AU83" s="64"/>
      <c r="AV83" s="61">
        <f t="shared" si="52"/>
        <v>0</v>
      </c>
      <c r="AW83" s="62" t="str">
        <f t="shared" si="53"/>
        <v/>
      </c>
    </row>
    <row r="84" spans="1:50" s="15" customFormat="1" x14ac:dyDescent="0.35">
      <c r="A84" s="13"/>
      <c r="B84" s="71" t="s">
        <v>109</v>
      </c>
      <c r="C84" s="56"/>
      <c r="D84" s="57" t="s">
        <v>24</v>
      </c>
      <c r="E84" s="56"/>
      <c r="F84" s="21"/>
      <c r="G84" s="67"/>
      <c r="H84" s="68"/>
      <c r="I84" s="69"/>
      <c r="J84" s="67"/>
      <c r="K84" s="68"/>
      <c r="L84" s="69"/>
      <c r="M84" s="61">
        <f t="shared" si="54"/>
        <v>0</v>
      </c>
      <c r="N84" s="62" t="str">
        <f t="shared" si="55"/>
        <v/>
      </c>
      <c r="O84" s="69"/>
      <c r="P84" s="67">
        <v>0</v>
      </c>
      <c r="Q84" s="68">
        <v>1</v>
      </c>
      <c r="R84" s="69">
        <f t="shared" si="42"/>
        <v>0</v>
      </c>
      <c r="S84" s="64"/>
      <c r="T84" s="61">
        <f t="shared" si="43"/>
        <v>0</v>
      </c>
      <c r="U84" s="62" t="str">
        <f t="shared" si="56"/>
        <v/>
      </c>
      <c r="V84" s="65"/>
      <c r="W84" s="67">
        <v>0</v>
      </c>
      <c r="X84" s="68">
        <v>1</v>
      </c>
      <c r="Y84" s="69">
        <f t="shared" si="44"/>
        <v>0</v>
      </c>
      <c r="Z84" s="64"/>
      <c r="AA84" s="61">
        <f t="shared" si="57"/>
        <v>0</v>
      </c>
      <c r="AB84" s="62" t="str">
        <f t="shared" si="58"/>
        <v/>
      </c>
      <c r="AC84" s="65"/>
      <c r="AD84" s="67">
        <v>0</v>
      </c>
      <c r="AE84" s="68">
        <v>1</v>
      </c>
      <c r="AF84" s="69">
        <f t="shared" si="45"/>
        <v>0</v>
      </c>
      <c r="AG84" s="64"/>
      <c r="AH84" s="61">
        <f t="shared" si="46"/>
        <v>0</v>
      </c>
      <c r="AI84" s="62" t="str">
        <f t="shared" si="47"/>
        <v/>
      </c>
      <c r="AJ84" s="65"/>
      <c r="AK84" s="67">
        <v>0</v>
      </c>
      <c r="AL84" s="68">
        <v>1</v>
      </c>
      <c r="AM84" s="69">
        <f t="shared" si="48"/>
        <v>0</v>
      </c>
      <c r="AN84" s="64"/>
      <c r="AO84" s="61">
        <f t="shared" si="49"/>
        <v>0</v>
      </c>
      <c r="AP84" s="62" t="str">
        <f t="shared" si="50"/>
        <v/>
      </c>
      <c r="AQ84" s="65"/>
      <c r="AR84" s="67">
        <v>0.78</v>
      </c>
      <c r="AS84" s="68">
        <v>1</v>
      </c>
      <c r="AT84" s="69">
        <f t="shared" si="51"/>
        <v>0.78</v>
      </c>
      <c r="AU84" s="64"/>
      <c r="AV84" s="61">
        <f t="shared" si="52"/>
        <v>0.78</v>
      </c>
      <c r="AW84" s="62" t="str">
        <f t="shared" si="53"/>
        <v/>
      </c>
    </row>
    <row r="85" spans="1:50" s="15" customFormat="1" x14ac:dyDescent="0.35">
      <c r="A85" s="13"/>
      <c r="B85" s="71" t="s">
        <v>110</v>
      </c>
      <c r="C85" s="56"/>
      <c r="D85" s="57" t="s">
        <v>24</v>
      </c>
      <c r="E85" s="56"/>
      <c r="F85" s="21"/>
      <c r="G85" s="67"/>
      <c r="H85" s="68"/>
      <c r="I85" s="69"/>
      <c r="J85" s="67"/>
      <c r="K85" s="68"/>
      <c r="L85" s="69"/>
      <c r="M85" s="61">
        <f t="shared" si="54"/>
        <v>0</v>
      </c>
      <c r="N85" s="62" t="str">
        <f t="shared" si="55"/>
        <v/>
      </c>
      <c r="O85" s="69"/>
      <c r="P85" s="67">
        <v>0.01</v>
      </c>
      <c r="Q85" s="68">
        <v>1</v>
      </c>
      <c r="R85" s="69">
        <f t="shared" si="42"/>
        <v>0.01</v>
      </c>
      <c r="S85" s="64"/>
      <c r="T85" s="61">
        <f t="shared" si="43"/>
        <v>0.01</v>
      </c>
      <c r="U85" s="62" t="str">
        <f t="shared" si="56"/>
        <v/>
      </c>
      <c r="V85" s="65"/>
      <c r="W85" s="67">
        <v>0</v>
      </c>
      <c r="X85" s="68">
        <v>1</v>
      </c>
      <c r="Y85" s="69">
        <f t="shared" si="44"/>
        <v>0</v>
      </c>
      <c r="Z85" s="64"/>
      <c r="AA85" s="61">
        <f t="shared" si="57"/>
        <v>-0.01</v>
      </c>
      <c r="AB85" s="62" t="str">
        <f t="shared" si="58"/>
        <v/>
      </c>
      <c r="AC85" s="65"/>
      <c r="AD85" s="67">
        <v>0</v>
      </c>
      <c r="AE85" s="68">
        <v>1</v>
      </c>
      <c r="AF85" s="69">
        <f t="shared" si="45"/>
        <v>0</v>
      </c>
      <c r="AG85" s="64"/>
      <c r="AH85" s="61">
        <f t="shared" si="46"/>
        <v>0</v>
      </c>
      <c r="AI85" s="62" t="str">
        <f t="shared" si="47"/>
        <v/>
      </c>
      <c r="AJ85" s="65"/>
      <c r="AK85" s="67">
        <v>0</v>
      </c>
      <c r="AL85" s="68">
        <v>1</v>
      </c>
      <c r="AM85" s="69">
        <f t="shared" si="48"/>
        <v>0</v>
      </c>
      <c r="AN85" s="64"/>
      <c r="AO85" s="61">
        <f t="shared" si="49"/>
        <v>0</v>
      </c>
      <c r="AP85" s="62" t="str">
        <f t="shared" si="50"/>
        <v/>
      </c>
      <c r="AQ85" s="65"/>
      <c r="AR85" s="67">
        <v>0</v>
      </c>
      <c r="AS85" s="68">
        <v>1</v>
      </c>
      <c r="AT85" s="69">
        <f t="shared" si="51"/>
        <v>0</v>
      </c>
      <c r="AU85" s="64"/>
      <c r="AV85" s="61">
        <f t="shared" si="52"/>
        <v>0</v>
      </c>
      <c r="AW85" s="62" t="str">
        <f t="shared" si="53"/>
        <v/>
      </c>
    </row>
    <row r="86" spans="1:50" s="15" customFormat="1" x14ac:dyDescent="0.35">
      <c r="A86" s="13"/>
      <c r="B86" s="71" t="s">
        <v>111</v>
      </c>
      <c r="C86" s="56"/>
      <c r="D86" s="57" t="s">
        <v>24</v>
      </c>
      <c r="E86" s="56"/>
      <c r="F86" s="21"/>
      <c r="G86" s="67"/>
      <c r="H86" s="68"/>
      <c r="I86" s="69"/>
      <c r="J86" s="67"/>
      <c r="K86" s="68"/>
      <c r="L86" s="69"/>
      <c r="M86" s="61">
        <f t="shared" si="54"/>
        <v>0</v>
      </c>
      <c r="N86" s="62" t="str">
        <f t="shared" si="55"/>
        <v/>
      </c>
      <c r="O86" s="69"/>
      <c r="P86" s="67">
        <v>0</v>
      </c>
      <c r="Q86" s="68">
        <v>1</v>
      </c>
      <c r="R86" s="69">
        <f t="shared" si="42"/>
        <v>0</v>
      </c>
      <c r="S86" s="64"/>
      <c r="T86" s="61">
        <f t="shared" si="43"/>
        <v>0</v>
      </c>
      <c r="U86" s="62" t="str">
        <f t="shared" si="56"/>
        <v/>
      </c>
      <c r="V86" s="65"/>
      <c r="W86" s="67">
        <v>-0.05</v>
      </c>
      <c r="X86" s="68">
        <v>1</v>
      </c>
      <c r="Y86" s="69">
        <f t="shared" si="44"/>
        <v>-0.05</v>
      </c>
      <c r="Z86" s="64"/>
      <c r="AA86" s="61">
        <f t="shared" si="57"/>
        <v>-0.05</v>
      </c>
      <c r="AB86" s="62" t="str">
        <f t="shared" si="58"/>
        <v/>
      </c>
      <c r="AC86" s="65"/>
      <c r="AD86" s="67">
        <v>-0.05</v>
      </c>
      <c r="AE86" s="68">
        <v>1</v>
      </c>
      <c r="AF86" s="69">
        <f t="shared" si="45"/>
        <v>-0.05</v>
      </c>
      <c r="AG86" s="64"/>
      <c r="AH86" s="61">
        <f t="shared" si="46"/>
        <v>0</v>
      </c>
      <c r="AI86" s="62">
        <f t="shared" si="47"/>
        <v>0</v>
      </c>
      <c r="AJ86" s="65"/>
      <c r="AK86" s="67">
        <v>-0.05</v>
      </c>
      <c r="AL86" s="68">
        <v>1</v>
      </c>
      <c r="AM86" s="69">
        <f t="shared" si="48"/>
        <v>-0.05</v>
      </c>
      <c r="AN86" s="64"/>
      <c r="AO86" s="61">
        <f t="shared" si="49"/>
        <v>0</v>
      </c>
      <c r="AP86" s="62">
        <f t="shared" si="50"/>
        <v>0</v>
      </c>
      <c r="AQ86" s="65"/>
      <c r="AR86" s="67">
        <v>0</v>
      </c>
      <c r="AS86" s="68">
        <v>1</v>
      </c>
      <c r="AT86" s="69">
        <f t="shared" si="51"/>
        <v>0</v>
      </c>
      <c r="AU86" s="64"/>
      <c r="AV86" s="61">
        <f t="shared" si="52"/>
        <v>0.05</v>
      </c>
      <c r="AW86" s="62" t="str">
        <f t="shared" si="53"/>
        <v/>
      </c>
    </row>
    <row r="87" spans="1:50" s="15" customFormat="1" x14ac:dyDescent="0.35">
      <c r="A87" s="13"/>
      <c r="B87" s="66" t="s">
        <v>121</v>
      </c>
      <c r="C87" s="56"/>
      <c r="D87" s="57" t="s">
        <v>24</v>
      </c>
      <c r="E87" s="56"/>
      <c r="F87" s="21"/>
      <c r="G87" s="67"/>
      <c r="H87" s="68"/>
      <c r="I87" s="69"/>
      <c r="J87" s="67"/>
      <c r="K87" s="68"/>
      <c r="L87" s="69"/>
      <c r="M87" s="61">
        <f t="shared" si="54"/>
        <v>0</v>
      </c>
      <c r="N87" s="62" t="str">
        <f t="shared" si="55"/>
        <v/>
      </c>
      <c r="O87" s="69"/>
      <c r="P87" s="67">
        <v>0</v>
      </c>
      <c r="Q87" s="68">
        <v>1</v>
      </c>
      <c r="R87" s="69">
        <f t="shared" si="42"/>
        <v>0</v>
      </c>
      <c r="S87" s="64"/>
      <c r="T87" s="61">
        <f t="shared" si="43"/>
        <v>0</v>
      </c>
      <c r="U87" s="62" t="str">
        <f t="shared" si="56"/>
        <v/>
      </c>
      <c r="V87" s="65"/>
      <c r="W87" s="67">
        <v>-0.11</v>
      </c>
      <c r="X87" s="68">
        <v>1</v>
      </c>
      <c r="Y87" s="69">
        <f t="shared" si="44"/>
        <v>-0.11</v>
      </c>
      <c r="Z87" s="64"/>
      <c r="AA87" s="61">
        <f t="shared" si="57"/>
        <v>-0.11</v>
      </c>
      <c r="AB87" s="62" t="str">
        <f t="shared" si="58"/>
        <v/>
      </c>
      <c r="AC87" s="65"/>
      <c r="AD87" s="67">
        <v>-0.11</v>
      </c>
      <c r="AE87" s="68">
        <v>1</v>
      </c>
      <c r="AF87" s="69">
        <f t="shared" si="45"/>
        <v>-0.11</v>
      </c>
      <c r="AG87" s="64"/>
      <c r="AH87" s="61">
        <f t="shared" si="46"/>
        <v>0</v>
      </c>
      <c r="AI87" s="62">
        <f t="shared" si="47"/>
        <v>0</v>
      </c>
      <c r="AJ87" s="65"/>
      <c r="AK87" s="67">
        <v>-0.11</v>
      </c>
      <c r="AL87" s="68">
        <v>1</v>
      </c>
      <c r="AM87" s="69">
        <f t="shared" si="48"/>
        <v>-0.11</v>
      </c>
      <c r="AN87" s="64"/>
      <c r="AO87" s="61">
        <f t="shared" si="49"/>
        <v>0</v>
      </c>
      <c r="AP87" s="62">
        <f t="shared" si="50"/>
        <v>0</v>
      </c>
      <c r="AQ87" s="65"/>
      <c r="AR87" s="67">
        <v>-0.11</v>
      </c>
      <c r="AS87" s="68">
        <v>1</v>
      </c>
      <c r="AT87" s="69">
        <f t="shared" si="51"/>
        <v>-0.11</v>
      </c>
      <c r="AU87" s="64"/>
      <c r="AV87" s="61">
        <f t="shared" si="52"/>
        <v>0</v>
      </c>
      <c r="AW87" s="62">
        <f t="shared" si="53"/>
        <v>0</v>
      </c>
    </row>
    <row r="88" spans="1:50" s="15" customFormat="1" x14ac:dyDescent="0.35">
      <c r="A88" s="13"/>
      <c r="B88" s="66" t="s">
        <v>112</v>
      </c>
      <c r="C88" s="56"/>
      <c r="D88" s="57" t="s">
        <v>24</v>
      </c>
      <c r="E88" s="56"/>
      <c r="F88" s="21"/>
      <c r="G88" s="67"/>
      <c r="H88" s="68"/>
      <c r="I88" s="69"/>
      <c r="J88" s="67"/>
      <c r="K88" s="68"/>
      <c r="L88" s="69"/>
      <c r="M88" s="61">
        <f t="shared" si="54"/>
        <v>0</v>
      </c>
      <c r="N88" s="62" t="str">
        <f t="shared" si="55"/>
        <v/>
      </c>
      <c r="O88" s="69"/>
      <c r="P88" s="67">
        <v>-1.0900000000000001</v>
      </c>
      <c r="Q88" s="68">
        <v>1</v>
      </c>
      <c r="R88" s="69">
        <f>Q88*P88</f>
        <v>-1.0900000000000001</v>
      </c>
      <c r="S88" s="64"/>
      <c r="T88" s="61">
        <f t="shared" si="43"/>
        <v>-1.0900000000000001</v>
      </c>
      <c r="U88" s="62" t="str">
        <f t="shared" si="56"/>
        <v/>
      </c>
      <c r="V88" s="65"/>
      <c r="W88" s="67">
        <v>-1.0900000000000001</v>
      </c>
      <c r="X88" s="68">
        <v>1</v>
      </c>
      <c r="Y88" s="69">
        <f>X88*W88</f>
        <v>-1.0900000000000001</v>
      </c>
      <c r="Z88" s="64"/>
      <c r="AA88" s="61">
        <f>Y88-R88</f>
        <v>0</v>
      </c>
      <c r="AB88" s="62">
        <f>IF(OR(R88=0,Y88=0),"",(AA88/R88))</f>
        <v>0</v>
      </c>
      <c r="AC88" s="65"/>
      <c r="AD88" s="67">
        <v>0</v>
      </c>
      <c r="AE88" s="68">
        <v>1</v>
      </c>
      <c r="AF88" s="69">
        <f>AE88*AD88</f>
        <v>0</v>
      </c>
      <c r="AG88" s="64"/>
      <c r="AH88" s="61">
        <f>AF88-Y88</f>
        <v>1.0900000000000001</v>
      </c>
      <c r="AI88" s="62" t="str">
        <f>IF(OR(Y88=0,AF88=0),"",(AH88/Y88))</f>
        <v/>
      </c>
      <c r="AJ88" s="65"/>
      <c r="AK88" s="67">
        <v>0</v>
      </c>
      <c r="AL88" s="68">
        <v>1</v>
      </c>
      <c r="AM88" s="69">
        <f>AL88*AK88</f>
        <v>0</v>
      </c>
      <c r="AN88" s="64"/>
      <c r="AO88" s="61">
        <f>AM88-AF88</f>
        <v>0</v>
      </c>
      <c r="AP88" s="62" t="str">
        <f>IF(OR(AF88=0,AM88=0),"",(AO88/AF88))</f>
        <v/>
      </c>
      <c r="AQ88" s="65"/>
      <c r="AR88" s="67">
        <v>0</v>
      </c>
      <c r="AS88" s="68">
        <v>1</v>
      </c>
      <c r="AT88" s="69">
        <f>AS88*AR88</f>
        <v>0</v>
      </c>
      <c r="AU88" s="64"/>
      <c r="AV88" s="61">
        <f>AT88-AM88</f>
        <v>0</v>
      </c>
      <c r="AW88" s="62" t="str">
        <f>IF(OR(AM88=0,AT88=0),"",(AV88/AM88))</f>
        <v/>
      </c>
    </row>
    <row r="89" spans="1:50" s="15" customFormat="1" x14ac:dyDescent="0.35">
      <c r="A89" s="13"/>
      <c r="B89" s="66" t="s">
        <v>113</v>
      </c>
      <c r="C89" s="56"/>
      <c r="D89" s="57" t="s">
        <v>24</v>
      </c>
      <c r="E89" s="56"/>
      <c r="F89" s="21"/>
      <c r="G89" s="67"/>
      <c r="H89" s="68"/>
      <c r="I89" s="69"/>
      <c r="J89" s="67"/>
      <c r="K89" s="68"/>
      <c r="L89" s="69"/>
      <c r="M89" s="61">
        <f>L89-I89</f>
        <v>0</v>
      </c>
      <c r="N89" s="62" t="str">
        <f>IF(OR(I89=0,L89=0),"",(M89/I89))</f>
        <v/>
      </c>
      <c r="O89" s="69"/>
      <c r="P89" s="67">
        <v>-0.22</v>
      </c>
      <c r="Q89" s="68">
        <v>1</v>
      </c>
      <c r="R89" s="69">
        <f>Q89*P89</f>
        <v>-0.22</v>
      </c>
      <c r="S89" s="64"/>
      <c r="T89" s="61">
        <f>R89-L89</f>
        <v>-0.22</v>
      </c>
      <c r="U89" s="62" t="str">
        <f>IF(OR(L89=0,R89=0),"",(T89/L89))</f>
        <v/>
      </c>
      <c r="V89" s="65"/>
      <c r="W89" s="67">
        <v>-0.22</v>
      </c>
      <c r="X89" s="68">
        <v>1</v>
      </c>
      <c r="Y89" s="69">
        <f>X89*W89</f>
        <v>-0.22</v>
      </c>
      <c r="Z89" s="64"/>
      <c r="AA89" s="61">
        <f>Y89-R89</f>
        <v>0</v>
      </c>
      <c r="AB89" s="62">
        <f>IF(OR(R89=0,Y89=0),"",(AA89/R89))</f>
        <v>0</v>
      </c>
      <c r="AC89" s="65"/>
      <c r="AD89" s="67">
        <v>-0.22</v>
      </c>
      <c r="AE89" s="68">
        <v>1</v>
      </c>
      <c r="AF89" s="69">
        <f>AE89*AD89</f>
        <v>-0.22</v>
      </c>
      <c r="AG89" s="64"/>
      <c r="AH89" s="61">
        <f>AF89-Y89</f>
        <v>0</v>
      </c>
      <c r="AI89" s="62">
        <f>IF(OR(Y89=0,AF89=0),"",(AH89/Y89))</f>
        <v>0</v>
      </c>
      <c r="AJ89" s="65"/>
      <c r="AK89" s="67">
        <v>-0.22</v>
      </c>
      <c r="AL89" s="68">
        <v>1</v>
      </c>
      <c r="AM89" s="69">
        <f>AL89*AK89</f>
        <v>-0.22</v>
      </c>
      <c r="AN89" s="64"/>
      <c r="AO89" s="61">
        <f>AM89-AF89</f>
        <v>0</v>
      </c>
      <c r="AP89" s="62">
        <f>IF(OR(AF89=0,AM89=0),"",(AO89/AF89))</f>
        <v>0</v>
      </c>
      <c r="AQ89" s="65"/>
      <c r="AR89" s="67">
        <v>-0.22</v>
      </c>
      <c r="AS89" s="68">
        <v>1</v>
      </c>
      <c r="AT89" s="69">
        <f>AS89*AR89</f>
        <v>-0.22</v>
      </c>
      <c r="AU89" s="64"/>
      <c r="AV89" s="61">
        <f>AT89-AM89</f>
        <v>0</v>
      </c>
      <c r="AW89" s="62">
        <f>IF(OR(AM89=0,AT89=0),"",(AV89/AM89))</f>
        <v>0</v>
      </c>
    </row>
    <row r="90" spans="1:50" s="15" customFormat="1" x14ac:dyDescent="0.35">
      <c r="A90" s="13"/>
      <c r="B90" s="72" t="s">
        <v>114</v>
      </c>
      <c r="C90" s="56"/>
      <c r="D90" s="57" t="s">
        <v>24</v>
      </c>
      <c r="E90" s="56"/>
      <c r="F90" s="21"/>
      <c r="G90" s="67"/>
      <c r="H90" s="68"/>
      <c r="I90" s="69"/>
      <c r="J90" s="67"/>
      <c r="K90" s="68"/>
      <c r="L90" s="69"/>
      <c r="M90" s="61">
        <f t="shared" si="54"/>
        <v>0</v>
      </c>
      <c r="N90" s="62" t="str">
        <f t="shared" si="55"/>
        <v/>
      </c>
      <c r="O90" s="69"/>
      <c r="P90" s="67">
        <v>0</v>
      </c>
      <c r="Q90" s="68">
        <v>1</v>
      </c>
      <c r="R90" s="69">
        <f t="shared" si="42"/>
        <v>0</v>
      </c>
      <c r="S90" s="64"/>
      <c r="T90" s="61">
        <f t="shared" si="43"/>
        <v>0</v>
      </c>
      <c r="U90" s="62" t="str">
        <f t="shared" si="56"/>
        <v/>
      </c>
      <c r="V90" s="65"/>
      <c r="W90" s="67">
        <v>-0.56999999999999995</v>
      </c>
      <c r="X90" s="68">
        <v>1</v>
      </c>
      <c r="Y90" s="69">
        <f t="shared" si="44"/>
        <v>-0.56999999999999995</v>
      </c>
      <c r="Z90" s="64"/>
      <c r="AA90" s="61">
        <f t="shared" si="57"/>
        <v>-0.56999999999999995</v>
      </c>
      <c r="AB90" s="62" t="str">
        <f t="shared" si="58"/>
        <v/>
      </c>
      <c r="AC90" s="65"/>
      <c r="AD90" s="67">
        <v>-0.56999999999999995</v>
      </c>
      <c r="AE90" s="68">
        <v>1</v>
      </c>
      <c r="AF90" s="69">
        <f t="shared" si="45"/>
        <v>-0.56999999999999995</v>
      </c>
      <c r="AG90" s="64"/>
      <c r="AH90" s="61">
        <f t="shared" si="46"/>
        <v>0</v>
      </c>
      <c r="AI90" s="62">
        <f t="shared" si="47"/>
        <v>0</v>
      </c>
      <c r="AJ90" s="65"/>
      <c r="AK90" s="67">
        <v>-0.56999999999999995</v>
      </c>
      <c r="AL90" s="68">
        <v>1</v>
      </c>
      <c r="AM90" s="69">
        <f t="shared" si="48"/>
        <v>-0.56999999999999995</v>
      </c>
      <c r="AN90" s="64"/>
      <c r="AO90" s="61">
        <f t="shared" si="49"/>
        <v>0</v>
      </c>
      <c r="AP90" s="62">
        <f t="shared" si="50"/>
        <v>0</v>
      </c>
      <c r="AQ90" s="65"/>
      <c r="AR90" s="67">
        <v>-0.56999999999999995</v>
      </c>
      <c r="AS90" s="68">
        <v>1</v>
      </c>
      <c r="AT90" s="69">
        <f t="shared" si="51"/>
        <v>-0.56999999999999995</v>
      </c>
      <c r="AU90" s="64"/>
      <c r="AV90" s="61">
        <f t="shared" si="52"/>
        <v>0</v>
      </c>
      <c r="AW90" s="62">
        <f t="shared" si="53"/>
        <v>0</v>
      </c>
    </row>
    <row r="91" spans="1:50" s="281" customFormat="1" x14ac:dyDescent="0.35">
      <c r="A91" s="271"/>
      <c r="B91" s="183" t="s">
        <v>28</v>
      </c>
      <c r="C91" s="272"/>
      <c r="D91" s="273"/>
      <c r="E91" s="272"/>
      <c r="F91" s="274"/>
      <c r="G91" s="275"/>
      <c r="H91" s="276"/>
      <c r="I91" s="277">
        <f>SUM(I75:I90)</f>
        <v>33.86</v>
      </c>
      <c r="J91" s="275"/>
      <c r="K91" s="276"/>
      <c r="L91" s="277">
        <f>SUM(L75:L90)</f>
        <v>35.489999999999995</v>
      </c>
      <c r="M91" s="278">
        <f t="shared" si="54"/>
        <v>1.6299999999999955</v>
      </c>
      <c r="N91" s="279">
        <f t="shared" si="55"/>
        <v>4.8139397519196561E-2</v>
      </c>
      <c r="O91" s="277"/>
      <c r="P91" s="275"/>
      <c r="Q91" s="276"/>
      <c r="R91" s="277">
        <f>SUM(R75:R90)</f>
        <v>34.219999999999992</v>
      </c>
      <c r="S91" s="274"/>
      <c r="T91" s="278">
        <f t="shared" si="43"/>
        <v>-1.2700000000000031</v>
      </c>
      <c r="U91" s="279">
        <f t="shared" si="56"/>
        <v>-3.5784728092420497E-2</v>
      </c>
      <c r="V91" s="280"/>
      <c r="W91" s="275"/>
      <c r="X91" s="276"/>
      <c r="Y91" s="277">
        <f>SUM(Y75:Y90)</f>
        <v>36.06</v>
      </c>
      <c r="Z91" s="274"/>
      <c r="AA91" s="278">
        <f t="shared" si="57"/>
        <v>1.8400000000000105</v>
      </c>
      <c r="AB91" s="279">
        <f t="shared" si="58"/>
        <v>5.3769725306838427E-2</v>
      </c>
      <c r="AC91" s="280"/>
      <c r="AD91" s="275"/>
      <c r="AE91" s="276"/>
      <c r="AF91" s="277">
        <f>SUM(AF75:AF90)</f>
        <v>38.24</v>
      </c>
      <c r="AG91" s="274"/>
      <c r="AH91" s="278">
        <f t="shared" si="46"/>
        <v>2.1799999999999997</v>
      </c>
      <c r="AI91" s="279">
        <f t="shared" si="47"/>
        <v>6.0454797559622839E-2</v>
      </c>
      <c r="AJ91" s="280"/>
      <c r="AK91" s="275"/>
      <c r="AL91" s="276"/>
      <c r="AM91" s="277">
        <f>SUM(AM75:AM90)</f>
        <v>40.510000000000005</v>
      </c>
      <c r="AN91" s="274"/>
      <c r="AO91" s="278">
        <f t="shared" si="49"/>
        <v>2.2700000000000031</v>
      </c>
      <c r="AP91" s="279">
        <f t="shared" si="50"/>
        <v>5.9361924686192551E-2</v>
      </c>
      <c r="AQ91" s="280"/>
      <c r="AR91" s="275"/>
      <c r="AS91" s="276"/>
      <c r="AT91" s="277">
        <f>SUM(AT75:AT90)</f>
        <v>42.150000000000006</v>
      </c>
      <c r="AU91" s="274"/>
      <c r="AV91" s="278">
        <f t="shared" si="52"/>
        <v>1.6400000000000006</v>
      </c>
      <c r="AW91" s="279">
        <f t="shared" si="53"/>
        <v>4.0483831152801783E-2</v>
      </c>
      <c r="AX91" s="280"/>
    </row>
    <row r="92" spans="1:50" ht="15.75" customHeight="1" x14ac:dyDescent="0.35">
      <c r="A92" s="237"/>
      <c r="B92" s="66" t="s">
        <v>29</v>
      </c>
      <c r="C92" s="264"/>
      <c r="D92" s="263" t="s">
        <v>30</v>
      </c>
      <c r="E92" s="264"/>
      <c r="F92" s="264"/>
      <c r="G92" s="282">
        <f>+$J$33</f>
        <v>9.3670000000000003E-2</v>
      </c>
      <c r="H92" s="283">
        <f>$G$70*(1+G119)-$G$70</f>
        <v>5.8410000000000082</v>
      </c>
      <c r="I92" s="284">
        <f>H92*G92</f>
        <v>0.54712647000000081</v>
      </c>
      <c r="J92" s="282">
        <f>+$J$33</f>
        <v>9.3670000000000003E-2</v>
      </c>
      <c r="K92" s="283">
        <f>$G$70*(1+J119)-$G$70</f>
        <v>5.8410000000000082</v>
      </c>
      <c r="L92" s="284">
        <f>K92*J92</f>
        <v>0.54712647000000081</v>
      </c>
      <c r="M92" s="268">
        <f t="shared" si="54"/>
        <v>0</v>
      </c>
      <c r="N92" s="269">
        <f t="shared" si="55"/>
        <v>0</v>
      </c>
      <c r="O92" s="284"/>
      <c r="P92" s="282">
        <f>+$J$33</f>
        <v>9.3670000000000003E-2</v>
      </c>
      <c r="Q92" s="283">
        <f>$G$70*(1+P119)-$G$70</f>
        <v>5.8410000000000082</v>
      </c>
      <c r="R92" s="284">
        <f>Q92*P92</f>
        <v>0.54712647000000081</v>
      </c>
      <c r="S92" s="264"/>
      <c r="T92" s="268">
        <f t="shared" si="43"/>
        <v>0</v>
      </c>
      <c r="U92" s="269">
        <f t="shared" si="56"/>
        <v>0</v>
      </c>
      <c r="V92" s="243"/>
      <c r="W92" s="282">
        <f>+$J$33</f>
        <v>9.3670000000000003E-2</v>
      </c>
      <c r="X92" s="283">
        <f>$G$70*(1+W119)-$G$70</f>
        <v>5.8410000000000082</v>
      </c>
      <c r="Y92" s="284">
        <f>X92*W92</f>
        <v>0.54712647000000081</v>
      </c>
      <c r="Z92" s="264"/>
      <c r="AA92" s="268">
        <f t="shared" si="57"/>
        <v>0</v>
      </c>
      <c r="AB92" s="269">
        <f t="shared" si="58"/>
        <v>0</v>
      </c>
      <c r="AC92" s="243"/>
      <c r="AD92" s="282">
        <f>+$J$33</f>
        <v>9.3670000000000003E-2</v>
      </c>
      <c r="AE92" s="283">
        <f>$G$70*(1+AD119)-$G$70</f>
        <v>5.8410000000000082</v>
      </c>
      <c r="AF92" s="284">
        <f>AE92*AD92</f>
        <v>0.54712647000000081</v>
      </c>
      <c r="AG92" s="264"/>
      <c r="AH92" s="268">
        <f t="shared" si="46"/>
        <v>0</v>
      </c>
      <c r="AI92" s="269">
        <f t="shared" si="47"/>
        <v>0</v>
      </c>
      <c r="AJ92" s="243"/>
      <c r="AK92" s="282">
        <f>+$J$33</f>
        <v>9.3670000000000003E-2</v>
      </c>
      <c r="AL92" s="283">
        <f>$G$70*(1+AK119)-$G$70</f>
        <v>5.8410000000000082</v>
      </c>
      <c r="AM92" s="284">
        <f>AL92*AK92</f>
        <v>0.54712647000000081</v>
      </c>
      <c r="AN92" s="264"/>
      <c r="AO92" s="268">
        <f t="shared" si="49"/>
        <v>0</v>
      </c>
      <c r="AP92" s="269">
        <f t="shared" si="50"/>
        <v>0</v>
      </c>
      <c r="AQ92" s="243"/>
      <c r="AR92" s="282">
        <f>+$J$33</f>
        <v>9.3670000000000003E-2</v>
      </c>
      <c r="AS92" s="283">
        <f>$G$70*(1+AR119)-$G$70</f>
        <v>5.8410000000000082</v>
      </c>
      <c r="AT92" s="284">
        <f>AS92*AR92</f>
        <v>0.54712647000000081</v>
      </c>
      <c r="AU92" s="264"/>
      <c r="AV92" s="268">
        <f t="shared" si="52"/>
        <v>0</v>
      </c>
      <c r="AW92" s="269">
        <f t="shared" si="53"/>
        <v>0</v>
      </c>
      <c r="AX92" s="243"/>
    </row>
    <row r="93" spans="1:50" s="15" customFormat="1" ht="15.75" customHeight="1" x14ac:dyDescent="0.35">
      <c r="A93" s="13"/>
      <c r="B93" s="87" t="str">
        <f>+RESIDENTIAL!$B$46</f>
        <v>Rate Rider for Disposition of Deferral/Variance Accounts - effective until December 31, 2024</v>
      </c>
      <c r="C93" s="56"/>
      <c r="D93" s="57" t="s">
        <v>30</v>
      </c>
      <c r="E93" s="56"/>
      <c r="F93" s="21"/>
      <c r="G93" s="90">
        <f>G34</f>
        <v>3.0300000000000001E-3</v>
      </c>
      <c r="H93" s="91">
        <f>$G$70</f>
        <v>198</v>
      </c>
      <c r="I93" s="69">
        <f>H93*G93</f>
        <v>0.59994000000000003</v>
      </c>
      <c r="J93" s="90">
        <f>J34</f>
        <v>3.9899999999999996E-3</v>
      </c>
      <c r="K93" s="91">
        <f>$G$70</f>
        <v>198</v>
      </c>
      <c r="L93" s="69">
        <f>K93*J93</f>
        <v>0.79001999999999994</v>
      </c>
      <c r="M93" s="61">
        <f t="shared" si="54"/>
        <v>0.19007999999999992</v>
      </c>
      <c r="N93" s="269">
        <f t="shared" si="55"/>
        <v>0.31683168316831667</v>
      </c>
      <c r="O93" s="69"/>
      <c r="P93" s="90">
        <f>P34</f>
        <v>0</v>
      </c>
      <c r="Q93" s="91">
        <f t="shared" ref="Q93:Q94" si="59">$G$70</f>
        <v>198</v>
      </c>
      <c r="R93" s="69">
        <f>Q93*P93</f>
        <v>0</v>
      </c>
      <c r="S93" s="64"/>
      <c r="T93" s="61">
        <f t="shared" si="43"/>
        <v>-0.79001999999999994</v>
      </c>
      <c r="U93" s="91">
        <f>K70</f>
        <v>0</v>
      </c>
      <c r="V93" s="65"/>
      <c r="W93" s="90">
        <f>W34</f>
        <v>0</v>
      </c>
      <c r="X93" s="91">
        <f>$G$70</f>
        <v>198</v>
      </c>
      <c r="Y93" s="69">
        <f>X93*W93</f>
        <v>0</v>
      </c>
      <c r="Z93" s="64"/>
      <c r="AA93" s="61">
        <f t="shared" si="57"/>
        <v>0</v>
      </c>
      <c r="AB93" s="269" t="str">
        <f t="shared" si="58"/>
        <v/>
      </c>
      <c r="AC93" s="65"/>
      <c r="AD93" s="90">
        <f>AD34</f>
        <v>0</v>
      </c>
      <c r="AE93" s="91">
        <f>$G$70</f>
        <v>198</v>
      </c>
      <c r="AF93" s="69">
        <f>AE93*AD93</f>
        <v>0</v>
      </c>
      <c r="AG93" s="64"/>
      <c r="AH93" s="61">
        <f t="shared" si="46"/>
        <v>0</v>
      </c>
      <c r="AI93" s="269" t="str">
        <f t="shared" si="47"/>
        <v/>
      </c>
      <c r="AJ93" s="65"/>
      <c r="AK93" s="90">
        <f>AK34</f>
        <v>0</v>
      </c>
      <c r="AL93" s="91">
        <f>$G$70</f>
        <v>198</v>
      </c>
      <c r="AM93" s="69">
        <f>AL93*AK93</f>
        <v>0</v>
      </c>
      <c r="AN93" s="64"/>
      <c r="AO93" s="61">
        <f t="shared" si="49"/>
        <v>0</v>
      </c>
      <c r="AP93" s="269" t="str">
        <f t="shared" si="50"/>
        <v/>
      </c>
      <c r="AQ93" s="65"/>
      <c r="AR93" s="90">
        <f>AR34</f>
        <v>0</v>
      </c>
      <c r="AS93" s="91">
        <f>$G$70</f>
        <v>198</v>
      </c>
      <c r="AT93" s="69">
        <f>AS93*AR93</f>
        <v>0</v>
      </c>
      <c r="AU93" s="64"/>
      <c r="AV93" s="61">
        <f t="shared" si="52"/>
        <v>0</v>
      </c>
      <c r="AW93" s="269" t="str">
        <f t="shared" si="53"/>
        <v/>
      </c>
      <c r="AX93" s="65"/>
    </row>
    <row r="94" spans="1:50" s="15" customFormat="1" ht="15.75" customHeight="1" x14ac:dyDescent="0.35">
      <c r="A94" s="13"/>
      <c r="B94" s="87" t="str">
        <f>+RESIDENTIAL!$B$47</f>
        <v>Rate Rider for Disposition of Capacity Based Recovery Account - Applicable only for Class B Customers - effective until December 31, 2024</v>
      </c>
      <c r="C94" s="56"/>
      <c r="D94" s="57" t="s">
        <v>30</v>
      </c>
      <c r="E94" s="56"/>
      <c r="F94" s="21"/>
      <c r="G94" s="90">
        <f>G35</f>
        <v>-1.4999999999999999E-4</v>
      </c>
      <c r="H94" s="91">
        <f>$G$70</f>
        <v>198</v>
      </c>
      <c r="I94" s="69">
        <f>H94*G94</f>
        <v>-2.9699999999999997E-2</v>
      </c>
      <c r="J94" s="90">
        <f>J35</f>
        <v>-1.2999999999999999E-4</v>
      </c>
      <c r="K94" s="91">
        <f>$G$70</f>
        <v>198</v>
      </c>
      <c r="L94" s="69">
        <f>K94*J94</f>
        <v>-2.5739999999999999E-2</v>
      </c>
      <c r="M94" s="61">
        <f t="shared" si="54"/>
        <v>3.9599999999999982E-3</v>
      </c>
      <c r="N94" s="269">
        <f t="shared" si="55"/>
        <v>-0.13333333333333328</v>
      </c>
      <c r="O94" s="69"/>
      <c r="P94" s="90">
        <f>P35</f>
        <v>0</v>
      </c>
      <c r="Q94" s="91">
        <f t="shared" si="59"/>
        <v>198</v>
      </c>
      <c r="R94" s="69">
        <f>Q94*P94</f>
        <v>0</v>
      </c>
      <c r="S94" s="64"/>
      <c r="T94" s="61">
        <f t="shared" si="43"/>
        <v>2.5739999999999999E-2</v>
      </c>
      <c r="U94" s="91">
        <f>K71</f>
        <v>0</v>
      </c>
      <c r="V94" s="65"/>
      <c r="W94" s="90">
        <f>W35</f>
        <v>0</v>
      </c>
      <c r="X94" s="91">
        <f>$G$70</f>
        <v>198</v>
      </c>
      <c r="Y94" s="69">
        <f>X94*W94</f>
        <v>0</v>
      </c>
      <c r="Z94" s="64"/>
      <c r="AA94" s="61">
        <f t="shared" si="57"/>
        <v>0</v>
      </c>
      <c r="AB94" s="269" t="str">
        <f t="shared" si="58"/>
        <v/>
      </c>
      <c r="AC94" s="65"/>
      <c r="AD94" s="90">
        <f>AD35</f>
        <v>0</v>
      </c>
      <c r="AE94" s="91">
        <f>$G$70</f>
        <v>198</v>
      </c>
      <c r="AF94" s="69">
        <f>AE94*AD94</f>
        <v>0</v>
      </c>
      <c r="AG94" s="64"/>
      <c r="AH94" s="61">
        <f t="shared" si="46"/>
        <v>0</v>
      </c>
      <c r="AI94" s="269" t="str">
        <f t="shared" si="47"/>
        <v/>
      </c>
      <c r="AJ94" s="65"/>
      <c r="AK94" s="90">
        <f>AK35</f>
        <v>0</v>
      </c>
      <c r="AL94" s="91">
        <f>$G$70</f>
        <v>198</v>
      </c>
      <c r="AM94" s="69">
        <f>AL94*AK94</f>
        <v>0</v>
      </c>
      <c r="AN94" s="64"/>
      <c r="AO94" s="61">
        <f t="shared" si="49"/>
        <v>0</v>
      </c>
      <c r="AP94" s="269" t="str">
        <f t="shared" si="50"/>
        <v/>
      </c>
      <c r="AQ94" s="65"/>
      <c r="AR94" s="90">
        <f>AR35</f>
        <v>0</v>
      </c>
      <c r="AS94" s="91">
        <f>$G$70</f>
        <v>198</v>
      </c>
      <c r="AT94" s="69">
        <f>AS94*AR94</f>
        <v>0</v>
      </c>
      <c r="AU94" s="64"/>
      <c r="AV94" s="61">
        <f t="shared" si="52"/>
        <v>0</v>
      </c>
      <c r="AW94" s="269" t="str">
        <f t="shared" si="53"/>
        <v/>
      </c>
      <c r="AX94" s="65"/>
    </row>
    <row r="95" spans="1:50" s="15" customFormat="1" ht="15.75" customHeight="1" x14ac:dyDescent="0.35">
      <c r="A95" s="13"/>
      <c r="B95" s="87" t="str">
        <f>+RESIDENTIAL!$B$48</f>
        <v>Rate Rider for Disposition of Global Adjustment Account - Applicable only for Non-RPP Customers - effective until December 31, 2023</v>
      </c>
      <c r="C95" s="56"/>
      <c r="D95" s="57" t="s">
        <v>30</v>
      </c>
      <c r="E95" s="56"/>
      <c r="F95" s="21"/>
      <c r="G95" s="90">
        <f>G36</f>
        <v>-2.5100000000000001E-3</v>
      </c>
      <c r="H95" s="91"/>
      <c r="I95" s="69">
        <f t="shared" ref="I95" si="60">H95*G95</f>
        <v>0</v>
      </c>
      <c r="J95" s="90">
        <f>J36</f>
        <v>0</v>
      </c>
      <c r="K95" s="91"/>
      <c r="L95" s="69">
        <f t="shared" ref="L95" si="61">K95*J95</f>
        <v>0</v>
      </c>
      <c r="M95" s="61">
        <f t="shared" si="54"/>
        <v>0</v>
      </c>
      <c r="N95" s="269" t="str">
        <f t="shared" si="55"/>
        <v/>
      </c>
      <c r="O95" s="69"/>
      <c r="P95" s="90">
        <f>P36</f>
        <v>0</v>
      </c>
      <c r="Q95" s="91"/>
      <c r="R95" s="69">
        <f t="shared" ref="R95" si="62">Q95*P95</f>
        <v>0</v>
      </c>
      <c r="S95" s="64"/>
      <c r="T95" s="61">
        <f t="shared" si="43"/>
        <v>0</v>
      </c>
      <c r="U95" s="269" t="str">
        <f t="shared" ref="U95:U116" si="63">IF(OR(L95=0,R95=0),"",(T95/L95))</f>
        <v/>
      </c>
      <c r="V95" s="65"/>
      <c r="W95" s="90">
        <f>W36</f>
        <v>0</v>
      </c>
      <c r="X95" s="91"/>
      <c r="Y95" s="69">
        <f t="shared" ref="Y95" si="64">X95*W95</f>
        <v>0</v>
      </c>
      <c r="Z95" s="64"/>
      <c r="AA95" s="61">
        <f t="shared" si="57"/>
        <v>0</v>
      </c>
      <c r="AB95" s="269" t="str">
        <f t="shared" si="58"/>
        <v/>
      </c>
      <c r="AC95" s="65"/>
      <c r="AD95" s="90">
        <f>AD36</f>
        <v>0</v>
      </c>
      <c r="AE95" s="91"/>
      <c r="AF95" s="69">
        <f t="shared" ref="AF95" si="65">AE95*AD95</f>
        <v>0</v>
      </c>
      <c r="AG95" s="64"/>
      <c r="AH95" s="61">
        <f t="shared" si="46"/>
        <v>0</v>
      </c>
      <c r="AI95" s="269" t="str">
        <f t="shared" si="47"/>
        <v/>
      </c>
      <c r="AJ95" s="65"/>
      <c r="AK95" s="90">
        <f>AK36</f>
        <v>0</v>
      </c>
      <c r="AL95" s="91"/>
      <c r="AM95" s="69">
        <f t="shared" ref="AM95" si="66">AL95*AK95</f>
        <v>0</v>
      </c>
      <c r="AN95" s="64"/>
      <c r="AO95" s="61">
        <f t="shared" si="49"/>
        <v>0</v>
      </c>
      <c r="AP95" s="269" t="str">
        <f t="shared" si="50"/>
        <v/>
      </c>
      <c r="AQ95" s="65"/>
      <c r="AR95" s="90">
        <f>AR36</f>
        <v>0</v>
      </c>
      <c r="AS95" s="91"/>
      <c r="AT95" s="69">
        <f t="shared" ref="AT95" si="67">AS95*AR95</f>
        <v>0</v>
      </c>
      <c r="AU95" s="64"/>
      <c r="AV95" s="61">
        <f t="shared" si="52"/>
        <v>0</v>
      </c>
      <c r="AW95" s="269" t="str">
        <f t="shared" si="53"/>
        <v/>
      </c>
      <c r="AX95" s="65"/>
    </row>
    <row r="96" spans="1:50" ht="15.75" customHeight="1" x14ac:dyDescent="0.35">
      <c r="A96" s="237"/>
      <c r="B96" s="285" t="str">
        <f>B37</f>
        <v>Rate Rider for Smart Metering Entity Charge - effective until December 31, 2027</v>
      </c>
      <c r="C96" s="262"/>
      <c r="D96" s="263" t="s">
        <v>24</v>
      </c>
      <c r="E96" s="262"/>
      <c r="F96" s="264"/>
      <c r="G96" s="286">
        <f>G37</f>
        <v>0.41</v>
      </c>
      <c r="H96" s="266">
        <v>1</v>
      </c>
      <c r="I96" s="267">
        <f>H96*G96</f>
        <v>0.41</v>
      </c>
      <c r="J96" s="286">
        <f>J37</f>
        <v>0.41</v>
      </c>
      <c r="K96" s="266">
        <v>1</v>
      </c>
      <c r="L96" s="267">
        <f>K96*J96</f>
        <v>0.41</v>
      </c>
      <c r="M96" s="268">
        <f t="shared" si="54"/>
        <v>0</v>
      </c>
      <c r="N96" s="269">
        <f t="shared" si="55"/>
        <v>0</v>
      </c>
      <c r="O96" s="267"/>
      <c r="P96" s="286">
        <f>P37</f>
        <v>0.41</v>
      </c>
      <c r="Q96" s="266">
        <v>1</v>
      </c>
      <c r="R96" s="267">
        <f>Q96*P96</f>
        <v>0.41</v>
      </c>
      <c r="S96" s="264"/>
      <c r="T96" s="268">
        <f t="shared" si="43"/>
        <v>0</v>
      </c>
      <c r="U96" s="269">
        <f t="shared" si="63"/>
        <v>0</v>
      </c>
      <c r="V96" s="243"/>
      <c r="W96" s="286">
        <f>W37</f>
        <v>0.41</v>
      </c>
      <c r="X96" s="266">
        <v>1</v>
      </c>
      <c r="Y96" s="267">
        <f>X96*W96</f>
        <v>0.41</v>
      </c>
      <c r="Z96" s="264"/>
      <c r="AA96" s="268">
        <f t="shared" si="57"/>
        <v>0</v>
      </c>
      <c r="AB96" s="269">
        <f t="shared" si="58"/>
        <v>0</v>
      </c>
      <c r="AC96" s="243"/>
      <c r="AD96" s="286">
        <f>AD37</f>
        <v>0.41</v>
      </c>
      <c r="AE96" s="266">
        <v>1</v>
      </c>
      <c r="AF96" s="267">
        <f>AE96*AD96</f>
        <v>0.41</v>
      </c>
      <c r="AG96" s="264"/>
      <c r="AH96" s="268">
        <f t="shared" si="46"/>
        <v>0</v>
      </c>
      <c r="AI96" s="269">
        <f t="shared" si="47"/>
        <v>0</v>
      </c>
      <c r="AJ96" s="243"/>
      <c r="AK96" s="286">
        <f>AK37</f>
        <v>0</v>
      </c>
      <c r="AL96" s="266">
        <v>1</v>
      </c>
      <c r="AM96" s="267">
        <f>AL96*AK96</f>
        <v>0</v>
      </c>
      <c r="AN96" s="264"/>
      <c r="AO96" s="268">
        <f t="shared" si="49"/>
        <v>-0.41</v>
      </c>
      <c r="AP96" s="269" t="str">
        <f t="shared" si="50"/>
        <v/>
      </c>
      <c r="AQ96" s="243"/>
      <c r="AR96" s="286">
        <f>AR37</f>
        <v>0</v>
      </c>
      <c r="AS96" s="266">
        <v>1</v>
      </c>
      <c r="AT96" s="267">
        <f>AS96*AR96</f>
        <v>0</v>
      </c>
      <c r="AU96" s="264"/>
      <c r="AV96" s="268">
        <f t="shared" si="52"/>
        <v>0</v>
      </c>
      <c r="AW96" s="269" t="str">
        <f t="shared" si="53"/>
        <v/>
      </c>
      <c r="AX96" s="243"/>
    </row>
    <row r="97" spans="1:50" s="281" customFormat="1" x14ac:dyDescent="0.35">
      <c r="A97" s="271"/>
      <c r="B97" s="287" t="s">
        <v>35</v>
      </c>
      <c r="C97" s="288"/>
      <c r="D97" s="289"/>
      <c r="E97" s="288"/>
      <c r="F97" s="274"/>
      <c r="G97" s="290"/>
      <c r="H97" s="291"/>
      <c r="I97" s="292">
        <f>SUM(I92:I96)+I91</f>
        <v>35.387366470000003</v>
      </c>
      <c r="J97" s="290"/>
      <c r="K97" s="291"/>
      <c r="L97" s="292">
        <f>SUM(L92:L96)+L91</f>
        <v>37.211406469999993</v>
      </c>
      <c r="M97" s="278">
        <f t="shared" si="54"/>
        <v>1.8240399999999894</v>
      </c>
      <c r="N97" s="279">
        <f t="shared" si="55"/>
        <v>5.1544949001682216E-2</v>
      </c>
      <c r="O97" s="292"/>
      <c r="P97" s="290"/>
      <c r="Q97" s="291"/>
      <c r="R97" s="292">
        <f>SUM(R92:R96)+R91</f>
        <v>35.17712646999999</v>
      </c>
      <c r="S97" s="274"/>
      <c r="T97" s="278">
        <f t="shared" si="43"/>
        <v>-2.0342800000000025</v>
      </c>
      <c r="U97" s="279">
        <f t="shared" si="63"/>
        <v>-5.466818357537892E-2</v>
      </c>
      <c r="V97" s="280"/>
      <c r="W97" s="290"/>
      <c r="X97" s="291"/>
      <c r="Y97" s="292">
        <f>SUM(Y92:Y96)+Y91</f>
        <v>37.017126470000001</v>
      </c>
      <c r="Z97" s="274"/>
      <c r="AA97" s="278">
        <f t="shared" si="57"/>
        <v>1.8400000000000105</v>
      </c>
      <c r="AB97" s="279">
        <f t="shared" si="58"/>
        <v>5.2306717024462261E-2</v>
      </c>
      <c r="AC97" s="280"/>
      <c r="AD97" s="290"/>
      <c r="AE97" s="291"/>
      <c r="AF97" s="292">
        <f>SUM(AF92:AF96)+AF91</f>
        <v>39.197126470000001</v>
      </c>
      <c r="AG97" s="274"/>
      <c r="AH97" s="278">
        <f t="shared" si="46"/>
        <v>2.1799999999999997</v>
      </c>
      <c r="AI97" s="279">
        <f t="shared" si="47"/>
        <v>5.8891659290916311E-2</v>
      </c>
      <c r="AJ97" s="280"/>
      <c r="AK97" s="290"/>
      <c r="AL97" s="291"/>
      <c r="AM97" s="292">
        <f>SUM(AM92:AM96)+AM91</f>
        <v>41.057126470000007</v>
      </c>
      <c r="AN97" s="274"/>
      <c r="AO97" s="278">
        <f t="shared" si="49"/>
        <v>1.8600000000000065</v>
      </c>
      <c r="AP97" s="279">
        <f t="shared" si="50"/>
        <v>4.7452458062801628E-2</v>
      </c>
      <c r="AQ97" s="280"/>
      <c r="AR97" s="290"/>
      <c r="AS97" s="291"/>
      <c r="AT97" s="292">
        <f>SUM(AT92:AT96)+AT91</f>
        <v>42.697126470000008</v>
      </c>
      <c r="AU97" s="274"/>
      <c r="AV97" s="278">
        <f t="shared" si="52"/>
        <v>1.6400000000000006</v>
      </c>
      <c r="AW97" s="279">
        <f t="shared" si="53"/>
        <v>3.9944344405065238E-2</v>
      </c>
      <c r="AX97" s="280"/>
    </row>
    <row r="98" spans="1:50" x14ac:dyDescent="0.35">
      <c r="A98" s="237"/>
      <c r="B98" s="293" t="s">
        <v>36</v>
      </c>
      <c r="C98" s="264"/>
      <c r="D98" s="263" t="s">
        <v>30</v>
      </c>
      <c r="E98" s="264"/>
      <c r="F98" s="264"/>
      <c r="G98" s="282">
        <f>G39</f>
        <v>1.158E-2</v>
      </c>
      <c r="H98" s="294">
        <f>$G$70*(1+G119)</f>
        <v>203.84100000000001</v>
      </c>
      <c r="I98" s="284">
        <f>H98*G98</f>
        <v>2.3604787800000002</v>
      </c>
      <c r="J98" s="282">
        <f>J39</f>
        <v>1.141E-2</v>
      </c>
      <c r="K98" s="294">
        <f>$G$70*(1+J119)</f>
        <v>203.84100000000001</v>
      </c>
      <c r="L98" s="284">
        <f>K98*J98</f>
        <v>2.32582581</v>
      </c>
      <c r="M98" s="268">
        <f t="shared" si="54"/>
        <v>-3.4652970000000227E-2</v>
      </c>
      <c r="N98" s="269">
        <f t="shared" si="55"/>
        <v>-1.4680483592400786E-2</v>
      </c>
      <c r="O98" s="284"/>
      <c r="P98" s="282">
        <f>P39</f>
        <v>1.2019999999999999E-2</v>
      </c>
      <c r="Q98" s="294">
        <f>$G$70*(1+P119)</f>
        <v>203.84100000000001</v>
      </c>
      <c r="R98" s="284">
        <f>Q98*P98</f>
        <v>2.45016882</v>
      </c>
      <c r="S98" s="264"/>
      <c r="T98" s="268">
        <f t="shared" si="43"/>
        <v>0.12434301000000003</v>
      </c>
      <c r="U98" s="269">
        <f t="shared" si="63"/>
        <v>5.3461875547765131E-2</v>
      </c>
      <c r="V98" s="243"/>
      <c r="W98" s="282">
        <f>W39</f>
        <v>1.2019999999999999E-2</v>
      </c>
      <c r="X98" s="294">
        <f>$G$70*(1+W119)</f>
        <v>203.84100000000001</v>
      </c>
      <c r="Y98" s="284">
        <f>X98*W98</f>
        <v>2.45016882</v>
      </c>
      <c r="Z98" s="264"/>
      <c r="AA98" s="268">
        <f t="shared" si="57"/>
        <v>0</v>
      </c>
      <c r="AB98" s="269">
        <f t="shared" si="58"/>
        <v>0</v>
      </c>
      <c r="AC98" s="243"/>
      <c r="AD98" s="282">
        <f>AD39</f>
        <v>1.2019999999999999E-2</v>
      </c>
      <c r="AE98" s="294">
        <f>$G$70*(1+AD119)</f>
        <v>203.84100000000001</v>
      </c>
      <c r="AF98" s="284">
        <f>AE98*AD98</f>
        <v>2.45016882</v>
      </c>
      <c r="AG98" s="264"/>
      <c r="AH98" s="268">
        <f t="shared" si="46"/>
        <v>0</v>
      </c>
      <c r="AI98" s="269">
        <f t="shared" si="47"/>
        <v>0</v>
      </c>
      <c r="AJ98" s="243"/>
      <c r="AK98" s="282">
        <f>AK39</f>
        <v>1.2019999999999999E-2</v>
      </c>
      <c r="AL98" s="294">
        <f>$G$70*(1+AK119)</f>
        <v>203.84100000000001</v>
      </c>
      <c r="AM98" s="284">
        <f>AL98*AK98</f>
        <v>2.45016882</v>
      </c>
      <c r="AN98" s="264"/>
      <c r="AO98" s="268">
        <f t="shared" si="49"/>
        <v>0</v>
      </c>
      <c r="AP98" s="269">
        <f t="shared" si="50"/>
        <v>0</v>
      </c>
      <c r="AQ98" s="243"/>
      <c r="AR98" s="282">
        <f>AR39</f>
        <v>1.2019999999999999E-2</v>
      </c>
      <c r="AS98" s="294">
        <f>$G$70*(1+AR119)</f>
        <v>203.84100000000001</v>
      </c>
      <c r="AT98" s="284">
        <f>AS98*AR98</f>
        <v>2.45016882</v>
      </c>
      <c r="AU98" s="264"/>
      <c r="AV98" s="268">
        <f t="shared" si="52"/>
        <v>0</v>
      </c>
      <c r="AW98" s="269">
        <f t="shared" si="53"/>
        <v>0</v>
      </c>
      <c r="AX98" s="243"/>
    </row>
    <row r="99" spans="1:50" x14ac:dyDescent="0.35">
      <c r="A99" s="237"/>
      <c r="B99" s="295" t="s">
        <v>37</v>
      </c>
      <c r="C99" s="264"/>
      <c r="D99" s="263" t="s">
        <v>30</v>
      </c>
      <c r="E99" s="264"/>
      <c r="F99" s="264"/>
      <c r="G99" s="282">
        <f>G40</f>
        <v>7.3299999999999997E-3</v>
      </c>
      <c r="H99" s="283">
        <f>+H98</f>
        <v>203.84100000000001</v>
      </c>
      <c r="I99" s="284">
        <f>H99*G99</f>
        <v>1.4941545300000001</v>
      </c>
      <c r="J99" s="282">
        <f>J40</f>
        <v>7.79E-3</v>
      </c>
      <c r="K99" s="283">
        <f>+K98</f>
        <v>203.84100000000001</v>
      </c>
      <c r="L99" s="284">
        <f>K99*J99</f>
        <v>1.58792139</v>
      </c>
      <c r="M99" s="268">
        <f t="shared" si="54"/>
        <v>9.3766859999999896E-2</v>
      </c>
      <c r="N99" s="269">
        <f t="shared" si="55"/>
        <v>6.2755798090040851E-2</v>
      </c>
      <c r="O99" s="284"/>
      <c r="P99" s="282">
        <f>P40</f>
        <v>8.3300000000000006E-3</v>
      </c>
      <c r="Q99" s="283">
        <f>+Q98</f>
        <v>203.84100000000001</v>
      </c>
      <c r="R99" s="284">
        <f>Q99*P99</f>
        <v>1.6979955300000003</v>
      </c>
      <c r="S99" s="264"/>
      <c r="T99" s="268">
        <f t="shared" si="43"/>
        <v>0.11007414000000026</v>
      </c>
      <c r="U99" s="269">
        <f t="shared" si="63"/>
        <v>6.9319640564826868E-2</v>
      </c>
      <c r="V99" s="243"/>
      <c r="W99" s="282">
        <f>W40</f>
        <v>8.3300000000000006E-3</v>
      </c>
      <c r="X99" s="283">
        <f>+X98</f>
        <v>203.84100000000001</v>
      </c>
      <c r="Y99" s="284">
        <f>X99*W99</f>
        <v>1.6979955300000003</v>
      </c>
      <c r="Z99" s="264"/>
      <c r="AA99" s="268">
        <f t="shared" si="57"/>
        <v>0</v>
      </c>
      <c r="AB99" s="269">
        <f t="shared" si="58"/>
        <v>0</v>
      </c>
      <c r="AC99" s="243"/>
      <c r="AD99" s="282">
        <f>AD40</f>
        <v>8.3300000000000006E-3</v>
      </c>
      <c r="AE99" s="283">
        <f>+AE98</f>
        <v>203.84100000000001</v>
      </c>
      <c r="AF99" s="284">
        <f>AE99*AD99</f>
        <v>1.6979955300000003</v>
      </c>
      <c r="AG99" s="264"/>
      <c r="AH99" s="268">
        <f t="shared" si="46"/>
        <v>0</v>
      </c>
      <c r="AI99" s="269">
        <f t="shared" si="47"/>
        <v>0</v>
      </c>
      <c r="AJ99" s="243"/>
      <c r="AK99" s="282">
        <f>AK40</f>
        <v>8.3300000000000006E-3</v>
      </c>
      <c r="AL99" s="283">
        <f>+AL98</f>
        <v>203.84100000000001</v>
      </c>
      <c r="AM99" s="284">
        <f>AL99*AK99</f>
        <v>1.6979955300000003</v>
      </c>
      <c r="AN99" s="264"/>
      <c r="AO99" s="268">
        <f t="shared" si="49"/>
        <v>0</v>
      </c>
      <c r="AP99" s="269">
        <f t="shared" si="50"/>
        <v>0</v>
      </c>
      <c r="AQ99" s="243"/>
      <c r="AR99" s="282">
        <f>AR40</f>
        <v>8.3300000000000006E-3</v>
      </c>
      <c r="AS99" s="283">
        <f>+AS98</f>
        <v>203.84100000000001</v>
      </c>
      <c r="AT99" s="284">
        <f>AS99*AR99</f>
        <v>1.6979955300000003</v>
      </c>
      <c r="AU99" s="264"/>
      <c r="AV99" s="268">
        <f t="shared" si="52"/>
        <v>0</v>
      </c>
      <c r="AW99" s="269">
        <f t="shared" si="53"/>
        <v>0</v>
      </c>
      <c r="AX99" s="243"/>
    </row>
    <row r="100" spans="1:50" s="281" customFormat="1" x14ac:dyDescent="0.35">
      <c r="A100" s="271"/>
      <c r="B100" s="287" t="s">
        <v>38</v>
      </c>
      <c r="C100" s="272"/>
      <c r="D100" s="296"/>
      <c r="E100" s="272"/>
      <c r="F100" s="297"/>
      <c r="G100" s="298"/>
      <c r="H100" s="299"/>
      <c r="I100" s="292">
        <f>SUM(I97:I99)</f>
        <v>39.241999780000008</v>
      </c>
      <c r="J100" s="298"/>
      <c r="K100" s="299"/>
      <c r="L100" s="292">
        <f>SUM(L97:L99)</f>
        <v>41.125153669999989</v>
      </c>
      <c r="M100" s="278">
        <f t="shared" si="54"/>
        <v>1.8831538899999813</v>
      </c>
      <c r="N100" s="279">
        <f t="shared" si="55"/>
        <v>4.7988224365664092E-2</v>
      </c>
      <c r="O100" s="292"/>
      <c r="P100" s="298"/>
      <c r="Q100" s="299"/>
      <c r="R100" s="292">
        <f>SUM(R97:R99)</f>
        <v>39.325290819999992</v>
      </c>
      <c r="S100" s="297"/>
      <c r="T100" s="278">
        <f t="shared" si="43"/>
        <v>-1.7998628499999967</v>
      </c>
      <c r="U100" s="279">
        <f t="shared" si="63"/>
        <v>-4.3765498469443095E-2</v>
      </c>
      <c r="V100" s="280"/>
      <c r="W100" s="298"/>
      <c r="X100" s="299"/>
      <c r="Y100" s="292">
        <f>SUM(Y97:Y99)</f>
        <v>41.165290820000003</v>
      </c>
      <c r="Z100" s="297"/>
      <c r="AA100" s="278">
        <f t="shared" si="57"/>
        <v>1.8400000000000105</v>
      </c>
      <c r="AB100" s="279">
        <f t="shared" si="58"/>
        <v>4.6789228042128712E-2</v>
      </c>
      <c r="AC100" s="280"/>
      <c r="AD100" s="298"/>
      <c r="AE100" s="299"/>
      <c r="AF100" s="292">
        <f>SUM(AF97:AF99)</f>
        <v>43.345290820000002</v>
      </c>
      <c r="AG100" s="297"/>
      <c r="AH100" s="278">
        <f t="shared" si="46"/>
        <v>2.1799999999999997</v>
      </c>
      <c r="AI100" s="279">
        <f t="shared" si="47"/>
        <v>5.2957235490751223E-2</v>
      </c>
      <c r="AJ100" s="280"/>
      <c r="AK100" s="298"/>
      <c r="AL100" s="299"/>
      <c r="AM100" s="292">
        <f>SUM(AM97:AM99)</f>
        <v>45.205290820000009</v>
      </c>
      <c r="AN100" s="297"/>
      <c r="AO100" s="278">
        <f t="shared" si="49"/>
        <v>1.8600000000000065</v>
      </c>
      <c r="AP100" s="279">
        <f t="shared" si="50"/>
        <v>4.2911235910817372E-2</v>
      </c>
      <c r="AQ100" s="280"/>
      <c r="AR100" s="298"/>
      <c r="AS100" s="299"/>
      <c r="AT100" s="292">
        <f>SUM(AT97:AT99)</f>
        <v>46.84529082000001</v>
      </c>
      <c r="AU100" s="297"/>
      <c r="AV100" s="278">
        <f t="shared" si="52"/>
        <v>1.6400000000000006</v>
      </c>
      <c r="AW100" s="279">
        <f t="shared" si="53"/>
        <v>3.6278939262446276E-2</v>
      </c>
      <c r="AX100" s="280"/>
    </row>
    <row r="101" spans="1:50" x14ac:dyDescent="0.35">
      <c r="A101" s="237"/>
      <c r="B101" s="295" t="s">
        <v>39</v>
      </c>
      <c r="C101" s="264"/>
      <c r="D101" s="263" t="s">
        <v>30</v>
      </c>
      <c r="E101" s="264"/>
      <c r="F101" s="264"/>
      <c r="G101" s="109">
        <v>4.1000000000000003E-3</v>
      </c>
      <c r="H101" s="283">
        <f>+H98</f>
        <v>203.84100000000001</v>
      </c>
      <c r="I101" s="284">
        <f t="shared" ref="I101:I111" si="68">H101*G101</f>
        <v>0.8357481000000001</v>
      </c>
      <c r="J101" s="109">
        <v>4.1000000000000003E-3</v>
      </c>
      <c r="K101" s="283">
        <f>+K98</f>
        <v>203.84100000000001</v>
      </c>
      <c r="L101" s="284">
        <f t="shared" ref="L101:L111" si="69">K101*J101</f>
        <v>0.8357481000000001</v>
      </c>
      <c r="M101" s="268">
        <f t="shared" si="54"/>
        <v>0</v>
      </c>
      <c r="N101" s="269">
        <f t="shared" si="55"/>
        <v>0</v>
      </c>
      <c r="O101" s="284"/>
      <c r="P101" s="109">
        <v>4.1000000000000003E-3</v>
      </c>
      <c r="Q101" s="283">
        <f>+Q98</f>
        <v>203.84100000000001</v>
      </c>
      <c r="R101" s="284">
        <f t="shared" ref="R101:R111" si="70">Q101*P101</f>
        <v>0.8357481000000001</v>
      </c>
      <c r="S101" s="264"/>
      <c r="T101" s="268">
        <f t="shared" si="43"/>
        <v>0</v>
      </c>
      <c r="U101" s="269">
        <f t="shared" si="63"/>
        <v>0</v>
      </c>
      <c r="V101" s="243"/>
      <c r="W101" s="109">
        <v>4.1000000000000003E-3</v>
      </c>
      <c r="X101" s="283">
        <f>+X98</f>
        <v>203.84100000000001</v>
      </c>
      <c r="Y101" s="284">
        <f t="shared" ref="Y101:Y111" si="71">X101*W101</f>
        <v>0.8357481000000001</v>
      </c>
      <c r="Z101" s="264"/>
      <c r="AA101" s="268">
        <f t="shared" si="57"/>
        <v>0</v>
      </c>
      <c r="AB101" s="269">
        <f t="shared" si="58"/>
        <v>0</v>
      </c>
      <c r="AC101" s="243"/>
      <c r="AD101" s="109">
        <v>4.1000000000000003E-3</v>
      </c>
      <c r="AE101" s="283">
        <f>+AE98</f>
        <v>203.84100000000001</v>
      </c>
      <c r="AF101" s="284">
        <f t="shared" ref="AF101:AF111" si="72">AE101*AD101</f>
        <v>0.8357481000000001</v>
      </c>
      <c r="AG101" s="264"/>
      <c r="AH101" s="268">
        <f t="shared" si="46"/>
        <v>0</v>
      </c>
      <c r="AI101" s="269">
        <f t="shared" si="47"/>
        <v>0</v>
      </c>
      <c r="AJ101" s="243"/>
      <c r="AK101" s="109">
        <v>4.1000000000000003E-3</v>
      </c>
      <c r="AL101" s="283">
        <f>+AL98</f>
        <v>203.84100000000001</v>
      </c>
      <c r="AM101" s="284">
        <f t="shared" ref="AM101:AM111" si="73">AL101*AK101</f>
        <v>0.8357481000000001</v>
      </c>
      <c r="AN101" s="264"/>
      <c r="AO101" s="268">
        <f t="shared" si="49"/>
        <v>0</v>
      </c>
      <c r="AP101" s="269">
        <f t="shared" si="50"/>
        <v>0</v>
      </c>
      <c r="AQ101" s="243"/>
      <c r="AR101" s="109">
        <v>4.1000000000000003E-3</v>
      </c>
      <c r="AS101" s="283">
        <f>+AS98</f>
        <v>203.84100000000001</v>
      </c>
      <c r="AT101" s="284">
        <f t="shared" ref="AT101:AT111" si="74">AS101*AR101</f>
        <v>0.8357481000000001</v>
      </c>
      <c r="AU101" s="264"/>
      <c r="AV101" s="268">
        <f t="shared" si="52"/>
        <v>0</v>
      </c>
      <c r="AW101" s="269">
        <f t="shared" si="53"/>
        <v>0</v>
      </c>
      <c r="AX101" s="243"/>
    </row>
    <row r="102" spans="1:50" x14ac:dyDescent="0.35">
      <c r="A102" s="237"/>
      <c r="B102" s="295" t="s">
        <v>40</v>
      </c>
      <c r="C102" s="264"/>
      <c r="D102" s="263" t="s">
        <v>30</v>
      </c>
      <c r="E102" s="264"/>
      <c r="F102" s="264"/>
      <c r="G102" s="109">
        <v>6.9999999999999999E-4</v>
      </c>
      <c r="H102" s="283">
        <f>+H98</f>
        <v>203.84100000000001</v>
      </c>
      <c r="I102" s="284">
        <f t="shared" si="68"/>
        <v>0.1426887</v>
      </c>
      <c r="J102" s="109">
        <v>6.9999999999999999E-4</v>
      </c>
      <c r="K102" s="283">
        <f>+K98</f>
        <v>203.84100000000001</v>
      </c>
      <c r="L102" s="284">
        <f t="shared" si="69"/>
        <v>0.1426887</v>
      </c>
      <c r="M102" s="268">
        <f t="shared" si="54"/>
        <v>0</v>
      </c>
      <c r="N102" s="269">
        <f t="shared" si="55"/>
        <v>0</v>
      </c>
      <c r="O102" s="284"/>
      <c r="P102" s="109">
        <v>6.9999999999999999E-4</v>
      </c>
      <c r="Q102" s="283">
        <f>+Q98</f>
        <v>203.84100000000001</v>
      </c>
      <c r="R102" s="284">
        <f t="shared" si="70"/>
        <v>0.1426887</v>
      </c>
      <c r="S102" s="264"/>
      <c r="T102" s="268">
        <f t="shared" si="43"/>
        <v>0</v>
      </c>
      <c r="U102" s="269">
        <f t="shared" si="63"/>
        <v>0</v>
      </c>
      <c r="V102" s="243"/>
      <c r="W102" s="109">
        <v>6.9999999999999999E-4</v>
      </c>
      <c r="X102" s="283">
        <f>+X98</f>
        <v>203.84100000000001</v>
      </c>
      <c r="Y102" s="284">
        <f t="shared" si="71"/>
        <v>0.1426887</v>
      </c>
      <c r="Z102" s="264"/>
      <c r="AA102" s="268">
        <f t="shared" si="57"/>
        <v>0</v>
      </c>
      <c r="AB102" s="269">
        <f t="shared" si="58"/>
        <v>0</v>
      </c>
      <c r="AC102" s="243"/>
      <c r="AD102" s="109">
        <v>6.9999999999999999E-4</v>
      </c>
      <c r="AE102" s="283">
        <f>+AE98</f>
        <v>203.84100000000001</v>
      </c>
      <c r="AF102" s="284">
        <f t="shared" si="72"/>
        <v>0.1426887</v>
      </c>
      <c r="AG102" s="264"/>
      <c r="AH102" s="268">
        <f t="shared" si="46"/>
        <v>0</v>
      </c>
      <c r="AI102" s="269">
        <f t="shared" si="47"/>
        <v>0</v>
      </c>
      <c r="AJ102" s="243"/>
      <c r="AK102" s="109">
        <v>6.9999999999999999E-4</v>
      </c>
      <c r="AL102" s="283">
        <f>+AL98</f>
        <v>203.84100000000001</v>
      </c>
      <c r="AM102" s="284">
        <f t="shared" si="73"/>
        <v>0.1426887</v>
      </c>
      <c r="AN102" s="264"/>
      <c r="AO102" s="268">
        <f t="shared" si="49"/>
        <v>0</v>
      </c>
      <c r="AP102" s="269">
        <f t="shared" si="50"/>
        <v>0</v>
      </c>
      <c r="AQ102" s="243"/>
      <c r="AR102" s="109">
        <v>6.9999999999999999E-4</v>
      </c>
      <c r="AS102" s="283">
        <f>+AS98</f>
        <v>203.84100000000001</v>
      </c>
      <c r="AT102" s="284">
        <f t="shared" si="74"/>
        <v>0.1426887</v>
      </c>
      <c r="AU102" s="264"/>
      <c r="AV102" s="268">
        <f t="shared" si="52"/>
        <v>0</v>
      </c>
      <c r="AW102" s="269">
        <f t="shared" si="53"/>
        <v>0</v>
      </c>
      <c r="AX102" s="243"/>
    </row>
    <row r="103" spans="1:50" x14ac:dyDescent="0.35">
      <c r="A103" s="237"/>
      <c r="B103" s="295" t="s">
        <v>41</v>
      </c>
      <c r="C103" s="264"/>
      <c r="D103" s="263" t="s">
        <v>30</v>
      </c>
      <c r="E103" s="264"/>
      <c r="F103" s="264"/>
      <c r="G103" s="109">
        <v>4.0000000000000002E-4</v>
      </c>
      <c r="H103" s="283">
        <f>+H98</f>
        <v>203.84100000000001</v>
      </c>
      <c r="I103" s="284">
        <f t="shared" si="68"/>
        <v>8.1536400000000009E-2</v>
      </c>
      <c r="J103" s="109">
        <v>4.0000000000000002E-4</v>
      </c>
      <c r="K103" s="283">
        <f>+K98</f>
        <v>203.84100000000001</v>
      </c>
      <c r="L103" s="284">
        <f t="shared" si="69"/>
        <v>8.1536400000000009E-2</v>
      </c>
      <c r="M103" s="268">
        <f t="shared" si="54"/>
        <v>0</v>
      </c>
      <c r="N103" s="269">
        <f t="shared" si="55"/>
        <v>0</v>
      </c>
      <c r="O103" s="284"/>
      <c r="P103" s="109">
        <v>4.0000000000000002E-4</v>
      </c>
      <c r="Q103" s="283">
        <f>+Q98</f>
        <v>203.84100000000001</v>
      </c>
      <c r="R103" s="284">
        <f t="shared" si="70"/>
        <v>8.1536400000000009E-2</v>
      </c>
      <c r="S103" s="264"/>
      <c r="T103" s="268">
        <f t="shared" si="43"/>
        <v>0</v>
      </c>
      <c r="U103" s="269">
        <f t="shared" si="63"/>
        <v>0</v>
      </c>
      <c r="V103" s="243"/>
      <c r="W103" s="109">
        <v>4.0000000000000002E-4</v>
      </c>
      <c r="X103" s="283">
        <f>+X98</f>
        <v>203.84100000000001</v>
      </c>
      <c r="Y103" s="284">
        <f t="shared" si="71"/>
        <v>8.1536400000000009E-2</v>
      </c>
      <c r="Z103" s="264"/>
      <c r="AA103" s="268">
        <f t="shared" si="57"/>
        <v>0</v>
      </c>
      <c r="AB103" s="269">
        <f t="shared" si="58"/>
        <v>0</v>
      </c>
      <c r="AC103" s="243"/>
      <c r="AD103" s="109">
        <v>4.0000000000000002E-4</v>
      </c>
      <c r="AE103" s="283">
        <f>+AE98</f>
        <v>203.84100000000001</v>
      </c>
      <c r="AF103" s="284">
        <f t="shared" si="72"/>
        <v>8.1536400000000009E-2</v>
      </c>
      <c r="AG103" s="264"/>
      <c r="AH103" s="268">
        <f t="shared" si="46"/>
        <v>0</v>
      </c>
      <c r="AI103" s="269">
        <f t="shared" si="47"/>
        <v>0</v>
      </c>
      <c r="AJ103" s="243"/>
      <c r="AK103" s="109">
        <v>4.0000000000000002E-4</v>
      </c>
      <c r="AL103" s="283">
        <f>+AL98</f>
        <v>203.84100000000001</v>
      </c>
      <c r="AM103" s="284">
        <f t="shared" si="73"/>
        <v>8.1536400000000009E-2</v>
      </c>
      <c r="AN103" s="264"/>
      <c r="AO103" s="268">
        <f t="shared" si="49"/>
        <v>0</v>
      </c>
      <c r="AP103" s="269">
        <f t="shared" si="50"/>
        <v>0</v>
      </c>
      <c r="AQ103" s="243"/>
      <c r="AR103" s="109">
        <v>4.0000000000000002E-4</v>
      </c>
      <c r="AS103" s="283">
        <f>+AS98</f>
        <v>203.84100000000001</v>
      </c>
      <c r="AT103" s="284">
        <f t="shared" si="74"/>
        <v>8.1536400000000009E-2</v>
      </c>
      <c r="AU103" s="264"/>
      <c r="AV103" s="268">
        <f t="shared" si="52"/>
        <v>0</v>
      </c>
      <c r="AW103" s="269">
        <f t="shared" si="53"/>
        <v>0</v>
      </c>
      <c r="AX103" s="243"/>
    </row>
    <row r="104" spans="1:50" s="15" customFormat="1" x14ac:dyDescent="0.35">
      <c r="A104" s="13"/>
      <c r="B104" s="66" t="s">
        <v>42</v>
      </c>
      <c r="C104" s="56"/>
      <c r="D104" s="300" t="s">
        <v>24</v>
      </c>
      <c r="E104" s="56"/>
      <c r="F104" s="21"/>
      <c r="G104" s="110">
        <v>0.25</v>
      </c>
      <c r="H104" s="59">
        <v>1</v>
      </c>
      <c r="I104" s="60">
        <f t="shared" si="68"/>
        <v>0.25</v>
      </c>
      <c r="J104" s="110">
        <v>0.25</v>
      </c>
      <c r="K104" s="59">
        <v>1</v>
      </c>
      <c r="L104" s="60">
        <f t="shared" si="69"/>
        <v>0.25</v>
      </c>
      <c r="M104" s="61">
        <f t="shared" si="54"/>
        <v>0</v>
      </c>
      <c r="N104" s="62">
        <f t="shared" si="55"/>
        <v>0</v>
      </c>
      <c r="O104" s="60"/>
      <c r="P104" s="110">
        <v>0.25</v>
      </c>
      <c r="Q104" s="59">
        <v>1</v>
      </c>
      <c r="R104" s="60">
        <f t="shared" si="70"/>
        <v>0.25</v>
      </c>
      <c r="S104" s="64"/>
      <c r="T104" s="61">
        <f t="shared" si="43"/>
        <v>0</v>
      </c>
      <c r="U104" s="62">
        <f t="shared" si="63"/>
        <v>0</v>
      </c>
      <c r="V104" s="301"/>
      <c r="W104" s="110">
        <v>0.25</v>
      </c>
      <c r="X104" s="59">
        <v>1</v>
      </c>
      <c r="Y104" s="60">
        <f t="shared" si="71"/>
        <v>0.25</v>
      </c>
      <c r="Z104" s="64"/>
      <c r="AA104" s="61">
        <f t="shared" si="57"/>
        <v>0</v>
      </c>
      <c r="AB104" s="62">
        <f t="shared" si="58"/>
        <v>0</v>
      </c>
      <c r="AC104" s="301"/>
      <c r="AD104" s="110">
        <v>0.25</v>
      </c>
      <c r="AE104" s="59">
        <v>1</v>
      </c>
      <c r="AF104" s="60">
        <f t="shared" si="72"/>
        <v>0.25</v>
      </c>
      <c r="AG104" s="64"/>
      <c r="AH104" s="61">
        <f t="shared" si="46"/>
        <v>0</v>
      </c>
      <c r="AI104" s="62">
        <f t="shared" si="47"/>
        <v>0</v>
      </c>
      <c r="AJ104" s="301"/>
      <c r="AK104" s="110">
        <v>0.25</v>
      </c>
      <c r="AL104" s="59">
        <v>1</v>
      </c>
      <c r="AM104" s="60">
        <f t="shared" si="73"/>
        <v>0.25</v>
      </c>
      <c r="AN104" s="64"/>
      <c r="AO104" s="61">
        <f t="shared" si="49"/>
        <v>0</v>
      </c>
      <c r="AP104" s="62">
        <f t="shared" si="50"/>
        <v>0</v>
      </c>
      <c r="AQ104" s="301"/>
      <c r="AR104" s="110">
        <v>0.25</v>
      </c>
      <c r="AS104" s="59">
        <v>1</v>
      </c>
      <c r="AT104" s="60">
        <f t="shared" si="74"/>
        <v>0.25</v>
      </c>
      <c r="AU104" s="64"/>
      <c r="AV104" s="61">
        <f t="shared" si="52"/>
        <v>0</v>
      </c>
      <c r="AW104" s="62">
        <f t="shared" si="53"/>
        <v>0</v>
      </c>
      <c r="AX104" s="301"/>
    </row>
    <row r="105" spans="1:50" s="15" customFormat="1" x14ac:dyDescent="0.35">
      <c r="A105" s="13"/>
      <c r="B105" s="66" t="s">
        <v>43</v>
      </c>
      <c r="C105" s="56"/>
      <c r="D105" s="57" t="s">
        <v>30</v>
      </c>
      <c r="E105" s="56"/>
      <c r="F105" s="21"/>
      <c r="G105" s="109">
        <v>7.3999999999999996E-2</v>
      </c>
      <c r="H105" s="91">
        <f>$G$70*$D$121</f>
        <v>124.74</v>
      </c>
      <c r="I105" s="69">
        <f t="shared" si="68"/>
        <v>9.2307599999999983</v>
      </c>
      <c r="J105" s="109">
        <v>7.3999999999999996E-2</v>
      </c>
      <c r="K105" s="91">
        <f>$G$70*$D$121</f>
        <v>124.74</v>
      </c>
      <c r="L105" s="69">
        <f t="shared" si="69"/>
        <v>9.2307599999999983</v>
      </c>
      <c r="M105" s="61">
        <f t="shared" si="54"/>
        <v>0</v>
      </c>
      <c r="N105" s="62">
        <f t="shared" si="55"/>
        <v>0</v>
      </c>
      <c r="O105" s="69"/>
      <c r="P105" s="109">
        <v>7.3999999999999996E-2</v>
      </c>
      <c r="Q105" s="91">
        <f>$G$70*$D$121</f>
        <v>124.74</v>
      </c>
      <c r="R105" s="69">
        <f t="shared" si="70"/>
        <v>9.2307599999999983</v>
      </c>
      <c r="S105" s="64"/>
      <c r="T105" s="61">
        <f t="shared" si="43"/>
        <v>0</v>
      </c>
      <c r="U105" s="62">
        <f t="shared" si="63"/>
        <v>0</v>
      </c>
      <c r="V105" s="65"/>
      <c r="W105" s="109">
        <v>7.3999999999999996E-2</v>
      </c>
      <c r="X105" s="91">
        <f>$G$70*$D$121</f>
        <v>124.74</v>
      </c>
      <c r="Y105" s="69">
        <f t="shared" si="71"/>
        <v>9.2307599999999983</v>
      </c>
      <c r="Z105" s="64"/>
      <c r="AA105" s="61">
        <f t="shared" si="57"/>
        <v>0</v>
      </c>
      <c r="AB105" s="62">
        <f t="shared" si="58"/>
        <v>0</v>
      </c>
      <c r="AC105" s="65"/>
      <c r="AD105" s="109">
        <v>7.3999999999999996E-2</v>
      </c>
      <c r="AE105" s="91">
        <f>$G$70*$D$121</f>
        <v>124.74</v>
      </c>
      <c r="AF105" s="69">
        <f t="shared" si="72"/>
        <v>9.2307599999999983</v>
      </c>
      <c r="AG105" s="64"/>
      <c r="AH105" s="61">
        <f t="shared" si="46"/>
        <v>0</v>
      </c>
      <c r="AI105" s="62">
        <f t="shared" si="47"/>
        <v>0</v>
      </c>
      <c r="AJ105" s="65"/>
      <c r="AK105" s="109">
        <v>7.3999999999999996E-2</v>
      </c>
      <c r="AL105" s="91">
        <f>$G$70*$D$121</f>
        <v>124.74</v>
      </c>
      <c r="AM105" s="69">
        <f t="shared" si="73"/>
        <v>9.2307599999999983</v>
      </c>
      <c r="AN105" s="64"/>
      <c r="AO105" s="61">
        <f t="shared" si="49"/>
        <v>0</v>
      </c>
      <c r="AP105" s="62">
        <f t="shared" si="50"/>
        <v>0</v>
      </c>
      <c r="AQ105" s="65"/>
      <c r="AR105" s="109">
        <v>7.3999999999999996E-2</v>
      </c>
      <c r="AS105" s="91">
        <f>$G$70*$D$121</f>
        <v>124.74</v>
      </c>
      <c r="AT105" s="69">
        <f t="shared" si="74"/>
        <v>9.2307599999999983</v>
      </c>
      <c r="AU105" s="64"/>
      <c r="AV105" s="61">
        <f t="shared" si="52"/>
        <v>0</v>
      </c>
      <c r="AW105" s="62">
        <f t="shared" si="53"/>
        <v>0</v>
      </c>
      <c r="AX105" s="65"/>
    </row>
    <row r="106" spans="1:50" s="15" customFormat="1" x14ac:dyDescent="0.35">
      <c r="A106" s="13"/>
      <c r="B106" s="66" t="s">
        <v>44</v>
      </c>
      <c r="C106" s="56"/>
      <c r="D106" s="57" t="s">
        <v>30</v>
      </c>
      <c r="E106" s="56"/>
      <c r="F106" s="21"/>
      <c r="G106" s="109">
        <v>0.10199999999999999</v>
      </c>
      <c r="H106" s="91">
        <f>$G$70*$D$122</f>
        <v>35.64</v>
      </c>
      <c r="I106" s="69">
        <f t="shared" si="68"/>
        <v>3.6352799999999998</v>
      </c>
      <c r="J106" s="109">
        <v>0.10199999999999999</v>
      </c>
      <c r="K106" s="91">
        <f>$G$70*$D$122</f>
        <v>35.64</v>
      </c>
      <c r="L106" s="69">
        <f t="shared" si="69"/>
        <v>3.6352799999999998</v>
      </c>
      <c r="M106" s="61">
        <f t="shared" si="54"/>
        <v>0</v>
      </c>
      <c r="N106" s="62">
        <f t="shared" si="55"/>
        <v>0</v>
      </c>
      <c r="O106" s="69"/>
      <c r="P106" s="109">
        <v>0.10199999999999999</v>
      </c>
      <c r="Q106" s="91">
        <f>$G$70*$D$122</f>
        <v>35.64</v>
      </c>
      <c r="R106" s="69">
        <f t="shared" si="70"/>
        <v>3.6352799999999998</v>
      </c>
      <c r="S106" s="64"/>
      <c r="T106" s="61">
        <f t="shared" si="43"/>
        <v>0</v>
      </c>
      <c r="U106" s="62">
        <f t="shared" si="63"/>
        <v>0</v>
      </c>
      <c r="V106" s="65"/>
      <c r="W106" s="109">
        <v>0.10199999999999999</v>
      </c>
      <c r="X106" s="91">
        <f>$G$70*$D$122</f>
        <v>35.64</v>
      </c>
      <c r="Y106" s="69">
        <f t="shared" si="71"/>
        <v>3.6352799999999998</v>
      </c>
      <c r="Z106" s="64"/>
      <c r="AA106" s="61">
        <f t="shared" si="57"/>
        <v>0</v>
      </c>
      <c r="AB106" s="62">
        <f t="shared" si="58"/>
        <v>0</v>
      </c>
      <c r="AC106" s="65"/>
      <c r="AD106" s="109">
        <v>0.10199999999999999</v>
      </c>
      <c r="AE106" s="91">
        <f>$G$70*$D$122</f>
        <v>35.64</v>
      </c>
      <c r="AF106" s="69">
        <f t="shared" si="72"/>
        <v>3.6352799999999998</v>
      </c>
      <c r="AG106" s="64"/>
      <c r="AH106" s="61">
        <f t="shared" si="46"/>
        <v>0</v>
      </c>
      <c r="AI106" s="62">
        <f t="shared" si="47"/>
        <v>0</v>
      </c>
      <c r="AJ106" s="65"/>
      <c r="AK106" s="109">
        <v>0.10199999999999999</v>
      </c>
      <c r="AL106" s="91">
        <f>$G$70*$D$122</f>
        <v>35.64</v>
      </c>
      <c r="AM106" s="69">
        <f t="shared" si="73"/>
        <v>3.6352799999999998</v>
      </c>
      <c r="AN106" s="64"/>
      <c r="AO106" s="61">
        <f t="shared" si="49"/>
        <v>0</v>
      </c>
      <c r="AP106" s="62">
        <f t="shared" si="50"/>
        <v>0</v>
      </c>
      <c r="AQ106" s="65"/>
      <c r="AR106" s="109">
        <v>0.10199999999999999</v>
      </c>
      <c r="AS106" s="91">
        <f>$G$70*$D$122</f>
        <v>35.64</v>
      </c>
      <c r="AT106" s="69">
        <f t="shared" si="74"/>
        <v>3.6352799999999998</v>
      </c>
      <c r="AU106" s="64"/>
      <c r="AV106" s="61">
        <f t="shared" si="52"/>
        <v>0</v>
      </c>
      <c r="AW106" s="62">
        <f t="shared" si="53"/>
        <v>0</v>
      </c>
      <c r="AX106" s="65"/>
    </row>
    <row r="107" spans="1:50" s="15" customFormat="1" x14ac:dyDescent="0.35">
      <c r="A107" s="13"/>
      <c r="B107" s="66" t="s">
        <v>45</v>
      </c>
      <c r="C107" s="56"/>
      <c r="D107" s="57" t="s">
        <v>30</v>
      </c>
      <c r="E107" s="56"/>
      <c r="F107" s="21"/>
      <c r="G107" s="109">
        <v>0.151</v>
      </c>
      <c r="H107" s="91">
        <f>$G$70*$D$123</f>
        <v>37.619999999999997</v>
      </c>
      <c r="I107" s="69">
        <f t="shared" si="68"/>
        <v>5.6806199999999993</v>
      </c>
      <c r="J107" s="109">
        <v>0.151</v>
      </c>
      <c r="K107" s="91">
        <f>$G$70*$D$123</f>
        <v>37.619999999999997</v>
      </c>
      <c r="L107" s="69">
        <f t="shared" si="69"/>
        <v>5.6806199999999993</v>
      </c>
      <c r="M107" s="61">
        <f t="shared" si="54"/>
        <v>0</v>
      </c>
      <c r="N107" s="62">
        <f t="shared" si="55"/>
        <v>0</v>
      </c>
      <c r="O107" s="69"/>
      <c r="P107" s="109">
        <v>0.151</v>
      </c>
      <c r="Q107" s="91">
        <f>$G$70*$D$123</f>
        <v>37.619999999999997</v>
      </c>
      <c r="R107" s="69">
        <f t="shared" si="70"/>
        <v>5.6806199999999993</v>
      </c>
      <c r="S107" s="64"/>
      <c r="T107" s="61">
        <f t="shared" si="43"/>
        <v>0</v>
      </c>
      <c r="U107" s="62">
        <f t="shared" si="63"/>
        <v>0</v>
      </c>
      <c r="V107" s="65"/>
      <c r="W107" s="109">
        <v>0.151</v>
      </c>
      <c r="X107" s="91">
        <f>$G$70*$D$123</f>
        <v>37.619999999999997</v>
      </c>
      <c r="Y107" s="69">
        <f t="shared" si="71"/>
        <v>5.6806199999999993</v>
      </c>
      <c r="Z107" s="64"/>
      <c r="AA107" s="61">
        <f t="shared" si="57"/>
        <v>0</v>
      </c>
      <c r="AB107" s="62">
        <f t="shared" si="58"/>
        <v>0</v>
      </c>
      <c r="AC107" s="65"/>
      <c r="AD107" s="109">
        <v>0.151</v>
      </c>
      <c r="AE107" s="91">
        <f>$G$70*$D$123</f>
        <v>37.619999999999997</v>
      </c>
      <c r="AF107" s="69">
        <f t="shared" si="72"/>
        <v>5.6806199999999993</v>
      </c>
      <c r="AG107" s="64"/>
      <c r="AH107" s="61">
        <f t="shared" si="46"/>
        <v>0</v>
      </c>
      <c r="AI107" s="62">
        <f t="shared" si="47"/>
        <v>0</v>
      </c>
      <c r="AJ107" s="65"/>
      <c r="AK107" s="109">
        <v>0.151</v>
      </c>
      <c r="AL107" s="91">
        <f>$G$70*$D$123</f>
        <v>37.619999999999997</v>
      </c>
      <c r="AM107" s="69">
        <f t="shared" si="73"/>
        <v>5.6806199999999993</v>
      </c>
      <c r="AN107" s="64"/>
      <c r="AO107" s="61">
        <f t="shared" si="49"/>
        <v>0</v>
      </c>
      <c r="AP107" s="62">
        <f t="shared" si="50"/>
        <v>0</v>
      </c>
      <c r="AQ107" s="65"/>
      <c r="AR107" s="109">
        <v>0.151</v>
      </c>
      <c r="AS107" s="91">
        <f>$G$70*$D$123</f>
        <v>37.619999999999997</v>
      </c>
      <c r="AT107" s="69">
        <f t="shared" si="74"/>
        <v>5.6806199999999993</v>
      </c>
      <c r="AU107" s="64"/>
      <c r="AV107" s="61">
        <f t="shared" si="52"/>
        <v>0</v>
      </c>
      <c r="AW107" s="62">
        <f t="shared" si="53"/>
        <v>0</v>
      </c>
      <c r="AX107" s="65"/>
    </row>
    <row r="108" spans="1:50" s="15" customFormat="1" x14ac:dyDescent="0.35">
      <c r="A108" s="13"/>
      <c r="B108" s="66" t="s">
        <v>46</v>
      </c>
      <c r="C108" s="56"/>
      <c r="D108" s="57" t="s">
        <v>30</v>
      </c>
      <c r="E108" s="56"/>
      <c r="F108" s="21"/>
      <c r="G108" s="109">
        <v>8.6999999999999994E-2</v>
      </c>
      <c r="H108" s="91">
        <f>IF(AND($N$1=1, $G$70&gt;=600), 600, IF(AND($N$1=1, AND($G$70&lt;600, $G$70&gt;=0)), $G$70, IF(AND($N$1=2, $G$70&gt;=1000), 1000, IF(AND($N$1=2, AND($G$70&lt;1000, $G$70&gt;=0)), $G$70))))</f>
        <v>198</v>
      </c>
      <c r="I108" s="69">
        <f t="shared" si="68"/>
        <v>17.225999999999999</v>
      </c>
      <c r="J108" s="109">
        <v>8.6999999999999994E-2</v>
      </c>
      <c r="K108" s="91">
        <f>IF(AND($N$1=1, $G$70&gt;=600), 600, IF(AND($N$1=1, AND($G$70&lt;600, $G$70&gt;=0)), $G$70, IF(AND($N$1=2, $G$70&gt;=1000), 1000, IF(AND($N$1=2, AND($G$70&lt;1000, $G$70&gt;=0)), $G$70))))</f>
        <v>198</v>
      </c>
      <c r="L108" s="69">
        <f t="shared" si="69"/>
        <v>17.225999999999999</v>
      </c>
      <c r="M108" s="61">
        <f t="shared" si="54"/>
        <v>0</v>
      </c>
      <c r="N108" s="62">
        <f t="shared" si="55"/>
        <v>0</v>
      </c>
      <c r="O108" s="69"/>
      <c r="P108" s="109">
        <v>8.6999999999999994E-2</v>
      </c>
      <c r="Q108" s="91">
        <f>IF(AND($N$1=1, $G$70&gt;=600), 600, IF(AND($N$1=1, AND($G$70&lt;600, $G$70&gt;=0)), $G$70, IF(AND($N$1=2, $G$70&gt;=1000), 1000, IF(AND($N$1=2, AND($G$70&lt;1000, $G$70&gt;=0)), $G$70))))</f>
        <v>198</v>
      </c>
      <c r="R108" s="69">
        <f t="shared" si="70"/>
        <v>17.225999999999999</v>
      </c>
      <c r="S108" s="64"/>
      <c r="T108" s="61">
        <f t="shared" si="43"/>
        <v>0</v>
      </c>
      <c r="U108" s="62">
        <f t="shared" si="63"/>
        <v>0</v>
      </c>
      <c r="V108" s="65"/>
      <c r="W108" s="109">
        <v>8.6999999999999994E-2</v>
      </c>
      <c r="X108" s="91">
        <f>IF(AND($N$1=1, $G$70&gt;=600), 600, IF(AND($N$1=1, AND($G$70&lt;600, $G$70&gt;=0)), $G$70, IF(AND($N$1=2, $G$70&gt;=1000), 1000, IF(AND($N$1=2, AND($G$70&lt;1000, $G$70&gt;=0)), $G$70))))</f>
        <v>198</v>
      </c>
      <c r="Y108" s="69">
        <f t="shared" si="71"/>
        <v>17.225999999999999</v>
      </c>
      <c r="Z108" s="64"/>
      <c r="AA108" s="61">
        <f t="shared" si="57"/>
        <v>0</v>
      </c>
      <c r="AB108" s="62">
        <f t="shared" si="58"/>
        <v>0</v>
      </c>
      <c r="AC108" s="65"/>
      <c r="AD108" s="109">
        <v>8.6999999999999994E-2</v>
      </c>
      <c r="AE108" s="91">
        <f>IF(AND($N$1=1, $G$70&gt;=600), 600, IF(AND($N$1=1, AND($G$70&lt;600, $G$70&gt;=0)), $G$70, IF(AND($N$1=2, $G$70&gt;=1000), 1000, IF(AND($N$1=2, AND($G$70&lt;1000, $G$70&gt;=0)), $G$70))))</f>
        <v>198</v>
      </c>
      <c r="AF108" s="69">
        <f t="shared" si="72"/>
        <v>17.225999999999999</v>
      </c>
      <c r="AG108" s="64"/>
      <c r="AH108" s="61">
        <f t="shared" si="46"/>
        <v>0</v>
      </c>
      <c r="AI108" s="62">
        <f t="shared" si="47"/>
        <v>0</v>
      </c>
      <c r="AJ108" s="65"/>
      <c r="AK108" s="109">
        <v>8.6999999999999994E-2</v>
      </c>
      <c r="AL108" s="91">
        <f>IF(AND($N$1=1, $G$70&gt;=600), 600, IF(AND($N$1=1, AND($G$70&lt;600, $G$70&gt;=0)), $G$70, IF(AND($N$1=2, $G$70&gt;=1000), 1000, IF(AND($N$1=2, AND($G$70&lt;1000, $G$70&gt;=0)), $G$70))))</f>
        <v>198</v>
      </c>
      <c r="AM108" s="69">
        <f t="shared" si="73"/>
        <v>17.225999999999999</v>
      </c>
      <c r="AN108" s="64"/>
      <c r="AO108" s="61">
        <f t="shared" si="49"/>
        <v>0</v>
      </c>
      <c r="AP108" s="62">
        <f t="shared" si="50"/>
        <v>0</v>
      </c>
      <c r="AQ108" s="65"/>
      <c r="AR108" s="109">
        <v>8.6999999999999994E-2</v>
      </c>
      <c r="AS108" s="91">
        <f>IF(AND($N$1=1, $G$70&gt;=600), 600, IF(AND($N$1=1, AND($G$70&lt;600, $G$70&gt;=0)), $G$70, IF(AND($N$1=2, $G$70&gt;=1000), 1000, IF(AND($N$1=2, AND($G$70&lt;1000, $G$70&gt;=0)), $G$70))))</f>
        <v>198</v>
      </c>
      <c r="AT108" s="69">
        <f t="shared" si="74"/>
        <v>17.225999999999999</v>
      </c>
      <c r="AU108" s="64"/>
      <c r="AV108" s="61">
        <f t="shared" si="52"/>
        <v>0</v>
      </c>
      <c r="AW108" s="62">
        <f t="shared" si="53"/>
        <v>0</v>
      </c>
      <c r="AX108" s="65"/>
    </row>
    <row r="109" spans="1:50" s="15" customFormat="1" x14ac:dyDescent="0.35">
      <c r="A109" s="13"/>
      <c r="B109" s="66" t="s">
        <v>47</v>
      </c>
      <c r="C109" s="56"/>
      <c r="D109" s="57" t="s">
        <v>30</v>
      </c>
      <c r="E109" s="56"/>
      <c r="F109" s="21"/>
      <c r="G109" s="109">
        <v>0.10299999999999999</v>
      </c>
      <c r="H109" s="91">
        <f>IF(AND($N$1=1, $G$70&gt;=600), $G$70-600, IF(AND($N$1=1, AND($G$70&lt;600, $G$70&gt;=0)), 0, IF(AND($N$1=2, $G$70&gt;=1000), $G$70-1000, IF(AND($N$1=2, AND($G$70&lt;1000, $G$70&gt;=0)), 0))))</f>
        <v>0</v>
      </c>
      <c r="I109" s="69">
        <f t="shared" si="68"/>
        <v>0</v>
      </c>
      <c r="J109" s="109">
        <v>0.10299999999999999</v>
      </c>
      <c r="K109" s="91">
        <f>IF(AND($N$1=1, $G$70&gt;=600), $G$70-600, IF(AND($N$1=1, AND($G$70&lt;600, $G$70&gt;=0)), 0, IF(AND($N$1=2, $G$70&gt;=1000), $G$70-1000, IF(AND($N$1=2, AND($G$70&lt;1000, $G$70&gt;=0)), 0))))</f>
        <v>0</v>
      </c>
      <c r="L109" s="69">
        <f t="shared" si="69"/>
        <v>0</v>
      </c>
      <c r="M109" s="61">
        <f t="shared" si="54"/>
        <v>0</v>
      </c>
      <c r="N109" s="62" t="str">
        <f t="shared" si="55"/>
        <v/>
      </c>
      <c r="O109" s="69"/>
      <c r="P109" s="109">
        <v>0.10299999999999999</v>
      </c>
      <c r="Q109" s="91">
        <f>IF(AND($N$1=1, $G$70&gt;=600), $G$70-600, IF(AND($N$1=1, AND($G$70&lt;600, $G$70&gt;=0)), 0, IF(AND($N$1=2, $G$70&gt;=1000), $G$70-1000, IF(AND($N$1=2, AND($G$70&lt;1000, $G$70&gt;=0)), 0))))</f>
        <v>0</v>
      </c>
      <c r="R109" s="69">
        <f t="shared" si="70"/>
        <v>0</v>
      </c>
      <c r="S109" s="64"/>
      <c r="T109" s="61">
        <f t="shared" si="43"/>
        <v>0</v>
      </c>
      <c r="U109" s="62" t="str">
        <f t="shared" si="63"/>
        <v/>
      </c>
      <c r="V109" s="65"/>
      <c r="W109" s="109">
        <v>0.10299999999999999</v>
      </c>
      <c r="X109" s="91">
        <f>IF(AND($N$1=1, $G$70&gt;=600), $G$70-600, IF(AND($N$1=1, AND($G$70&lt;600, $G$70&gt;=0)), 0, IF(AND($N$1=2, $G$70&gt;=1000), $G$70-1000, IF(AND($N$1=2, AND($G$70&lt;1000, $G$70&gt;=0)), 0))))</f>
        <v>0</v>
      </c>
      <c r="Y109" s="69">
        <f t="shared" si="71"/>
        <v>0</v>
      </c>
      <c r="Z109" s="64"/>
      <c r="AA109" s="61">
        <f t="shared" si="57"/>
        <v>0</v>
      </c>
      <c r="AB109" s="62" t="str">
        <f t="shared" si="58"/>
        <v/>
      </c>
      <c r="AC109" s="65"/>
      <c r="AD109" s="109">
        <v>0.10299999999999999</v>
      </c>
      <c r="AE109" s="91">
        <f>IF(AND($N$1=1, $G$70&gt;=600), $G$70-600, IF(AND($N$1=1, AND($G$70&lt;600, $G$70&gt;=0)), 0, IF(AND($N$1=2, $G$70&gt;=1000), $G$70-1000, IF(AND($N$1=2, AND($G$70&lt;1000, $G$70&gt;=0)), 0))))</f>
        <v>0</v>
      </c>
      <c r="AF109" s="69">
        <f t="shared" si="72"/>
        <v>0</v>
      </c>
      <c r="AG109" s="64"/>
      <c r="AH109" s="61">
        <f t="shared" si="46"/>
        <v>0</v>
      </c>
      <c r="AI109" s="62" t="str">
        <f t="shared" si="47"/>
        <v/>
      </c>
      <c r="AJ109" s="65"/>
      <c r="AK109" s="109">
        <v>0.10299999999999999</v>
      </c>
      <c r="AL109" s="91">
        <f>IF(AND($N$1=1, $G$70&gt;=600), $G$70-600, IF(AND($N$1=1, AND($G$70&lt;600, $G$70&gt;=0)), 0, IF(AND($N$1=2, $G$70&gt;=1000), $G$70-1000, IF(AND($N$1=2, AND($G$70&lt;1000, $G$70&gt;=0)), 0))))</f>
        <v>0</v>
      </c>
      <c r="AM109" s="69">
        <f t="shared" si="73"/>
        <v>0</v>
      </c>
      <c r="AN109" s="64"/>
      <c r="AO109" s="61">
        <f t="shared" si="49"/>
        <v>0</v>
      </c>
      <c r="AP109" s="62" t="str">
        <f t="shared" si="50"/>
        <v/>
      </c>
      <c r="AQ109" s="65"/>
      <c r="AR109" s="109">
        <v>0.10299999999999999</v>
      </c>
      <c r="AS109" s="91">
        <f>IF(AND($N$1=1, $G$70&gt;=600), $G$70-600, IF(AND($N$1=1, AND($G$70&lt;600, $G$70&gt;=0)), 0, IF(AND($N$1=2, $G$70&gt;=1000), $G$70-1000, IF(AND($N$1=2, AND($G$70&lt;1000, $G$70&gt;=0)), 0))))</f>
        <v>0</v>
      </c>
      <c r="AT109" s="69">
        <f t="shared" si="74"/>
        <v>0</v>
      </c>
      <c r="AU109" s="64"/>
      <c r="AV109" s="61">
        <f t="shared" si="52"/>
        <v>0</v>
      </c>
      <c r="AW109" s="62" t="str">
        <f t="shared" si="53"/>
        <v/>
      </c>
      <c r="AX109" s="65"/>
    </row>
    <row r="110" spans="1:50" s="15" customFormat="1" x14ac:dyDescent="0.35">
      <c r="A110" s="13"/>
      <c r="B110" s="66" t="s">
        <v>48</v>
      </c>
      <c r="C110" s="56"/>
      <c r="D110" s="57" t="s">
        <v>30</v>
      </c>
      <c r="E110" s="56"/>
      <c r="F110" s="21"/>
      <c r="G110" s="109">
        <v>0.1076</v>
      </c>
      <c r="H110" s="91">
        <v>0</v>
      </c>
      <c r="I110" s="69">
        <f t="shared" si="68"/>
        <v>0</v>
      </c>
      <c r="J110" s="109">
        <v>0.1076</v>
      </c>
      <c r="K110" s="91">
        <v>0</v>
      </c>
      <c r="L110" s="69">
        <f t="shared" si="69"/>
        <v>0</v>
      </c>
      <c r="M110" s="61">
        <f t="shared" si="54"/>
        <v>0</v>
      </c>
      <c r="N110" s="62" t="str">
        <f t="shared" si="55"/>
        <v/>
      </c>
      <c r="O110" s="69"/>
      <c r="P110" s="109">
        <v>0.1076</v>
      </c>
      <c r="Q110" s="91">
        <v>0</v>
      </c>
      <c r="R110" s="69">
        <f t="shared" si="70"/>
        <v>0</v>
      </c>
      <c r="S110" s="64"/>
      <c r="T110" s="61">
        <f t="shared" si="43"/>
        <v>0</v>
      </c>
      <c r="U110" s="62" t="str">
        <f t="shared" si="63"/>
        <v/>
      </c>
      <c r="V110" s="65"/>
      <c r="W110" s="109">
        <v>0.1076</v>
      </c>
      <c r="X110" s="91">
        <f>T110</f>
        <v>0</v>
      </c>
      <c r="Y110" s="69">
        <f t="shared" si="71"/>
        <v>0</v>
      </c>
      <c r="Z110" s="64"/>
      <c r="AA110" s="61">
        <f t="shared" si="57"/>
        <v>0</v>
      </c>
      <c r="AB110" s="62" t="str">
        <f t="shared" si="58"/>
        <v/>
      </c>
      <c r="AC110" s="65"/>
      <c r="AD110" s="109">
        <v>0.1076</v>
      </c>
      <c r="AE110" s="91">
        <f>AA110</f>
        <v>0</v>
      </c>
      <c r="AF110" s="69">
        <f t="shared" si="72"/>
        <v>0</v>
      </c>
      <c r="AG110" s="64"/>
      <c r="AH110" s="61">
        <f t="shared" si="46"/>
        <v>0</v>
      </c>
      <c r="AI110" s="62" t="str">
        <f t="shared" si="47"/>
        <v/>
      </c>
      <c r="AJ110" s="65"/>
      <c r="AK110" s="109">
        <v>0.1076</v>
      </c>
      <c r="AL110" s="91">
        <f>AH110</f>
        <v>0</v>
      </c>
      <c r="AM110" s="69">
        <f t="shared" si="73"/>
        <v>0</v>
      </c>
      <c r="AN110" s="64"/>
      <c r="AO110" s="61">
        <f t="shared" si="49"/>
        <v>0</v>
      </c>
      <c r="AP110" s="62" t="str">
        <f t="shared" si="50"/>
        <v/>
      </c>
      <c r="AQ110" s="65"/>
      <c r="AR110" s="109">
        <v>0.1076</v>
      </c>
      <c r="AS110" s="91">
        <f>AO110</f>
        <v>0</v>
      </c>
      <c r="AT110" s="69">
        <f t="shared" si="74"/>
        <v>0</v>
      </c>
      <c r="AU110" s="64"/>
      <c r="AV110" s="61">
        <f t="shared" si="52"/>
        <v>0</v>
      </c>
      <c r="AW110" s="62" t="str">
        <f t="shared" si="53"/>
        <v/>
      </c>
      <c r="AX110" s="65"/>
    </row>
    <row r="111" spans="1:50" s="15" customFormat="1" ht="15" thickBot="1" x14ac:dyDescent="0.4">
      <c r="A111" s="13"/>
      <c r="B111" s="66" t="s">
        <v>49</v>
      </c>
      <c r="C111" s="56"/>
      <c r="D111" s="57" t="s">
        <v>30</v>
      </c>
      <c r="E111" s="56"/>
      <c r="F111" s="21"/>
      <c r="G111" s="109">
        <f>G110</f>
        <v>0.1076</v>
      </c>
      <c r="H111" s="91">
        <v>0</v>
      </c>
      <c r="I111" s="69">
        <f t="shared" si="68"/>
        <v>0</v>
      </c>
      <c r="J111" s="109">
        <f>J110</f>
        <v>0.1076</v>
      </c>
      <c r="K111" s="91">
        <v>0</v>
      </c>
      <c r="L111" s="69">
        <f t="shared" si="69"/>
        <v>0</v>
      </c>
      <c r="M111" s="61">
        <f t="shared" si="54"/>
        <v>0</v>
      </c>
      <c r="N111" s="62" t="str">
        <f t="shared" si="55"/>
        <v/>
      </c>
      <c r="O111" s="69"/>
      <c r="P111" s="109">
        <f>P110</f>
        <v>0.1076</v>
      </c>
      <c r="Q111" s="91">
        <v>0</v>
      </c>
      <c r="R111" s="69">
        <f t="shared" si="70"/>
        <v>0</v>
      </c>
      <c r="S111" s="64"/>
      <c r="T111" s="61">
        <f t="shared" si="43"/>
        <v>0</v>
      </c>
      <c r="U111" s="62" t="str">
        <f t="shared" si="63"/>
        <v/>
      </c>
      <c r="V111" s="65"/>
      <c r="W111" s="109">
        <f>W110</f>
        <v>0.1076</v>
      </c>
      <c r="X111" s="91">
        <f>T111</f>
        <v>0</v>
      </c>
      <c r="Y111" s="69">
        <f t="shared" si="71"/>
        <v>0</v>
      </c>
      <c r="Z111" s="64"/>
      <c r="AA111" s="61">
        <f t="shared" si="57"/>
        <v>0</v>
      </c>
      <c r="AB111" s="62" t="str">
        <f t="shared" si="58"/>
        <v/>
      </c>
      <c r="AC111" s="65"/>
      <c r="AD111" s="109">
        <f>AD110</f>
        <v>0.1076</v>
      </c>
      <c r="AE111" s="91">
        <f>AA111</f>
        <v>0</v>
      </c>
      <c r="AF111" s="69">
        <f t="shared" si="72"/>
        <v>0</v>
      </c>
      <c r="AG111" s="64"/>
      <c r="AH111" s="61">
        <f t="shared" si="46"/>
        <v>0</v>
      </c>
      <c r="AI111" s="62" t="str">
        <f t="shared" si="47"/>
        <v/>
      </c>
      <c r="AJ111" s="65"/>
      <c r="AK111" s="109">
        <f>AK110</f>
        <v>0.1076</v>
      </c>
      <c r="AL111" s="91">
        <f>AH111</f>
        <v>0</v>
      </c>
      <c r="AM111" s="69">
        <f t="shared" si="73"/>
        <v>0</v>
      </c>
      <c r="AN111" s="64"/>
      <c r="AO111" s="61">
        <f t="shared" si="49"/>
        <v>0</v>
      </c>
      <c r="AP111" s="62" t="str">
        <f t="shared" si="50"/>
        <v/>
      </c>
      <c r="AQ111" s="65"/>
      <c r="AR111" s="109">
        <f>AR110</f>
        <v>0.1076</v>
      </c>
      <c r="AS111" s="91">
        <f>AO111</f>
        <v>0</v>
      </c>
      <c r="AT111" s="69">
        <f t="shared" si="74"/>
        <v>0</v>
      </c>
      <c r="AU111" s="64"/>
      <c r="AV111" s="61">
        <f t="shared" si="52"/>
        <v>0</v>
      </c>
      <c r="AW111" s="62" t="str">
        <f t="shared" si="53"/>
        <v/>
      </c>
      <c r="AX111" s="65"/>
    </row>
    <row r="112" spans="1:50" ht="15" thickBot="1" x14ac:dyDescent="0.4">
      <c r="A112" s="237"/>
      <c r="B112" s="302"/>
      <c r="C112" s="303"/>
      <c r="D112" s="304"/>
      <c r="E112" s="303"/>
      <c r="F112" s="305"/>
      <c r="G112" s="306"/>
      <c r="H112" s="307"/>
      <c r="I112" s="308"/>
      <c r="J112" s="306"/>
      <c r="K112" s="307"/>
      <c r="L112" s="308"/>
      <c r="M112" s="309"/>
      <c r="N112" s="310"/>
      <c r="O112" s="308"/>
      <c r="P112" s="306"/>
      <c r="Q112" s="307"/>
      <c r="R112" s="308"/>
      <c r="S112" s="305"/>
      <c r="T112" s="309">
        <f t="shared" si="43"/>
        <v>0</v>
      </c>
      <c r="U112" s="310" t="str">
        <f t="shared" si="63"/>
        <v/>
      </c>
      <c r="V112" s="243"/>
      <c r="W112" s="306"/>
      <c r="X112" s="307"/>
      <c r="Y112" s="308"/>
      <c r="Z112" s="305"/>
      <c r="AA112" s="309">
        <f t="shared" si="57"/>
        <v>0</v>
      </c>
      <c r="AB112" s="310" t="str">
        <f t="shared" si="58"/>
        <v/>
      </c>
      <c r="AC112" s="243"/>
      <c r="AD112" s="306"/>
      <c r="AE112" s="307"/>
      <c r="AF112" s="308"/>
      <c r="AG112" s="305"/>
      <c r="AH112" s="309">
        <f t="shared" si="46"/>
        <v>0</v>
      </c>
      <c r="AI112" s="310" t="str">
        <f t="shared" si="47"/>
        <v/>
      </c>
      <c r="AJ112" s="243"/>
      <c r="AK112" s="306"/>
      <c r="AL112" s="307"/>
      <c r="AM112" s="308"/>
      <c r="AN112" s="305"/>
      <c r="AO112" s="309">
        <f t="shared" si="49"/>
        <v>0</v>
      </c>
      <c r="AP112" s="310" t="str">
        <f t="shared" si="50"/>
        <v/>
      </c>
      <c r="AQ112" s="243"/>
      <c r="AR112" s="306"/>
      <c r="AS112" s="307"/>
      <c r="AT112" s="308"/>
      <c r="AU112" s="305"/>
      <c r="AV112" s="309">
        <f t="shared" si="52"/>
        <v>0</v>
      </c>
      <c r="AW112" s="310" t="str">
        <f t="shared" si="53"/>
        <v/>
      </c>
      <c r="AX112" s="243"/>
    </row>
    <row r="113" spans="1:52" x14ac:dyDescent="0.35">
      <c r="A113" s="237"/>
      <c r="B113" s="311" t="s">
        <v>50</v>
      </c>
      <c r="C113" s="262"/>
      <c r="D113" s="312"/>
      <c r="E113" s="262"/>
      <c r="F113" s="313"/>
      <c r="G113" s="314"/>
      <c r="H113" s="314"/>
      <c r="I113" s="315">
        <f>SUM(I101:I107,I100)</f>
        <v>59.098632980000005</v>
      </c>
      <c r="J113" s="314"/>
      <c r="K113" s="314"/>
      <c r="L113" s="315">
        <f>SUM(L101:L107,L100)</f>
        <v>60.981786869999986</v>
      </c>
      <c r="M113" s="316">
        <f t="shared" ref="M113:M116" si="75">L113-I113</f>
        <v>1.8831538899999813</v>
      </c>
      <c r="N113" s="317">
        <f t="shared" ref="N113:N116" si="76">IF(OR(I113=0,L113=0),"",(M113/I113))</f>
        <v>3.1864593054754295E-2</v>
      </c>
      <c r="O113" s="316"/>
      <c r="P113" s="314"/>
      <c r="Q113" s="314"/>
      <c r="R113" s="315">
        <f>SUM(R101:R107,R100)</f>
        <v>59.18192401999999</v>
      </c>
      <c r="S113" s="318"/>
      <c r="T113" s="316">
        <f t="shared" si="43"/>
        <v>-1.7998628499999967</v>
      </c>
      <c r="U113" s="317">
        <f t="shared" si="63"/>
        <v>-2.951476075696037E-2</v>
      </c>
      <c r="V113" s="243"/>
      <c r="W113" s="314"/>
      <c r="X113" s="314"/>
      <c r="Y113" s="315">
        <f>SUM(Y101:Y107,Y100)</f>
        <v>61.02192402</v>
      </c>
      <c r="Z113" s="318"/>
      <c r="AA113" s="316">
        <f t="shared" si="57"/>
        <v>1.8400000000000105</v>
      </c>
      <c r="AB113" s="317">
        <f t="shared" si="58"/>
        <v>3.1090574199280838E-2</v>
      </c>
      <c r="AC113" s="243"/>
      <c r="AD113" s="314"/>
      <c r="AE113" s="314"/>
      <c r="AF113" s="315">
        <f>SUM(AF101:AF107,AF100)</f>
        <v>63.20192402</v>
      </c>
      <c r="AG113" s="318"/>
      <c r="AH113" s="316">
        <f t="shared" si="46"/>
        <v>2.1799999999999997</v>
      </c>
      <c r="AI113" s="317">
        <f t="shared" si="47"/>
        <v>3.5724865038432786E-2</v>
      </c>
      <c r="AJ113" s="243"/>
      <c r="AK113" s="314"/>
      <c r="AL113" s="314"/>
      <c r="AM113" s="315">
        <f>SUM(AM101:AM107,AM100)</f>
        <v>65.061924020000006</v>
      </c>
      <c r="AN113" s="318"/>
      <c r="AO113" s="316">
        <f t="shared" si="49"/>
        <v>1.8600000000000065</v>
      </c>
      <c r="AP113" s="317">
        <f t="shared" si="50"/>
        <v>2.9429483814629075E-2</v>
      </c>
      <c r="AQ113" s="243"/>
      <c r="AR113" s="314"/>
      <c r="AS113" s="314"/>
      <c r="AT113" s="315">
        <f>SUM(AT101:AT107,AT100)</f>
        <v>66.701924020000007</v>
      </c>
      <c r="AU113" s="318"/>
      <c r="AV113" s="316">
        <f t="shared" si="52"/>
        <v>1.6400000000000006</v>
      </c>
      <c r="AW113" s="317">
        <f t="shared" si="53"/>
        <v>2.5206755328905817E-2</v>
      </c>
      <c r="AX113" s="243"/>
    </row>
    <row r="114" spans="1:52" x14ac:dyDescent="0.35">
      <c r="A114" s="237"/>
      <c r="B114" s="311" t="s">
        <v>51</v>
      </c>
      <c r="C114" s="262"/>
      <c r="D114" s="312"/>
      <c r="E114" s="262"/>
      <c r="F114" s="313"/>
      <c r="G114" s="319">
        <f>G55</f>
        <v>-0.11700000000000001</v>
      </c>
      <c r="H114" s="320"/>
      <c r="I114" s="268">
        <f>+I113*G114</f>
        <v>-6.914540058660001</v>
      </c>
      <c r="J114" s="319">
        <f>J55</f>
        <v>-0.11700000000000001</v>
      </c>
      <c r="K114" s="320"/>
      <c r="L114" s="268">
        <f>+L113*J114</f>
        <v>-7.1348690637899992</v>
      </c>
      <c r="M114" s="268">
        <f t="shared" si="75"/>
        <v>-0.2203290051299982</v>
      </c>
      <c r="N114" s="269">
        <f t="shared" si="76"/>
        <v>3.186459305475435E-2</v>
      </c>
      <c r="O114" s="268"/>
      <c r="P114" s="319">
        <f>P55</f>
        <v>-0.11700000000000001</v>
      </c>
      <c r="Q114" s="320"/>
      <c r="R114" s="268">
        <f>+R113*P114</f>
        <v>-6.9242851103399996</v>
      </c>
      <c r="S114" s="318"/>
      <c r="T114" s="268">
        <f t="shared" si="43"/>
        <v>0.21058395344999958</v>
      </c>
      <c r="U114" s="269">
        <f t="shared" si="63"/>
        <v>-2.951476075696036E-2</v>
      </c>
      <c r="V114" s="243"/>
      <c r="W114" s="319">
        <f>W55</f>
        <v>-0.11700000000000001</v>
      </c>
      <c r="X114" s="320"/>
      <c r="Y114" s="268">
        <f>+Y113*W114</f>
        <v>-7.1395651103400004</v>
      </c>
      <c r="Z114" s="318"/>
      <c r="AA114" s="268">
        <f t="shared" si="57"/>
        <v>-0.2152800000000008</v>
      </c>
      <c r="AB114" s="269">
        <f t="shared" si="58"/>
        <v>3.1090574199280772E-2</v>
      </c>
      <c r="AC114" s="243"/>
      <c r="AD114" s="319">
        <f>AD55</f>
        <v>-0.11700000000000001</v>
      </c>
      <c r="AE114" s="320"/>
      <c r="AF114" s="268">
        <f>+AF113*AD114</f>
        <v>-7.3946251103400007</v>
      </c>
      <c r="AG114" s="318"/>
      <c r="AH114" s="268">
        <f t="shared" si="46"/>
        <v>-0.25506000000000029</v>
      </c>
      <c r="AI114" s="269">
        <f t="shared" si="47"/>
        <v>3.5724865038432828E-2</v>
      </c>
      <c r="AJ114" s="243"/>
      <c r="AK114" s="319">
        <f>AK55</f>
        <v>-0.11700000000000001</v>
      </c>
      <c r="AL114" s="320"/>
      <c r="AM114" s="268">
        <f>+AM113*AK114</f>
        <v>-7.6122451103400008</v>
      </c>
      <c r="AN114" s="318"/>
      <c r="AO114" s="268">
        <f t="shared" si="49"/>
        <v>-0.21762000000000015</v>
      </c>
      <c r="AP114" s="269">
        <f t="shared" si="50"/>
        <v>2.9429483814628989E-2</v>
      </c>
      <c r="AQ114" s="243"/>
      <c r="AR114" s="319">
        <f>AR55</f>
        <v>-0.11700000000000001</v>
      </c>
      <c r="AS114" s="320"/>
      <c r="AT114" s="268">
        <f>+AT113*AR114</f>
        <v>-7.8041251103400011</v>
      </c>
      <c r="AU114" s="318"/>
      <c r="AV114" s="268">
        <f t="shared" si="52"/>
        <v>-0.19188000000000027</v>
      </c>
      <c r="AW114" s="269">
        <f t="shared" si="53"/>
        <v>2.5206755328905844E-2</v>
      </c>
      <c r="AX114" s="243"/>
    </row>
    <row r="115" spans="1:52" x14ac:dyDescent="0.35">
      <c r="A115" s="237"/>
      <c r="B115" s="321" t="s">
        <v>52</v>
      </c>
      <c r="C115" s="262"/>
      <c r="D115" s="312"/>
      <c r="E115" s="262"/>
      <c r="F115" s="270"/>
      <c r="G115" s="322">
        <v>0.13</v>
      </c>
      <c r="H115" s="270"/>
      <c r="I115" s="268">
        <f>I113*G115</f>
        <v>7.6828222874000005</v>
      </c>
      <c r="J115" s="322">
        <v>0.13</v>
      </c>
      <c r="K115" s="270"/>
      <c r="L115" s="268">
        <f>L113*J115</f>
        <v>7.9276322930999985</v>
      </c>
      <c r="M115" s="268">
        <f t="shared" si="75"/>
        <v>0.244810005699998</v>
      </c>
      <c r="N115" s="269">
        <f t="shared" si="76"/>
        <v>3.186459305475435E-2</v>
      </c>
      <c r="O115" s="268"/>
      <c r="P115" s="322">
        <v>0.13</v>
      </c>
      <c r="Q115" s="270"/>
      <c r="R115" s="268">
        <f>R113*P115</f>
        <v>7.6936501225999985</v>
      </c>
      <c r="S115" s="323"/>
      <c r="T115" s="268">
        <f t="shared" si="43"/>
        <v>-0.23398217050000003</v>
      </c>
      <c r="U115" s="269">
        <f t="shared" si="63"/>
        <v>-2.9514760756960426E-2</v>
      </c>
      <c r="V115" s="243"/>
      <c r="W115" s="322">
        <v>0.13</v>
      </c>
      <c r="X115" s="270"/>
      <c r="Y115" s="268">
        <f>Y113*W115</f>
        <v>7.9328501226000006</v>
      </c>
      <c r="Z115" s="323"/>
      <c r="AA115" s="268">
        <f t="shared" si="57"/>
        <v>0.23920000000000208</v>
      </c>
      <c r="AB115" s="269">
        <f t="shared" si="58"/>
        <v>3.1090574199280931E-2</v>
      </c>
      <c r="AC115" s="243"/>
      <c r="AD115" s="322">
        <v>0.13</v>
      </c>
      <c r="AE115" s="270"/>
      <c r="AF115" s="268">
        <f>AF113*AD115</f>
        <v>8.2162501226</v>
      </c>
      <c r="AG115" s="323"/>
      <c r="AH115" s="268">
        <f t="shared" si="46"/>
        <v>0.28339999999999943</v>
      </c>
      <c r="AI115" s="269">
        <f t="shared" si="47"/>
        <v>3.5724865038432717E-2</v>
      </c>
      <c r="AJ115" s="243"/>
      <c r="AK115" s="322">
        <v>0.13</v>
      </c>
      <c r="AL115" s="270"/>
      <c r="AM115" s="268">
        <f>AM113*AK115</f>
        <v>8.4580501226000013</v>
      </c>
      <c r="AN115" s="323"/>
      <c r="AO115" s="268">
        <f t="shared" si="49"/>
        <v>0.24180000000000135</v>
      </c>
      <c r="AP115" s="269">
        <f t="shared" si="50"/>
        <v>2.9429483814629134E-2</v>
      </c>
      <c r="AQ115" s="243"/>
      <c r="AR115" s="322">
        <v>0.13</v>
      </c>
      <c r="AS115" s="270"/>
      <c r="AT115" s="268">
        <f>AT113*AR115</f>
        <v>8.6712501226000018</v>
      </c>
      <c r="AU115" s="323"/>
      <c r="AV115" s="268">
        <f t="shared" si="52"/>
        <v>0.2132000000000005</v>
      </c>
      <c r="AW115" s="269">
        <f t="shared" si="53"/>
        <v>2.5206755328905865E-2</v>
      </c>
      <c r="AX115" s="243"/>
    </row>
    <row r="116" spans="1:52" ht="15" thickBot="1" x14ac:dyDescent="0.4">
      <c r="A116" s="237"/>
      <c r="B116" s="551" t="s">
        <v>53</v>
      </c>
      <c r="C116" s="551"/>
      <c r="D116" s="551"/>
      <c r="E116" s="324"/>
      <c r="F116" s="325"/>
      <c r="G116" s="325"/>
      <c r="H116" s="325"/>
      <c r="I116" s="326">
        <f>SUM(I113:I115)</f>
        <v>59.866915208740004</v>
      </c>
      <c r="J116" s="325"/>
      <c r="K116" s="325"/>
      <c r="L116" s="326">
        <f>SUM(L113:L115)</f>
        <v>61.774550099309984</v>
      </c>
      <c r="M116" s="327">
        <f t="shared" si="75"/>
        <v>1.9076348905699803</v>
      </c>
      <c r="N116" s="328">
        <f t="shared" si="76"/>
        <v>3.1864593054754281E-2</v>
      </c>
      <c r="O116" s="326"/>
      <c r="P116" s="325"/>
      <c r="Q116" s="325"/>
      <c r="R116" s="326">
        <f>SUM(R113:R115)</f>
        <v>59.951289032259986</v>
      </c>
      <c r="S116" s="329"/>
      <c r="T116" s="327">
        <f t="shared" si="43"/>
        <v>-1.823261067049998</v>
      </c>
      <c r="U116" s="328">
        <f t="shared" si="63"/>
        <v>-2.9514760756960391E-2</v>
      </c>
      <c r="V116" s="243"/>
      <c r="W116" s="325"/>
      <c r="X116" s="325"/>
      <c r="Y116" s="326">
        <f>SUM(Y113:Y115)</f>
        <v>61.81520903226</v>
      </c>
      <c r="Z116" s="329"/>
      <c r="AA116" s="327">
        <f t="shared" si="57"/>
        <v>1.8639200000000145</v>
      </c>
      <c r="AB116" s="328">
        <f t="shared" si="58"/>
        <v>3.1090574199280904E-2</v>
      </c>
      <c r="AC116" s="243"/>
      <c r="AD116" s="325"/>
      <c r="AE116" s="325"/>
      <c r="AF116" s="326">
        <f>SUM(AF113:AF115)</f>
        <v>64.023549032259993</v>
      </c>
      <c r="AG116" s="329"/>
      <c r="AH116" s="327">
        <f t="shared" si="46"/>
        <v>2.2083399999999926</v>
      </c>
      <c r="AI116" s="328">
        <f t="shared" si="47"/>
        <v>3.5724865038432668E-2</v>
      </c>
      <c r="AJ116" s="243"/>
      <c r="AK116" s="325"/>
      <c r="AL116" s="325"/>
      <c r="AM116" s="326">
        <f>SUM(AM113:AM115)</f>
        <v>65.907729032260008</v>
      </c>
      <c r="AN116" s="329"/>
      <c r="AO116" s="327">
        <f t="shared" si="49"/>
        <v>1.8841800000000148</v>
      </c>
      <c r="AP116" s="328">
        <f t="shared" si="50"/>
        <v>2.9429483814629207E-2</v>
      </c>
      <c r="AQ116" s="243"/>
      <c r="AR116" s="325"/>
      <c r="AS116" s="325"/>
      <c r="AT116" s="326">
        <f>SUM(AT113:AT115)</f>
        <v>67.569049032260011</v>
      </c>
      <c r="AU116" s="329"/>
      <c r="AV116" s="327">
        <f t="shared" si="52"/>
        <v>1.6613200000000035</v>
      </c>
      <c r="AW116" s="328">
        <f t="shared" si="53"/>
        <v>2.5206755328905862E-2</v>
      </c>
      <c r="AX116" s="243"/>
    </row>
    <row r="117" spans="1:52" ht="15" thickBot="1" x14ac:dyDescent="0.4">
      <c r="A117" s="330"/>
      <c r="B117" s="331"/>
      <c r="C117" s="332"/>
      <c r="D117" s="333"/>
      <c r="E117" s="332"/>
      <c r="F117" s="334"/>
      <c r="G117" s="335"/>
      <c r="H117" s="336"/>
      <c r="I117" s="337"/>
      <c r="J117" s="335"/>
      <c r="K117" s="336"/>
      <c r="L117" s="337"/>
      <c r="M117" s="338"/>
      <c r="N117" s="339"/>
      <c r="O117" s="340"/>
      <c r="P117" s="335"/>
      <c r="Q117" s="336"/>
      <c r="R117" s="337"/>
      <c r="S117" s="334"/>
      <c r="T117" s="338"/>
      <c r="U117" s="339"/>
      <c r="V117" s="243"/>
      <c r="W117" s="335"/>
      <c r="X117" s="336"/>
      <c r="Y117" s="337"/>
      <c r="Z117" s="334"/>
      <c r="AA117" s="338">
        <f t="shared" si="57"/>
        <v>0</v>
      </c>
      <c r="AB117" s="339" t="str">
        <f t="shared" si="58"/>
        <v/>
      </c>
      <c r="AC117" s="243"/>
      <c r="AD117" s="335"/>
      <c r="AE117" s="336"/>
      <c r="AF117" s="337"/>
      <c r="AG117" s="334"/>
      <c r="AH117" s="338"/>
      <c r="AI117" s="339"/>
      <c r="AJ117" s="243"/>
      <c r="AK117" s="335"/>
      <c r="AL117" s="336"/>
      <c r="AM117" s="337"/>
      <c r="AN117" s="334"/>
      <c r="AO117" s="338"/>
      <c r="AP117" s="339"/>
      <c r="AQ117" s="243"/>
      <c r="AR117" s="335"/>
      <c r="AS117" s="336"/>
      <c r="AT117" s="337"/>
      <c r="AU117" s="334"/>
      <c r="AV117" s="338"/>
      <c r="AW117" s="339"/>
      <c r="AX117" s="243"/>
    </row>
    <row r="118" spans="1:52" x14ac:dyDescent="0.35">
      <c r="A118" s="237"/>
      <c r="B118" s="237"/>
      <c r="C118" s="237"/>
      <c r="D118" s="238"/>
      <c r="E118" s="237"/>
      <c r="F118" s="237"/>
      <c r="G118" s="237"/>
      <c r="H118" s="237"/>
      <c r="I118" s="253"/>
      <c r="J118" s="237"/>
      <c r="K118" s="237"/>
      <c r="L118" s="253"/>
      <c r="M118" s="253"/>
      <c r="N118" s="253"/>
      <c r="O118" s="253"/>
      <c r="P118" s="237"/>
      <c r="Q118" s="237"/>
      <c r="R118" s="253"/>
      <c r="S118" s="237"/>
      <c r="T118" s="237"/>
      <c r="U118" s="237"/>
      <c r="V118" s="243"/>
      <c r="W118" s="237"/>
      <c r="X118" s="237"/>
      <c r="Y118" s="253"/>
      <c r="Z118" s="237"/>
      <c r="AA118" s="237"/>
      <c r="AB118" s="237"/>
      <c r="AC118" s="243"/>
      <c r="AD118" s="237"/>
      <c r="AE118" s="237"/>
      <c r="AF118" s="253"/>
      <c r="AG118" s="237"/>
      <c r="AH118" s="237"/>
      <c r="AI118" s="237"/>
      <c r="AJ118" s="243"/>
      <c r="AK118" s="237"/>
      <c r="AL118" s="237"/>
      <c r="AM118" s="253"/>
      <c r="AN118" s="237"/>
      <c r="AO118" s="237"/>
      <c r="AP118" s="237"/>
      <c r="AQ118" s="243"/>
      <c r="AR118" s="237"/>
      <c r="AS118" s="237"/>
      <c r="AT118" s="253"/>
      <c r="AU118" s="237"/>
      <c r="AV118" s="237"/>
      <c r="AW118" s="237"/>
      <c r="AX118" s="243"/>
    </row>
    <row r="119" spans="1:52" x14ac:dyDescent="0.35">
      <c r="A119" s="237"/>
      <c r="B119" s="251" t="s">
        <v>55</v>
      </c>
      <c r="C119" s="237"/>
      <c r="D119" s="238"/>
      <c r="E119" s="237"/>
      <c r="F119" s="237"/>
      <c r="G119" s="341">
        <f>G60</f>
        <v>2.9499999999999998E-2</v>
      </c>
      <c r="H119" s="237"/>
      <c r="I119" s="237"/>
      <c r="J119" s="341">
        <f>J60</f>
        <v>2.9499999999999998E-2</v>
      </c>
      <c r="K119" s="237"/>
      <c r="L119" s="237"/>
      <c r="M119" s="237"/>
      <c r="N119" s="237"/>
      <c r="O119" s="237"/>
      <c r="P119" s="341">
        <f>P60</f>
        <v>2.9499999999999998E-2</v>
      </c>
      <c r="Q119" s="237"/>
      <c r="R119" s="237"/>
      <c r="S119" s="237"/>
      <c r="T119" s="237"/>
      <c r="U119" s="237"/>
      <c r="V119" s="342"/>
      <c r="W119" s="341">
        <f>W60</f>
        <v>2.9499999999999998E-2</v>
      </c>
      <c r="X119" s="237"/>
      <c r="Y119" s="237"/>
      <c r="Z119" s="237"/>
      <c r="AA119" s="237"/>
      <c r="AB119" s="237"/>
      <c r="AC119" s="342"/>
      <c r="AD119" s="341">
        <f>AD60</f>
        <v>2.9499999999999998E-2</v>
      </c>
      <c r="AE119" s="237"/>
      <c r="AF119" s="237"/>
      <c r="AG119" s="237"/>
      <c r="AH119" s="237"/>
      <c r="AI119" s="237"/>
      <c r="AJ119" s="342"/>
      <c r="AK119" s="341">
        <f>AK60</f>
        <v>2.9499999999999998E-2</v>
      </c>
      <c r="AL119" s="237"/>
      <c r="AM119" s="237"/>
      <c r="AN119" s="237"/>
      <c r="AO119" s="237"/>
      <c r="AP119" s="237"/>
      <c r="AQ119" s="342"/>
      <c r="AR119" s="341">
        <f>AR60</f>
        <v>2.9499999999999998E-2</v>
      </c>
      <c r="AS119" s="237"/>
      <c r="AT119" s="237"/>
      <c r="AU119" s="237"/>
      <c r="AV119" s="237"/>
      <c r="AW119" s="237"/>
      <c r="AX119" s="342"/>
    </row>
    <row r="120" spans="1:52" s="15" customFormat="1" x14ac:dyDescent="0.35">
      <c r="D120" s="225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</row>
    <row r="121" spans="1:52" s="15" customFormat="1" x14ac:dyDescent="0.35">
      <c r="D121" s="344">
        <v>0.63</v>
      </c>
      <c r="E121" s="345" t="s">
        <v>43</v>
      </c>
      <c r="F121" s="346"/>
      <c r="G121" s="347"/>
      <c r="H121" s="44"/>
      <c r="I121" s="44"/>
      <c r="J121" s="44"/>
      <c r="K121" s="14"/>
      <c r="L121" s="14"/>
      <c r="M121" s="14"/>
      <c r="N121" s="14"/>
      <c r="O121" s="14"/>
      <c r="P121" s="14"/>
      <c r="Q121" s="44"/>
      <c r="R121" s="14"/>
      <c r="S121" s="14"/>
      <c r="T121" s="14"/>
      <c r="U121" s="14"/>
      <c r="V121" s="14"/>
      <c r="W121" s="14"/>
      <c r="X121" s="44"/>
      <c r="Y121" s="14"/>
      <c r="Z121" s="14"/>
      <c r="AA121" s="14"/>
      <c r="AB121" s="14"/>
      <c r="AC121" s="14"/>
      <c r="AD121" s="14"/>
      <c r="AE121" s="44"/>
      <c r="AF121" s="14"/>
      <c r="AG121" s="14"/>
      <c r="AH121" s="14"/>
      <c r="AI121" s="14"/>
      <c r="AJ121" s="14"/>
      <c r="AK121" s="14"/>
      <c r="AL121" s="44"/>
      <c r="AM121" s="14"/>
      <c r="AN121" s="14"/>
      <c r="AO121" s="14"/>
      <c r="AP121" s="14"/>
      <c r="AQ121" s="14"/>
      <c r="AR121" s="14"/>
      <c r="AS121" s="44"/>
      <c r="AT121" s="14"/>
      <c r="AU121" s="14"/>
      <c r="AV121" s="14"/>
      <c r="AW121" s="14"/>
      <c r="AX121" s="14"/>
      <c r="AY121" s="14"/>
      <c r="AZ121" s="44"/>
    </row>
    <row r="122" spans="1:52" s="15" customFormat="1" x14ac:dyDescent="0.35">
      <c r="D122" s="348">
        <v>0.18</v>
      </c>
      <c r="E122" s="349" t="s">
        <v>44</v>
      </c>
      <c r="F122" s="350"/>
      <c r="G122" s="351"/>
      <c r="H122" s="44"/>
      <c r="I122" s="44"/>
      <c r="J122" s="44"/>
      <c r="K122" s="14"/>
      <c r="L122" s="14"/>
      <c r="M122" s="14"/>
      <c r="N122" s="14"/>
      <c r="O122" s="14"/>
      <c r="P122" s="14"/>
      <c r="Q122" s="44"/>
      <c r="R122" s="14"/>
      <c r="S122" s="14"/>
      <c r="T122" s="14"/>
      <c r="U122" s="14"/>
      <c r="V122" s="14"/>
      <c r="W122" s="14"/>
      <c r="X122" s="44"/>
      <c r="Y122" s="14"/>
      <c r="Z122" s="14"/>
      <c r="AA122" s="14"/>
      <c r="AB122" s="14"/>
      <c r="AC122" s="14"/>
      <c r="AD122" s="14"/>
      <c r="AE122" s="44"/>
      <c r="AF122" s="14"/>
      <c r="AG122" s="14"/>
      <c r="AH122" s="14"/>
      <c r="AI122" s="14"/>
      <c r="AJ122" s="14"/>
      <c r="AK122" s="14"/>
      <c r="AL122" s="44"/>
      <c r="AM122" s="14"/>
      <c r="AN122" s="14"/>
      <c r="AO122" s="14"/>
      <c r="AP122" s="14"/>
      <c r="AQ122" s="14"/>
      <c r="AR122" s="14"/>
      <c r="AS122" s="44"/>
      <c r="AT122" s="14"/>
      <c r="AU122" s="14"/>
      <c r="AV122" s="14"/>
      <c r="AW122" s="14"/>
      <c r="AX122" s="14"/>
      <c r="AY122" s="14"/>
      <c r="AZ122" s="44"/>
    </row>
    <row r="123" spans="1:52" s="15" customFormat="1" x14ac:dyDescent="0.35">
      <c r="D123" s="352">
        <v>0.19</v>
      </c>
      <c r="E123" s="353" t="s">
        <v>45</v>
      </c>
      <c r="F123" s="354"/>
      <c r="G123" s="355"/>
      <c r="H123" s="44"/>
      <c r="I123" s="44"/>
      <c r="J123" s="44"/>
      <c r="K123" s="14"/>
      <c r="L123" s="14"/>
      <c r="M123" s="14"/>
      <c r="N123" s="14"/>
      <c r="O123" s="14"/>
      <c r="P123" s="14"/>
      <c r="Q123" s="44"/>
      <c r="R123" s="14"/>
      <c r="S123" s="14"/>
      <c r="T123" s="14"/>
      <c r="U123" s="14"/>
      <c r="V123" s="14"/>
      <c r="W123" s="14"/>
      <c r="X123" s="44"/>
      <c r="Y123" s="14"/>
      <c r="Z123" s="14"/>
      <c r="AA123" s="14"/>
      <c r="AB123" s="14"/>
      <c r="AC123" s="14"/>
      <c r="AD123" s="14"/>
      <c r="AE123" s="44"/>
      <c r="AF123" s="14"/>
      <c r="AG123" s="14"/>
      <c r="AH123" s="14"/>
      <c r="AI123" s="14"/>
      <c r="AJ123" s="14"/>
      <c r="AK123" s="14"/>
      <c r="AL123" s="44"/>
      <c r="AM123" s="14"/>
      <c r="AN123" s="14"/>
      <c r="AO123" s="14"/>
      <c r="AP123" s="14"/>
      <c r="AQ123" s="14"/>
      <c r="AR123" s="14"/>
      <c r="AS123" s="44"/>
      <c r="AT123" s="14"/>
      <c r="AU123" s="14"/>
      <c r="AV123" s="14"/>
      <c r="AW123" s="14"/>
      <c r="AX123" s="14"/>
      <c r="AY123" s="14"/>
      <c r="AZ123" s="44"/>
    </row>
    <row r="124" spans="1:52" x14ac:dyDescent="0.35">
      <c r="D124" s="356"/>
      <c r="E124" s="357"/>
      <c r="F124" s="356"/>
      <c r="G124" s="356"/>
      <c r="H124" s="15"/>
      <c r="I124" s="15"/>
      <c r="J124" s="15"/>
      <c r="K124" s="15"/>
      <c r="L124" s="15"/>
      <c r="Q124" s="15"/>
      <c r="R124" s="15"/>
      <c r="S124" s="15"/>
      <c r="X124" s="15"/>
      <c r="Y124" s="15"/>
      <c r="Z124" s="15"/>
      <c r="AE124" s="15"/>
      <c r="AF124" s="15"/>
      <c r="AG124" s="15"/>
      <c r="AL124" s="15"/>
      <c r="AM124" s="15"/>
      <c r="AN124" s="15"/>
      <c r="AS124" s="15"/>
      <c r="AT124" s="15"/>
      <c r="AU124" s="15"/>
      <c r="AZ124" s="15"/>
    </row>
    <row r="125" spans="1:52" x14ac:dyDescent="0.35">
      <c r="G125" s="15"/>
      <c r="H125" s="15"/>
      <c r="I125" s="15"/>
      <c r="J125" s="359"/>
      <c r="K125" s="359"/>
      <c r="L125" s="359"/>
      <c r="M125" s="359"/>
      <c r="N125" s="359"/>
      <c r="Q125" s="359"/>
      <c r="R125" s="359"/>
      <c r="S125" s="359"/>
      <c r="T125" s="359"/>
      <c r="U125" s="359"/>
      <c r="X125" s="359"/>
      <c r="Y125" s="359"/>
      <c r="Z125" s="359"/>
      <c r="AA125" s="359"/>
      <c r="AB125" s="359"/>
      <c r="AE125" s="359"/>
      <c r="AF125" s="359"/>
      <c r="AG125" s="359"/>
      <c r="AH125" s="359"/>
      <c r="AI125" s="359"/>
      <c r="AL125" s="359"/>
      <c r="AM125" s="359"/>
      <c r="AN125" s="359"/>
      <c r="AO125" s="359"/>
      <c r="AP125" s="359"/>
      <c r="AS125" s="359"/>
      <c r="AT125" s="359"/>
      <c r="AU125" s="359"/>
      <c r="AV125" s="359"/>
      <c r="AW125" s="359"/>
      <c r="AZ125" s="359"/>
    </row>
    <row r="126" spans="1:52" x14ac:dyDescent="0.35">
      <c r="G126" s="15"/>
      <c r="H126" s="15"/>
      <c r="I126" s="15"/>
      <c r="J126" s="359"/>
      <c r="K126" s="359"/>
      <c r="L126" s="359"/>
      <c r="M126" s="359"/>
      <c r="N126" s="359"/>
      <c r="Q126" s="359"/>
      <c r="R126" s="359"/>
      <c r="S126" s="359"/>
      <c r="T126" s="359"/>
      <c r="U126" s="359"/>
      <c r="X126" s="359"/>
      <c r="Y126" s="359"/>
      <c r="Z126" s="359"/>
      <c r="AA126" s="359"/>
      <c r="AB126" s="359"/>
      <c r="AE126" s="359"/>
      <c r="AF126" s="359"/>
      <c r="AG126" s="359"/>
      <c r="AH126" s="359"/>
      <c r="AI126" s="359"/>
      <c r="AL126" s="359"/>
      <c r="AM126" s="359"/>
      <c r="AN126" s="359"/>
      <c r="AO126" s="359"/>
      <c r="AP126" s="359"/>
      <c r="AS126" s="359"/>
      <c r="AT126" s="359"/>
      <c r="AU126" s="359"/>
      <c r="AV126" s="359"/>
      <c r="AW126" s="359"/>
      <c r="AZ126" s="359"/>
    </row>
    <row r="127" spans="1:52" x14ac:dyDescent="0.35">
      <c r="G127" s="15"/>
      <c r="H127" s="15"/>
      <c r="I127" s="15"/>
      <c r="J127" s="359"/>
      <c r="K127" s="359"/>
      <c r="L127" s="359"/>
      <c r="M127" s="359"/>
      <c r="N127" s="359"/>
      <c r="Q127" s="359"/>
      <c r="R127" s="359"/>
      <c r="S127" s="359"/>
      <c r="T127" s="359"/>
      <c r="U127" s="359"/>
      <c r="X127" s="359"/>
      <c r="Y127" s="359"/>
      <c r="Z127" s="359"/>
      <c r="AA127" s="359"/>
      <c r="AB127" s="359"/>
      <c r="AE127" s="359"/>
      <c r="AF127" s="359"/>
      <c r="AG127" s="359"/>
      <c r="AH127" s="359"/>
      <c r="AI127" s="359"/>
      <c r="AL127" s="359"/>
      <c r="AM127" s="359"/>
      <c r="AN127" s="359"/>
      <c r="AO127" s="359"/>
      <c r="AP127" s="359"/>
      <c r="AS127" s="359"/>
      <c r="AT127" s="359"/>
      <c r="AU127" s="359"/>
      <c r="AV127" s="359"/>
      <c r="AW127" s="359"/>
      <c r="AZ127" s="359"/>
    </row>
    <row r="128" spans="1:52" x14ac:dyDescent="0.35">
      <c r="G128" s="15"/>
      <c r="H128" s="15"/>
      <c r="I128" s="15"/>
      <c r="J128" s="359"/>
      <c r="K128" s="359"/>
      <c r="L128" s="359"/>
      <c r="M128" s="359"/>
      <c r="N128" s="359"/>
      <c r="Q128" s="359"/>
      <c r="R128" s="359"/>
      <c r="S128" s="359"/>
      <c r="T128" s="359"/>
      <c r="U128" s="359"/>
      <c r="X128" s="359"/>
      <c r="Y128" s="359"/>
      <c r="Z128" s="359"/>
      <c r="AA128" s="359"/>
      <c r="AB128" s="359"/>
      <c r="AE128" s="359"/>
      <c r="AF128" s="359"/>
      <c r="AG128" s="359"/>
      <c r="AH128" s="359"/>
      <c r="AI128" s="359"/>
      <c r="AL128" s="359"/>
      <c r="AM128" s="359"/>
      <c r="AN128" s="359"/>
      <c r="AO128" s="359"/>
      <c r="AP128" s="359"/>
      <c r="AS128" s="359"/>
      <c r="AT128" s="359"/>
      <c r="AU128" s="359"/>
      <c r="AV128" s="359"/>
      <c r="AW128" s="359"/>
      <c r="AZ128" s="359"/>
    </row>
    <row r="129" spans="7:52" x14ac:dyDescent="0.35">
      <c r="G129" s="15"/>
      <c r="H129" s="15"/>
      <c r="I129" s="15"/>
      <c r="J129" s="359"/>
      <c r="K129" s="359"/>
      <c r="L129" s="359"/>
      <c r="M129" s="359"/>
      <c r="N129" s="359"/>
      <c r="Q129" s="359"/>
      <c r="R129" s="359"/>
      <c r="S129" s="359"/>
      <c r="T129" s="359"/>
      <c r="U129" s="359"/>
      <c r="X129" s="359"/>
      <c r="Y129" s="359"/>
      <c r="Z129" s="359"/>
      <c r="AA129" s="359"/>
      <c r="AB129" s="359"/>
      <c r="AE129" s="359"/>
      <c r="AF129" s="359"/>
      <c r="AG129" s="359"/>
      <c r="AH129" s="359"/>
      <c r="AI129" s="359"/>
      <c r="AL129" s="359"/>
      <c r="AM129" s="359"/>
      <c r="AN129" s="359"/>
      <c r="AO129" s="359"/>
      <c r="AP129" s="359"/>
      <c r="AS129" s="359"/>
      <c r="AT129" s="359"/>
      <c r="AU129" s="359"/>
      <c r="AV129" s="359"/>
      <c r="AW129" s="359"/>
      <c r="AZ129" s="359"/>
    </row>
    <row r="130" spans="7:52" x14ac:dyDescent="0.35">
      <c r="G130" s="15"/>
      <c r="H130" s="15"/>
      <c r="I130" s="15"/>
      <c r="J130" s="359"/>
      <c r="K130" s="359"/>
      <c r="L130" s="359"/>
      <c r="M130" s="359"/>
      <c r="N130" s="359"/>
      <c r="Q130" s="359"/>
      <c r="R130" s="359"/>
      <c r="S130" s="359"/>
      <c r="T130" s="359"/>
      <c r="U130" s="359"/>
      <c r="X130" s="359"/>
      <c r="Y130" s="359"/>
      <c r="Z130" s="359"/>
      <c r="AA130" s="359"/>
      <c r="AB130" s="359"/>
      <c r="AE130" s="359"/>
      <c r="AF130" s="359"/>
      <c r="AG130" s="359"/>
      <c r="AH130" s="359"/>
      <c r="AI130" s="359"/>
      <c r="AL130" s="359"/>
      <c r="AM130" s="359"/>
      <c r="AN130" s="359"/>
      <c r="AO130" s="359"/>
      <c r="AP130" s="359"/>
      <c r="AS130" s="359"/>
      <c r="AT130" s="359"/>
      <c r="AU130" s="359"/>
      <c r="AV130" s="359"/>
      <c r="AW130" s="359"/>
      <c r="AZ130" s="359"/>
    </row>
    <row r="131" spans="7:52" x14ac:dyDescent="0.35">
      <c r="G131" s="15"/>
      <c r="H131" s="15"/>
      <c r="I131" s="15"/>
      <c r="J131" s="359"/>
      <c r="K131" s="359"/>
      <c r="L131" s="359"/>
      <c r="M131" s="359"/>
      <c r="N131" s="359"/>
      <c r="Q131" s="359"/>
      <c r="R131" s="359"/>
      <c r="S131" s="359"/>
      <c r="T131" s="359"/>
      <c r="U131" s="359"/>
      <c r="X131" s="359"/>
      <c r="Y131" s="359"/>
      <c r="Z131" s="359"/>
      <c r="AA131" s="359"/>
      <c r="AB131" s="359"/>
      <c r="AE131" s="359"/>
      <c r="AF131" s="359"/>
      <c r="AG131" s="359"/>
      <c r="AH131" s="359"/>
      <c r="AI131" s="359"/>
      <c r="AL131" s="359"/>
      <c r="AM131" s="359"/>
      <c r="AN131" s="359"/>
      <c r="AO131" s="359"/>
      <c r="AP131" s="359"/>
      <c r="AS131" s="359"/>
      <c r="AT131" s="359"/>
      <c r="AU131" s="359"/>
      <c r="AV131" s="359"/>
      <c r="AW131" s="359"/>
      <c r="AZ131" s="359"/>
    </row>
    <row r="132" spans="7:52" x14ac:dyDescent="0.35">
      <c r="G132" s="15"/>
      <c r="H132" s="15"/>
      <c r="I132" s="15"/>
      <c r="J132" s="359"/>
      <c r="K132" s="359"/>
      <c r="L132" s="359"/>
      <c r="M132" s="359"/>
      <c r="N132" s="359"/>
      <c r="Q132" s="359"/>
      <c r="R132" s="359"/>
      <c r="S132" s="359"/>
      <c r="T132" s="359"/>
      <c r="U132" s="359"/>
      <c r="X132" s="359"/>
      <c r="Y132" s="359"/>
      <c r="Z132" s="359"/>
      <c r="AA132" s="359"/>
      <c r="AB132" s="359"/>
      <c r="AE132" s="359"/>
      <c r="AF132" s="359"/>
      <c r="AG132" s="359"/>
      <c r="AH132" s="359"/>
      <c r="AI132" s="359"/>
      <c r="AL132" s="359"/>
      <c r="AM132" s="359"/>
      <c r="AN132" s="359"/>
      <c r="AO132" s="359"/>
      <c r="AP132" s="359"/>
      <c r="AS132" s="359"/>
      <c r="AT132" s="359"/>
      <c r="AU132" s="359"/>
      <c r="AV132" s="359"/>
      <c r="AW132" s="359"/>
      <c r="AZ132" s="359"/>
    </row>
    <row r="133" spans="7:52" x14ac:dyDescent="0.35">
      <c r="G133" s="15"/>
      <c r="H133" s="15"/>
      <c r="I133" s="15"/>
      <c r="J133" s="359"/>
      <c r="K133" s="359"/>
      <c r="L133" s="359"/>
      <c r="M133" s="359"/>
      <c r="N133" s="359"/>
      <c r="Q133" s="359"/>
      <c r="R133" s="359"/>
      <c r="S133" s="359"/>
      <c r="T133" s="359"/>
      <c r="U133" s="359"/>
      <c r="X133" s="359"/>
      <c r="Y133" s="359"/>
      <c r="Z133" s="359"/>
      <c r="AA133" s="359"/>
      <c r="AB133" s="359"/>
      <c r="AE133" s="359"/>
      <c r="AF133" s="359"/>
      <c r="AG133" s="359"/>
      <c r="AH133" s="359"/>
      <c r="AI133" s="359"/>
      <c r="AL133" s="359"/>
      <c r="AM133" s="359"/>
      <c r="AN133" s="359"/>
      <c r="AO133" s="359"/>
      <c r="AP133" s="359"/>
      <c r="AS133" s="359"/>
      <c r="AT133" s="359"/>
      <c r="AU133" s="359"/>
      <c r="AV133" s="359"/>
      <c r="AW133" s="359"/>
      <c r="AZ133" s="359"/>
    </row>
    <row r="134" spans="7:52" x14ac:dyDescent="0.35">
      <c r="G134" s="15"/>
      <c r="H134" s="15"/>
      <c r="I134" s="15"/>
      <c r="J134" s="359"/>
      <c r="K134" s="359"/>
      <c r="L134" s="359"/>
      <c r="M134" s="359"/>
      <c r="N134" s="359"/>
      <c r="Q134" s="359"/>
      <c r="R134" s="359"/>
      <c r="S134" s="359"/>
      <c r="T134" s="359"/>
      <c r="U134" s="359"/>
      <c r="X134" s="359"/>
      <c r="Y134" s="359"/>
      <c r="Z134" s="359"/>
      <c r="AA134" s="359"/>
      <c r="AB134" s="359"/>
      <c r="AE134" s="359"/>
      <c r="AF134" s="359"/>
      <c r="AG134" s="359"/>
      <c r="AH134" s="359"/>
      <c r="AI134" s="359"/>
      <c r="AL134" s="359"/>
      <c r="AM134" s="359"/>
      <c r="AN134" s="359"/>
      <c r="AO134" s="359"/>
      <c r="AP134" s="359"/>
      <c r="AS134" s="359"/>
      <c r="AT134" s="359"/>
      <c r="AU134" s="359"/>
      <c r="AV134" s="359"/>
      <c r="AW134" s="359"/>
      <c r="AZ134" s="359"/>
    </row>
    <row r="135" spans="7:52" x14ac:dyDescent="0.35">
      <c r="G135" s="15"/>
      <c r="H135" s="15"/>
      <c r="I135" s="15"/>
      <c r="J135" s="359"/>
      <c r="K135" s="359"/>
      <c r="L135" s="359"/>
      <c r="M135" s="359"/>
      <c r="N135" s="359"/>
      <c r="Q135" s="359"/>
      <c r="R135" s="359"/>
      <c r="S135" s="359"/>
      <c r="T135" s="359"/>
      <c r="U135" s="359"/>
      <c r="X135" s="359"/>
      <c r="Y135" s="359"/>
      <c r="Z135" s="359"/>
      <c r="AA135" s="359"/>
      <c r="AB135" s="359"/>
      <c r="AE135" s="359"/>
      <c r="AF135" s="359"/>
      <c r="AG135" s="359"/>
      <c r="AH135" s="359"/>
      <c r="AI135" s="359"/>
      <c r="AL135" s="359"/>
      <c r="AM135" s="359"/>
      <c r="AN135" s="359"/>
      <c r="AO135" s="359"/>
      <c r="AP135" s="359"/>
      <c r="AS135" s="359"/>
      <c r="AT135" s="359"/>
      <c r="AU135" s="359"/>
      <c r="AV135" s="359"/>
      <c r="AW135" s="359"/>
      <c r="AZ135" s="359"/>
    </row>
    <row r="136" spans="7:52" x14ac:dyDescent="0.35">
      <c r="G136" s="15"/>
      <c r="H136" s="15"/>
      <c r="I136" s="15"/>
      <c r="J136" s="359"/>
      <c r="K136" s="359"/>
      <c r="L136" s="359"/>
      <c r="M136" s="359"/>
      <c r="N136" s="359"/>
      <c r="Q136" s="359"/>
      <c r="R136" s="359"/>
      <c r="S136" s="359"/>
      <c r="T136" s="359"/>
      <c r="U136" s="359"/>
      <c r="X136" s="359"/>
      <c r="Y136" s="359"/>
      <c r="Z136" s="359"/>
      <c r="AA136" s="359"/>
      <c r="AB136" s="359"/>
      <c r="AE136" s="359"/>
      <c r="AF136" s="359"/>
      <c r="AG136" s="359"/>
      <c r="AH136" s="359"/>
      <c r="AI136" s="359"/>
      <c r="AL136" s="359"/>
      <c r="AM136" s="359"/>
      <c r="AN136" s="359"/>
      <c r="AO136" s="359"/>
      <c r="AP136" s="359"/>
      <c r="AS136" s="359"/>
      <c r="AT136" s="359"/>
      <c r="AU136" s="359"/>
      <c r="AV136" s="359"/>
      <c r="AW136" s="359"/>
      <c r="AZ136" s="359"/>
    </row>
    <row r="137" spans="7:52" x14ac:dyDescent="0.35">
      <c r="G137" s="15"/>
      <c r="H137" s="15"/>
      <c r="I137" s="15"/>
      <c r="J137" s="359"/>
      <c r="K137" s="359"/>
      <c r="L137" s="359"/>
      <c r="M137" s="359"/>
      <c r="Q137" s="359"/>
      <c r="R137" s="359"/>
      <c r="S137" s="359"/>
      <c r="T137" s="359"/>
      <c r="X137" s="359"/>
      <c r="Y137" s="359"/>
      <c r="Z137" s="359"/>
      <c r="AA137" s="359"/>
      <c r="AE137" s="359"/>
      <c r="AF137" s="359"/>
      <c r="AG137" s="359"/>
      <c r="AH137" s="359"/>
      <c r="AL137" s="359"/>
      <c r="AM137" s="359"/>
      <c r="AN137" s="359"/>
      <c r="AO137" s="359"/>
      <c r="AS137" s="359"/>
      <c r="AT137" s="359"/>
      <c r="AU137" s="359"/>
      <c r="AV137" s="359"/>
      <c r="AZ137" s="359"/>
    </row>
    <row r="138" spans="7:52" x14ac:dyDescent="0.35">
      <c r="G138" s="15"/>
      <c r="H138" s="15"/>
      <c r="I138" s="15"/>
      <c r="J138" s="359"/>
      <c r="K138" s="359"/>
      <c r="L138" s="359"/>
      <c r="M138" s="359"/>
      <c r="Q138" s="359"/>
      <c r="R138" s="359"/>
      <c r="S138" s="359"/>
      <c r="T138" s="359"/>
      <c r="X138" s="359"/>
      <c r="Y138" s="359"/>
      <c r="Z138" s="359"/>
      <c r="AA138" s="359"/>
      <c r="AE138" s="359"/>
      <c r="AF138" s="359"/>
      <c r="AG138" s="359"/>
      <c r="AH138" s="359"/>
      <c r="AL138" s="359"/>
      <c r="AM138" s="359"/>
      <c r="AN138" s="359"/>
      <c r="AO138" s="359"/>
      <c r="AS138" s="359"/>
      <c r="AT138" s="359"/>
      <c r="AU138" s="359"/>
      <c r="AV138" s="359"/>
      <c r="AZ138" s="359"/>
    </row>
    <row r="139" spans="7:52" x14ac:dyDescent="0.35">
      <c r="G139" s="15"/>
      <c r="H139" s="15"/>
      <c r="I139" s="15"/>
      <c r="J139" s="359"/>
      <c r="K139" s="359"/>
      <c r="L139" s="359"/>
      <c r="M139" s="359"/>
      <c r="Q139" s="359"/>
      <c r="R139" s="359"/>
      <c r="S139" s="359"/>
      <c r="T139" s="359"/>
      <c r="X139" s="359"/>
      <c r="Y139" s="359"/>
      <c r="Z139" s="359"/>
      <c r="AA139" s="359"/>
      <c r="AE139" s="359"/>
      <c r="AF139" s="359"/>
      <c r="AG139" s="359"/>
      <c r="AH139" s="359"/>
      <c r="AL139" s="359"/>
      <c r="AM139" s="359"/>
      <c r="AN139" s="359"/>
      <c r="AO139" s="359"/>
      <c r="AS139" s="359"/>
      <c r="AT139" s="359"/>
      <c r="AU139" s="359"/>
      <c r="AV139" s="359"/>
      <c r="AZ139" s="359"/>
    </row>
    <row r="140" spans="7:52" x14ac:dyDescent="0.35">
      <c r="G140" s="15"/>
      <c r="H140" s="15"/>
      <c r="I140" s="15"/>
      <c r="J140" s="359"/>
      <c r="K140" s="359"/>
      <c r="L140" s="359"/>
      <c r="M140" s="359"/>
      <c r="Q140" s="359"/>
      <c r="R140" s="359"/>
      <c r="S140" s="359"/>
      <c r="T140" s="359"/>
      <c r="X140" s="359"/>
      <c r="Y140" s="359"/>
      <c r="Z140" s="359"/>
      <c r="AA140" s="359"/>
      <c r="AE140" s="359"/>
      <c r="AF140" s="359"/>
      <c r="AG140" s="359"/>
      <c r="AH140" s="359"/>
      <c r="AL140" s="359"/>
      <c r="AM140" s="359"/>
      <c r="AN140" s="359"/>
      <c r="AO140" s="359"/>
      <c r="AS140" s="359"/>
      <c r="AT140" s="359"/>
      <c r="AU140" s="359"/>
      <c r="AV140" s="359"/>
      <c r="AZ140" s="359"/>
    </row>
    <row r="141" spans="7:52" x14ac:dyDescent="0.35">
      <c r="G141" s="15"/>
      <c r="H141" s="15"/>
      <c r="I141" s="15"/>
      <c r="J141" s="359"/>
      <c r="K141" s="359"/>
      <c r="L141" s="359"/>
      <c r="M141" s="359"/>
      <c r="Q141" s="359"/>
      <c r="R141" s="359"/>
      <c r="S141" s="359"/>
      <c r="T141" s="359"/>
      <c r="X141" s="359"/>
      <c r="Y141" s="359"/>
      <c r="Z141" s="359"/>
      <c r="AA141" s="359"/>
      <c r="AE141" s="359"/>
      <c r="AF141" s="359"/>
      <c r="AG141" s="359"/>
      <c r="AH141" s="359"/>
      <c r="AL141" s="359"/>
      <c r="AM141" s="359"/>
      <c r="AN141" s="359"/>
      <c r="AO141" s="359"/>
      <c r="AS141" s="359"/>
      <c r="AT141" s="359"/>
      <c r="AU141" s="359"/>
      <c r="AV141" s="359"/>
      <c r="AZ141" s="359"/>
    </row>
    <row r="142" spans="7:52" x14ac:dyDescent="0.35">
      <c r="G142" s="15"/>
      <c r="H142" s="15"/>
      <c r="I142" s="15"/>
      <c r="J142" s="359"/>
      <c r="K142" s="359"/>
      <c r="L142" s="359"/>
      <c r="M142" s="359"/>
      <c r="Q142" s="359"/>
      <c r="R142" s="359"/>
      <c r="S142" s="359"/>
      <c r="T142" s="359"/>
      <c r="X142" s="359"/>
      <c r="Y142" s="359"/>
      <c r="Z142" s="359"/>
      <c r="AA142" s="359"/>
      <c r="AE142" s="359"/>
      <c r="AF142" s="359"/>
      <c r="AG142" s="359"/>
      <c r="AH142" s="359"/>
      <c r="AL142" s="359"/>
      <c r="AM142" s="359"/>
      <c r="AN142" s="359"/>
      <c r="AO142" s="359"/>
      <c r="AS142" s="359"/>
      <c r="AT142" s="359"/>
      <c r="AU142" s="359"/>
      <c r="AV142" s="359"/>
      <c r="AZ142" s="359"/>
    </row>
    <row r="143" spans="7:52" x14ac:dyDescent="0.35">
      <c r="G143" s="15"/>
      <c r="H143" s="15"/>
      <c r="I143" s="15"/>
      <c r="J143" s="359"/>
      <c r="K143" s="359"/>
      <c r="L143" s="359"/>
      <c r="M143" s="359"/>
      <c r="Q143" s="359"/>
      <c r="R143" s="359"/>
      <c r="S143" s="359"/>
      <c r="T143" s="359"/>
      <c r="X143" s="359"/>
      <c r="Y143" s="359"/>
      <c r="Z143" s="359"/>
      <c r="AA143" s="359"/>
      <c r="AE143" s="359"/>
      <c r="AF143" s="359"/>
      <c r="AG143" s="359"/>
      <c r="AH143" s="359"/>
      <c r="AL143" s="359"/>
      <c r="AM143" s="359"/>
      <c r="AN143" s="359"/>
      <c r="AO143" s="359"/>
      <c r="AS143" s="359"/>
      <c r="AT143" s="359"/>
      <c r="AU143" s="359"/>
      <c r="AV143" s="359"/>
      <c r="AZ143" s="359"/>
    </row>
    <row r="144" spans="7:52" x14ac:dyDescent="0.35">
      <c r="G144" s="15"/>
      <c r="H144" s="15"/>
      <c r="I144" s="15"/>
      <c r="J144" s="359"/>
      <c r="K144" s="359"/>
      <c r="L144" s="359"/>
      <c r="M144" s="359"/>
      <c r="Q144" s="359"/>
      <c r="R144" s="359"/>
      <c r="S144" s="359"/>
      <c r="T144" s="359"/>
      <c r="X144" s="359"/>
      <c r="Y144" s="359"/>
      <c r="Z144" s="359"/>
      <c r="AA144" s="359"/>
      <c r="AE144" s="359"/>
      <c r="AF144" s="359"/>
      <c r="AG144" s="359"/>
      <c r="AH144" s="359"/>
      <c r="AL144" s="359"/>
      <c r="AM144" s="359"/>
      <c r="AN144" s="359"/>
      <c r="AO144" s="359"/>
      <c r="AS144" s="359"/>
      <c r="AT144" s="359"/>
      <c r="AU144" s="359"/>
      <c r="AV144" s="359"/>
      <c r="AZ144" s="359"/>
    </row>
    <row r="145" spans="7:52" x14ac:dyDescent="0.35">
      <c r="G145" s="15"/>
      <c r="H145" s="15"/>
      <c r="I145" s="15"/>
      <c r="J145" s="359"/>
      <c r="K145" s="359"/>
      <c r="L145" s="359"/>
      <c r="M145" s="359"/>
      <c r="Q145" s="359"/>
      <c r="R145" s="359"/>
      <c r="S145" s="359"/>
      <c r="T145" s="359"/>
      <c r="X145" s="359"/>
      <c r="Y145" s="359"/>
      <c r="Z145" s="359"/>
      <c r="AA145" s="359"/>
      <c r="AE145" s="359"/>
      <c r="AF145" s="359"/>
      <c r="AG145" s="359"/>
      <c r="AH145" s="359"/>
      <c r="AL145" s="359"/>
      <c r="AM145" s="359"/>
      <c r="AN145" s="359"/>
      <c r="AO145" s="359"/>
      <c r="AS145" s="359"/>
      <c r="AT145" s="359"/>
      <c r="AU145" s="359"/>
      <c r="AV145" s="359"/>
      <c r="AZ145" s="359"/>
    </row>
    <row r="146" spans="7:52" x14ac:dyDescent="0.35">
      <c r="G146" s="15"/>
      <c r="H146" s="15"/>
      <c r="I146" s="15"/>
      <c r="J146" s="359"/>
      <c r="K146" s="359"/>
      <c r="L146" s="359"/>
      <c r="M146" s="359"/>
      <c r="Q146" s="359"/>
      <c r="R146" s="359"/>
      <c r="S146" s="359"/>
      <c r="T146" s="359"/>
      <c r="X146" s="359"/>
      <c r="Y146" s="359"/>
      <c r="Z146" s="359"/>
      <c r="AA146" s="359"/>
      <c r="AE146" s="359"/>
      <c r="AF146" s="359"/>
      <c r="AG146" s="359"/>
      <c r="AH146" s="359"/>
      <c r="AL146" s="359"/>
      <c r="AM146" s="359"/>
      <c r="AN146" s="359"/>
      <c r="AO146" s="359"/>
      <c r="AS146" s="359"/>
      <c r="AT146" s="359"/>
      <c r="AU146" s="359"/>
      <c r="AV146" s="359"/>
      <c r="AZ146" s="359"/>
    </row>
    <row r="147" spans="7:52" x14ac:dyDescent="0.35">
      <c r="G147" s="15"/>
      <c r="H147" s="15"/>
      <c r="I147" s="15"/>
      <c r="J147" s="359"/>
      <c r="K147" s="359"/>
      <c r="L147" s="359"/>
      <c r="M147" s="359"/>
      <c r="Q147" s="359"/>
      <c r="R147" s="359"/>
      <c r="S147" s="359"/>
      <c r="T147" s="359"/>
      <c r="X147" s="359"/>
      <c r="Y147" s="359"/>
      <c r="Z147" s="359"/>
      <c r="AA147" s="359"/>
      <c r="AE147" s="359"/>
      <c r="AF147" s="359"/>
      <c r="AG147" s="359"/>
      <c r="AH147" s="359"/>
      <c r="AL147" s="359"/>
      <c r="AM147" s="359"/>
      <c r="AN147" s="359"/>
      <c r="AO147" s="359"/>
      <c r="AS147" s="359"/>
      <c r="AT147" s="359"/>
      <c r="AU147" s="359"/>
      <c r="AV147" s="359"/>
      <c r="AZ147" s="359"/>
    </row>
    <row r="148" spans="7:52" x14ac:dyDescent="0.35">
      <c r="G148" s="15"/>
      <c r="H148" s="15"/>
      <c r="I148" s="15"/>
      <c r="J148" s="359"/>
      <c r="K148" s="359"/>
      <c r="L148" s="359"/>
      <c r="M148" s="359"/>
      <c r="Q148" s="359"/>
      <c r="R148" s="359"/>
      <c r="S148" s="359"/>
      <c r="T148" s="359"/>
      <c r="X148" s="359"/>
      <c r="Y148" s="359"/>
      <c r="Z148" s="359"/>
      <c r="AA148" s="359"/>
      <c r="AE148" s="359"/>
      <c r="AF148" s="359"/>
      <c r="AG148" s="359"/>
      <c r="AH148" s="359"/>
      <c r="AL148" s="359"/>
      <c r="AM148" s="359"/>
      <c r="AN148" s="359"/>
      <c r="AO148" s="359"/>
      <c r="AS148" s="359"/>
      <c r="AT148" s="359"/>
      <c r="AU148" s="359"/>
      <c r="AV148" s="359"/>
      <c r="AZ148" s="359"/>
    </row>
    <row r="149" spans="7:52" x14ac:dyDescent="0.35">
      <c r="G149" s="15"/>
      <c r="H149" s="15"/>
      <c r="I149" s="15"/>
      <c r="J149" s="359"/>
      <c r="K149" s="359"/>
      <c r="L149" s="359"/>
      <c r="M149" s="359"/>
      <c r="Q149" s="359"/>
      <c r="R149" s="359"/>
      <c r="S149" s="359"/>
      <c r="T149" s="359"/>
      <c r="X149" s="359"/>
      <c r="Y149" s="359"/>
      <c r="Z149" s="359"/>
      <c r="AA149" s="359"/>
      <c r="AE149" s="359"/>
      <c r="AF149" s="359"/>
      <c r="AG149" s="359"/>
      <c r="AH149" s="359"/>
      <c r="AL149" s="359"/>
      <c r="AM149" s="359"/>
      <c r="AN149" s="359"/>
      <c r="AO149" s="359"/>
      <c r="AS149" s="359"/>
      <c r="AT149" s="359"/>
      <c r="AU149" s="359"/>
      <c r="AV149" s="359"/>
      <c r="AZ149" s="359"/>
    </row>
    <row r="150" spans="7:52" x14ac:dyDescent="0.35">
      <c r="G150" s="15"/>
      <c r="H150" s="15"/>
      <c r="I150" s="15"/>
      <c r="J150" s="359"/>
      <c r="K150" s="359"/>
      <c r="L150" s="359"/>
      <c r="M150" s="359"/>
      <c r="Q150" s="359"/>
      <c r="R150" s="359"/>
      <c r="S150" s="359"/>
      <c r="T150" s="359"/>
      <c r="X150" s="359"/>
      <c r="Y150" s="359"/>
      <c r="Z150" s="359"/>
      <c r="AA150" s="359"/>
      <c r="AE150" s="359"/>
      <c r="AF150" s="359"/>
      <c r="AG150" s="359"/>
      <c r="AH150" s="359"/>
      <c r="AL150" s="359"/>
      <c r="AM150" s="359"/>
      <c r="AN150" s="359"/>
      <c r="AO150" s="359"/>
      <c r="AS150" s="359"/>
      <c r="AT150" s="359"/>
      <c r="AU150" s="359"/>
      <c r="AV150" s="359"/>
      <c r="AZ150" s="359"/>
    </row>
    <row r="151" spans="7:52" x14ac:dyDescent="0.35">
      <c r="G151" s="15"/>
      <c r="H151" s="15"/>
      <c r="I151" s="15"/>
      <c r="J151" s="359"/>
      <c r="K151" s="359"/>
      <c r="L151" s="359"/>
      <c r="M151" s="359"/>
      <c r="Q151" s="359"/>
      <c r="R151" s="359"/>
      <c r="S151" s="359"/>
      <c r="T151" s="359"/>
      <c r="X151" s="359"/>
      <c r="Y151" s="359"/>
      <c r="Z151" s="359"/>
      <c r="AA151" s="359"/>
      <c r="AE151" s="359"/>
      <c r="AF151" s="359"/>
      <c r="AG151" s="359"/>
      <c r="AH151" s="359"/>
      <c r="AL151" s="359"/>
      <c r="AM151" s="359"/>
      <c r="AN151" s="359"/>
      <c r="AO151" s="359"/>
      <c r="AS151" s="359"/>
      <c r="AT151" s="359"/>
      <c r="AU151" s="359"/>
      <c r="AV151" s="359"/>
      <c r="AZ151" s="359"/>
    </row>
    <row r="152" spans="7:52" x14ac:dyDescent="0.35">
      <c r="G152" s="15"/>
      <c r="H152" s="15"/>
      <c r="I152" s="15"/>
      <c r="J152" s="359"/>
      <c r="K152" s="359"/>
      <c r="L152" s="359"/>
      <c r="M152" s="359"/>
      <c r="Q152" s="359"/>
      <c r="R152" s="359"/>
      <c r="S152" s="359"/>
      <c r="T152" s="359"/>
      <c r="X152" s="359"/>
      <c r="Y152" s="359"/>
      <c r="Z152" s="359"/>
      <c r="AA152" s="359"/>
      <c r="AE152" s="359"/>
      <c r="AF152" s="359"/>
      <c r="AG152" s="359"/>
      <c r="AH152" s="359"/>
      <c r="AL152" s="359"/>
      <c r="AM152" s="359"/>
      <c r="AN152" s="359"/>
      <c r="AO152" s="359"/>
      <c r="AS152" s="359"/>
      <c r="AT152" s="359"/>
      <c r="AU152" s="359"/>
      <c r="AV152" s="359"/>
      <c r="AZ152" s="359"/>
    </row>
    <row r="153" spans="7:52" x14ac:dyDescent="0.35">
      <c r="G153" s="15"/>
      <c r="H153" s="15"/>
      <c r="I153" s="15"/>
      <c r="J153" s="359"/>
      <c r="K153" s="359"/>
      <c r="L153" s="359"/>
      <c r="M153" s="359"/>
      <c r="Q153" s="359"/>
      <c r="R153" s="359"/>
      <c r="S153" s="359"/>
      <c r="T153" s="359"/>
      <c r="X153" s="359"/>
      <c r="Y153" s="359"/>
      <c r="Z153" s="359"/>
      <c r="AA153" s="359"/>
      <c r="AE153" s="359"/>
      <c r="AF153" s="359"/>
      <c r="AG153" s="359"/>
      <c r="AH153" s="359"/>
      <c r="AL153" s="359"/>
      <c r="AM153" s="359"/>
      <c r="AN153" s="359"/>
      <c r="AO153" s="359"/>
      <c r="AS153" s="359"/>
      <c r="AT153" s="359"/>
      <c r="AU153" s="359"/>
      <c r="AV153" s="359"/>
      <c r="AZ153" s="359"/>
    </row>
    <row r="154" spans="7:52" x14ac:dyDescent="0.35">
      <c r="G154" s="15"/>
      <c r="H154" s="15"/>
      <c r="I154" s="15"/>
      <c r="J154" s="359"/>
      <c r="K154" s="359"/>
      <c r="L154" s="359"/>
      <c r="M154" s="359"/>
      <c r="Q154" s="359"/>
      <c r="R154" s="359"/>
      <c r="S154" s="359"/>
      <c r="T154" s="359"/>
      <c r="X154" s="359"/>
      <c r="Y154" s="359"/>
      <c r="Z154" s="359"/>
      <c r="AA154" s="359"/>
      <c r="AE154" s="359"/>
      <c r="AF154" s="359"/>
      <c r="AG154" s="359"/>
      <c r="AH154" s="359"/>
      <c r="AL154" s="359"/>
      <c r="AM154" s="359"/>
      <c r="AN154" s="359"/>
      <c r="AO154" s="359"/>
      <c r="AS154" s="359"/>
      <c r="AT154" s="359"/>
      <c r="AU154" s="359"/>
      <c r="AV154" s="359"/>
      <c r="AZ154" s="359"/>
    </row>
    <row r="155" spans="7:52" x14ac:dyDescent="0.35">
      <c r="G155" s="15"/>
      <c r="H155" s="15"/>
      <c r="I155" s="15"/>
      <c r="J155" s="359"/>
      <c r="K155" s="359"/>
      <c r="L155" s="359"/>
      <c r="M155" s="359"/>
      <c r="Q155" s="359"/>
      <c r="R155" s="359"/>
      <c r="S155" s="359"/>
      <c r="T155" s="359"/>
      <c r="X155" s="359"/>
      <c r="Y155" s="359"/>
      <c r="Z155" s="359"/>
      <c r="AA155" s="359"/>
      <c r="AE155" s="359"/>
      <c r="AF155" s="359"/>
      <c r="AG155" s="359"/>
      <c r="AH155" s="359"/>
      <c r="AL155" s="359"/>
      <c r="AM155" s="359"/>
      <c r="AN155" s="359"/>
      <c r="AO155" s="359"/>
      <c r="AS155" s="359"/>
      <c r="AT155" s="359"/>
      <c r="AU155" s="359"/>
      <c r="AV155" s="359"/>
      <c r="AZ155" s="359"/>
    </row>
    <row r="156" spans="7:52" x14ac:dyDescent="0.35">
      <c r="G156" s="15"/>
      <c r="H156" s="15"/>
      <c r="I156" s="15"/>
      <c r="J156" s="359"/>
      <c r="K156" s="359"/>
      <c r="L156" s="359"/>
      <c r="M156" s="359"/>
      <c r="Q156" s="359"/>
      <c r="R156" s="359"/>
      <c r="S156" s="359"/>
      <c r="T156" s="359"/>
      <c r="X156" s="359"/>
      <c r="Y156" s="359"/>
      <c r="Z156" s="359"/>
      <c r="AA156" s="359"/>
      <c r="AE156" s="359"/>
      <c r="AF156" s="359"/>
      <c r="AG156" s="359"/>
      <c r="AH156" s="359"/>
      <c r="AL156" s="359"/>
      <c r="AM156" s="359"/>
      <c r="AN156" s="359"/>
      <c r="AO156" s="359"/>
      <c r="AS156" s="359"/>
      <c r="AT156" s="359"/>
      <c r="AU156" s="359"/>
      <c r="AV156" s="359"/>
      <c r="AZ156" s="359"/>
    </row>
    <row r="157" spans="7:52" x14ac:dyDescent="0.35">
      <c r="G157" s="15"/>
      <c r="H157" s="15"/>
      <c r="I157" s="15"/>
      <c r="J157" s="359"/>
      <c r="K157" s="359"/>
      <c r="L157" s="359"/>
      <c r="M157" s="359"/>
      <c r="Q157" s="359"/>
      <c r="R157" s="359"/>
      <c r="S157" s="359"/>
      <c r="T157" s="359"/>
      <c r="X157" s="359"/>
      <c r="Y157" s="359"/>
      <c r="Z157" s="359"/>
      <c r="AA157" s="359"/>
      <c r="AE157" s="359"/>
      <c r="AF157" s="359"/>
      <c r="AG157" s="359"/>
      <c r="AH157" s="359"/>
      <c r="AL157" s="359"/>
      <c r="AM157" s="359"/>
      <c r="AN157" s="359"/>
      <c r="AO157" s="359"/>
      <c r="AS157" s="359"/>
      <c r="AT157" s="359"/>
      <c r="AU157" s="359"/>
      <c r="AV157" s="359"/>
      <c r="AZ157" s="359"/>
    </row>
    <row r="158" spans="7:52" x14ac:dyDescent="0.35">
      <c r="G158" s="15"/>
      <c r="H158" s="15"/>
      <c r="I158" s="15"/>
      <c r="J158" s="359"/>
      <c r="K158" s="359"/>
      <c r="L158" s="359"/>
      <c r="M158" s="359"/>
      <c r="Q158" s="359"/>
      <c r="R158" s="359"/>
      <c r="S158" s="359"/>
      <c r="T158" s="359"/>
      <c r="X158" s="359"/>
      <c r="Y158" s="359"/>
      <c r="Z158" s="359"/>
      <c r="AA158" s="359"/>
      <c r="AE158" s="359"/>
      <c r="AF158" s="359"/>
      <c r="AG158" s="359"/>
      <c r="AH158" s="359"/>
      <c r="AL158" s="359"/>
      <c r="AM158" s="359"/>
      <c r="AN158" s="359"/>
      <c r="AO158" s="359"/>
      <c r="AS158" s="359"/>
      <c r="AT158" s="359"/>
      <c r="AU158" s="359"/>
      <c r="AV158" s="359"/>
      <c r="AZ158" s="359"/>
    </row>
    <row r="159" spans="7:52" x14ac:dyDescent="0.35">
      <c r="G159" s="15"/>
      <c r="H159" s="15"/>
      <c r="I159" s="15"/>
      <c r="J159" s="359"/>
      <c r="K159" s="359"/>
      <c r="L159" s="359"/>
      <c r="M159" s="359"/>
      <c r="Q159" s="359"/>
      <c r="R159" s="359"/>
      <c r="S159" s="359"/>
      <c r="T159" s="359"/>
      <c r="X159" s="359"/>
      <c r="Y159" s="359"/>
      <c r="Z159" s="359"/>
      <c r="AA159" s="359"/>
      <c r="AE159" s="359"/>
      <c r="AF159" s="359"/>
      <c r="AG159" s="359"/>
      <c r="AH159" s="359"/>
      <c r="AL159" s="359"/>
      <c r="AM159" s="359"/>
      <c r="AN159" s="359"/>
      <c r="AO159" s="359"/>
      <c r="AS159" s="359"/>
      <c r="AT159" s="359"/>
      <c r="AU159" s="359"/>
      <c r="AV159" s="359"/>
      <c r="AZ159" s="359"/>
    </row>
    <row r="160" spans="7:52" x14ac:dyDescent="0.35">
      <c r="G160" s="15"/>
      <c r="H160" s="15"/>
      <c r="I160" s="15"/>
      <c r="J160" s="359"/>
      <c r="K160" s="359"/>
      <c r="L160" s="359"/>
      <c r="M160" s="359"/>
      <c r="Q160" s="359"/>
      <c r="R160" s="359"/>
      <c r="S160" s="359"/>
      <c r="T160" s="359"/>
      <c r="X160" s="359"/>
      <c r="Y160" s="359"/>
      <c r="Z160" s="359"/>
      <c r="AA160" s="359"/>
      <c r="AE160" s="359"/>
      <c r="AF160" s="359"/>
      <c r="AG160" s="359"/>
      <c r="AH160" s="359"/>
      <c r="AL160" s="359"/>
      <c r="AM160" s="359"/>
      <c r="AN160" s="359"/>
      <c r="AO160" s="359"/>
      <c r="AS160" s="359"/>
      <c r="AT160" s="359"/>
      <c r="AU160" s="359"/>
      <c r="AV160" s="359"/>
      <c r="AZ160" s="359"/>
    </row>
    <row r="161" spans="7:52" x14ac:dyDescent="0.35">
      <c r="G161" s="15"/>
      <c r="H161" s="15"/>
      <c r="I161" s="15"/>
      <c r="J161" s="359"/>
      <c r="K161" s="359"/>
      <c r="L161" s="359"/>
      <c r="M161" s="359"/>
      <c r="Q161" s="359"/>
      <c r="R161" s="359"/>
      <c r="S161" s="359"/>
      <c r="T161" s="359"/>
      <c r="X161" s="359"/>
      <c r="Y161" s="359"/>
      <c r="Z161" s="359"/>
      <c r="AA161" s="359"/>
      <c r="AE161" s="359"/>
      <c r="AF161" s="359"/>
      <c r="AG161" s="359"/>
      <c r="AH161" s="359"/>
      <c r="AL161" s="359"/>
      <c r="AM161" s="359"/>
      <c r="AN161" s="359"/>
      <c r="AO161" s="359"/>
      <c r="AS161" s="359"/>
      <c r="AT161" s="359"/>
      <c r="AU161" s="359"/>
      <c r="AV161" s="359"/>
      <c r="AZ161" s="359"/>
    </row>
    <row r="162" spans="7:52" x14ac:dyDescent="0.35">
      <c r="G162" s="15"/>
      <c r="H162" s="15"/>
      <c r="I162" s="15"/>
      <c r="J162" s="359"/>
      <c r="K162" s="359"/>
      <c r="L162" s="359"/>
      <c r="M162" s="359"/>
      <c r="Q162" s="359"/>
      <c r="R162" s="359"/>
      <c r="S162" s="359"/>
      <c r="T162" s="359"/>
      <c r="X162" s="359"/>
      <c r="Y162" s="359"/>
      <c r="Z162" s="359"/>
      <c r="AA162" s="359"/>
      <c r="AE162" s="359"/>
      <c r="AF162" s="359"/>
      <c r="AG162" s="359"/>
      <c r="AH162" s="359"/>
      <c r="AL162" s="359"/>
      <c r="AM162" s="359"/>
      <c r="AN162" s="359"/>
      <c r="AO162" s="359"/>
      <c r="AS162" s="359"/>
      <c r="AT162" s="359"/>
      <c r="AU162" s="359"/>
      <c r="AV162" s="359"/>
      <c r="AZ162" s="359"/>
    </row>
    <row r="163" spans="7:52" x14ac:dyDescent="0.35">
      <c r="G163" s="15"/>
      <c r="H163" s="15"/>
      <c r="I163" s="15"/>
      <c r="J163" s="359"/>
      <c r="K163" s="359"/>
      <c r="L163" s="359"/>
      <c r="M163" s="359"/>
      <c r="Q163" s="359"/>
      <c r="R163" s="359"/>
      <c r="S163" s="359"/>
      <c r="T163" s="359"/>
      <c r="X163" s="359"/>
      <c r="Y163" s="359"/>
      <c r="Z163" s="359"/>
      <c r="AA163" s="359"/>
      <c r="AE163" s="359"/>
      <c r="AF163" s="359"/>
      <c r="AG163" s="359"/>
      <c r="AH163" s="359"/>
      <c r="AL163" s="359"/>
      <c r="AM163" s="359"/>
      <c r="AN163" s="359"/>
      <c r="AO163" s="359"/>
      <c r="AS163" s="359"/>
      <c r="AT163" s="359"/>
      <c r="AU163" s="359"/>
      <c r="AV163" s="359"/>
      <c r="AZ163" s="359"/>
    </row>
    <row r="164" spans="7:52" x14ac:dyDescent="0.35">
      <c r="G164" s="15"/>
      <c r="H164" s="15"/>
      <c r="I164" s="15"/>
      <c r="J164" s="359"/>
      <c r="K164" s="359"/>
      <c r="L164" s="359"/>
      <c r="M164" s="359"/>
      <c r="Q164" s="359"/>
      <c r="R164" s="359"/>
      <c r="S164" s="359"/>
      <c r="T164" s="359"/>
      <c r="X164" s="359"/>
      <c r="Y164" s="359"/>
      <c r="Z164" s="359"/>
      <c r="AA164" s="359"/>
      <c r="AE164" s="359"/>
      <c r="AF164" s="359"/>
      <c r="AG164" s="359"/>
      <c r="AH164" s="359"/>
      <c r="AL164" s="359"/>
      <c r="AM164" s="359"/>
      <c r="AN164" s="359"/>
      <c r="AO164" s="359"/>
      <c r="AS164" s="359"/>
      <c r="AT164" s="359"/>
      <c r="AU164" s="359"/>
      <c r="AV164" s="359"/>
      <c r="AZ164" s="359"/>
    </row>
    <row r="165" spans="7:52" x14ac:dyDescent="0.35">
      <c r="G165" s="15"/>
      <c r="H165" s="15"/>
      <c r="I165" s="15"/>
      <c r="J165" s="359"/>
      <c r="K165" s="359"/>
      <c r="L165" s="359"/>
      <c r="M165" s="359"/>
      <c r="Q165" s="359"/>
      <c r="R165" s="359"/>
      <c r="S165" s="359"/>
      <c r="T165" s="359"/>
      <c r="X165" s="359"/>
      <c r="Y165" s="359"/>
      <c r="Z165" s="359"/>
      <c r="AA165" s="359"/>
      <c r="AE165" s="359"/>
      <c r="AF165" s="359"/>
      <c r="AG165" s="359"/>
      <c r="AH165" s="359"/>
      <c r="AL165" s="359"/>
      <c r="AM165" s="359"/>
      <c r="AN165" s="359"/>
      <c r="AO165" s="359"/>
      <c r="AS165" s="359"/>
      <c r="AT165" s="359"/>
      <c r="AU165" s="359"/>
      <c r="AV165" s="359"/>
      <c r="AZ165" s="359"/>
    </row>
    <row r="166" spans="7:52" x14ac:dyDescent="0.35">
      <c r="G166" s="15"/>
      <c r="H166" s="15"/>
      <c r="I166" s="15"/>
      <c r="J166" s="359"/>
      <c r="K166" s="359"/>
      <c r="L166" s="359"/>
      <c r="M166" s="359"/>
      <c r="Q166" s="359"/>
      <c r="R166" s="359"/>
      <c r="S166" s="359"/>
      <c r="T166" s="359"/>
      <c r="X166" s="359"/>
      <c r="Y166" s="359"/>
      <c r="Z166" s="359"/>
      <c r="AA166" s="359"/>
      <c r="AE166" s="359"/>
      <c r="AF166" s="359"/>
      <c r="AG166" s="359"/>
      <c r="AH166" s="359"/>
      <c r="AL166" s="359"/>
      <c r="AM166" s="359"/>
      <c r="AN166" s="359"/>
      <c r="AO166" s="359"/>
      <c r="AS166" s="359"/>
      <c r="AT166" s="359"/>
      <c r="AU166" s="359"/>
      <c r="AV166" s="359"/>
      <c r="AZ166" s="359"/>
    </row>
    <row r="167" spans="7:52" x14ac:dyDescent="0.35">
      <c r="G167" s="15"/>
      <c r="H167" s="15"/>
      <c r="I167" s="15"/>
      <c r="J167" s="359"/>
      <c r="K167" s="359"/>
      <c r="L167" s="359"/>
      <c r="M167" s="359"/>
      <c r="Q167" s="359"/>
      <c r="R167" s="359"/>
      <c r="S167" s="359"/>
      <c r="T167" s="359"/>
      <c r="X167" s="359"/>
      <c r="Y167" s="359"/>
      <c r="Z167" s="359"/>
      <c r="AA167" s="359"/>
      <c r="AE167" s="359"/>
      <c r="AF167" s="359"/>
      <c r="AG167" s="359"/>
      <c r="AH167" s="359"/>
      <c r="AL167" s="359"/>
      <c r="AM167" s="359"/>
      <c r="AN167" s="359"/>
      <c r="AO167" s="359"/>
      <c r="AS167" s="359"/>
      <c r="AT167" s="359"/>
      <c r="AU167" s="359"/>
      <c r="AV167" s="359"/>
      <c r="AZ167" s="359"/>
    </row>
    <row r="168" spans="7:52" x14ac:dyDescent="0.35">
      <c r="G168" s="15"/>
      <c r="H168" s="15"/>
      <c r="I168" s="15"/>
      <c r="J168" s="359"/>
      <c r="K168" s="359"/>
      <c r="L168" s="359"/>
      <c r="M168" s="359"/>
      <c r="Q168" s="359"/>
      <c r="R168" s="359"/>
      <c r="S168" s="359"/>
      <c r="T168" s="359"/>
      <c r="X168" s="359"/>
      <c r="Y168" s="359"/>
      <c r="Z168" s="359"/>
      <c r="AA168" s="359"/>
      <c r="AE168" s="359"/>
      <c r="AF168" s="359"/>
      <c r="AG168" s="359"/>
      <c r="AH168" s="359"/>
      <c r="AL168" s="359"/>
      <c r="AM168" s="359"/>
      <c r="AN168" s="359"/>
      <c r="AO168" s="359"/>
      <c r="AS168" s="359"/>
      <c r="AT168" s="359"/>
      <c r="AU168" s="359"/>
      <c r="AV168" s="359"/>
      <c r="AZ168" s="359"/>
    </row>
    <row r="169" spans="7:52" x14ac:dyDescent="0.35">
      <c r="G169" s="15"/>
      <c r="H169" s="15"/>
      <c r="I169" s="15"/>
      <c r="J169" s="359"/>
      <c r="K169" s="359"/>
      <c r="L169" s="359"/>
      <c r="M169" s="359"/>
      <c r="Q169" s="359"/>
      <c r="R169" s="359"/>
      <c r="S169" s="359"/>
      <c r="T169" s="359"/>
      <c r="X169" s="359"/>
      <c r="Y169" s="359"/>
      <c r="Z169" s="359"/>
      <c r="AA169" s="359"/>
      <c r="AE169" s="359"/>
      <c r="AF169" s="359"/>
      <c r="AG169" s="359"/>
      <c r="AH169" s="359"/>
      <c r="AL169" s="359"/>
      <c r="AM169" s="359"/>
      <c r="AN169" s="359"/>
      <c r="AO169" s="359"/>
      <c r="AS169" s="359"/>
      <c r="AT169" s="359"/>
      <c r="AU169" s="359"/>
      <c r="AV169" s="359"/>
      <c r="AZ169" s="359"/>
    </row>
    <row r="170" spans="7:52" x14ac:dyDescent="0.35">
      <c r="G170" s="15"/>
      <c r="H170" s="15"/>
      <c r="I170" s="15"/>
      <c r="J170" s="359"/>
      <c r="K170" s="359"/>
      <c r="L170" s="359"/>
      <c r="M170" s="359"/>
      <c r="Q170" s="359"/>
      <c r="R170" s="359"/>
      <c r="S170" s="359"/>
      <c r="T170" s="359"/>
      <c r="X170" s="359"/>
      <c r="Y170" s="359"/>
      <c r="Z170" s="359"/>
      <c r="AA170" s="359"/>
      <c r="AE170" s="359"/>
      <c r="AF170" s="359"/>
      <c r="AG170" s="359"/>
      <c r="AH170" s="359"/>
      <c r="AL170" s="359"/>
      <c r="AM170" s="359"/>
      <c r="AN170" s="359"/>
      <c r="AO170" s="359"/>
      <c r="AS170" s="359"/>
      <c r="AT170" s="359"/>
      <c r="AU170" s="359"/>
      <c r="AV170" s="359"/>
      <c r="AZ170" s="359"/>
    </row>
    <row r="171" spans="7:52" x14ac:dyDescent="0.35">
      <c r="G171" s="15"/>
      <c r="H171" s="15"/>
      <c r="I171" s="15"/>
      <c r="J171" s="359"/>
      <c r="K171" s="359"/>
      <c r="L171" s="359"/>
      <c r="M171" s="359"/>
      <c r="Q171" s="359"/>
      <c r="R171" s="359"/>
      <c r="S171" s="359"/>
      <c r="T171" s="359"/>
      <c r="X171" s="359"/>
      <c r="Y171" s="359"/>
      <c r="Z171" s="359"/>
      <c r="AA171" s="359"/>
      <c r="AE171" s="359"/>
      <c r="AF171" s="359"/>
      <c r="AG171" s="359"/>
      <c r="AH171" s="359"/>
      <c r="AL171" s="359"/>
      <c r="AM171" s="359"/>
      <c r="AN171" s="359"/>
      <c r="AO171" s="359"/>
      <c r="AS171" s="359"/>
      <c r="AT171" s="359"/>
      <c r="AU171" s="359"/>
      <c r="AV171" s="359"/>
      <c r="AZ171" s="359"/>
    </row>
    <row r="172" spans="7:52" x14ac:dyDescent="0.35">
      <c r="G172" s="15"/>
      <c r="H172" s="15"/>
      <c r="I172" s="15"/>
      <c r="J172" s="359"/>
      <c r="K172" s="359"/>
      <c r="L172" s="359"/>
      <c r="M172" s="359"/>
      <c r="Q172" s="359"/>
      <c r="R172" s="359"/>
      <c r="S172" s="359"/>
      <c r="T172" s="359"/>
      <c r="X172" s="359"/>
      <c r="Y172" s="359"/>
      <c r="Z172" s="359"/>
      <c r="AA172" s="359"/>
      <c r="AE172" s="359"/>
      <c r="AF172" s="359"/>
      <c r="AG172" s="359"/>
      <c r="AH172" s="359"/>
      <c r="AL172" s="359"/>
      <c r="AM172" s="359"/>
      <c r="AN172" s="359"/>
      <c r="AO172" s="359"/>
      <c r="AS172" s="359"/>
      <c r="AT172" s="359"/>
      <c r="AU172" s="359"/>
      <c r="AV172" s="359"/>
      <c r="AZ172" s="359"/>
    </row>
    <row r="173" spans="7:52" x14ac:dyDescent="0.35">
      <c r="G173" s="15"/>
      <c r="H173" s="15"/>
      <c r="I173" s="15"/>
      <c r="J173" s="359"/>
      <c r="K173" s="359"/>
      <c r="L173" s="359"/>
      <c r="M173" s="359"/>
      <c r="Q173" s="359"/>
      <c r="R173" s="359"/>
      <c r="S173" s="359"/>
      <c r="T173" s="359"/>
      <c r="X173" s="359"/>
      <c r="Y173" s="359"/>
      <c r="Z173" s="359"/>
      <c r="AA173" s="359"/>
      <c r="AE173" s="359"/>
      <c r="AF173" s="359"/>
      <c r="AG173" s="359"/>
      <c r="AH173" s="359"/>
      <c r="AL173" s="359"/>
      <c r="AM173" s="359"/>
      <c r="AN173" s="359"/>
      <c r="AO173" s="359"/>
      <c r="AS173" s="359"/>
      <c r="AT173" s="359"/>
      <c r="AU173" s="359"/>
      <c r="AV173" s="359"/>
      <c r="AZ173" s="359"/>
    </row>
    <row r="174" spans="7:52" x14ac:dyDescent="0.35">
      <c r="G174" s="15"/>
      <c r="H174" s="15"/>
      <c r="I174" s="15"/>
      <c r="J174" s="359"/>
      <c r="K174" s="359"/>
      <c r="L174" s="359"/>
      <c r="M174" s="359"/>
      <c r="Q174" s="359"/>
      <c r="R174" s="359"/>
      <c r="S174" s="359"/>
      <c r="T174" s="359"/>
      <c r="X174" s="359"/>
      <c r="Y174" s="359"/>
      <c r="Z174" s="359"/>
      <c r="AA174" s="359"/>
      <c r="AE174" s="359"/>
      <c r="AF174" s="359"/>
      <c r="AG174" s="359"/>
      <c r="AH174" s="359"/>
      <c r="AL174" s="359"/>
      <c r="AM174" s="359"/>
      <c r="AN174" s="359"/>
      <c r="AO174" s="359"/>
      <c r="AS174" s="359"/>
      <c r="AT174" s="359"/>
      <c r="AU174" s="359"/>
      <c r="AV174" s="359"/>
      <c r="AZ174" s="359"/>
    </row>
    <row r="175" spans="7:52" x14ac:dyDescent="0.35">
      <c r="G175" s="15"/>
      <c r="H175" s="15"/>
      <c r="I175" s="15"/>
      <c r="J175" s="359"/>
      <c r="K175" s="359"/>
      <c r="L175" s="359"/>
      <c r="M175" s="359"/>
      <c r="Q175" s="359"/>
      <c r="R175" s="359"/>
      <c r="S175" s="359"/>
      <c r="T175" s="359"/>
      <c r="X175" s="359"/>
      <c r="Y175" s="359"/>
      <c r="Z175" s="359"/>
      <c r="AA175" s="359"/>
      <c r="AE175" s="359"/>
      <c r="AF175" s="359"/>
      <c r="AG175" s="359"/>
      <c r="AH175" s="359"/>
      <c r="AL175" s="359"/>
      <c r="AM175" s="359"/>
      <c r="AN175" s="359"/>
      <c r="AO175" s="359"/>
      <c r="AS175" s="359"/>
      <c r="AT175" s="359"/>
      <c r="AU175" s="359"/>
      <c r="AV175" s="359"/>
      <c r="AZ175" s="359"/>
    </row>
    <row r="176" spans="7:52" x14ac:dyDescent="0.35">
      <c r="G176" s="15"/>
      <c r="H176" s="15"/>
      <c r="I176" s="15"/>
      <c r="J176" s="359"/>
      <c r="K176" s="359"/>
      <c r="L176" s="359"/>
      <c r="M176" s="359"/>
      <c r="Q176" s="359"/>
      <c r="R176" s="359"/>
      <c r="S176" s="359"/>
      <c r="T176" s="359"/>
      <c r="X176" s="359"/>
      <c r="Y176" s="359"/>
      <c r="Z176" s="359"/>
      <c r="AA176" s="359"/>
      <c r="AE176" s="359"/>
      <c r="AF176" s="359"/>
      <c r="AG176" s="359"/>
      <c r="AH176" s="359"/>
      <c r="AL176" s="359"/>
      <c r="AM176" s="359"/>
      <c r="AN176" s="359"/>
      <c r="AO176" s="359"/>
      <c r="AS176" s="359"/>
      <c r="AT176" s="359"/>
      <c r="AU176" s="359"/>
      <c r="AV176" s="359"/>
      <c r="AZ176" s="359"/>
    </row>
    <row r="177" spans="7:52" x14ac:dyDescent="0.35">
      <c r="G177" s="15"/>
      <c r="H177" s="15"/>
      <c r="I177" s="15"/>
      <c r="J177" s="359"/>
      <c r="K177" s="359"/>
      <c r="L177" s="359"/>
      <c r="M177" s="359"/>
      <c r="Q177" s="359"/>
      <c r="R177" s="359"/>
      <c r="S177" s="359"/>
      <c r="T177" s="359"/>
      <c r="X177" s="359"/>
      <c r="Y177" s="359"/>
      <c r="Z177" s="359"/>
      <c r="AA177" s="359"/>
      <c r="AE177" s="359"/>
      <c r="AF177" s="359"/>
      <c r="AG177" s="359"/>
      <c r="AH177" s="359"/>
      <c r="AL177" s="359"/>
      <c r="AM177" s="359"/>
      <c r="AN177" s="359"/>
      <c r="AO177" s="359"/>
      <c r="AS177" s="359"/>
      <c r="AT177" s="359"/>
      <c r="AU177" s="359"/>
      <c r="AV177" s="359"/>
      <c r="AZ177" s="359"/>
    </row>
    <row r="178" spans="7:52" x14ac:dyDescent="0.35">
      <c r="G178" s="15"/>
      <c r="H178" s="15"/>
      <c r="I178" s="15"/>
      <c r="J178" s="359"/>
      <c r="K178" s="359"/>
      <c r="L178" s="359"/>
      <c r="M178" s="359"/>
      <c r="Q178" s="359"/>
      <c r="R178" s="359"/>
      <c r="S178" s="359"/>
      <c r="T178" s="359"/>
      <c r="X178" s="359"/>
      <c r="Y178" s="359"/>
      <c r="Z178" s="359"/>
      <c r="AA178" s="359"/>
      <c r="AE178" s="359"/>
      <c r="AF178" s="359"/>
      <c r="AG178" s="359"/>
      <c r="AH178" s="359"/>
      <c r="AL178" s="359"/>
      <c r="AM178" s="359"/>
      <c r="AN178" s="359"/>
      <c r="AO178" s="359"/>
      <c r="AS178" s="359"/>
      <c r="AT178" s="359"/>
      <c r="AU178" s="359"/>
      <c r="AV178" s="359"/>
      <c r="AZ178" s="359"/>
    </row>
    <row r="179" spans="7:52" x14ac:dyDescent="0.35">
      <c r="G179" s="15"/>
      <c r="H179" s="15"/>
      <c r="I179" s="15"/>
      <c r="J179" s="359"/>
      <c r="K179" s="359"/>
      <c r="L179" s="359"/>
      <c r="M179" s="359"/>
      <c r="Q179" s="359"/>
      <c r="R179" s="359"/>
      <c r="S179" s="359"/>
      <c r="T179" s="359"/>
      <c r="X179" s="359"/>
      <c r="Y179" s="359"/>
      <c r="Z179" s="359"/>
      <c r="AA179" s="359"/>
      <c r="AE179" s="359"/>
      <c r="AF179" s="359"/>
      <c r="AG179" s="359"/>
      <c r="AH179" s="359"/>
      <c r="AL179" s="359"/>
      <c r="AM179" s="359"/>
      <c r="AN179" s="359"/>
      <c r="AO179" s="359"/>
      <c r="AS179" s="359"/>
      <c r="AT179" s="359"/>
      <c r="AU179" s="359"/>
      <c r="AV179" s="359"/>
      <c r="AZ179" s="359"/>
    </row>
    <row r="180" spans="7:52" x14ac:dyDescent="0.35">
      <c r="G180" s="15"/>
      <c r="H180" s="15"/>
      <c r="I180" s="15"/>
      <c r="J180" s="359"/>
      <c r="K180" s="359"/>
      <c r="L180" s="359"/>
      <c r="M180" s="359"/>
      <c r="Q180" s="359"/>
      <c r="R180" s="359"/>
      <c r="S180" s="359"/>
      <c r="T180" s="359"/>
      <c r="X180" s="359"/>
      <c r="Y180" s="359"/>
      <c r="Z180" s="359"/>
      <c r="AA180" s="359"/>
      <c r="AE180" s="359"/>
      <c r="AF180" s="359"/>
      <c r="AG180" s="359"/>
      <c r="AH180" s="359"/>
      <c r="AL180" s="359"/>
      <c r="AM180" s="359"/>
      <c r="AN180" s="359"/>
      <c r="AO180" s="359"/>
      <c r="AS180" s="359"/>
      <c r="AT180" s="359"/>
      <c r="AU180" s="359"/>
      <c r="AV180" s="359"/>
      <c r="AZ180" s="359"/>
    </row>
    <row r="181" spans="7:52" x14ac:dyDescent="0.35">
      <c r="G181" s="15"/>
      <c r="H181" s="15"/>
      <c r="I181" s="15"/>
      <c r="J181" s="359"/>
      <c r="K181" s="359"/>
      <c r="L181" s="359"/>
      <c r="M181" s="359"/>
      <c r="Q181" s="359"/>
      <c r="R181" s="359"/>
      <c r="S181" s="359"/>
      <c r="T181" s="359"/>
      <c r="X181" s="359"/>
      <c r="Y181" s="359"/>
      <c r="Z181" s="359"/>
      <c r="AA181" s="359"/>
      <c r="AE181" s="359"/>
      <c r="AF181" s="359"/>
      <c r="AG181" s="359"/>
      <c r="AH181" s="359"/>
      <c r="AL181" s="359"/>
      <c r="AM181" s="359"/>
      <c r="AN181" s="359"/>
      <c r="AO181" s="359"/>
      <c r="AS181" s="359"/>
      <c r="AT181" s="359"/>
      <c r="AU181" s="359"/>
      <c r="AV181" s="359"/>
      <c r="AZ181" s="359"/>
    </row>
    <row r="182" spans="7:52" x14ac:dyDescent="0.35">
      <c r="G182" s="15"/>
      <c r="H182" s="15"/>
      <c r="I182" s="15"/>
      <c r="J182" s="359"/>
      <c r="K182" s="359"/>
      <c r="L182" s="359"/>
      <c r="M182" s="359"/>
      <c r="Q182" s="359"/>
      <c r="R182" s="359"/>
      <c r="S182" s="359"/>
      <c r="T182" s="359"/>
      <c r="X182" s="359"/>
      <c r="Y182" s="359"/>
      <c r="Z182" s="359"/>
      <c r="AA182" s="359"/>
      <c r="AE182" s="359"/>
      <c r="AF182" s="359"/>
      <c r="AG182" s="359"/>
      <c r="AH182" s="359"/>
      <c r="AL182" s="359"/>
      <c r="AM182" s="359"/>
      <c r="AN182" s="359"/>
      <c r="AO182" s="359"/>
      <c r="AS182" s="359"/>
      <c r="AT182" s="359"/>
      <c r="AU182" s="359"/>
      <c r="AV182" s="359"/>
      <c r="AZ182" s="359"/>
    </row>
    <row r="183" spans="7:52" x14ac:dyDescent="0.35">
      <c r="G183" s="15"/>
      <c r="H183" s="15"/>
      <c r="I183" s="15"/>
      <c r="J183" s="359"/>
      <c r="K183" s="359"/>
      <c r="L183" s="359"/>
      <c r="M183" s="359"/>
      <c r="Q183" s="359"/>
      <c r="R183" s="359"/>
      <c r="S183" s="359"/>
      <c r="T183" s="359"/>
      <c r="X183" s="359"/>
      <c r="Y183" s="359"/>
      <c r="Z183" s="359"/>
      <c r="AA183" s="359"/>
      <c r="AE183" s="359"/>
      <c r="AF183" s="359"/>
      <c r="AG183" s="359"/>
      <c r="AH183" s="359"/>
      <c r="AL183" s="359"/>
      <c r="AM183" s="359"/>
      <c r="AN183" s="359"/>
      <c r="AO183" s="359"/>
      <c r="AS183" s="359"/>
      <c r="AT183" s="359"/>
      <c r="AU183" s="359"/>
      <c r="AV183" s="359"/>
      <c r="AZ183" s="359"/>
    </row>
    <row r="184" spans="7:52" x14ac:dyDescent="0.35">
      <c r="G184" s="15"/>
      <c r="H184" s="15"/>
      <c r="I184" s="15"/>
      <c r="J184" s="359"/>
      <c r="K184" s="359"/>
      <c r="L184" s="359"/>
      <c r="M184" s="359"/>
      <c r="Q184" s="359"/>
      <c r="R184" s="359"/>
      <c r="S184" s="359"/>
      <c r="T184" s="359"/>
      <c r="X184" s="359"/>
      <c r="Y184" s="359"/>
      <c r="Z184" s="359"/>
      <c r="AA184" s="359"/>
      <c r="AE184" s="359"/>
      <c r="AF184" s="359"/>
      <c r="AG184" s="359"/>
      <c r="AH184" s="359"/>
      <c r="AL184" s="359"/>
      <c r="AM184" s="359"/>
      <c r="AN184" s="359"/>
      <c r="AO184" s="359"/>
      <c r="AS184" s="359"/>
      <c r="AT184" s="359"/>
      <c r="AU184" s="359"/>
      <c r="AV184" s="359"/>
      <c r="AZ184" s="359"/>
    </row>
    <row r="185" spans="7:52" x14ac:dyDescent="0.35">
      <c r="G185" s="15"/>
      <c r="H185" s="15"/>
      <c r="I185" s="15"/>
      <c r="J185" s="359"/>
      <c r="K185" s="359"/>
      <c r="L185" s="359"/>
      <c r="M185" s="359"/>
      <c r="Q185" s="359"/>
      <c r="R185" s="359"/>
      <c r="S185" s="359"/>
      <c r="T185" s="359"/>
      <c r="X185" s="359"/>
      <c r="Y185" s="359"/>
      <c r="Z185" s="359"/>
      <c r="AA185" s="359"/>
      <c r="AE185" s="359"/>
      <c r="AF185" s="359"/>
      <c r="AG185" s="359"/>
      <c r="AH185" s="359"/>
      <c r="AL185" s="359"/>
      <c r="AM185" s="359"/>
      <c r="AN185" s="359"/>
      <c r="AO185" s="359"/>
      <c r="AS185" s="359"/>
      <c r="AT185" s="359"/>
      <c r="AU185" s="359"/>
      <c r="AV185" s="359"/>
      <c r="AZ185" s="359"/>
    </row>
    <row r="186" spans="7:52" x14ac:dyDescent="0.35">
      <c r="G186" s="15"/>
      <c r="H186" s="15"/>
      <c r="I186" s="15"/>
      <c r="J186" s="359"/>
      <c r="K186" s="359"/>
      <c r="L186" s="359"/>
      <c r="M186" s="359"/>
      <c r="Q186" s="359"/>
      <c r="R186" s="359"/>
      <c r="S186" s="359"/>
      <c r="T186" s="359"/>
      <c r="X186" s="359"/>
      <c r="Y186" s="359"/>
      <c r="Z186" s="359"/>
      <c r="AA186" s="359"/>
      <c r="AE186" s="359"/>
      <c r="AF186" s="359"/>
      <c r="AG186" s="359"/>
      <c r="AH186" s="359"/>
      <c r="AL186" s="359"/>
      <c r="AM186" s="359"/>
      <c r="AN186" s="359"/>
      <c r="AO186" s="359"/>
      <c r="AS186" s="359"/>
      <c r="AT186" s="359"/>
      <c r="AU186" s="359"/>
      <c r="AV186" s="359"/>
      <c r="AZ186" s="359"/>
    </row>
    <row r="187" spans="7:52" x14ac:dyDescent="0.35">
      <c r="G187" s="15"/>
      <c r="H187" s="15"/>
      <c r="I187" s="15"/>
      <c r="J187" s="359"/>
      <c r="K187" s="359"/>
      <c r="L187" s="359"/>
      <c r="M187" s="359"/>
      <c r="Q187" s="359"/>
      <c r="R187" s="359"/>
      <c r="S187" s="359"/>
      <c r="T187" s="359"/>
      <c r="X187" s="359"/>
      <c r="Y187" s="359"/>
      <c r="Z187" s="359"/>
      <c r="AA187" s="359"/>
      <c r="AE187" s="359"/>
      <c r="AF187" s="359"/>
      <c r="AG187" s="359"/>
      <c r="AH187" s="359"/>
      <c r="AL187" s="359"/>
      <c r="AM187" s="359"/>
      <c r="AN187" s="359"/>
      <c r="AO187" s="359"/>
      <c r="AS187" s="359"/>
      <c r="AT187" s="359"/>
      <c r="AU187" s="359"/>
      <c r="AV187" s="359"/>
      <c r="AZ187" s="359"/>
    </row>
    <row r="188" spans="7:52" x14ac:dyDescent="0.35">
      <c r="G188" s="15"/>
      <c r="H188" s="15"/>
      <c r="I188" s="15"/>
      <c r="J188" s="359"/>
      <c r="K188" s="359"/>
      <c r="L188" s="359"/>
      <c r="M188" s="359"/>
      <c r="Q188" s="359"/>
      <c r="R188" s="359"/>
      <c r="S188" s="359"/>
      <c r="T188" s="359"/>
      <c r="X188" s="359"/>
      <c r="Y188" s="359"/>
      <c r="Z188" s="359"/>
      <c r="AA188" s="359"/>
      <c r="AE188" s="359"/>
      <c r="AF188" s="359"/>
      <c r="AG188" s="359"/>
      <c r="AH188" s="359"/>
      <c r="AL188" s="359"/>
      <c r="AM188" s="359"/>
      <c r="AN188" s="359"/>
      <c r="AO188" s="359"/>
      <c r="AS188" s="359"/>
      <c r="AT188" s="359"/>
      <c r="AU188" s="359"/>
      <c r="AV188" s="359"/>
      <c r="AZ188" s="359"/>
    </row>
    <row r="189" spans="7:52" x14ac:dyDescent="0.35">
      <c r="G189" s="15"/>
      <c r="H189" s="15"/>
      <c r="I189" s="15"/>
      <c r="J189" s="359"/>
      <c r="K189" s="359"/>
      <c r="L189" s="359"/>
      <c r="M189" s="359"/>
      <c r="Q189" s="359"/>
      <c r="R189" s="359"/>
      <c r="S189" s="359"/>
      <c r="T189" s="359"/>
      <c r="X189" s="359"/>
      <c r="Y189" s="359"/>
      <c r="Z189" s="359"/>
      <c r="AA189" s="359"/>
      <c r="AE189" s="359"/>
      <c r="AF189" s="359"/>
      <c r="AG189" s="359"/>
      <c r="AH189" s="359"/>
      <c r="AL189" s="359"/>
      <c r="AM189" s="359"/>
      <c r="AN189" s="359"/>
      <c r="AO189" s="359"/>
      <c r="AS189" s="359"/>
      <c r="AT189" s="359"/>
      <c r="AU189" s="359"/>
      <c r="AV189" s="359"/>
      <c r="AZ189" s="359"/>
    </row>
    <row r="190" spans="7:52" x14ac:dyDescent="0.35">
      <c r="G190" s="15"/>
      <c r="H190" s="15"/>
      <c r="I190" s="15"/>
      <c r="J190" s="359"/>
      <c r="K190" s="359"/>
      <c r="L190" s="359"/>
      <c r="M190" s="359"/>
      <c r="Q190" s="359"/>
      <c r="R190" s="359"/>
      <c r="S190" s="359"/>
      <c r="T190" s="359"/>
      <c r="X190" s="359"/>
      <c r="Y190" s="359"/>
      <c r="Z190" s="359"/>
      <c r="AA190" s="359"/>
      <c r="AE190" s="359"/>
      <c r="AF190" s="359"/>
      <c r="AG190" s="359"/>
      <c r="AH190" s="359"/>
      <c r="AL190" s="359"/>
      <c r="AM190" s="359"/>
      <c r="AN190" s="359"/>
      <c r="AO190" s="359"/>
      <c r="AS190" s="359"/>
      <c r="AT190" s="359"/>
      <c r="AU190" s="359"/>
      <c r="AV190" s="359"/>
      <c r="AZ190" s="359"/>
    </row>
    <row r="191" spans="7:52" x14ac:dyDescent="0.35">
      <c r="G191" s="15"/>
      <c r="H191" s="15"/>
      <c r="I191" s="15"/>
      <c r="J191" s="359"/>
      <c r="K191" s="359"/>
      <c r="L191" s="359"/>
      <c r="M191" s="359"/>
      <c r="Q191" s="359"/>
      <c r="R191" s="359"/>
      <c r="S191" s="359"/>
      <c r="T191" s="359"/>
      <c r="X191" s="359"/>
      <c r="Y191" s="359"/>
      <c r="Z191" s="359"/>
      <c r="AA191" s="359"/>
      <c r="AE191" s="359"/>
      <c r="AF191" s="359"/>
      <c r="AG191" s="359"/>
      <c r="AH191" s="359"/>
      <c r="AL191" s="359"/>
      <c r="AM191" s="359"/>
      <c r="AN191" s="359"/>
      <c r="AO191" s="359"/>
      <c r="AS191" s="359"/>
      <c r="AT191" s="359"/>
      <c r="AU191" s="359"/>
      <c r="AV191" s="359"/>
      <c r="AZ191" s="359"/>
    </row>
    <row r="192" spans="7:52" x14ac:dyDescent="0.35">
      <c r="G192" s="15"/>
      <c r="H192" s="15"/>
      <c r="I192" s="15"/>
      <c r="J192" s="359"/>
      <c r="K192" s="359"/>
      <c r="L192" s="359"/>
      <c r="M192" s="359"/>
      <c r="Q192" s="359"/>
      <c r="R192" s="359"/>
      <c r="S192" s="359"/>
      <c r="T192" s="359"/>
      <c r="X192" s="359"/>
      <c r="Y192" s="359"/>
      <c r="Z192" s="359"/>
      <c r="AA192" s="359"/>
      <c r="AE192" s="359"/>
      <c r="AF192" s="359"/>
      <c r="AG192" s="359"/>
      <c r="AH192" s="359"/>
      <c r="AL192" s="359"/>
      <c r="AM192" s="359"/>
      <c r="AN192" s="359"/>
      <c r="AO192" s="359"/>
      <c r="AS192" s="359"/>
      <c r="AT192" s="359"/>
      <c r="AU192" s="359"/>
      <c r="AV192" s="359"/>
      <c r="AZ192" s="359"/>
    </row>
    <row r="193" spans="7:52" x14ac:dyDescent="0.35">
      <c r="G193" s="15"/>
      <c r="H193" s="15"/>
      <c r="I193" s="15"/>
      <c r="J193" s="359"/>
      <c r="K193" s="359"/>
      <c r="L193" s="359"/>
      <c r="M193" s="359"/>
      <c r="Q193" s="359"/>
      <c r="R193" s="359"/>
      <c r="S193" s="359"/>
      <c r="T193" s="359"/>
      <c r="X193" s="359"/>
      <c r="Y193" s="359"/>
      <c r="Z193" s="359"/>
      <c r="AA193" s="359"/>
      <c r="AE193" s="359"/>
      <c r="AF193" s="359"/>
      <c r="AG193" s="359"/>
      <c r="AH193" s="359"/>
      <c r="AL193" s="359"/>
      <c r="AM193" s="359"/>
      <c r="AN193" s="359"/>
      <c r="AO193" s="359"/>
      <c r="AS193" s="359"/>
      <c r="AT193" s="359"/>
      <c r="AU193" s="359"/>
      <c r="AV193" s="359"/>
      <c r="AZ193" s="359"/>
    </row>
    <row r="194" spans="7:52" x14ac:dyDescent="0.35">
      <c r="G194" s="15"/>
      <c r="H194" s="15"/>
      <c r="I194" s="15"/>
      <c r="J194" s="359"/>
      <c r="K194" s="359"/>
      <c r="L194" s="359"/>
      <c r="M194" s="359"/>
      <c r="Q194" s="359"/>
      <c r="R194" s="359"/>
      <c r="S194" s="359"/>
      <c r="T194" s="359"/>
      <c r="X194" s="359"/>
      <c r="Y194" s="359"/>
      <c r="Z194" s="359"/>
      <c r="AA194" s="359"/>
      <c r="AE194" s="359"/>
      <c r="AF194" s="359"/>
      <c r="AG194" s="359"/>
      <c r="AH194" s="359"/>
      <c r="AL194" s="359"/>
      <c r="AM194" s="359"/>
      <c r="AN194" s="359"/>
      <c r="AO194" s="359"/>
      <c r="AS194" s="359"/>
      <c r="AT194" s="359"/>
      <c r="AU194" s="359"/>
      <c r="AV194" s="359"/>
      <c r="AZ194" s="359"/>
    </row>
    <row r="195" spans="7:52" x14ac:dyDescent="0.35">
      <c r="G195" s="15"/>
      <c r="H195" s="15"/>
      <c r="I195" s="15"/>
      <c r="J195" s="359"/>
      <c r="K195" s="359"/>
      <c r="L195" s="359"/>
      <c r="M195" s="359"/>
      <c r="Q195" s="359"/>
      <c r="R195" s="359"/>
      <c r="S195" s="359"/>
      <c r="T195" s="359"/>
      <c r="X195" s="359"/>
      <c r="Y195" s="359"/>
      <c r="Z195" s="359"/>
      <c r="AA195" s="359"/>
      <c r="AE195" s="359"/>
      <c r="AF195" s="359"/>
      <c r="AG195" s="359"/>
      <c r="AH195" s="359"/>
      <c r="AL195" s="359"/>
      <c r="AM195" s="359"/>
      <c r="AN195" s="359"/>
      <c r="AO195" s="359"/>
      <c r="AS195" s="359"/>
      <c r="AT195" s="359"/>
      <c r="AU195" s="359"/>
      <c r="AV195" s="359"/>
      <c r="AZ195" s="359"/>
    </row>
    <row r="196" spans="7:52" x14ac:dyDescent="0.35">
      <c r="G196" s="15"/>
      <c r="H196" s="15"/>
      <c r="I196" s="15"/>
      <c r="J196" s="359"/>
      <c r="K196" s="359"/>
      <c r="L196" s="359"/>
      <c r="M196" s="359"/>
      <c r="Q196" s="359"/>
      <c r="R196" s="359"/>
      <c r="S196" s="359"/>
      <c r="T196" s="359"/>
      <c r="X196" s="359"/>
      <c r="Y196" s="359"/>
      <c r="Z196" s="359"/>
      <c r="AA196" s="359"/>
      <c r="AE196" s="359"/>
      <c r="AF196" s="359"/>
      <c r="AG196" s="359"/>
      <c r="AH196" s="359"/>
      <c r="AL196" s="359"/>
      <c r="AM196" s="359"/>
      <c r="AN196" s="359"/>
      <c r="AO196" s="359"/>
      <c r="AS196" s="359"/>
      <c r="AT196" s="359"/>
      <c r="AU196" s="359"/>
      <c r="AV196" s="359"/>
      <c r="AZ196" s="359"/>
    </row>
    <row r="197" spans="7:52" x14ac:dyDescent="0.35">
      <c r="G197" s="15"/>
      <c r="H197" s="15"/>
      <c r="I197" s="15"/>
      <c r="J197" s="359"/>
      <c r="K197" s="359"/>
      <c r="L197" s="359"/>
      <c r="M197" s="359"/>
      <c r="Q197" s="359"/>
      <c r="R197" s="359"/>
      <c r="S197" s="359"/>
      <c r="T197" s="359"/>
      <c r="X197" s="359"/>
      <c r="Y197" s="359"/>
      <c r="Z197" s="359"/>
      <c r="AA197" s="359"/>
      <c r="AE197" s="359"/>
      <c r="AF197" s="359"/>
      <c r="AG197" s="359"/>
      <c r="AH197" s="359"/>
      <c r="AL197" s="359"/>
      <c r="AM197" s="359"/>
      <c r="AN197" s="359"/>
      <c r="AO197" s="359"/>
      <c r="AS197" s="359"/>
      <c r="AT197" s="359"/>
      <c r="AU197" s="359"/>
      <c r="AV197" s="359"/>
      <c r="AZ197" s="359"/>
    </row>
    <row r="198" spans="7:52" x14ac:dyDescent="0.35">
      <c r="G198" s="15"/>
      <c r="H198" s="15"/>
      <c r="I198" s="15"/>
      <c r="J198" s="359"/>
      <c r="K198" s="359"/>
      <c r="L198" s="359"/>
      <c r="M198" s="359"/>
      <c r="Q198" s="359"/>
      <c r="R198" s="359"/>
      <c r="S198" s="359"/>
      <c r="T198" s="359"/>
      <c r="X198" s="359"/>
      <c r="Y198" s="359"/>
      <c r="Z198" s="359"/>
      <c r="AA198" s="359"/>
      <c r="AE198" s="359"/>
      <c r="AF198" s="359"/>
      <c r="AG198" s="359"/>
      <c r="AH198" s="359"/>
      <c r="AL198" s="359"/>
      <c r="AM198" s="359"/>
      <c r="AN198" s="359"/>
      <c r="AO198" s="359"/>
      <c r="AS198" s="359"/>
      <c r="AT198" s="359"/>
      <c r="AU198" s="359"/>
      <c r="AV198" s="359"/>
      <c r="AZ198" s="359"/>
    </row>
    <row r="199" spans="7:52" x14ac:dyDescent="0.35">
      <c r="G199" s="15"/>
      <c r="H199" s="15"/>
      <c r="I199" s="15"/>
      <c r="J199" s="359"/>
      <c r="K199" s="359"/>
      <c r="L199" s="359"/>
      <c r="M199" s="359"/>
      <c r="Q199" s="359"/>
      <c r="R199" s="359"/>
      <c r="S199" s="359"/>
      <c r="T199" s="359"/>
      <c r="X199" s="359"/>
      <c r="Y199" s="359"/>
      <c r="Z199" s="359"/>
      <c r="AA199" s="359"/>
      <c r="AE199" s="359"/>
      <c r="AF199" s="359"/>
      <c r="AG199" s="359"/>
      <c r="AH199" s="359"/>
      <c r="AL199" s="359"/>
      <c r="AM199" s="359"/>
      <c r="AN199" s="359"/>
      <c r="AO199" s="359"/>
      <c r="AS199" s="359"/>
      <c r="AT199" s="359"/>
      <c r="AU199" s="359"/>
      <c r="AV199" s="359"/>
      <c r="AZ199" s="359"/>
    </row>
    <row r="200" spans="7:52" x14ac:dyDescent="0.35">
      <c r="G200" s="15"/>
      <c r="H200" s="15"/>
      <c r="I200" s="15"/>
      <c r="J200" s="359"/>
      <c r="K200" s="359"/>
      <c r="L200" s="359"/>
      <c r="M200" s="359"/>
      <c r="Q200" s="359"/>
      <c r="R200" s="359"/>
      <c r="S200" s="359"/>
      <c r="T200" s="359"/>
      <c r="X200" s="359"/>
      <c r="Y200" s="359"/>
      <c r="Z200" s="359"/>
      <c r="AA200" s="359"/>
      <c r="AE200" s="359"/>
      <c r="AF200" s="359"/>
      <c r="AG200" s="359"/>
      <c r="AH200" s="359"/>
      <c r="AL200" s="359"/>
      <c r="AM200" s="359"/>
      <c r="AN200" s="359"/>
      <c r="AO200" s="359"/>
      <c r="AS200" s="359"/>
      <c r="AT200" s="359"/>
      <c r="AU200" s="359"/>
      <c r="AV200" s="359"/>
      <c r="AZ200" s="359"/>
    </row>
    <row r="201" spans="7:52" x14ac:dyDescent="0.35">
      <c r="G201" s="15"/>
      <c r="H201" s="15"/>
      <c r="I201" s="15"/>
      <c r="J201" s="359"/>
      <c r="K201" s="359"/>
      <c r="L201" s="359"/>
      <c r="M201" s="359"/>
      <c r="Q201" s="359"/>
      <c r="R201" s="359"/>
      <c r="S201" s="359"/>
      <c r="T201" s="359"/>
      <c r="X201" s="359"/>
      <c r="Y201" s="359"/>
      <c r="Z201" s="359"/>
      <c r="AA201" s="359"/>
      <c r="AE201" s="359"/>
      <c r="AF201" s="359"/>
      <c r="AG201" s="359"/>
      <c r="AH201" s="359"/>
      <c r="AL201" s="359"/>
      <c r="AM201" s="359"/>
      <c r="AN201" s="359"/>
      <c r="AO201" s="359"/>
      <c r="AS201" s="359"/>
      <c r="AT201" s="359"/>
      <c r="AU201" s="359"/>
      <c r="AV201" s="359"/>
      <c r="AZ201" s="359"/>
    </row>
    <row r="202" spans="7:52" x14ac:dyDescent="0.35">
      <c r="G202" s="15"/>
      <c r="H202" s="15"/>
      <c r="I202" s="15"/>
      <c r="J202" s="359"/>
      <c r="K202" s="359"/>
      <c r="L202" s="359"/>
      <c r="M202" s="359"/>
      <c r="Q202" s="359"/>
      <c r="R202" s="359"/>
      <c r="S202" s="359"/>
      <c r="T202" s="359"/>
      <c r="X202" s="359"/>
      <c r="Y202" s="359"/>
      <c r="Z202" s="359"/>
      <c r="AA202" s="359"/>
      <c r="AE202" s="359"/>
      <c r="AF202" s="359"/>
      <c r="AG202" s="359"/>
      <c r="AH202" s="359"/>
      <c r="AL202" s="359"/>
      <c r="AM202" s="359"/>
      <c r="AN202" s="359"/>
      <c r="AO202" s="359"/>
      <c r="AS202" s="359"/>
      <c r="AT202" s="359"/>
      <c r="AU202" s="359"/>
      <c r="AV202" s="359"/>
      <c r="AZ202" s="359"/>
    </row>
    <row r="203" spans="7:52" x14ac:dyDescent="0.35">
      <c r="G203" s="15"/>
      <c r="H203" s="15"/>
      <c r="I203" s="15"/>
      <c r="J203" s="359"/>
      <c r="K203" s="359"/>
      <c r="L203" s="359"/>
      <c r="M203" s="359"/>
      <c r="Q203" s="359"/>
      <c r="R203" s="359"/>
      <c r="S203" s="359"/>
      <c r="T203" s="359"/>
      <c r="X203" s="359"/>
      <c r="Y203" s="359"/>
      <c r="Z203" s="359"/>
      <c r="AA203" s="359"/>
      <c r="AE203" s="359"/>
      <c r="AF203" s="359"/>
      <c r="AG203" s="359"/>
      <c r="AH203" s="359"/>
      <c r="AL203" s="359"/>
      <c r="AM203" s="359"/>
      <c r="AN203" s="359"/>
      <c r="AO203" s="359"/>
      <c r="AS203" s="359"/>
      <c r="AT203" s="359"/>
      <c r="AU203" s="359"/>
      <c r="AV203" s="359"/>
      <c r="AZ203" s="359"/>
    </row>
    <row r="204" spans="7:52" x14ac:dyDescent="0.35">
      <c r="G204" s="15"/>
      <c r="H204" s="15"/>
      <c r="I204" s="15"/>
      <c r="J204" s="359"/>
      <c r="K204" s="359"/>
      <c r="L204" s="359"/>
      <c r="M204" s="359"/>
      <c r="Q204" s="359"/>
      <c r="R204" s="359"/>
      <c r="S204" s="359"/>
      <c r="T204" s="359"/>
      <c r="X204" s="359"/>
      <c r="Y204" s="359"/>
      <c r="Z204" s="359"/>
      <c r="AA204" s="359"/>
      <c r="AE204" s="359"/>
      <c r="AF204" s="359"/>
      <c r="AG204" s="359"/>
      <c r="AH204" s="359"/>
      <c r="AL204" s="359"/>
      <c r="AM204" s="359"/>
      <c r="AN204" s="359"/>
      <c r="AO204" s="359"/>
      <c r="AS204" s="359"/>
      <c r="AT204" s="359"/>
      <c r="AU204" s="359"/>
      <c r="AV204" s="359"/>
      <c r="AZ204" s="359"/>
    </row>
    <row r="205" spans="7:52" x14ac:dyDescent="0.35">
      <c r="G205" s="15"/>
      <c r="H205" s="15"/>
      <c r="I205" s="15"/>
      <c r="J205" s="359"/>
      <c r="K205" s="359"/>
      <c r="L205" s="359"/>
      <c r="M205" s="359"/>
      <c r="Q205" s="359"/>
      <c r="R205" s="359"/>
      <c r="S205" s="359"/>
      <c r="T205" s="359"/>
      <c r="X205" s="359"/>
      <c r="Y205" s="359"/>
      <c r="Z205" s="359"/>
      <c r="AA205" s="359"/>
      <c r="AE205" s="359"/>
      <c r="AF205" s="359"/>
      <c r="AG205" s="359"/>
      <c r="AH205" s="359"/>
      <c r="AL205" s="359"/>
      <c r="AM205" s="359"/>
      <c r="AN205" s="359"/>
      <c r="AO205" s="359"/>
      <c r="AS205" s="359"/>
      <c r="AT205" s="359"/>
      <c r="AU205" s="359"/>
      <c r="AV205" s="359"/>
      <c r="AZ205" s="359"/>
    </row>
    <row r="206" spans="7:52" x14ac:dyDescent="0.35">
      <c r="G206" s="15"/>
      <c r="H206" s="15"/>
      <c r="I206" s="15"/>
      <c r="J206" s="359"/>
      <c r="K206" s="359"/>
      <c r="L206" s="359"/>
      <c r="M206" s="359"/>
      <c r="Q206" s="359"/>
      <c r="R206" s="359"/>
      <c r="S206" s="359"/>
      <c r="T206" s="359"/>
      <c r="X206" s="359"/>
      <c r="Y206" s="359"/>
      <c r="Z206" s="359"/>
      <c r="AA206" s="359"/>
      <c r="AE206" s="359"/>
      <c r="AF206" s="359"/>
      <c r="AG206" s="359"/>
      <c r="AH206" s="359"/>
      <c r="AL206" s="359"/>
      <c r="AM206" s="359"/>
      <c r="AN206" s="359"/>
      <c r="AO206" s="359"/>
      <c r="AS206" s="359"/>
      <c r="AT206" s="359"/>
      <c r="AU206" s="359"/>
      <c r="AV206" s="359"/>
      <c r="AZ206" s="359"/>
    </row>
    <row r="207" spans="7:52" x14ac:dyDescent="0.35">
      <c r="G207" s="15"/>
      <c r="H207" s="15"/>
      <c r="I207" s="15"/>
      <c r="J207" s="359"/>
      <c r="K207" s="359"/>
      <c r="L207" s="359"/>
      <c r="M207" s="359"/>
      <c r="Q207" s="359"/>
      <c r="R207" s="359"/>
      <c r="S207" s="359"/>
      <c r="T207" s="359"/>
      <c r="X207" s="359"/>
      <c r="Y207" s="359"/>
      <c r="Z207" s="359"/>
      <c r="AA207" s="359"/>
      <c r="AE207" s="359"/>
      <c r="AF207" s="359"/>
      <c r="AG207" s="359"/>
      <c r="AH207" s="359"/>
      <c r="AL207" s="359"/>
      <c r="AM207" s="359"/>
      <c r="AN207" s="359"/>
      <c r="AO207" s="359"/>
      <c r="AS207" s="359"/>
      <c r="AT207" s="359"/>
      <c r="AU207" s="359"/>
      <c r="AV207" s="359"/>
      <c r="AZ207" s="359"/>
    </row>
    <row r="208" spans="7:52" x14ac:dyDescent="0.35">
      <c r="G208" s="15"/>
      <c r="H208" s="15"/>
      <c r="I208" s="15"/>
      <c r="J208" s="359"/>
      <c r="K208" s="359"/>
      <c r="L208" s="359"/>
      <c r="M208" s="359"/>
      <c r="Q208" s="359"/>
      <c r="R208" s="359"/>
      <c r="S208" s="359"/>
      <c r="T208" s="359"/>
      <c r="X208" s="359"/>
      <c r="Y208" s="359"/>
      <c r="Z208" s="359"/>
      <c r="AA208" s="359"/>
      <c r="AE208" s="359"/>
      <c r="AF208" s="359"/>
      <c r="AG208" s="359"/>
      <c r="AH208" s="359"/>
      <c r="AL208" s="359"/>
      <c r="AM208" s="359"/>
      <c r="AN208" s="359"/>
      <c r="AO208" s="359"/>
      <c r="AS208" s="359"/>
      <c r="AT208" s="359"/>
      <c r="AU208" s="359"/>
      <c r="AV208" s="359"/>
      <c r="AZ208" s="359"/>
    </row>
    <row r="209" spans="7:52" x14ac:dyDescent="0.35">
      <c r="G209" s="15"/>
      <c r="H209" s="15"/>
      <c r="I209" s="15"/>
      <c r="J209" s="359"/>
      <c r="K209" s="359"/>
      <c r="L209" s="359"/>
      <c r="M209" s="359"/>
      <c r="Q209" s="359"/>
      <c r="R209" s="359"/>
      <c r="S209" s="359"/>
      <c r="T209" s="359"/>
      <c r="X209" s="359"/>
      <c r="Y209" s="359"/>
      <c r="Z209" s="359"/>
      <c r="AA209" s="359"/>
      <c r="AE209" s="359"/>
      <c r="AF209" s="359"/>
      <c r="AG209" s="359"/>
      <c r="AH209" s="359"/>
      <c r="AL209" s="359"/>
      <c r="AM209" s="359"/>
      <c r="AN209" s="359"/>
      <c r="AO209" s="359"/>
      <c r="AS209" s="359"/>
      <c r="AT209" s="359"/>
      <c r="AU209" s="359"/>
      <c r="AV209" s="359"/>
      <c r="AZ209" s="359"/>
    </row>
    <row r="210" spans="7:52" x14ac:dyDescent="0.35">
      <c r="G210" s="15"/>
      <c r="H210" s="15"/>
      <c r="I210" s="15"/>
      <c r="J210" s="359"/>
      <c r="K210" s="359"/>
      <c r="L210" s="359"/>
      <c r="M210" s="359"/>
      <c r="Q210" s="359"/>
      <c r="R210" s="359"/>
      <c r="S210" s="359"/>
      <c r="T210" s="359"/>
      <c r="X210" s="359"/>
      <c r="Y210" s="359"/>
      <c r="Z210" s="359"/>
      <c r="AA210" s="359"/>
      <c r="AE210" s="359"/>
      <c r="AF210" s="359"/>
      <c r="AG210" s="359"/>
      <c r="AH210" s="359"/>
      <c r="AL210" s="359"/>
      <c r="AM210" s="359"/>
      <c r="AN210" s="359"/>
      <c r="AO210" s="359"/>
      <c r="AS210" s="359"/>
      <c r="AT210" s="359"/>
      <c r="AU210" s="359"/>
      <c r="AV210" s="359"/>
      <c r="AZ210" s="359"/>
    </row>
    <row r="211" spans="7:52" x14ac:dyDescent="0.35">
      <c r="G211" s="15"/>
      <c r="H211" s="15"/>
      <c r="I211" s="15"/>
      <c r="J211" s="359"/>
      <c r="K211" s="359"/>
      <c r="L211" s="359"/>
      <c r="M211" s="359"/>
      <c r="Q211" s="359"/>
      <c r="R211" s="359"/>
      <c r="S211" s="359"/>
      <c r="T211" s="359"/>
      <c r="X211" s="359"/>
      <c r="Y211" s="359"/>
      <c r="Z211" s="359"/>
      <c r="AA211" s="359"/>
      <c r="AE211" s="359"/>
      <c r="AF211" s="359"/>
      <c r="AG211" s="359"/>
      <c r="AH211" s="359"/>
      <c r="AL211" s="359"/>
      <c r="AM211" s="359"/>
      <c r="AN211" s="359"/>
      <c r="AO211" s="359"/>
      <c r="AS211" s="359"/>
      <c r="AT211" s="359"/>
      <c r="AU211" s="359"/>
      <c r="AV211" s="359"/>
      <c r="AZ211" s="359"/>
    </row>
    <row r="212" spans="7:52" x14ac:dyDescent="0.35">
      <c r="G212" s="15"/>
      <c r="H212" s="15"/>
      <c r="I212" s="15"/>
      <c r="J212" s="359"/>
      <c r="K212" s="359"/>
      <c r="L212" s="359"/>
      <c r="M212" s="359"/>
      <c r="Q212" s="359"/>
      <c r="R212" s="359"/>
      <c r="S212" s="359"/>
      <c r="T212" s="359"/>
      <c r="X212" s="359"/>
      <c r="Y212" s="359"/>
      <c r="Z212" s="359"/>
      <c r="AA212" s="359"/>
      <c r="AE212" s="359"/>
      <c r="AF212" s="359"/>
      <c r="AG212" s="359"/>
      <c r="AH212" s="359"/>
      <c r="AL212" s="359"/>
      <c r="AM212" s="359"/>
      <c r="AN212" s="359"/>
      <c r="AO212" s="359"/>
      <c r="AS212" s="359"/>
      <c r="AT212" s="359"/>
      <c r="AU212" s="359"/>
      <c r="AV212" s="359"/>
      <c r="AZ212" s="359"/>
    </row>
    <row r="213" spans="7:52" x14ac:dyDescent="0.35">
      <c r="G213" s="15"/>
      <c r="H213" s="15"/>
      <c r="I213" s="15"/>
      <c r="J213" s="359"/>
      <c r="K213" s="359"/>
      <c r="L213" s="359"/>
      <c r="M213" s="359"/>
      <c r="Q213" s="359"/>
      <c r="R213" s="359"/>
      <c r="S213" s="359"/>
      <c r="T213" s="359"/>
      <c r="X213" s="359"/>
      <c r="Y213" s="359"/>
      <c r="Z213" s="359"/>
      <c r="AA213" s="359"/>
      <c r="AE213" s="359"/>
      <c r="AF213" s="359"/>
      <c r="AG213" s="359"/>
      <c r="AH213" s="359"/>
      <c r="AL213" s="359"/>
      <c r="AM213" s="359"/>
      <c r="AN213" s="359"/>
      <c r="AO213" s="359"/>
      <c r="AS213" s="359"/>
      <c r="AT213" s="359"/>
      <c r="AU213" s="359"/>
      <c r="AV213" s="359"/>
      <c r="AZ213" s="359"/>
    </row>
    <row r="214" spans="7:52" x14ac:dyDescent="0.35">
      <c r="G214" s="15"/>
      <c r="H214" s="15"/>
      <c r="I214" s="15"/>
      <c r="J214" s="359"/>
      <c r="K214" s="359"/>
      <c r="L214" s="359"/>
      <c r="M214" s="359"/>
      <c r="Q214" s="359"/>
      <c r="R214" s="359"/>
      <c r="S214" s="359"/>
      <c r="T214" s="359"/>
      <c r="X214" s="359"/>
      <c r="Y214" s="359"/>
      <c r="Z214" s="359"/>
      <c r="AA214" s="359"/>
      <c r="AE214" s="359"/>
      <c r="AF214" s="359"/>
      <c r="AG214" s="359"/>
      <c r="AH214" s="359"/>
      <c r="AL214" s="359"/>
      <c r="AM214" s="359"/>
      <c r="AN214" s="359"/>
      <c r="AO214" s="359"/>
      <c r="AS214" s="359"/>
      <c r="AT214" s="359"/>
      <c r="AU214" s="359"/>
      <c r="AV214" s="359"/>
      <c r="AZ214" s="359"/>
    </row>
    <row r="215" spans="7:52" x14ac:dyDescent="0.35">
      <c r="G215" s="15"/>
      <c r="H215" s="15"/>
      <c r="I215" s="15"/>
      <c r="J215" s="359"/>
      <c r="K215" s="359"/>
      <c r="L215" s="359"/>
      <c r="M215" s="359"/>
      <c r="Q215" s="359"/>
      <c r="R215" s="359"/>
      <c r="S215" s="359"/>
      <c r="T215" s="359"/>
      <c r="X215" s="359"/>
      <c r="Y215" s="359"/>
      <c r="Z215" s="359"/>
      <c r="AA215" s="359"/>
      <c r="AE215" s="359"/>
      <c r="AF215" s="359"/>
      <c r="AG215" s="359"/>
      <c r="AH215" s="359"/>
      <c r="AL215" s="359"/>
      <c r="AM215" s="359"/>
      <c r="AN215" s="359"/>
      <c r="AO215" s="359"/>
      <c r="AS215" s="359"/>
      <c r="AT215" s="359"/>
      <c r="AU215" s="359"/>
      <c r="AV215" s="359"/>
      <c r="AZ215" s="359"/>
    </row>
    <row r="216" spans="7:52" x14ac:dyDescent="0.35">
      <c r="G216" s="15"/>
      <c r="H216" s="15"/>
      <c r="I216" s="15"/>
      <c r="J216" s="359"/>
      <c r="K216" s="359"/>
      <c r="L216" s="359"/>
      <c r="M216" s="359"/>
      <c r="Q216" s="359"/>
      <c r="R216" s="359"/>
      <c r="S216" s="359"/>
      <c r="T216" s="359"/>
      <c r="X216" s="359"/>
      <c r="Y216" s="359"/>
      <c r="Z216" s="359"/>
      <c r="AA216" s="359"/>
      <c r="AE216" s="359"/>
      <c r="AF216" s="359"/>
      <c r="AG216" s="359"/>
      <c r="AH216" s="359"/>
      <c r="AL216" s="359"/>
      <c r="AM216" s="359"/>
      <c r="AN216" s="359"/>
      <c r="AO216" s="359"/>
      <c r="AS216" s="359"/>
      <c r="AT216" s="359"/>
      <c r="AU216" s="359"/>
      <c r="AV216" s="359"/>
      <c r="AZ216" s="359"/>
    </row>
    <row r="217" spans="7:52" x14ac:dyDescent="0.35">
      <c r="G217" s="15"/>
      <c r="H217" s="15"/>
      <c r="I217" s="15"/>
      <c r="J217" s="359"/>
      <c r="K217" s="359"/>
      <c r="L217" s="359"/>
      <c r="M217" s="359"/>
      <c r="Q217" s="359"/>
      <c r="R217" s="359"/>
      <c r="S217" s="359"/>
      <c r="T217" s="359"/>
      <c r="X217" s="359"/>
      <c r="Y217" s="359"/>
      <c r="Z217" s="359"/>
      <c r="AA217" s="359"/>
      <c r="AE217" s="359"/>
      <c r="AF217" s="359"/>
      <c r="AG217" s="359"/>
      <c r="AH217" s="359"/>
      <c r="AL217" s="359"/>
      <c r="AM217" s="359"/>
      <c r="AN217" s="359"/>
      <c r="AO217" s="359"/>
      <c r="AS217" s="359"/>
      <c r="AT217" s="359"/>
      <c r="AU217" s="359"/>
      <c r="AV217" s="359"/>
      <c r="AZ217" s="359"/>
    </row>
    <row r="218" spans="7:52" x14ac:dyDescent="0.35">
      <c r="G218" s="15"/>
      <c r="H218" s="15"/>
      <c r="I218" s="15"/>
      <c r="J218" s="359"/>
      <c r="K218" s="359"/>
      <c r="L218" s="359"/>
      <c r="M218" s="359"/>
      <c r="Q218" s="359"/>
      <c r="R218" s="359"/>
      <c r="S218" s="359"/>
      <c r="T218" s="359"/>
      <c r="X218" s="359"/>
      <c r="Y218" s="359"/>
      <c r="Z218" s="359"/>
      <c r="AA218" s="359"/>
      <c r="AE218" s="359"/>
      <c r="AF218" s="359"/>
      <c r="AG218" s="359"/>
      <c r="AH218" s="359"/>
      <c r="AL218" s="359"/>
      <c r="AM218" s="359"/>
      <c r="AN218" s="359"/>
      <c r="AO218" s="359"/>
      <c r="AS218" s="359"/>
      <c r="AT218" s="359"/>
      <c r="AU218" s="359"/>
      <c r="AV218" s="359"/>
      <c r="AZ218" s="359"/>
    </row>
    <row r="219" spans="7:52" x14ac:dyDescent="0.35">
      <c r="G219" s="15"/>
      <c r="H219" s="15"/>
      <c r="I219" s="15"/>
      <c r="J219" s="359"/>
      <c r="K219" s="359"/>
      <c r="L219" s="359"/>
      <c r="M219" s="359"/>
      <c r="Q219" s="359"/>
      <c r="R219" s="359"/>
      <c r="S219" s="359"/>
      <c r="T219" s="359"/>
      <c r="X219" s="359"/>
      <c r="Y219" s="359"/>
      <c r="Z219" s="359"/>
      <c r="AA219" s="359"/>
      <c r="AE219" s="359"/>
      <c r="AF219" s="359"/>
      <c r="AG219" s="359"/>
      <c r="AH219" s="359"/>
      <c r="AL219" s="359"/>
      <c r="AM219" s="359"/>
      <c r="AN219" s="359"/>
      <c r="AO219" s="359"/>
      <c r="AS219" s="359"/>
      <c r="AT219" s="359"/>
      <c r="AU219" s="359"/>
      <c r="AV219" s="359"/>
      <c r="AZ219" s="359"/>
    </row>
    <row r="220" spans="7:52" x14ac:dyDescent="0.35">
      <c r="G220" s="15"/>
      <c r="H220" s="15"/>
      <c r="I220" s="15"/>
      <c r="J220" s="359"/>
      <c r="K220" s="359"/>
      <c r="L220" s="359"/>
      <c r="M220" s="359"/>
      <c r="Q220" s="359"/>
      <c r="R220" s="359"/>
      <c r="S220" s="359"/>
      <c r="T220" s="359"/>
      <c r="X220" s="359"/>
      <c r="Y220" s="359"/>
      <c r="Z220" s="359"/>
      <c r="AA220" s="359"/>
      <c r="AE220" s="359"/>
      <c r="AF220" s="359"/>
      <c r="AG220" s="359"/>
      <c r="AH220" s="359"/>
      <c r="AL220" s="359"/>
      <c r="AM220" s="359"/>
      <c r="AN220" s="359"/>
      <c r="AO220" s="359"/>
      <c r="AS220" s="359"/>
      <c r="AT220" s="359"/>
      <c r="AU220" s="359"/>
      <c r="AV220" s="359"/>
      <c r="AZ220" s="359"/>
    </row>
    <row r="221" spans="7:52" x14ac:dyDescent="0.35">
      <c r="G221" s="15"/>
      <c r="H221" s="15"/>
      <c r="I221" s="15"/>
      <c r="J221" s="359"/>
      <c r="K221" s="359"/>
      <c r="L221" s="359"/>
      <c r="M221" s="359"/>
      <c r="Q221" s="359"/>
      <c r="R221" s="359"/>
      <c r="S221" s="359"/>
      <c r="T221" s="359"/>
      <c r="X221" s="359"/>
      <c r="Y221" s="359"/>
      <c r="Z221" s="359"/>
      <c r="AA221" s="359"/>
      <c r="AE221" s="359"/>
      <c r="AF221" s="359"/>
      <c r="AG221" s="359"/>
      <c r="AH221" s="359"/>
      <c r="AL221" s="359"/>
      <c r="AM221" s="359"/>
      <c r="AN221" s="359"/>
      <c r="AO221" s="359"/>
      <c r="AS221" s="359"/>
      <c r="AT221" s="359"/>
      <c r="AU221" s="359"/>
      <c r="AV221" s="359"/>
      <c r="AZ221" s="359"/>
    </row>
    <row r="222" spans="7:52" x14ac:dyDescent="0.35">
      <c r="G222" s="15"/>
      <c r="H222" s="15"/>
      <c r="I222" s="15"/>
      <c r="J222" s="359"/>
      <c r="K222" s="359"/>
      <c r="L222" s="359"/>
      <c r="M222" s="359"/>
      <c r="Q222" s="359"/>
      <c r="R222" s="359"/>
      <c r="S222" s="359"/>
      <c r="T222" s="359"/>
      <c r="X222" s="359"/>
      <c r="Y222" s="359"/>
      <c r="Z222" s="359"/>
      <c r="AA222" s="359"/>
      <c r="AE222" s="359"/>
      <c r="AF222" s="359"/>
      <c r="AG222" s="359"/>
      <c r="AH222" s="359"/>
      <c r="AL222" s="359"/>
      <c r="AM222" s="359"/>
      <c r="AN222" s="359"/>
      <c r="AO222" s="359"/>
      <c r="AS222" s="359"/>
      <c r="AT222" s="359"/>
      <c r="AU222" s="359"/>
      <c r="AV222" s="359"/>
      <c r="AZ222" s="359"/>
    </row>
    <row r="223" spans="7:52" x14ac:dyDescent="0.35">
      <c r="G223" s="15"/>
      <c r="H223" s="15"/>
      <c r="I223" s="15"/>
      <c r="J223" s="359"/>
      <c r="K223" s="359"/>
      <c r="L223" s="359"/>
      <c r="M223" s="359"/>
      <c r="Q223" s="359"/>
      <c r="R223" s="359"/>
      <c r="S223" s="359"/>
      <c r="T223" s="359"/>
      <c r="X223" s="359"/>
      <c r="Y223" s="359"/>
      <c r="Z223" s="359"/>
      <c r="AA223" s="359"/>
      <c r="AE223" s="359"/>
      <c r="AF223" s="359"/>
      <c r="AG223" s="359"/>
      <c r="AH223" s="359"/>
      <c r="AL223" s="359"/>
      <c r="AM223" s="359"/>
      <c r="AN223" s="359"/>
      <c r="AO223" s="359"/>
      <c r="AS223" s="359"/>
      <c r="AT223" s="359"/>
      <c r="AU223" s="359"/>
      <c r="AV223" s="359"/>
      <c r="AZ223" s="359"/>
    </row>
    <row r="224" spans="7:52" x14ac:dyDescent="0.35">
      <c r="G224" s="15"/>
      <c r="H224" s="15"/>
      <c r="I224" s="15"/>
      <c r="J224" s="359"/>
      <c r="K224" s="359"/>
      <c r="L224" s="359"/>
      <c r="M224" s="359"/>
      <c r="Q224" s="359"/>
      <c r="R224" s="359"/>
      <c r="S224" s="359"/>
      <c r="T224" s="359"/>
      <c r="X224" s="359"/>
      <c r="Y224" s="359"/>
      <c r="Z224" s="359"/>
      <c r="AA224" s="359"/>
      <c r="AE224" s="359"/>
      <c r="AF224" s="359"/>
      <c r="AG224" s="359"/>
      <c r="AH224" s="359"/>
      <c r="AL224" s="359"/>
      <c r="AM224" s="359"/>
      <c r="AN224" s="359"/>
      <c r="AO224" s="359"/>
      <c r="AS224" s="359"/>
      <c r="AT224" s="359"/>
      <c r="AU224" s="359"/>
      <c r="AV224" s="359"/>
      <c r="AZ224" s="359"/>
    </row>
    <row r="225" spans="7:52" x14ac:dyDescent="0.35">
      <c r="G225" s="15"/>
      <c r="H225" s="15"/>
      <c r="I225" s="15"/>
      <c r="J225" s="359"/>
      <c r="K225" s="359"/>
      <c r="L225" s="359"/>
      <c r="M225" s="359"/>
      <c r="Q225" s="359"/>
      <c r="R225" s="359"/>
      <c r="S225" s="359"/>
      <c r="T225" s="359"/>
      <c r="X225" s="359"/>
      <c r="Y225" s="359"/>
      <c r="Z225" s="359"/>
      <c r="AA225" s="359"/>
      <c r="AE225" s="359"/>
      <c r="AF225" s="359"/>
      <c r="AG225" s="359"/>
      <c r="AH225" s="359"/>
      <c r="AL225" s="359"/>
      <c r="AM225" s="359"/>
      <c r="AN225" s="359"/>
      <c r="AO225" s="359"/>
      <c r="AS225" s="359"/>
      <c r="AT225" s="359"/>
      <c r="AU225" s="359"/>
      <c r="AV225" s="359"/>
      <c r="AZ225" s="359"/>
    </row>
    <row r="226" spans="7:52" x14ac:dyDescent="0.35">
      <c r="G226" s="15"/>
      <c r="H226" s="15"/>
      <c r="I226" s="15"/>
      <c r="J226" s="359"/>
      <c r="K226" s="359"/>
      <c r="L226" s="359"/>
      <c r="M226" s="359"/>
      <c r="Q226" s="359"/>
      <c r="R226" s="359"/>
      <c r="S226" s="359"/>
      <c r="T226" s="359"/>
      <c r="X226" s="359"/>
      <c r="Y226" s="359"/>
      <c r="Z226" s="359"/>
      <c r="AA226" s="359"/>
      <c r="AE226" s="359"/>
      <c r="AF226" s="359"/>
      <c r="AG226" s="359"/>
      <c r="AH226" s="359"/>
      <c r="AL226" s="359"/>
      <c r="AM226" s="359"/>
      <c r="AN226" s="359"/>
      <c r="AO226" s="359"/>
      <c r="AS226" s="359"/>
      <c r="AT226" s="359"/>
      <c r="AU226" s="359"/>
      <c r="AV226" s="359"/>
      <c r="AZ226" s="359"/>
    </row>
    <row r="227" spans="7:52" x14ac:dyDescent="0.35">
      <c r="G227" s="15"/>
      <c r="H227" s="15"/>
      <c r="I227" s="15"/>
      <c r="J227" s="359"/>
      <c r="K227" s="359"/>
      <c r="L227" s="359"/>
      <c r="M227" s="359"/>
      <c r="Q227" s="359"/>
      <c r="R227" s="359"/>
      <c r="S227" s="359"/>
      <c r="T227" s="359"/>
      <c r="X227" s="359"/>
      <c r="Y227" s="359"/>
      <c r="Z227" s="359"/>
      <c r="AA227" s="359"/>
      <c r="AE227" s="359"/>
      <c r="AF227" s="359"/>
      <c r="AG227" s="359"/>
      <c r="AH227" s="359"/>
      <c r="AL227" s="359"/>
      <c r="AM227" s="359"/>
      <c r="AN227" s="359"/>
      <c r="AO227" s="359"/>
      <c r="AS227" s="359"/>
      <c r="AT227" s="359"/>
      <c r="AU227" s="359"/>
      <c r="AV227" s="359"/>
      <c r="AZ227" s="359"/>
    </row>
    <row r="228" spans="7:52" x14ac:dyDescent="0.35">
      <c r="G228" s="15"/>
      <c r="H228" s="15"/>
      <c r="I228" s="15"/>
      <c r="J228" s="359"/>
      <c r="K228" s="359"/>
      <c r="L228" s="359"/>
      <c r="M228" s="359"/>
      <c r="Q228" s="359"/>
      <c r="R228" s="359"/>
      <c r="S228" s="359"/>
      <c r="T228" s="359"/>
      <c r="X228" s="359"/>
      <c r="Y228" s="359"/>
      <c r="Z228" s="359"/>
      <c r="AA228" s="359"/>
      <c r="AE228" s="359"/>
      <c r="AF228" s="359"/>
      <c r="AG228" s="359"/>
      <c r="AH228" s="359"/>
      <c r="AL228" s="359"/>
      <c r="AM228" s="359"/>
      <c r="AN228" s="359"/>
      <c r="AO228" s="359"/>
      <c r="AS228" s="359"/>
      <c r="AT228" s="359"/>
      <c r="AU228" s="359"/>
      <c r="AV228" s="359"/>
      <c r="AZ228" s="359"/>
    </row>
    <row r="229" spans="7:52" x14ac:dyDescent="0.35">
      <c r="G229" s="15"/>
      <c r="H229" s="15"/>
      <c r="I229" s="15"/>
      <c r="J229" s="359"/>
      <c r="K229" s="359"/>
      <c r="L229" s="359"/>
      <c r="M229" s="359"/>
      <c r="Q229" s="359"/>
      <c r="R229" s="359"/>
      <c r="S229" s="359"/>
      <c r="T229" s="359"/>
      <c r="X229" s="359"/>
      <c r="Y229" s="359"/>
      <c r="Z229" s="359"/>
      <c r="AA229" s="359"/>
      <c r="AE229" s="359"/>
      <c r="AF229" s="359"/>
      <c r="AG229" s="359"/>
      <c r="AH229" s="359"/>
      <c r="AL229" s="359"/>
      <c r="AM229" s="359"/>
      <c r="AN229" s="359"/>
      <c r="AO229" s="359"/>
      <c r="AS229" s="359"/>
      <c r="AT229" s="359"/>
      <c r="AU229" s="359"/>
      <c r="AV229" s="359"/>
      <c r="AZ229" s="359"/>
    </row>
    <row r="230" spans="7:52" x14ac:dyDescent="0.35">
      <c r="G230" s="15"/>
      <c r="H230" s="15"/>
      <c r="I230" s="15"/>
      <c r="J230" s="359"/>
      <c r="K230" s="359"/>
      <c r="L230" s="359"/>
      <c r="M230" s="359"/>
      <c r="Q230" s="359"/>
      <c r="R230" s="359"/>
      <c r="S230" s="359"/>
      <c r="T230" s="359"/>
      <c r="X230" s="359"/>
      <c r="Y230" s="359"/>
      <c r="Z230" s="359"/>
      <c r="AA230" s="359"/>
      <c r="AE230" s="359"/>
      <c r="AF230" s="359"/>
      <c r="AG230" s="359"/>
      <c r="AH230" s="359"/>
      <c r="AL230" s="359"/>
      <c r="AM230" s="359"/>
      <c r="AN230" s="359"/>
      <c r="AO230" s="359"/>
      <c r="AS230" s="359"/>
      <c r="AT230" s="359"/>
      <c r="AU230" s="359"/>
      <c r="AV230" s="359"/>
      <c r="AZ230" s="359"/>
    </row>
    <row r="231" spans="7:52" x14ac:dyDescent="0.35">
      <c r="G231" s="15"/>
      <c r="H231" s="15"/>
      <c r="I231" s="15"/>
      <c r="J231" s="359"/>
      <c r="K231" s="359"/>
      <c r="L231" s="359"/>
      <c r="M231" s="359"/>
      <c r="Q231" s="359"/>
      <c r="R231" s="359"/>
      <c r="S231" s="359"/>
      <c r="T231" s="359"/>
      <c r="X231" s="359"/>
      <c r="Y231" s="359"/>
      <c r="Z231" s="359"/>
      <c r="AA231" s="359"/>
      <c r="AE231" s="359"/>
      <c r="AF231" s="359"/>
      <c r="AG231" s="359"/>
      <c r="AH231" s="359"/>
      <c r="AL231" s="359"/>
      <c r="AM231" s="359"/>
      <c r="AN231" s="359"/>
      <c r="AO231" s="359"/>
      <c r="AS231" s="359"/>
      <c r="AT231" s="359"/>
      <c r="AU231" s="359"/>
      <c r="AV231" s="359"/>
      <c r="AZ231" s="359"/>
    </row>
    <row r="232" spans="7:52" x14ac:dyDescent="0.35">
      <c r="G232" s="15"/>
      <c r="H232" s="15"/>
      <c r="I232" s="15"/>
      <c r="J232" s="359"/>
      <c r="K232" s="359"/>
      <c r="L232" s="359"/>
      <c r="M232" s="359"/>
      <c r="Q232" s="359"/>
      <c r="R232" s="359"/>
      <c r="S232" s="359"/>
      <c r="T232" s="359"/>
      <c r="X232" s="359"/>
      <c r="Y232" s="359"/>
      <c r="Z232" s="359"/>
      <c r="AA232" s="359"/>
      <c r="AE232" s="359"/>
      <c r="AF232" s="359"/>
      <c r="AG232" s="359"/>
      <c r="AH232" s="359"/>
      <c r="AL232" s="359"/>
      <c r="AM232" s="359"/>
      <c r="AN232" s="359"/>
      <c r="AO232" s="359"/>
      <c r="AS232" s="359"/>
      <c r="AT232" s="359"/>
      <c r="AU232" s="359"/>
      <c r="AV232" s="359"/>
      <c r="AZ232" s="359"/>
    </row>
  </sheetData>
  <mergeCells count="59">
    <mergeCell ref="AO73:AO74"/>
    <mergeCell ref="AP73:AP74"/>
    <mergeCell ref="AV73:AV74"/>
    <mergeCell ref="AW73:AW74"/>
    <mergeCell ref="B116:D116"/>
    <mergeCell ref="AV72:AW72"/>
    <mergeCell ref="D73:D74"/>
    <mergeCell ref="M73:M74"/>
    <mergeCell ref="N73:N74"/>
    <mergeCell ref="T73:T74"/>
    <mergeCell ref="U73:U74"/>
    <mergeCell ref="AA73:AA74"/>
    <mergeCell ref="AB73:AB74"/>
    <mergeCell ref="AH73:AH74"/>
    <mergeCell ref="AI73:AI74"/>
    <mergeCell ref="AA72:AB72"/>
    <mergeCell ref="AD72:AF72"/>
    <mergeCell ref="AH72:AI72"/>
    <mergeCell ref="AK72:AM72"/>
    <mergeCell ref="AO72:AP72"/>
    <mergeCell ref="AR72:AT72"/>
    <mergeCell ref="AW14:AW15"/>
    <mergeCell ref="B57:D57"/>
    <mergeCell ref="B62:J62"/>
    <mergeCell ref="B63:J63"/>
    <mergeCell ref="G72:I72"/>
    <mergeCell ref="J72:L72"/>
    <mergeCell ref="M72:N72"/>
    <mergeCell ref="P72:R72"/>
    <mergeCell ref="T72:U72"/>
    <mergeCell ref="W72:Y72"/>
    <mergeCell ref="AB14:AB15"/>
    <mergeCell ref="AH14:AH15"/>
    <mergeCell ref="AI14:AI15"/>
    <mergeCell ref="AO14:AO15"/>
    <mergeCell ref="AP14:AP15"/>
    <mergeCell ref="AV14:AV15"/>
    <mergeCell ref="AK13:AM13"/>
    <mergeCell ref="AO13:AP13"/>
    <mergeCell ref="AR13:AT13"/>
    <mergeCell ref="AV13:AW13"/>
    <mergeCell ref="D14:D15"/>
    <mergeCell ref="M14:M15"/>
    <mergeCell ref="N14:N15"/>
    <mergeCell ref="T14:T15"/>
    <mergeCell ref="U14:U15"/>
    <mergeCell ref="AA14:AA15"/>
    <mergeCell ref="P13:R13"/>
    <mergeCell ref="T13:U13"/>
    <mergeCell ref="W13:Y13"/>
    <mergeCell ref="AA13:AB13"/>
    <mergeCell ref="AD13:AF13"/>
    <mergeCell ref="AH13:AI13"/>
    <mergeCell ref="B3:J3"/>
    <mergeCell ref="B4:J4"/>
    <mergeCell ref="D7:M7"/>
    <mergeCell ref="G13:I13"/>
    <mergeCell ref="J13:L13"/>
    <mergeCell ref="M13:N13"/>
  </mergeCells>
  <conditionalFormatting sqref="N126:N136 J187:J232 J125:N125 J126:M186">
    <cfRule type="cellIs" dxfId="221" priority="41" operator="lessThan">
      <formula>0</formula>
    </cfRule>
    <cfRule type="cellIs" dxfId="220" priority="42" operator="greaterThan">
      <formula>0</formula>
    </cfRule>
  </conditionalFormatting>
  <conditionalFormatting sqref="K187:M232">
    <cfRule type="cellIs" dxfId="219" priority="39" operator="lessThan">
      <formula>0</formula>
    </cfRule>
    <cfRule type="cellIs" dxfId="218" priority="40" operator="greaterThan">
      <formula>0</formula>
    </cfRule>
  </conditionalFormatting>
  <conditionalFormatting sqref="H121:J123">
    <cfRule type="cellIs" dxfId="217" priority="37" operator="lessThan">
      <formula>0</formula>
    </cfRule>
    <cfRule type="cellIs" dxfId="216" priority="38" operator="greaterThan">
      <formula>0</formula>
    </cfRule>
  </conditionalFormatting>
  <conditionalFormatting sqref="G121:G123">
    <cfRule type="cellIs" dxfId="215" priority="35" operator="lessThan">
      <formula>0</formula>
    </cfRule>
    <cfRule type="cellIs" dxfId="214" priority="36" operator="greaterThan">
      <formula>0</formula>
    </cfRule>
  </conditionalFormatting>
  <conditionalFormatting sqref="U126:U136 Q187:Q232 Q125:U125 Q126:T186">
    <cfRule type="cellIs" dxfId="213" priority="33" operator="lessThan">
      <formula>0</formula>
    </cfRule>
    <cfRule type="cellIs" dxfId="212" priority="34" operator="greaterThan">
      <formula>0</formula>
    </cfRule>
  </conditionalFormatting>
  <conditionalFormatting sqref="R187:T232">
    <cfRule type="cellIs" dxfId="211" priority="31" operator="lessThan">
      <formula>0</formula>
    </cfRule>
    <cfRule type="cellIs" dxfId="210" priority="32" operator="greaterThan">
      <formula>0</formula>
    </cfRule>
  </conditionalFormatting>
  <conditionalFormatting sqref="Q121:Q123">
    <cfRule type="cellIs" dxfId="209" priority="29" operator="lessThan">
      <formula>0</formula>
    </cfRule>
    <cfRule type="cellIs" dxfId="208" priority="30" operator="greaterThan">
      <formula>0</formula>
    </cfRule>
  </conditionalFormatting>
  <conditionalFormatting sqref="AB126:AB136 X187:X232 X125:AB125 X126:AA186">
    <cfRule type="cellIs" dxfId="207" priority="27" operator="lessThan">
      <formula>0</formula>
    </cfRule>
    <cfRule type="cellIs" dxfId="206" priority="28" operator="greaterThan">
      <formula>0</formula>
    </cfRule>
  </conditionalFormatting>
  <conditionalFormatting sqref="Y187:AA232">
    <cfRule type="cellIs" dxfId="205" priority="25" operator="lessThan">
      <formula>0</formula>
    </cfRule>
    <cfRule type="cellIs" dxfId="204" priority="26" operator="greaterThan">
      <formula>0</formula>
    </cfRule>
  </conditionalFormatting>
  <conditionalFormatting sqref="X121:X123">
    <cfRule type="cellIs" dxfId="203" priority="23" operator="lessThan">
      <formula>0</formula>
    </cfRule>
    <cfRule type="cellIs" dxfId="202" priority="24" operator="greaterThan">
      <formula>0</formula>
    </cfRule>
  </conditionalFormatting>
  <conditionalFormatting sqref="AI126:AI136 AE187:AE232 AE125:AI125 AE126:AH186">
    <cfRule type="cellIs" dxfId="201" priority="21" operator="lessThan">
      <formula>0</formula>
    </cfRule>
    <cfRule type="cellIs" dxfId="200" priority="22" operator="greaterThan">
      <formula>0</formula>
    </cfRule>
  </conditionalFormatting>
  <conditionalFormatting sqref="AF187:AH232">
    <cfRule type="cellIs" dxfId="199" priority="19" operator="lessThan">
      <formula>0</formula>
    </cfRule>
    <cfRule type="cellIs" dxfId="198" priority="20" operator="greaterThan">
      <formula>0</formula>
    </cfRule>
  </conditionalFormatting>
  <conditionalFormatting sqref="AE121:AE123">
    <cfRule type="cellIs" dxfId="197" priority="17" operator="lessThan">
      <formula>0</formula>
    </cfRule>
    <cfRule type="cellIs" dxfId="196" priority="18" operator="greaterThan">
      <formula>0</formula>
    </cfRule>
  </conditionalFormatting>
  <conditionalFormatting sqref="AP126:AP136 AL187:AL232 AL125:AP125 AL126:AO186">
    <cfRule type="cellIs" dxfId="195" priority="15" operator="lessThan">
      <formula>0</formula>
    </cfRule>
    <cfRule type="cellIs" dxfId="194" priority="16" operator="greaterThan">
      <formula>0</formula>
    </cfRule>
  </conditionalFormatting>
  <conditionalFormatting sqref="AM187:AO232">
    <cfRule type="cellIs" dxfId="193" priority="13" operator="lessThan">
      <formula>0</formula>
    </cfRule>
    <cfRule type="cellIs" dxfId="192" priority="14" operator="greaterThan">
      <formula>0</formula>
    </cfRule>
  </conditionalFormatting>
  <conditionalFormatting sqref="AL121:AL123">
    <cfRule type="cellIs" dxfId="191" priority="11" operator="lessThan">
      <formula>0</formula>
    </cfRule>
    <cfRule type="cellIs" dxfId="190" priority="12" operator="greaterThan">
      <formula>0</formula>
    </cfRule>
  </conditionalFormatting>
  <conditionalFormatting sqref="AW126:AW136 AS187:AS232 AS125:AW125 AS126:AV186">
    <cfRule type="cellIs" dxfId="189" priority="9" operator="lessThan">
      <formula>0</formula>
    </cfRule>
    <cfRule type="cellIs" dxfId="188" priority="10" operator="greaterThan">
      <formula>0</formula>
    </cfRule>
  </conditionalFormatting>
  <conditionalFormatting sqref="AT187:AV232">
    <cfRule type="cellIs" dxfId="187" priority="7" operator="lessThan">
      <formula>0</formula>
    </cfRule>
    <cfRule type="cellIs" dxfId="186" priority="8" operator="greaterThan">
      <formula>0</formula>
    </cfRule>
  </conditionalFormatting>
  <conditionalFormatting sqref="AS121:AS123">
    <cfRule type="cellIs" dxfId="185" priority="5" operator="lessThan">
      <formula>0</formula>
    </cfRule>
    <cfRule type="cellIs" dxfId="184" priority="6" operator="greaterThan">
      <formula>0</formula>
    </cfRule>
  </conditionalFormatting>
  <conditionalFormatting sqref="AZ125:AZ232">
    <cfRule type="cellIs" dxfId="183" priority="3" operator="lessThan">
      <formula>0</formula>
    </cfRule>
    <cfRule type="cellIs" dxfId="182" priority="4" operator="greaterThan">
      <formula>0</formula>
    </cfRule>
  </conditionalFormatting>
  <conditionalFormatting sqref="AZ121:AZ123">
    <cfRule type="cellIs" dxfId="181" priority="1" operator="lessThan">
      <formula>0</formula>
    </cfRule>
    <cfRule type="cellIs" dxfId="180" priority="2" operator="greaterThan">
      <formula>0</formula>
    </cfRule>
  </conditionalFormatting>
  <dataValidations count="5">
    <dataValidation type="list" allowBlank="1" showInputMessage="1" showErrorMessage="1" sqref="D9 D68" xr:uid="{14649395-EE73-45F5-B7A3-44844C7A5B34}">
      <formula1>"TOU, non-TOU"</formula1>
    </dataValidation>
    <dataValidation type="list" allowBlank="1" showInputMessage="1" showErrorMessage="1" sqref="D16 D19 D75 D78" xr:uid="{37CF7256-61E2-4A50-9C9D-D285060B126E}">
      <formula1>"per 30 days, per kWh, per kW, per kVA"</formula1>
    </dataValidation>
    <dataValidation type="list" allowBlank="1" showInputMessage="1" showErrorMessage="1" prompt="Select Charge Unit - monthly, per kWh, per kW" sqref="D53 D58 D112 D117" xr:uid="{50A9EC34-3772-4990-84D0-190416DF50D3}">
      <formula1>"Monthly, per kWh, per kW"</formula1>
    </dataValidation>
    <dataValidation type="list" allowBlank="1" showInputMessage="1" showErrorMessage="1" sqref="E39:E40 E58 E42:E53 E98:E99 E117 E101:E112 E33:E37 E92:E96 E16:E31 E75:E90" xr:uid="{E482C306-8C95-49F5-9387-F099FAA72454}">
      <formula1>#REF!</formula1>
    </dataValidation>
    <dataValidation type="list" allowBlank="1" showInputMessage="1" showErrorMessage="1" prompt="Select Charge Unit - per 30 days, per kWh, per kW, per kVA." sqref="D39:D40 D42:D52 D98:D99 D101:D111 D17:D18 D92:D96 D33:D37 D76:D77 D20:D31 D79:D90" xr:uid="{4E490A89-8192-4A2B-8E6B-FB9A08792985}">
      <formula1>"per 30 days, per kWh, per kW, per kVA"</formula1>
    </dataValidation>
  </dataValidations>
  <printOptions horizontalCentered="1"/>
  <pageMargins left="0.31496062992125984" right="0.15748031496062992" top="0.59055118110236227" bottom="0.51181102362204722" header="0.31496062992125984" footer="0.31496062992125984"/>
  <pageSetup paperSize="3" scale="50" fitToHeight="0" orientation="landscape" r:id="rId1"/>
  <headerFooter>
    <oddHeader>&amp;RToronto Hydro-Electric System Limited
EB-2017-0077
DRAFT RATE ORDER UPDATE
Schedule 4-2
Filed:  2017 Aug 18
Page &amp;P of &amp;N</oddHeader>
    <oddFooter>&amp;C&amp;A</oddFooter>
  </headerFooter>
  <rowBreaks count="1" manualBreakCount="1">
    <brk id="60" max="43" man="1"/>
  </rowBreaks>
  <colBreaks count="1" manualBreakCount="1">
    <brk id="1" min="2" max="124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10</xdr:col>
                    <xdr:colOff>184150</xdr:colOff>
                    <xdr:row>9</xdr:row>
                    <xdr:rowOff>57150</xdr:rowOff>
                  </from>
                  <to>
                    <xdr:col>16</xdr:col>
                    <xdr:colOff>69850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7</xdr:col>
                    <xdr:colOff>438150</xdr:colOff>
                    <xdr:row>9</xdr:row>
                    <xdr:rowOff>171450</xdr:rowOff>
                  </from>
                  <to>
                    <xdr:col>9</xdr:col>
                    <xdr:colOff>533400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ion Button 3">
              <controlPr defaultSize="0" autoFill="0" autoLine="0" autoPict="0">
                <anchor moveWithCells="1">
                  <from>
                    <xdr:col>8</xdr:col>
                    <xdr:colOff>742950</xdr:colOff>
                    <xdr:row>68</xdr:row>
                    <xdr:rowOff>69850</xdr:rowOff>
                  </from>
                  <to>
                    <xdr:col>13</xdr:col>
                    <xdr:colOff>584200</xdr:colOff>
                    <xdr:row>70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Option Button 4">
              <controlPr defaultSize="0" autoFill="0" autoLine="0" autoPict="0">
                <anchor moveWithCells="1">
                  <from>
                    <xdr:col>7</xdr:col>
                    <xdr:colOff>450850</xdr:colOff>
                    <xdr:row>68</xdr:row>
                    <xdr:rowOff>184150</xdr:rowOff>
                  </from>
                  <to>
                    <xdr:col>9</xdr:col>
                    <xdr:colOff>533400</xdr:colOff>
                    <xdr:row>70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80B95-3453-45D1-AA3B-1C80806811F3}">
  <sheetPr>
    <pageSetUpPr fitToPage="1"/>
  </sheetPr>
  <dimension ref="A1:AY273"/>
  <sheetViews>
    <sheetView topLeftCell="B22" zoomScale="80" zoomScaleNormal="110" workbookViewId="0">
      <pane xSplit="3" topLeftCell="E1" activePane="topRight" state="frozen"/>
      <selection activeCell="I222" sqref="I222"/>
      <selection pane="topRight" activeCell="H53" sqref="H53"/>
    </sheetView>
  </sheetViews>
  <sheetFormatPr defaultColWidth="9.26953125" defaultRowHeight="14.5" x14ac:dyDescent="0.35"/>
  <cols>
    <col min="1" max="1" width="1.7265625" style="229" customWidth="1"/>
    <col min="2" max="2" width="138.453125" style="457" bestFit="1" customWidth="1"/>
    <col min="3" max="3" width="1.54296875" style="229" customWidth="1"/>
    <col min="4" max="4" width="13.54296875" style="358" customWidth="1"/>
    <col min="5" max="5" width="1.7265625" style="229" customWidth="1"/>
    <col min="6" max="6" width="1.26953125" style="229" customWidth="1"/>
    <col min="7" max="14" width="12.1796875" style="229" customWidth="1"/>
    <col min="15" max="15" width="1" style="229" customWidth="1"/>
    <col min="16" max="18" width="12.1796875" style="229" customWidth="1"/>
    <col min="19" max="19" width="0.54296875" style="229" customWidth="1"/>
    <col min="20" max="21" width="12.1796875" style="229" customWidth="1"/>
    <col min="22" max="22" width="0.7265625" style="229" customWidth="1"/>
    <col min="23" max="25" width="12.1796875" style="229" customWidth="1"/>
    <col min="26" max="26" width="0.7265625" style="229" customWidth="1"/>
    <col min="27" max="28" width="12.1796875" style="229" customWidth="1"/>
    <col min="29" max="29" width="0.7265625" style="229" customWidth="1"/>
    <col min="30" max="32" width="12.1796875" style="229" customWidth="1"/>
    <col min="33" max="33" width="0.453125" style="229" customWidth="1"/>
    <col min="34" max="35" width="12.1796875" style="229" customWidth="1"/>
    <col min="36" max="36" width="0.7265625" style="229" customWidth="1"/>
    <col min="37" max="39" width="12.1796875" style="229" customWidth="1"/>
    <col min="40" max="40" width="0.81640625" style="229" customWidth="1"/>
    <col min="41" max="42" width="12.1796875" style="229" customWidth="1"/>
    <col min="43" max="43" width="0.7265625" style="229" customWidth="1"/>
    <col min="44" max="46" width="12.7265625" style="229" customWidth="1"/>
    <col min="47" max="47" width="0.7265625" style="229" customWidth="1"/>
    <col min="48" max="51" width="12.7265625" style="229" customWidth="1"/>
    <col min="52" max="16384" width="9.26953125" style="229"/>
  </cols>
  <sheetData>
    <row r="1" spans="1:51" ht="20" x14ac:dyDescent="0.35">
      <c r="A1" s="226"/>
      <c r="B1" s="526"/>
      <c r="C1" s="227"/>
      <c r="D1" s="228"/>
      <c r="E1" s="227"/>
      <c r="F1" s="227"/>
      <c r="G1" s="227"/>
      <c r="H1" s="227"/>
      <c r="I1" s="226"/>
      <c r="J1" s="226"/>
      <c r="M1" s="7"/>
      <c r="N1" s="7">
        <v>1</v>
      </c>
      <c r="O1" s="7">
        <v>3</v>
      </c>
      <c r="P1" s="7"/>
      <c r="Q1" s="226"/>
      <c r="T1" s="7">
        <v>1</v>
      </c>
      <c r="U1" s="7">
        <v>1</v>
      </c>
      <c r="V1" s="7">
        <v>3</v>
      </c>
      <c r="W1" s="7"/>
      <c r="X1" s="226"/>
      <c r="AA1" s="7"/>
      <c r="AB1" s="7">
        <v>1</v>
      </c>
      <c r="AC1" s="7">
        <v>3</v>
      </c>
      <c r="AD1" s="7"/>
      <c r="AE1" s="226"/>
      <c r="AH1" s="7"/>
      <c r="AI1" s="7">
        <v>1</v>
      </c>
      <c r="AJ1" s="7">
        <v>3</v>
      </c>
      <c r="AK1" s="7"/>
      <c r="AL1" s="226"/>
      <c r="AO1" s="7"/>
      <c r="AP1" s="7">
        <v>1</v>
      </c>
      <c r="AQ1" s="7">
        <v>3</v>
      </c>
      <c r="AR1" s="7"/>
      <c r="AS1" s="226"/>
      <c r="AV1" s="7"/>
      <c r="AW1" s="7">
        <v>1</v>
      </c>
      <c r="AX1" s="7">
        <v>3</v>
      </c>
      <c r="AY1" s="7"/>
    </row>
    <row r="2" spans="1:51" x14ac:dyDescent="0.35">
      <c r="A2" s="237"/>
      <c r="B2" s="360"/>
      <c r="C2" s="237"/>
      <c r="D2" s="238"/>
      <c r="E2" s="237"/>
      <c r="F2" s="237"/>
      <c r="G2" s="237"/>
      <c r="H2" s="237"/>
      <c r="N2" s="9"/>
      <c r="O2" s="9"/>
      <c r="P2" s="9"/>
      <c r="U2" s="9"/>
      <c r="V2" s="9"/>
      <c r="W2" s="9"/>
      <c r="AB2" s="9"/>
      <c r="AC2" s="9"/>
      <c r="AD2" s="9"/>
      <c r="AI2" s="9"/>
      <c r="AJ2" s="9"/>
      <c r="AK2" s="9"/>
      <c r="AP2" s="9"/>
      <c r="AQ2" s="9"/>
      <c r="AR2" s="9"/>
      <c r="AW2" s="9"/>
      <c r="AX2" s="9"/>
      <c r="AY2" s="9"/>
    </row>
    <row r="3" spans="1:51" ht="18" x14ac:dyDescent="0.4">
      <c r="A3" s="237"/>
      <c r="B3" s="540" t="s">
        <v>0</v>
      </c>
      <c r="C3" s="540"/>
      <c r="D3" s="540"/>
      <c r="E3" s="540"/>
      <c r="F3" s="540"/>
      <c r="G3" s="540"/>
      <c r="H3" s="540"/>
      <c r="I3" s="540"/>
      <c r="J3" s="540"/>
      <c r="M3" s="243"/>
      <c r="N3" s="361"/>
      <c r="O3" s="361"/>
      <c r="P3" s="361"/>
      <c r="Q3" s="361"/>
      <c r="T3" s="243"/>
      <c r="U3" s="361"/>
      <c r="V3" s="361"/>
      <c r="W3" s="361"/>
      <c r="X3" s="361"/>
      <c r="AA3" s="243"/>
      <c r="AB3" s="361"/>
      <c r="AC3" s="361"/>
      <c r="AD3" s="361"/>
      <c r="AE3" s="361"/>
      <c r="AH3" s="243"/>
      <c r="AI3" s="361"/>
      <c r="AJ3" s="361"/>
      <c r="AK3" s="361"/>
      <c r="AL3" s="361"/>
      <c r="AO3" s="243"/>
      <c r="AP3" s="361"/>
      <c r="AQ3" s="361"/>
      <c r="AR3" s="361"/>
      <c r="AS3" s="361"/>
      <c r="AV3" s="243"/>
      <c r="AW3" s="361"/>
      <c r="AX3" s="361"/>
      <c r="AY3" s="361"/>
    </row>
    <row r="4" spans="1:51" ht="18" x14ac:dyDescent="0.4">
      <c r="A4" s="237"/>
      <c r="B4" s="540" t="s">
        <v>1</v>
      </c>
      <c r="C4" s="540"/>
      <c r="D4" s="540"/>
      <c r="E4" s="540"/>
      <c r="F4" s="540"/>
      <c r="G4" s="540"/>
      <c r="H4" s="540"/>
      <c r="I4" s="540"/>
      <c r="J4" s="540"/>
      <c r="M4" s="243"/>
      <c r="N4" s="361"/>
      <c r="Q4" s="362"/>
      <c r="T4" s="243"/>
      <c r="U4" s="361"/>
      <c r="X4" s="362"/>
      <c r="AA4" s="243"/>
      <c r="AB4" s="361"/>
      <c r="AE4" s="362"/>
      <c r="AH4" s="243"/>
      <c r="AI4" s="361"/>
      <c r="AL4" s="362"/>
      <c r="AO4" s="243"/>
      <c r="AP4" s="361"/>
      <c r="AS4" s="362"/>
      <c r="AV4" s="243"/>
      <c r="AW4" s="361"/>
    </row>
    <row r="5" spans="1:51" x14ac:dyDescent="0.35">
      <c r="A5" s="237"/>
      <c r="B5" s="360"/>
      <c r="C5" s="237"/>
      <c r="D5" s="238"/>
      <c r="E5" s="237"/>
      <c r="F5" s="237"/>
      <c r="G5" s="237"/>
      <c r="H5" s="237"/>
      <c r="M5" s="243"/>
      <c r="N5" s="363"/>
      <c r="T5" s="243"/>
      <c r="U5" s="363"/>
      <c r="AA5" s="243"/>
      <c r="AB5" s="363"/>
      <c r="AH5" s="243"/>
      <c r="AI5" s="363"/>
      <c r="AO5" s="243"/>
      <c r="AP5" s="363"/>
      <c r="AV5" s="243"/>
      <c r="AW5" s="363"/>
    </row>
    <row r="6" spans="1:51" x14ac:dyDescent="0.35">
      <c r="A6" s="237"/>
      <c r="B6" s="360"/>
      <c r="C6" s="237"/>
      <c r="D6" s="238"/>
      <c r="E6" s="237"/>
      <c r="F6" s="237"/>
      <c r="G6" s="237"/>
      <c r="H6" s="237"/>
      <c r="M6" s="243"/>
      <c r="N6" s="363"/>
      <c r="T6" s="243"/>
      <c r="U6" s="363"/>
      <c r="AA6" s="243"/>
      <c r="AB6" s="363"/>
      <c r="AH6" s="243"/>
      <c r="AI6" s="363"/>
      <c r="AO6" s="243"/>
      <c r="AP6" s="363"/>
      <c r="AV6" s="243"/>
      <c r="AW6" s="363"/>
    </row>
    <row r="7" spans="1:51" ht="15.5" x14ac:dyDescent="0.35">
      <c r="A7" s="237"/>
      <c r="B7" s="364" t="s">
        <v>2</v>
      </c>
      <c r="C7" s="237"/>
      <c r="D7" s="541" t="s">
        <v>67</v>
      </c>
      <c r="E7" s="541"/>
      <c r="F7" s="541"/>
      <c r="G7" s="541"/>
      <c r="H7" s="541"/>
      <c r="I7" s="541"/>
      <c r="J7" s="541"/>
      <c r="K7" s="541"/>
      <c r="L7" s="541"/>
      <c r="M7" s="243"/>
      <c r="N7" s="243"/>
      <c r="O7" s="365"/>
      <c r="P7" s="365"/>
      <c r="Q7" s="365"/>
      <c r="R7" s="365"/>
      <c r="S7" s="243"/>
      <c r="T7" s="243"/>
      <c r="U7" s="243"/>
      <c r="V7" s="365"/>
      <c r="W7" s="365"/>
      <c r="X7" s="365"/>
      <c r="Y7" s="365"/>
      <c r="Z7" s="243"/>
      <c r="AA7" s="243"/>
      <c r="AB7" s="243"/>
      <c r="AC7" s="365"/>
      <c r="AD7" s="365"/>
      <c r="AE7" s="365"/>
      <c r="AF7" s="365"/>
      <c r="AG7" s="243"/>
      <c r="AH7" s="243"/>
      <c r="AI7" s="243"/>
      <c r="AJ7" s="365"/>
      <c r="AK7" s="365"/>
      <c r="AL7" s="365"/>
      <c r="AM7" s="365"/>
      <c r="AN7" s="243"/>
      <c r="AO7" s="243"/>
      <c r="AP7" s="243"/>
      <c r="AQ7" s="365"/>
      <c r="AR7" s="365"/>
      <c r="AS7" s="365"/>
      <c r="AT7" s="365"/>
      <c r="AU7" s="243"/>
      <c r="AV7" s="243"/>
      <c r="AW7" s="243"/>
      <c r="AX7" s="365"/>
      <c r="AY7" s="365"/>
    </row>
    <row r="8" spans="1:51" ht="15.5" x14ac:dyDescent="0.35">
      <c r="A8" s="237"/>
      <c r="B8" s="366"/>
      <c r="C8" s="237"/>
      <c r="D8" s="241"/>
      <c r="E8" s="241"/>
      <c r="F8" s="242"/>
      <c r="G8" s="242"/>
      <c r="H8" s="242"/>
      <c r="I8" s="242"/>
      <c r="J8" s="242"/>
      <c r="K8" s="243"/>
      <c r="L8" s="243"/>
      <c r="M8" s="242"/>
      <c r="N8" s="243"/>
      <c r="O8" s="243"/>
      <c r="P8" s="243"/>
      <c r="Q8" s="242"/>
      <c r="R8" s="243"/>
      <c r="S8" s="243"/>
      <c r="T8" s="242"/>
      <c r="U8" s="243"/>
      <c r="V8" s="243"/>
      <c r="W8" s="243"/>
      <c r="X8" s="242"/>
      <c r="Y8" s="243"/>
      <c r="Z8" s="243"/>
      <c r="AA8" s="242"/>
      <c r="AB8" s="243"/>
      <c r="AC8" s="243"/>
      <c r="AD8" s="243"/>
      <c r="AE8" s="242"/>
      <c r="AF8" s="243"/>
      <c r="AG8" s="243"/>
      <c r="AH8" s="242"/>
      <c r="AI8" s="243"/>
      <c r="AJ8" s="243"/>
      <c r="AK8" s="243"/>
      <c r="AL8" s="242"/>
      <c r="AM8" s="243"/>
      <c r="AN8" s="243"/>
      <c r="AO8" s="242"/>
      <c r="AP8" s="243"/>
      <c r="AQ8" s="243"/>
      <c r="AR8" s="243"/>
      <c r="AS8" s="242"/>
      <c r="AT8" s="243"/>
      <c r="AU8" s="243"/>
      <c r="AV8" s="242"/>
      <c r="AW8" s="243"/>
      <c r="AX8" s="243"/>
      <c r="AY8" s="243"/>
    </row>
    <row r="9" spans="1:51" ht="15.5" x14ac:dyDescent="0.35">
      <c r="A9" s="237"/>
      <c r="B9" s="364" t="s">
        <v>4</v>
      </c>
      <c r="C9" s="237"/>
      <c r="D9" s="244" t="s">
        <v>5</v>
      </c>
      <c r="E9" s="241"/>
      <c r="F9" s="242"/>
      <c r="G9" s="243"/>
      <c r="H9" s="242"/>
      <c r="I9" s="245"/>
      <c r="J9" s="242"/>
      <c r="K9" s="246"/>
      <c r="L9" s="243"/>
      <c r="M9" s="245"/>
      <c r="N9" s="367"/>
      <c r="O9" s="247"/>
      <c r="P9" s="248"/>
      <c r="Q9" s="242"/>
      <c r="R9" s="246"/>
      <c r="S9" s="243"/>
      <c r="T9" s="245"/>
      <c r="U9" s="243"/>
      <c r="V9" s="247"/>
      <c r="W9" s="248"/>
      <c r="X9" s="242"/>
      <c r="Y9" s="246"/>
      <c r="Z9" s="243"/>
      <c r="AA9" s="245"/>
      <c r="AB9" s="243"/>
      <c r="AC9" s="247"/>
      <c r="AD9" s="248"/>
      <c r="AE9" s="242"/>
      <c r="AF9" s="246"/>
      <c r="AG9" s="243"/>
      <c r="AH9" s="245"/>
      <c r="AI9" s="243"/>
      <c r="AJ9" s="247"/>
      <c r="AK9" s="248"/>
      <c r="AL9" s="242"/>
      <c r="AM9" s="246"/>
      <c r="AN9" s="243"/>
      <c r="AO9" s="245"/>
      <c r="AP9" s="243"/>
      <c r="AQ9" s="247"/>
      <c r="AR9" s="248"/>
      <c r="AS9" s="242"/>
      <c r="AT9" s="246"/>
      <c r="AU9" s="243"/>
      <c r="AV9" s="245"/>
      <c r="AW9" s="243"/>
      <c r="AX9" s="247"/>
      <c r="AY9" s="248"/>
    </row>
    <row r="10" spans="1:51" ht="15.5" x14ac:dyDescent="0.35">
      <c r="A10" s="237"/>
      <c r="B10" s="366"/>
      <c r="C10" s="237"/>
      <c r="D10" s="241"/>
      <c r="E10" s="241"/>
      <c r="F10" s="241"/>
      <c r="G10" s="241"/>
      <c r="H10" s="241"/>
      <c r="I10" s="241"/>
      <c r="J10" s="241"/>
      <c r="Q10" s="241"/>
      <c r="X10" s="241"/>
      <c r="AE10" s="241"/>
      <c r="AL10" s="241"/>
      <c r="AS10" s="241"/>
    </row>
    <row r="11" spans="1:51" x14ac:dyDescent="0.35">
      <c r="A11" s="237"/>
      <c r="B11" s="366"/>
      <c r="C11" s="237"/>
      <c r="D11" s="250" t="s">
        <v>6</v>
      </c>
      <c r="E11" s="251"/>
      <c r="F11" s="237"/>
      <c r="G11" s="252">
        <v>2000</v>
      </c>
      <c r="H11" s="251" t="s">
        <v>7</v>
      </c>
      <c r="I11" s="237"/>
      <c r="J11" s="237"/>
      <c r="Q11" s="237"/>
      <c r="X11" s="237"/>
      <c r="AE11" s="237"/>
      <c r="AL11" s="237"/>
      <c r="AS11" s="237"/>
    </row>
    <row r="12" spans="1:51" x14ac:dyDescent="0.35">
      <c r="A12" s="237"/>
      <c r="B12" s="366"/>
      <c r="C12" s="237"/>
      <c r="D12" s="238"/>
      <c r="E12" s="237"/>
      <c r="F12" s="237"/>
      <c r="G12" s="237"/>
      <c r="H12" s="237"/>
      <c r="I12" s="237"/>
      <c r="J12" s="237"/>
      <c r="Q12" s="237"/>
      <c r="X12" s="237"/>
      <c r="AE12" s="237"/>
      <c r="AL12" s="237"/>
      <c r="AS12" s="237"/>
    </row>
    <row r="13" spans="1:51" s="15" customFormat="1" x14ac:dyDescent="0.35">
      <c r="A13" s="13"/>
      <c r="B13" s="368"/>
      <c r="C13" s="13"/>
      <c r="D13" s="48"/>
      <c r="E13" s="46"/>
      <c r="F13" s="13"/>
      <c r="G13" s="542" t="str">
        <f>CSMUR!G13</f>
        <v>2023 Board-Approved</v>
      </c>
      <c r="H13" s="543"/>
      <c r="I13" s="544"/>
      <c r="J13" s="542" t="s">
        <v>9</v>
      </c>
      <c r="K13" s="543"/>
      <c r="L13" s="544"/>
      <c r="M13" s="542" t="s">
        <v>10</v>
      </c>
      <c r="N13" s="544"/>
      <c r="O13" s="254"/>
      <c r="P13" s="542" t="s">
        <v>11</v>
      </c>
      <c r="Q13" s="543"/>
      <c r="R13" s="544"/>
      <c r="S13" s="13"/>
      <c r="T13" s="542" t="s">
        <v>10</v>
      </c>
      <c r="U13" s="544"/>
      <c r="V13" s="255"/>
      <c r="W13" s="542" t="s">
        <v>12</v>
      </c>
      <c r="X13" s="543"/>
      <c r="Y13" s="544"/>
      <c r="Z13" s="13"/>
      <c r="AA13" s="542" t="s">
        <v>10</v>
      </c>
      <c r="AB13" s="544"/>
      <c r="AC13" s="255"/>
      <c r="AD13" s="542" t="s">
        <v>13</v>
      </c>
      <c r="AE13" s="543"/>
      <c r="AF13" s="544"/>
      <c r="AG13" s="13"/>
      <c r="AH13" s="542" t="s">
        <v>10</v>
      </c>
      <c r="AI13" s="544"/>
      <c r="AJ13" s="255"/>
      <c r="AK13" s="542" t="s">
        <v>14</v>
      </c>
      <c r="AL13" s="543"/>
      <c r="AM13" s="544"/>
      <c r="AN13" s="13"/>
      <c r="AO13" s="542" t="s">
        <v>10</v>
      </c>
      <c r="AP13" s="544"/>
      <c r="AQ13" s="255"/>
      <c r="AR13" s="542" t="s">
        <v>15</v>
      </c>
      <c r="AS13" s="543"/>
      <c r="AT13" s="544"/>
      <c r="AU13" s="13"/>
      <c r="AV13" s="542" t="s">
        <v>10</v>
      </c>
      <c r="AW13" s="544"/>
    </row>
    <row r="14" spans="1:51" ht="15" customHeight="1" x14ac:dyDescent="0.35">
      <c r="A14" s="237"/>
      <c r="B14" s="369"/>
      <c r="C14" s="237"/>
      <c r="D14" s="545" t="s">
        <v>16</v>
      </c>
      <c r="E14" s="250"/>
      <c r="F14" s="237"/>
      <c r="G14" s="257" t="s">
        <v>17</v>
      </c>
      <c r="H14" s="258" t="s">
        <v>18</v>
      </c>
      <c r="I14" s="259" t="s">
        <v>19</v>
      </c>
      <c r="J14" s="257" t="s">
        <v>17</v>
      </c>
      <c r="K14" s="258" t="s">
        <v>18</v>
      </c>
      <c r="L14" s="259" t="s">
        <v>19</v>
      </c>
      <c r="M14" s="547" t="s">
        <v>20</v>
      </c>
      <c r="N14" s="549" t="s">
        <v>21</v>
      </c>
      <c r="O14" s="259"/>
      <c r="P14" s="257" t="s">
        <v>17</v>
      </c>
      <c r="Q14" s="258" t="s">
        <v>18</v>
      </c>
      <c r="R14" s="259" t="s">
        <v>19</v>
      </c>
      <c r="S14" s="237"/>
      <c r="T14" s="547" t="s">
        <v>20</v>
      </c>
      <c r="U14" s="549" t="s">
        <v>21</v>
      </c>
      <c r="V14" s="243"/>
      <c r="W14" s="257" t="s">
        <v>17</v>
      </c>
      <c r="X14" s="258" t="s">
        <v>18</v>
      </c>
      <c r="Y14" s="259" t="s">
        <v>19</v>
      </c>
      <c r="Z14" s="237"/>
      <c r="AA14" s="547" t="s">
        <v>20</v>
      </c>
      <c r="AB14" s="549" t="s">
        <v>21</v>
      </c>
      <c r="AC14" s="243"/>
      <c r="AD14" s="257" t="s">
        <v>17</v>
      </c>
      <c r="AE14" s="258" t="s">
        <v>18</v>
      </c>
      <c r="AF14" s="259" t="s">
        <v>19</v>
      </c>
      <c r="AG14" s="237"/>
      <c r="AH14" s="547" t="s">
        <v>20</v>
      </c>
      <c r="AI14" s="549" t="s">
        <v>21</v>
      </c>
      <c r="AJ14" s="243"/>
      <c r="AK14" s="257" t="s">
        <v>17</v>
      </c>
      <c r="AL14" s="258" t="s">
        <v>18</v>
      </c>
      <c r="AM14" s="259" t="s">
        <v>19</v>
      </c>
      <c r="AN14" s="237"/>
      <c r="AO14" s="547" t="s">
        <v>20</v>
      </c>
      <c r="AP14" s="549" t="s">
        <v>21</v>
      </c>
      <c r="AQ14" s="243"/>
      <c r="AR14" s="257" t="s">
        <v>17</v>
      </c>
      <c r="AS14" s="258" t="s">
        <v>18</v>
      </c>
      <c r="AT14" s="259" t="s">
        <v>19</v>
      </c>
      <c r="AU14" s="237"/>
      <c r="AV14" s="547" t="s">
        <v>20</v>
      </c>
      <c r="AW14" s="549" t="s">
        <v>21</v>
      </c>
    </row>
    <row r="15" spans="1:51" x14ac:dyDescent="0.35">
      <c r="A15" s="237"/>
      <c r="B15" s="369"/>
      <c r="C15" s="237"/>
      <c r="D15" s="546"/>
      <c r="E15" s="250"/>
      <c r="F15" s="237"/>
      <c r="G15" s="260" t="s">
        <v>22</v>
      </c>
      <c r="H15" s="261"/>
      <c r="I15" s="261" t="s">
        <v>22</v>
      </c>
      <c r="J15" s="260" t="s">
        <v>22</v>
      </c>
      <c r="K15" s="261"/>
      <c r="L15" s="261" t="s">
        <v>22</v>
      </c>
      <c r="M15" s="548"/>
      <c r="N15" s="550"/>
      <c r="O15" s="261"/>
      <c r="P15" s="260" t="s">
        <v>22</v>
      </c>
      <c r="Q15" s="261"/>
      <c r="R15" s="261" t="s">
        <v>22</v>
      </c>
      <c r="S15" s="237"/>
      <c r="T15" s="548"/>
      <c r="U15" s="550"/>
      <c r="V15" s="243"/>
      <c r="W15" s="260" t="s">
        <v>22</v>
      </c>
      <c r="X15" s="261"/>
      <c r="Y15" s="261" t="s">
        <v>22</v>
      </c>
      <c r="Z15" s="237"/>
      <c r="AA15" s="548"/>
      <c r="AB15" s="550"/>
      <c r="AC15" s="243"/>
      <c r="AD15" s="260" t="s">
        <v>22</v>
      </c>
      <c r="AE15" s="261"/>
      <c r="AF15" s="261" t="s">
        <v>22</v>
      </c>
      <c r="AG15" s="237"/>
      <c r="AH15" s="548"/>
      <c r="AI15" s="550"/>
      <c r="AJ15" s="243"/>
      <c r="AK15" s="260" t="s">
        <v>22</v>
      </c>
      <c r="AL15" s="261"/>
      <c r="AM15" s="261" t="s">
        <v>22</v>
      </c>
      <c r="AN15" s="237"/>
      <c r="AO15" s="548"/>
      <c r="AP15" s="550"/>
      <c r="AQ15" s="243"/>
      <c r="AR15" s="260" t="s">
        <v>22</v>
      </c>
      <c r="AS15" s="261"/>
      <c r="AT15" s="261" t="s">
        <v>22</v>
      </c>
      <c r="AU15" s="237"/>
      <c r="AV15" s="548"/>
      <c r="AW15" s="550"/>
    </row>
    <row r="16" spans="1:51" s="15" customFormat="1" x14ac:dyDescent="0.35">
      <c r="A16" s="13"/>
      <c r="B16" s="55" t="s">
        <v>23</v>
      </c>
      <c r="C16" s="56"/>
      <c r="D16" s="57" t="s">
        <v>24</v>
      </c>
      <c r="E16" s="56"/>
      <c r="F16" s="21"/>
      <c r="G16" s="58">
        <v>41.78</v>
      </c>
      <c r="H16" s="59">
        <v>1</v>
      </c>
      <c r="I16" s="60">
        <f t="shared" ref="I16:I21" si="0">H16*G16</f>
        <v>41.78</v>
      </c>
      <c r="J16" s="58">
        <v>43.7</v>
      </c>
      <c r="K16" s="59">
        <v>1</v>
      </c>
      <c r="L16" s="60">
        <f t="shared" ref="L16:L21" si="1">K16*J16</f>
        <v>43.7</v>
      </c>
      <c r="M16" s="61">
        <f>L16-I16</f>
        <v>1.9200000000000017</v>
      </c>
      <c r="N16" s="62">
        <f>IF(OR(I16=0,L16=0),"",(M16/I16))</f>
        <v>4.5955002393489749E-2</v>
      </c>
      <c r="O16" s="60"/>
      <c r="P16" s="58">
        <v>49.77</v>
      </c>
      <c r="Q16" s="59">
        <v>1</v>
      </c>
      <c r="R16" s="60">
        <f t="shared" ref="R16:R34" si="2">Q16*P16</f>
        <v>49.77</v>
      </c>
      <c r="S16" s="64"/>
      <c r="T16" s="61">
        <f t="shared" ref="T16:T25" si="3">R16-L16</f>
        <v>6.07</v>
      </c>
      <c r="U16" s="62">
        <f t="shared" ref="U16:U25" si="4">IF(OR(L16=0,R16=0),"",(T16/L16))</f>
        <v>0.13890160183066361</v>
      </c>
      <c r="V16" s="65"/>
      <c r="W16" s="58">
        <v>52.03</v>
      </c>
      <c r="X16" s="59">
        <v>1</v>
      </c>
      <c r="Y16" s="60">
        <f t="shared" ref="Y16:Y34" si="5">X16*W16</f>
        <v>52.03</v>
      </c>
      <c r="Z16" s="64"/>
      <c r="AA16" s="61">
        <f>Y16-R16</f>
        <v>2.259999999999998</v>
      </c>
      <c r="AB16" s="62">
        <f>IF(OR(R16=0,Y16=0),"",(AA16/R16))</f>
        <v>4.5408880851918784E-2</v>
      </c>
      <c r="AC16" s="65"/>
      <c r="AD16" s="58">
        <v>53.88</v>
      </c>
      <c r="AE16" s="59">
        <v>1</v>
      </c>
      <c r="AF16" s="60">
        <f t="shared" ref="AF16:AF34" si="6">AE16*AD16</f>
        <v>53.88</v>
      </c>
      <c r="AG16" s="64"/>
      <c r="AH16" s="61">
        <f>AF16-Y16</f>
        <v>1.8500000000000014</v>
      </c>
      <c r="AI16" s="62">
        <f>IF(OR(Y16=0,AF16=0),"",(AH16/Y16))</f>
        <v>3.5556409763597953E-2</v>
      </c>
      <c r="AJ16" s="65"/>
      <c r="AK16" s="58">
        <v>58.15</v>
      </c>
      <c r="AL16" s="59">
        <v>1</v>
      </c>
      <c r="AM16" s="60">
        <f t="shared" ref="AM16:AM34" si="7">AL16*AK16</f>
        <v>58.15</v>
      </c>
      <c r="AN16" s="64"/>
      <c r="AO16" s="61">
        <f>AM16-AF16</f>
        <v>4.269999999999996</v>
      </c>
      <c r="AP16" s="62">
        <f>IF(OR(AF16=0,AM16=0),"",(AO16/AF16))</f>
        <v>7.925018559762427E-2</v>
      </c>
      <c r="AQ16" s="65"/>
      <c r="AR16" s="58">
        <v>59.8</v>
      </c>
      <c r="AS16" s="59">
        <v>1</v>
      </c>
      <c r="AT16" s="60">
        <f t="shared" ref="AT16:AT34" si="8">AS16*AR16</f>
        <v>59.8</v>
      </c>
      <c r="AU16" s="64"/>
      <c r="AV16" s="61">
        <f>AT16-AM16</f>
        <v>1.6499999999999986</v>
      </c>
      <c r="AW16" s="62">
        <f>IF(OR(AM16=0,AT16=0),"",(AV16/AM16))</f>
        <v>2.8374892519346495E-2</v>
      </c>
    </row>
    <row r="17" spans="1:49" x14ac:dyDescent="0.35">
      <c r="A17" s="237"/>
      <c r="B17" s="66" t="s">
        <v>25</v>
      </c>
      <c r="C17" s="262"/>
      <c r="D17" s="263" t="s">
        <v>24</v>
      </c>
      <c r="E17" s="262"/>
      <c r="F17" s="264"/>
      <c r="G17" s="265">
        <v>-0.13</v>
      </c>
      <c r="H17" s="370">
        <v>1</v>
      </c>
      <c r="I17" s="267">
        <f t="shared" si="0"/>
        <v>-0.13</v>
      </c>
      <c r="J17" s="265">
        <v>-0.13</v>
      </c>
      <c r="K17" s="370">
        <v>1</v>
      </c>
      <c r="L17" s="267">
        <f t="shared" si="1"/>
        <v>-0.13</v>
      </c>
      <c r="M17" s="268">
        <f t="shared" ref="M17:M66" si="9">L17-I17</f>
        <v>0</v>
      </c>
      <c r="N17" s="269">
        <f t="shared" ref="N17:N66" si="10">IF(OR(I17=0,L17=0),"",(M17/I17))</f>
        <v>0</v>
      </c>
      <c r="O17" s="267"/>
      <c r="P17" s="265"/>
      <c r="Q17" s="370"/>
      <c r="R17" s="267">
        <f t="shared" si="2"/>
        <v>0</v>
      </c>
      <c r="S17" s="264"/>
      <c r="T17" s="268">
        <f t="shared" si="3"/>
        <v>0.13</v>
      </c>
      <c r="U17" s="269" t="str">
        <f t="shared" si="4"/>
        <v/>
      </c>
      <c r="V17" s="243"/>
      <c r="W17" s="265"/>
      <c r="X17" s="370"/>
      <c r="Y17" s="267">
        <f t="shared" si="5"/>
        <v>0</v>
      </c>
      <c r="Z17" s="264"/>
      <c r="AA17" s="268">
        <f t="shared" ref="AA17:AA66" si="11">Y17-R17</f>
        <v>0</v>
      </c>
      <c r="AB17" s="269" t="str">
        <f t="shared" ref="AB17:AB66" si="12">IF(OR(R17=0,Y17=0),"",(AA17/R17))</f>
        <v/>
      </c>
      <c r="AC17" s="243"/>
      <c r="AD17" s="265"/>
      <c r="AE17" s="370"/>
      <c r="AF17" s="267">
        <f t="shared" si="6"/>
        <v>0</v>
      </c>
      <c r="AG17" s="264"/>
      <c r="AH17" s="268">
        <f t="shared" ref="AH17:AH66" si="13">AF17-Y17</f>
        <v>0</v>
      </c>
      <c r="AI17" s="269" t="str">
        <f t="shared" ref="AI17:AI66" si="14">IF(OR(Y17=0,AF17=0),"",(AH17/Y17))</f>
        <v/>
      </c>
      <c r="AJ17" s="243"/>
      <c r="AK17" s="265"/>
      <c r="AL17" s="370"/>
      <c r="AM17" s="267">
        <f t="shared" si="7"/>
        <v>0</v>
      </c>
      <c r="AN17" s="264"/>
      <c r="AO17" s="268">
        <f t="shared" ref="AO17:AO66" si="15">AM17-AF17</f>
        <v>0</v>
      </c>
      <c r="AP17" s="269" t="str">
        <f t="shared" ref="AP17:AP66" si="16">IF(OR(AF17=0,AM17=0),"",(AO17/AF17))</f>
        <v/>
      </c>
      <c r="AQ17" s="243"/>
      <c r="AR17" s="265"/>
      <c r="AS17" s="370"/>
      <c r="AT17" s="267">
        <f t="shared" si="8"/>
        <v>0</v>
      </c>
      <c r="AU17" s="264"/>
      <c r="AV17" s="268">
        <f t="shared" ref="AV17:AV66" si="17">AT17-AM17</f>
        <v>0</v>
      </c>
      <c r="AW17" s="269" t="str">
        <f t="shared" ref="AW17:AW66" si="18">IF(OR(AM17=0,AT17=0),"",(AV17/AM17))</f>
        <v/>
      </c>
    </row>
    <row r="18" spans="1:49" x14ac:dyDescent="0.35">
      <c r="A18" s="237"/>
      <c r="B18" s="71" t="s">
        <v>102</v>
      </c>
      <c r="C18" s="262"/>
      <c r="D18" s="263" t="s">
        <v>30</v>
      </c>
      <c r="E18" s="262"/>
      <c r="F18" s="264"/>
      <c r="G18" s="371">
        <v>-2.0000000000000002E-5</v>
      </c>
      <c r="H18" s="370">
        <f t="shared" ref="H18:H21" si="19">$G$11</f>
        <v>2000</v>
      </c>
      <c r="I18" s="267">
        <f t="shared" si="0"/>
        <v>-0.04</v>
      </c>
      <c r="J18" s="371">
        <v>-2.0000000000000002E-5</v>
      </c>
      <c r="K18" s="370">
        <f t="shared" ref="K18:K21" si="20">$G$11</f>
        <v>2000</v>
      </c>
      <c r="L18" s="267">
        <f t="shared" si="1"/>
        <v>-0.04</v>
      </c>
      <c r="M18" s="268">
        <f t="shared" si="9"/>
        <v>0</v>
      </c>
      <c r="N18" s="269">
        <f t="shared" si="10"/>
        <v>0</v>
      </c>
      <c r="O18" s="267"/>
      <c r="P18" s="371">
        <v>0</v>
      </c>
      <c r="Q18" s="370">
        <f t="shared" ref="Q18:Q34" si="21">$G$11</f>
        <v>2000</v>
      </c>
      <c r="R18" s="267">
        <f t="shared" si="2"/>
        <v>0</v>
      </c>
      <c r="S18" s="264"/>
      <c r="T18" s="268">
        <f t="shared" si="3"/>
        <v>0.04</v>
      </c>
      <c r="U18" s="269" t="str">
        <f t="shared" si="4"/>
        <v/>
      </c>
      <c r="V18" s="243"/>
      <c r="W18" s="371">
        <v>0</v>
      </c>
      <c r="X18" s="370">
        <f t="shared" ref="X18:X34" si="22">$G$11</f>
        <v>2000</v>
      </c>
      <c r="Y18" s="267">
        <f t="shared" si="5"/>
        <v>0</v>
      </c>
      <c r="Z18" s="264"/>
      <c r="AA18" s="268">
        <f t="shared" si="11"/>
        <v>0</v>
      </c>
      <c r="AB18" s="269" t="str">
        <f t="shared" si="12"/>
        <v/>
      </c>
      <c r="AC18" s="243"/>
      <c r="AD18" s="371">
        <v>2.4000000000000001E-4</v>
      </c>
      <c r="AE18" s="370">
        <f t="shared" ref="AE18:AE34" si="23">$G$11</f>
        <v>2000</v>
      </c>
      <c r="AF18" s="267">
        <f t="shared" si="6"/>
        <v>0.48000000000000004</v>
      </c>
      <c r="AG18" s="264"/>
      <c r="AH18" s="268">
        <f t="shared" si="13"/>
        <v>0.48000000000000004</v>
      </c>
      <c r="AI18" s="269" t="str">
        <f t="shared" si="14"/>
        <v/>
      </c>
      <c r="AJ18" s="243"/>
      <c r="AK18" s="371">
        <v>0</v>
      </c>
      <c r="AL18" s="370">
        <f t="shared" ref="AL18:AL34" si="24">$G$11</f>
        <v>2000</v>
      </c>
      <c r="AM18" s="267">
        <f t="shared" si="7"/>
        <v>0</v>
      </c>
      <c r="AN18" s="264"/>
      <c r="AO18" s="268">
        <f t="shared" si="15"/>
        <v>-0.48000000000000004</v>
      </c>
      <c r="AP18" s="269" t="str">
        <f t="shared" si="16"/>
        <v/>
      </c>
      <c r="AQ18" s="243"/>
      <c r="AR18" s="371">
        <v>0</v>
      </c>
      <c r="AS18" s="370">
        <f t="shared" ref="AS18:AS34" si="25">$G$11</f>
        <v>2000</v>
      </c>
      <c r="AT18" s="267">
        <f t="shared" si="8"/>
        <v>0</v>
      </c>
      <c r="AU18" s="264"/>
      <c r="AV18" s="268">
        <f t="shared" si="17"/>
        <v>0</v>
      </c>
      <c r="AW18" s="269" t="str">
        <f t="shared" si="18"/>
        <v/>
      </c>
    </row>
    <row r="19" spans="1:49" x14ac:dyDescent="0.35">
      <c r="A19" s="237"/>
      <c r="B19" s="71" t="s">
        <v>26</v>
      </c>
      <c r="C19" s="262"/>
      <c r="D19" s="263" t="s">
        <v>30</v>
      </c>
      <c r="E19" s="262"/>
      <c r="F19" s="264"/>
      <c r="G19" s="371">
        <v>-2.5200000000000001E-3</v>
      </c>
      <c r="H19" s="370">
        <f t="shared" si="19"/>
        <v>2000</v>
      </c>
      <c r="I19" s="267">
        <f t="shared" si="0"/>
        <v>-5.04</v>
      </c>
      <c r="J19" s="371">
        <v>-2.5200000000000001E-3</v>
      </c>
      <c r="K19" s="370">
        <f t="shared" si="20"/>
        <v>2000</v>
      </c>
      <c r="L19" s="267">
        <f t="shared" si="1"/>
        <v>-5.04</v>
      </c>
      <c r="M19" s="268">
        <f t="shared" si="9"/>
        <v>0</v>
      </c>
      <c r="N19" s="269">
        <f t="shared" si="10"/>
        <v>0</v>
      </c>
      <c r="O19" s="267"/>
      <c r="P19" s="371"/>
      <c r="Q19" s="370"/>
      <c r="R19" s="267">
        <f t="shared" si="2"/>
        <v>0</v>
      </c>
      <c r="S19" s="264"/>
      <c r="T19" s="268">
        <f t="shared" si="3"/>
        <v>5.04</v>
      </c>
      <c r="U19" s="269" t="str">
        <f t="shared" si="4"/>
        <v/>
      </c>
      <c r="V19" s="243"/>
      <c r="W19" s="371"/>
      <c r="X19" s="370"/>
      <c r="Y19" s="267">
        <f t="shared" si="5"/>
        <v>0</v>
      </c>
      <c r="Z19" s="264"/>
      <c r="AA19" s="268">
        <f t="shared" si="11"/>
        <v>0</v>
      </c>
      <c r="AB19" s="269" t="str">
        <f t="shared" si="12"/>
        <v/>
      </c>
      <c r="AC19" s="243"/>
      <c r="AD19" s="371"/>
      <c r="AE19" s="370"/>
      <c r="AF19" s="267">
        <f t="shared" si="6"/>
        <v>0</v>
      </c>
      <c r="AG19" s="264"/>
      <c r="AH19" s="268">
        <f t="shared" si="13"/>
        <v>0</v>
      </c>
      <c r="AI19" s="269" t="str">
        <f t="shared" si="14"/>
        <v/>
      </c>
      <c r="AJ19" s="243"/>
      <c r="AK19" s="371"/>
      <c r="AL19" s="370"/>
      <c r="AM19" s="267">
        <f t="shared" si="7"/>
        <v>0</v>
      </c>
      <c r="AN19" s="264"/>
      <c r="AO19" s="268">
        <f t="shared" si="15"/>
        <v>0</v>
      </c>
      <c r="AP19" s="269" t="str">
        <f t="shared" si="16"/>
        <v/>
      </c>
      <c r="AQ19" s="243"/>
      <c r="AR19" s="371"/>
      <c r="AS19" s="370"/>
      <c r="AT19" s="267">
        <f t="shared" si="8"/>
        <v>0</v>
      </c>
      <c r="AU19" s="264"/>
      <c r="AV19" s="268">
        <f t="shared" si="17"/>
        <v>0</v>
      </c>
      <c r="AW19" s="269" t="str">
        <f t="shared" si="18"/>
        <v/>
      </c>
    </row>
    <row r="20" spans="1:49" x14ac:dyDescent="0.35">
      <c r="A20" s="237"/>
      <c r="B20" s="71" t="s">
        <v>103</v>
      </c>
      <c r="C20" s="262"/>
      <c r="D20" s="263" t="s">
        <v>30</v>
      </c>
      <c r="E20" s="262"/>
      <c r="F20" s="264"/>
      <c r="G20" s="371">
        <v>-3.6000000000000002E-4</v>
      </c>
      <c r="H20" s="370">
        <f t="shared" si="19"/>
        <v>2000</v>
      </c>
      <c r="I20" s="267">
        <f t="shared" si="0"/>
        <v>-0.72000000000000008</v>
      </c>
      <c r="J20" s="371">
        <v>-3.6000000000000002E-4</v>
      </c>
      <c r="K20" s="370">
        <f t="shared" si="20"/>
        <v>2000</v>
      </c>
      <c r="L20" s="267">
        <f t="shared" si="1"/>
        <v>-0.72000000000000008</v>
      </c>
      <c r="M20" s="268">
        <f t="shared" si="9"/>
        <v>0</v>
      </c>
      <c r="N20" s="269">
        <f t="shared" si="10"/>
        <v>0</v>
      </c>
      <c r="O20" s="267"/>
      <c r="P20" s="371">
        <v>-1.1E-4</v>
      </c>
      <c r="Q20" s="370">
        <f t="shared" si="21"/>
        <v>2000</v>
      </c>
      <c r="R20" s="267">
        <f t="shared" si="2"/>
        <v>-0.22</v>
      </c>
      <c r="S20" s="264"/>
      <c r="T20" s="268">
        <f t="shared" si="3"/>
        <v>0.50000000000000011</v>
      </c>
      <c r="U20" s="269">
        <f t="shared" si="4"/>
        <v>-0.69444444444444453</v>
      </c>
      <c r="V20" s="243"/>
      <c r="W20" s="371">
        <v>0</v>
      </c>
      <c r="X20" s="370">
        <f t="shared" si="22"/>
        <v>2000</v>
      </c>
      <c r="Y20" s="267">
        <f t="shared" si="5"/>
        <v>0</v>
      </c>
      <c r="Z20" s="264"/>
      <c r="AA20" s="268">
        <f t="shared" si="11"/>
        <v>0.22</v>
      </c>
      <c r="AB20" s="269" t="str">
        <f t="shared" si="12"/>
        <v/>
      </c>
      <c r="AC20" s="243"/>
      <c r="AD20" s="371">
        <v>0</v>
      </c>
      <c r="AE20" s="370">
        <f t="shared" si="23"/>
        <v>2000</v>
      </c>
      <c r="AF20" s="267">
        <f t="shared" si="6"/>
        <v>0</v>
      </c>
      <c r="AG20" s="264"/>
      <c r="AH20" s="268">
        <f t="shared" si="13"/>
        <v>0</v>
      </c>
      <c r="AI20" s="269" t="str">
        <f t="shared" si="14"/>
        <v/>
      </c>
      <c r="AJ20" s="243"/>
      <c r="AK20" s="371">
        <v>0</v>
      </c>
      <c r="AL20" s="370">
        <f t="shared" si="24"/>
        <v>2000</v>
      </c>
      <c r="AM20" s="267">
        <f t="shared" si="7"/>
        <v>0</v>
      </c>
      <c r="AN20" s="264"/>
      <c r="AO20" s="268">
        <f t="shared" si="15"/>
        <v>0</v>
      </c>
      <c r="AP20" s="269" t="str">
        <f t="shared" si="16"/>
        <v/>
      </c>
      <c r="AQ20" s="243"/>
      <c r="AR20" s="371">
        <v>0</v>
      </c>
      <c r="AS20" s="370">
        <f t="shared" si="25"/>
        <v>2000</v>
      </c>
      <c r="AT20" s="267">
        <f t="shared" si="8"/>
        <v>0</v>
      </c>
      <c r="AU20" s="264"/>
      <c r="AV20" s="268">
        <f t="shared" si="17"/>
        <v>0</v>
      </c>
      <c r="AW20" s="269" t="str">
        <f t="shared" si="18"/>
        <v/>
      </c>
    </row>
    <row r="21" spans="1:49" x14ac:dyDescent="0.35">
      <c r="A21" s="237"/>
      <c r="B21" s="71" t="s">
        <v>27</v>
      </c>
      <c r="C21" s="262"/>
      <c r="D21" s="263" t="s">
        <v>30</v>
      </c>
      <c r="E21" s="262"/>
      <c r="F21" s="264"/>
      <c r="G21" s="371">
        <v>-6.0000000000000002E-5</v>
      </c>
      <c r="H21" s="370">
        <f t="shared" si="19"/>
        <v>2000</v>
      </c>
      <c r="I21" s="267">
        <f t="shared" si="0"/>
        <v>-0.12000000000000001</v>
      </c>
      <c r="J21" s="371">
        <v>-6.0000000000000002E-5</v>
      </c>
      <c r="K21" s="370">
        <f t="shared" si="20"/>
        <v>2000</v>
      </c>
      <c r="L21" s="267">
        <f t="shared" si="1"/>
        <v>-0.12000000000000001</v>
      </c>
      <c r="M21" s="268">
        <f t="shared" si="9"/>
        <v>0</v>
      </c>
      <c r="N21" s="269">
        <f t="shared" si="10"/>
        <v>0</v>
      </c>
      <c r="O21" s="267"/>
      <c r="P21" s="371"/>
      <c r="Q21" s="370"/>
      <c r="R21" s="267">
        <f t="shared" si="2"/>
        <v>0</v>
      </c>
      <c r="S21" s="264"/>
      <c r="T21" s="268">
        <f t="shared" si="3"/>
        <v>0.12000000000000001</v>
      </c>
      <c r="U21" s="269" t="str">
        <f t="shared" si="4"/>
        <v/>
      </c>
      <c r="V21" s="243"/>
      <c r="W21" s="371"/>
      <c r="X21" s="370"/>
      <c r="Y21" s="267">
        <f t="shared" si="5"/>
        <v>0</v>
      </c>
      <c r="Z21" s="264"/>
      <c r="AA21" s="268">
        <f t="shared" si="11"/>
        <v>0</v>
      </c>
      <c r="AB21" s="269" t="str">
        <f t="shared" si="12"/>
        <v/>
      </c>
      <c r="AC21" s="243"/>
      <c r="AD21" s="371"/>
      <c r="AE21" s="370"/>
      <c r="AF21" s="267">
        <f t="shared" si="6"/>
        <v>0</v>
      </c>
      <c r="AG21" s="264"/>
      <c r="AH21" s="268">
        <f t="shared" si="13"/>
        <v>0</v>
      </c>
      <c r="AI21" s="269" t="str">
        <f t="shared" si="14"/>
        <v/>
      </c>
      <c r="AJ21" s="243"/>
      <c r="AK21" s="371"/>
      <c r="AL21" s="370"/>
      <c r="AM21" s="267">
        <f t="shared" si="7"/>
        <v>0</v>
      </c>
      <c r="AN21" s="264"/>
      <c r="AO21" s="268">
        <f t="shared" si="15"/>
        <v>0</v>
      </c>
      <c r="AP21" s="269" t="str">
        <f t="shared" si="16"/>
        <v/>
      </c>
      <c r="AQ21" s="243"/>
      <c r="AR21" s="371"/>
      <c r="AS21" s="370"/>
      <c r="AT21" s="267">
        <f t="shared" si="8"/>
        <v>0</v>
      </c>
      <c r="AU21" s="264"/>
      <c r="AV21" s="268">
        <f t="shared" si="17"/>
        <v>0</v>
      </c>
      <c r="AW21" s="269" t="str">
        <f t="shared" si="18"/>
        <v/>
      </c>
    </row>
    <row r="22" spans="1:49" x14ac:dyDescent="0.35">
      <c r="A22" s="237"/>
      <c r="B22" s="71" t="s">
        <v>104</v>
      </c>
      <c r="C22" s="262"/>
      <c r="D22" s="263" t="s">
        <v>30</v>
      </c>
      <c r="E22" s="262"/>
      <c r="F22" s="264"/>
      <c r="G22" s="371"/>
      <c r="H22" s="370"/>
      <c r="I22" s="267"/>
      <c r="J22" s="371"/>
      <c r="K22" s="370"/>
      <c r="L22" s="267"/>
      <c r="M22" s="268">
        <f t="shared" si="9"/>
        <v>0</v>
      </c>
      <c r="N22" s="269" t="str">
        <f t="shared" si="10"/>
        <v/>
      </c>
      <c r="O22" s="267"/>
      <c r="P22" s="371">
        <v>0</v>
      </c>
      <c r="Q22" s="370">
        <f t="shared" si="21"/>
        <v>2000</v>
      </c>
      <c r="R22" s="267">
        <f t="shared" si="2"/>
        <v>0</v>
      </c>
      <c r="S22" s="264"/>
      <c r="T22" s="268">
        <f t="shared" si="3"/>
        <v>0</v>
      </c>
      <c r="U22" s="269" t="str">
        <f t="shared" si="4"/>
        <v/>
      </c>
      <c r="V22" s="243"/>
      <c r="W22" s="371">
        <v>0</v>
      </c>
      <c r="X22" s="370">
        <f t="shared" si="22"/>
        <v>2000</v>
      </c>
      <c r="Y22" s="267">
        <f t="shared" si="5"/>
        <v>0</v>
      </c>
      <c r="Z22" s="264"/>
      <c r="AA22" s="268">
        <f t="shared" si="11"/>
        <v>0</v>
      </c>
      <c r="AB22" s="269" t="str">
        <f t="shared" si="12"/>
        <v/>
      </c>
      <c r="AC22" s="243"/>
      <c r="AD22" s="371">
        <v>2.5999999999999998E-4</v>
      </c>
      <c r="AE22" s="370">
        <f t="shared" si="23"/>
        <v>2000</v>
      </c>
      <c r="AF22" s="267">
        <f t="shared" si="6"/>
        <v>0.51999999999999991</v>
      </c>
      <c r="AG22" s="264"/>
      <c r="AH22" s="268">
        <f t="shared" si="13"/>
        <v>0.51999999999999991</v>
      </c>
      <c r="AI22" s="269" t="str">
        <f t="shared" si="14"/>
        <v/>
      </c>
      <c r="AJ22" s="243"/>
      <c r="AK22" s="371">
        <v>0</v>
      </c>
      <c r="AL22" s="370">
        <f t="shared" si="24"/>
        <v>2000</v>
      </c>
      <c r="AM22" s="267">
        <f t="shared" si="7"/>
        <v>0</v>
      </c>
      <c r="AN22" s="264"/>
      <c r="AO22" s="268">
        <f t="shared" si="15"/>
        <v>-0.51999999999999991</v>
      </c>
      <c r="AP22" s="269" t="str">
        <f t="shared" si="16"/>
        <v/>
      </c>
      <c r="AQ22" s="243"/>
      <c r="AR22" s="371">
        <v>0</v>
      </c>
      <c r="AS22" s="370">
        <f t="shared" si="25"/>
        <v>2000</v>
      </c>
      <c r="AT22" s="267">
        <f t="shared" si="8"/>
        <v>0</v>
      </c>
      <c r="AU22" s="264"/>
      <c r="AV22" s="268">
        <f t="shared" si="17"/>
        <v>0</v>
      </c>
      <c r="AW22" s="269" t="str">
        <f t="shared" si="18"/>
        <v/>
      </c>
    </row>
    <row r="23" spans="1:49" x14ac:dyDescent="0.35">
      <c r="A23" s="237"/>
      <c r="B23" s="71" t="s">
        <v>105</v>
      </c>
      <c r="C23" s="262"/>
      <c r="D23" s="263" t="s">
        <v>30</v>
      </c>
      <c r="E23" s="262"/>
      <c r="F23" s="264"/>
      <c r="G23" s="371"/>
      <c r="H23" s="370"/>
      <c r="I23" s="267"/>
      <c r="J23" s="371"/>
      <c r="K23" s="370"/>
      <c r="L23" s="267"/>
      <c r="M23" s="268">
        <f t="shared" si="9"/>
        <v>0</v>
      </c>
      <c r="N23" s="269" t="str">
        <f t="shared" si="10"/>
        <v/>
      </c>
      <c r="O23" s="267"/>
      <c r="P23" s="371">
        <v>-2.15E-3</v>
      </c>
      <c r="Q23" s="370">
        <f t="shared" si="21"/>
        <v>2000</v>
      </c>
      <c r="R23" s="267">
        <f t="shared" si="2"/>
        <v>-4.3</v>
      </c>
      <c r="S23" s="264"/>
      <c r="T23" s="268">
        <f t="shared" si="3"/>
        <v>-4.3</v>
      </c>
      <c r="U23" s="269" t="str">
        <f t="shared" si="4"/>
        <v/>
      </c>
      <c r="V23" s="243"/>
      <c r="W23" s="371">
        <v>0</v>
      </c>
      <c r="X23" s="370">
        <f t="shared" si="22"/>
        <v>2000</v>
      </c>
      <c r="Y23" s="267">
        <f t="shared" si="5"/>
        <v>0</v>
      </c>
      <c r="Z23" s="264"/>
      <c r="AA23" s="268">
        <f t="shared" si="11"/>
        <v>4.3</v>
      </c>
      <c r="AB23" s="269" t="str">
        <f t="shared" si="12"/>
        <v/>
      </c>
      <c r="AC23" s="243"/>
      <c r="AD23" s="371">
        <v>0</v>
      </c>
      <c r="AE23" s="370">
        <f t="shared" si="23"/>
        <v>2000</v>
      </c>
      <c r="AF23" s="267">
        <f t="shared" si="6"/>
        <v>0</v>
      </c>
      <c r="AG23" s="264"/>
      <c r="AH23" s="268">
        <f t="shared" si="13"/>
        <v>0</v>
      </c>
      <c r="AI23" s="269" t="str">
        <f t="shared" si="14"/>
        <v/>
      </c>
      <c r="AJ23" s="243"/>
      <c r="AK23" s="371">
        <v>0</v>
      </c>
      <c r="AL23" s="370">
        <f t="shared" si="24"/>
        <v>2000</v>
      </c>
      <c r="AM23" s="267">
        <f t="shared" si="7"/>
        <v>0</v>
      </c>
      <c r="AN23" s="264"/>
      <c r="AO23" s="268">
        <f t="shared" si="15"/>
        <v>0</v>
      </c>
      <c r="AP23" s="269" t="str">
        <f t="shared" si="16"/>
        <v/>
      </c>
      <c r="AQ23" s="243"/>
      <c r="AR23" s="371">
        <v>0</v>
      </c>
      <c r="AS23" s="370">
        <f t="shared" si="25"/>
        <v>2000</v>
      </c>
      <c r="AT23" s="267">
        <f t="shared" si="8"/>
        <v>0</v>
      </c>
      <c r="AU23" s="264"/>
      <c r="AV23" s="268">
        <f t="shared" si="17"/>
        <v>0</v>
      </c>
      <c r="AW23" s="269" t="str">
        <f t="shared" si="18"/>
        <v/>
      </c>
    </row>
    <row r="24" spans="1:49" x14ac:dyDescent="0.35">
      <c r="A24" s="237"/>
      <c r="B24" s="71" t="s">
        <v>106</v>
      </c>
      <c r="C24" s="262"/>
      <c r="D24" s="263" t="s">
        <v>30</v>
      </c>
      <c r="E24" s="262"/>
      <c r="F24" s="264"/>
      <c r="G24" s="371"/>
      <c r="H24" s="370"/>
      <c r="I24" s="267"/>
      <c r="J24" s="371"/>
      <c r="K24" s="370"/>
      <c r="L24" s="267"/>
      <c r="M24" s="268">
        <f t="shared" si="9"/>
        <v>0</v>
      </c>
      <c r="N24" s="269" t="str">
        <f t="shared" si="10"/>
        <v/>
      </c>
      <c r="O24" s="267"/>
      <c r="P24" s="371">
        <v>-1.1E-4</v>
      </c>
      <c r="Q24" s="370">
        <f t="shared" si="21"/>
        <v>2000</v>
      </c>
      <c r="R24" s="267">
        <f t="shared" si="2"/>
        <v>-0.22</v>
      </c>
      <c r="S24" s="264"/>
      <c r="T24" s="268">
        <f t="shared" si="3"/>
        <v>-0.22</v>
      </c>
      <c r="U24" s="269" t="str">
        <f t="shared" si="4"/>
        <v/>
      </c>
      <c r="V24" s="243"/>
      <c r="W24" s="371">
        <v>0</v>
      </c>
      <c r="X24" s="370">
        <f t="shared" si="22"/>
        <v>2000</v>
      </c>
      <c r="Y24" s="267">
        <f t="shared" si="5"/>
        <v>0</v>
      </c>
      <c r="Z24" s="264"/>
      <c r="AA24" s="268">
        <f t="shared" si="11"/>
        <v>0.22</v>
      </c>
      <c r="AB24" s="269" t="str">
        <f t="shared" si="12"/>
        <v/>
      </c>
      <c r="AC24" s="243"/>
      <c r="AD24" s="371">
        <v>0</v>
      </c>
      <c r="AE24" s="370">
        <f t="shared" si="23"/>
        <v>2000</v>
      </c>
      <c r="AF24" s="267">
        <f t="shared" si="6"/>
        <v>0</v>
      </c>
      <c r="AG24" s="264"/>
      <c r="AH24" s="268">
        <f t="shared" si="13"/>
        <v>0</v>
      </c>
      <c r="AI24" s="269" t="str">
        <f t="shared" si="14"/>
        <v/>
      </c>
      <c r="AJ24" s="243"/>
      <c r="AK24" s="371">
        <v>0</v>
      </c>
      <c r="AL24" s="370">
        <f t="shared" si="24"/>
        <v>2000</v>
      </c>
      <c r="AM24" s="267">
        <f t="shared" si="7"/>
        <v>0</v>
      </c>
      <c r="AN24" s="264"/>
      <c r="AO24" s="268">
        <f t="shared" si="15"/>
        <v>0</v>
      </c>
      <c r="AP24" s="269" t="str">
        <f t="shared" si="16"/>
        <v/>
      </c>
      <c r="AQ24" s="243"/>
      <c r="AR24" s="371">
        <v>0</v>
      </c>
      <c r="AS24" s="370">
        <f t="shared" si="25"/>
        <v>2000</v>
      </c>
      <c r="AT24" s="267">
        <f t="shared" si="8"/>
        <v>0</v>
      </c>
      <c r="AU24" s="264"/>
      <c r="AV24" s="268">
        <f t="shared" si="17"/>
        <v>0</v>
      </c>
      <c r="AW24" s="269" t="str">
        <f t="shared" si="18"/>
        <v/>
      </c>
    </row>
    <row r="25" spans="1:49" x14ac:dyDescent="0.35">
      <c r="A25" s="237"/>
      <c r="B25" s="71" t="s">
        <v>107</v>
      </c>
      <c r="C25" s="262"/>
      <c r="D25" s="263" t="s">
        <v>30</v>
      </c>
      <c r="E25" s="262"/>
      <c r="F25" s="264"/>
      <c r="G25" s="371"/>
      <c r="H25" s="370"/>
      <c r="I25" s="267"/>
      <c r="J25" s="371"/>
      <c r="K25" s="370"/>
      <c r="L25" s="267"/>
      <c r="M25" s="268">
        <f t="shared" si="9"/>
        <v>0</v>
      </c>
      <c r="N25" s="269" t="str">
        <f t="shared" si="10"/>
        <v/>
      </c>
      <c r="O25" s="267"/>
      <c r="P25" s="371">
        <v>0</v>
      </c>
      <c r="Q25" s="370">
        <f t="shared" si="21"/>
        <v>2000</v>
      </c>
      <c r="R25" s="267">
        <f t="shared" si="2"/>
        <v>0</v>
      </c>
      <c r="S25" s="264"/>
      <c r="T25" s="268">
        <f t="shared" si="3"/>
        <v>0</v>
      </c>
      <c r="U25" s="269" t="str">
        <f t="shared" si="4"/>
        <v/>
      </c>
      <c r="V25" s="243"/>
      <c r="W25" s="371">
        <v>1.1E-4</v>
      </c>
      <c r="X25" s="370">
        <f t="shared" si="22"/>
        <v>2000</v>
      </c>
      <c r="Y25" s="267">
        <f t="shared" si="5"/>
        <v>0.22</v>
      </c>
      <c r="Z25" s="264"/>
      <c r="AA25" s="268">
        <f t="shared" si="11"/>
        <v>0.22</v>
      </c>
      <c r="AB25" s="269" t="str">
        <f t="shared" si="12"/>
        <v/>
      </c>
      <c r="AC25" s="243"/>
      <c r="AD25" s="371">
        <v>0</v>
      </c>
      <c r="AE25" s="370">
        <f t="shared" si="23"/>
        <v>2000</v>
      </c>
      <c r="AF25" s="267">
        <f t="shared" si="6"/>
        <v>0</v>
      </c>
      <c r="AG25" s="264"/>
      <c r="AH25" s="268">
        <f t="shared" si="13"/>
        <v>-0.22</v>
      </c>
      <c r="AI25" s="269" t="str">
        <f t="shared" si="14"/>
        <v/>
      </c>
      <c r="AJ25" s="243"/>
      <c r="AK25" s="371">
        <v>0</v>
      </c>
      <c r="AL25" s="370">
        <f t="shared" si="24"/>
        <v>2000</v>
      </c>
      <c r="AM25" s="267">
        <f t="shared" si="7"/>
        <v>0</v>
      </c>
      <c r="AN25" s="264"/>
      <c r="AO25" s="268">
        <f t="shared" si="15"/>
        <v>0</v>
      </c>
      <c r="AP25" s="269" t="str">
        <f t="shared" si="16"/>
        <v/>
      </c>
      <c r="AQ25" s="243"/>
      <c r="AR25" s="371">
        <v>0</v>
      </c>
      <c r="AS25" s="370">
        <f t="shared" si="25"/>
        <v>2000</v>
      </c>
      <c r="AT25" s="267">
        <f t="shared" si="8"/>
        <v>0</v>
      </c>
      <c r="AU25" s="264"/>
      <c r="AV25" s="268">
        <f t="shared" si="17"/>
        <v>0</v>
      </c>
      <c r="AW25" s="269" t="str">
        <f t="shared" si="18"/>
        <v/>
      </c>
    </row>
    <row r="26" spans="1:49" x14ac:dyDescent="0.35">
      <c r="A26" s="237"/>
      <c r="B26" s="71" t="s">
        <v>108</v>
      </c>
      <c r="C26" s="262"/>
      <c r="D26" s="263" t="s">
        <v>30</v>
      </c>
      <c r="E26" s="262"/>
      <c r="F26" s="264"/>
      <c r="G26" s="371"/>
      <c r="H26" s="370"/>
      <c r="I26" s="267"/>
      <c r="J26" s="371"/>
      <c r="K26" s="370"/>
      <c r="L26" s="267"/>
      <c r="M26" s="268">
        <f t="shared" si="9"/>
        <v>0</v>
      </c>
      <c r="N26" s="269" t="str">
        <f t="shared" si="10"/>
        <v/>
      </c>
      <c r="O26" s="267"/>
      <c r="P26" s="371"/>
      <c r="Q26" s="370"/>
      <c r="R26" s="267"/>
      <c r="S26" s="264"/>
      <c r="T26" s="268"/>
      <c r="U26" s="269"/>
      <c r="V26" s="243"/>
      <c r="W26" s="371"/>
      <c r="X26" s="370"/>
      <c r="Y26" s="267"/>
      <c r="Z26" s="264"/>
      <c r="AA26" s="268"/>
      <c r="AB26" s="269"/>
      <c r="AC26" s="243"/>
      <c r="AD26" s="371">
        <v>2.0000000000000002E-5</v>
      </c>
      <c r="AE26" s="370">
        <f t="shared" si="23"/>
        <v>2000</v>
      </c>
      <c r="AF26" s="267">
        <f t="shared" si="6"/>
        <v>0.04</v>
      </c>
      <c r="AG26" s="264"/>
      <c r="AH26" s="268">
        <f t="shared" si="13"/>
        <v>0.04</v>
      </c>
      <c r="AI26" s="269" t="str">
        <f t="shared" si="14"/>
        <v/>
      </c>
      <c r="AJ26" s="243"/>
      <c r="AK26" s="371"/>
      <c r="AL26" s="370"/>
      <c r="AM26" s="267"/>
      <c r="AN26" s="264"/>
      <c r="AO26" s="268"/>
      <c r="AP26" s="269"/>
      <c r="AQ26" s="243"/>
      <c r="AR26" s="371"/>
      <c r="AS26" s="370"/>
      <c r="AT26" s="267"/>
      <c r="AU26" s="264"/>
      <c r="AV26" s="268"/>
      <c r="AW26" s="269"/>
    </row>
    <row r="27" spans="1:49" x14ac:dyDescent="0.35">
      <c r="A27" s="237"/>
      <c r="B27" s="71" t="s">
        <v>109</v>
      </c>
      <c r="C27" s="262"/>
      <c r="D27" s="263" t="s">
        <v>30</v>
      </c>
      <c r="E27" s="262"/>
      <c r="F27" s="264"/>
      <c r="G27" s="371"/>
      <c r="H27" s="370"/>
      <c r="I27" s="267"/>
      <c r="J27" s="371"/>
      <c r="K27" s="370"/>
      <c r="L27" s="267"/>
      <c r="M27" s="268">
        <f t="shared" si="9"/>
        <v>0</v>
      </c>
      <c r="N27" s="269" t="str">
        <f t="shared" si="10"/>
        <v/>
      </c>
      <c r="O27" s="267"/>
      <c r="P27" s="371">
        <v>0</v>
      </c>
      <c r="Q27" s="370">
        <f t="shared" si="21"/>
        <v>2000</v>
      </c>
      <c r="R27" s="267">
        <f t="shared" si="2"/>
        <v>0</v>
      </c>
      <c r="S27" s="264"/>
      <c r="T27" s="268">
        <f t="shared" ref="T27:T66" si="26">R27-L27</f>
        <v>0</v>
      </c>
      <c r="U27" s="269" t="str">
        <f t="shared" ref="U27:U66" si="27">IF(OR(L27=0,R27=0),"",(T27/L27))</f>
        <v/>
      </c>
      <c r="V27" s="243"/>
      <c r="W27" s="371">
        <v>0</v>
      </c>
      <c r="X27" s="370">
        <f t="shared" si="22"/>
        <v>2000</v>
      </c>
      <c r="Y27" s="267">
        <f t="shared" ref="Y27:Y32" si="28">X27*W27</f>
        <v>0</v>
      </c>
      <c r="Z27" s="264"/>
      <c r="AA27" s="268">
        <f t="shared" ref="AA27:AA32" si="29">Y27-R27</f>
        <v>0</v>
      </c>
      <c r="AB27" s="269" t="str">
        <f t="shared" ref="AB27:AB32" si="30">IF(OR(R27=0,Y27=0),"",(AA27/R27))</f>
        <v/>
      </c>
      <c r="AC27" s="243"/>
      <c r="AD27" s="371">
        <v>0</v>
      </c>
      <c r="AE27" s="370">
        <f t="shared" si="23"/>
        <v>2000</v>
      </c>
      <c r="AF27" s="267">
        <f t="shared" si="6"/>
        <v>0</v>
      </c>
      <c r="AG27" s="264"/>
      <c r="AH27" s="268">
        <f t="shared" si="13"/>
        <v>0</v>
      </c>
      <c r="AI27" s="269" t="str">
        <f t="shared" si="14"/>
        <v/>
      </c>
      <c r="AJ27" s="243"/>
      <c r="AK27" s="371">
        <v>0</v>
      </c>
      <c r="AL27" s="370">
        <f t="shared" si="24"/>
        <v>2000</v>
      </c>
      <c r="AM27" s="267">
        <f t="shared" si="7"/>
        <v>0</v>
      </c>
      <c r="AN27" s="264"/>
      <c r="AO27" s="268">
        <f t="shared" si="15"/>
        <v>0</v>
      </c>
      <c r="AP27" s="269" t="str">
        <f t="shared" si="16"/>
        <v/>
      </c>
      <c r="AQ27" s="243"/>
      <c r="AR27" s="371">
        <v>1.25E-3</v>
      </c>
      <c r="AS27" s="370">
        <f t="shared" si="25"/>
        <v>2000</v>
      </c>
      <c r="AT27" s="267">
        <f t="shared" si="8"/>
        <v>2.5</v>
      </c>
      <c r="AU27" s="264"/>
      <c r="AV27" s="268">
        <f t="shared" si="17"/>
        <v>2.5</v>
      </c>
      <c r="AW27" s="269" t="str">
        <f t="shared" si="18"/>
        <v/>
      </c>
    </row>
    <row r="28" spans="1:49" x14ac:dyDescent="0.35">
      <c r="A28" s="237"/>
      <c r="B28" s="71" t="s">
        <v>111</v>
      </c>
      <c r="C28" s="262"/>
      <c r="D28" s="263" t="s">
        <v>30</v>
      </c>
      <c r="E28" s="262"/>
      <c r="F28" s="264"/>
      <c r="G28" s="371"/>
      <c r="H28" s="370"/>
      <c r="I28" s="267"/>
      <c r="J28" s="371"/>
      <c r="K28" s="370"/>
      <c r="L28" s="267"/>
      <c r="M28" s="268">
        <f t="shared" si="9"/>
        <v>0</v>
      </c>
      <c r="N28" s="269" t="str">
        <f t="shared" si="10"/>
        <v/>
      </c>
      <c r="O28" s="267"/>
      <c r="P28" s="371">
        <v>0</v>
      </c>
      <c r="Q28" s="370">
        <f t="shared" si="21"/>
        <v>2000</v>
      </c>
      <c r="R28" s="267">
        <f t="shared" si="2"/>
        <v>0</v>
      </c>
      <c r="S28" s="264"/>
      <c r="T28" s="268">
        <f t="shared" si="26"/>
        <v>0</v>
      </c>
      <c r="U28" s="269" t="str">
        <f t="shared" si="27"/>
        <v/>
      </c>
      <c r="V28" s="243"/>
      <c r="W28" s="371">
        <v>-8.0000000000000007E-5</v>
      </c>
      <c r="X28" s="370">
        <f t="shared" si="22"/>
        <v>2000</v>
      </c>
      <c r="Y28" s="267">
        <f t="shared" si="28"/>
        <v>-0.16</v>
      </c>
      <c r="Z28" s="264"/>
      <c r="AA28" s="268">
        <f t="shared" si="29"/>
        <v>-0.16</v>
      </c>
      <c r="AB28" s="269" t="str">
        <f t="shared" si="30"/>
        <v/>
      </c>
      <c r="AC28" s="243"/>
      <c r="AD28" s="371">
        <v>-8.0000000000000007E-5</v>
      </c>
      <c r="AE28" s="370">
        <f t="shared" si="23"/>
        <v>2000</v>
      </c>
      <c r="AF28" s="267">
        <f t="shared" si="6"/>
        <v>-0.16</v>
      </c>
      <c r="AG28" s="264"/>
      <c r="AH28" s="268">
        <f t="shared" si="13"/>
        <v>0</v>
      </c>
      <c r="AI28" s="269">
        <f t="shared" si="14"/>
        <v>0</v>
      </c>
      <c r="AJ28" s="243"/>
      <c r="AK28" s="371">
        <v>-8.0000000000000007E-5</v>
      </c>
      <c r="AL28" s="370">
        <f t="shared" si="24"/>
        <v>2000</v>
      </c>
      <c r="AM28" s="267">
        <f t="shared" si="7"/>
        <v>-0.16</v>
      </c>
      <c r="AN28" s="264"/>
      <c r="AO28" s="268">
        <f t="shared" si="15"/>
        <v>0</v>
      </c>
      <c r="AP28" s="269">
        <f t="shared" si="16"/>
        <v>0</v>
      </c>
      <c r="AQ28" s="243"/>
      <c r="AR28" s="371">
        <v>0</v>
      </c>
      <c r="AS28" s="370">
        <f t="shared" si="25"/>
        <v>2000</v>
      </c>
      <c r="AT28" s="267">
        <f t="shared" si="8"/>
        <v>0</v>
      </c>
      <c r="AU28" s="264"/>
      <c r="AV28" s="268">
        <f t="shared" si="17"/>
        <v>0.16</v>
      </c>
      <c r="AW28" s="269" t="str">
        <f t="shared" si="18"/>
        <v/>
      </c>
    </row>
    <row r="29" spans="1:49" x14ac:dyDescent="0.35">
      <c r="A29" s="237"/>
      <c r="B29" s="66" t="s">
        <v>121</v>
      </c>
      <c r="C29" s="262"/>
      <c r="D29" s="263" t="s">
        <v>30</v>
      </c>
      <c r="E29" s="262"/>
      <c r="F29" s="264"/>
      <c r="G29" s="371"/>
      <c r="H29" s="370"/>
      <c r="I29" s="267"/>
      <c r="J29" s="371"/>
      <c r="K29" s="370"/>
      <c r="L29" s="267"/>
      <c r="M29" s="268">
        <f t="shared" si="9"/>
        <v>0</v>
      </c>
      <c r="N29" s="269" t="str">
        <f t="shared" si="10"/>
        <v/>
      </c>
      <c r="O29" s="267"/>
      <c r="P29" s="371">
        <v>0</v>
      </c>
      <c r="Q29" s="370">
        <f t="shared" si="21"/>
        <v>2000</v>
      </c>
      <c r="R29" s="267">
        <f t="shared" si="2"/>
        <v>0</v>
      </c>
      <c r="S29" s="264"/>
      <c r="T29" s="268">
        <f t="shared" si="26"/>
        <v>0</v>
      </c>
      <c r="U29" s="269" t="str">
        <f t="shared" si="27"/>
        <v/>
      </c>
      <c r="V29" s="243"/>
      <c r="W29" s="371">
        <v>-1.7000000000000001E-4</v>
      </c>
      <c r="X29" s="370">
        <f t="shared" si="22"/>
        <v>2000</v>
      </c>
      <c r="Y29" s="267">
        <f t="shared" si="28"/>
        <v>-0.34</v>
      </c>
      <c r="Z29" s="264"/>
      <c r="AA29" s="268">
        <f t="shared" si="29"/>
        <v>-0.34</v>
      </c>
      <c r="AB29" s="269" t="str">
        <f t="shared" si="30"/>
        <v/>
      </c>
      <c r="AC29" s="243"/>
      <c r="AD29" s="371">
        <v>-1.7000000000000001E-4</v>
      </c>
      <c r="AE29" s="370">
        <f t="shared" si="23"/>
        <v>2000</v>
      </c>
      <c r="AF29" s="267">
        <f t="shared" si="6"/>
        <v>-0.34</v>
      </c>
      <c r="AG29" s="264"/>
      <c r="AH29" s="268">
        <f t="shared" si="13"/>
        <v>0</v>
      </c>
      <c r="AI29" s="269">
        <f t="shared" si="14"/>
        <v>0</v>
      </c>
      <c r="AJ29" s="243"/>
      <c r="AK29" s="371">
        <v>-1.7000000000000001E-4</v>
      </c>
      <c r="AL29" s="370">
        <f t="shared" si="24"/>
        <v>2000</v>
      </c>
      <c r="AM29" s="267">
        <f t="shared" si="7"/>
        <v>-0.34</v>
      </c>
      <c r="AN29" s="264"/>
      <c r="AO29" s="268">
        <f t="shared" si="15"/>
        <v>0</v>
      </c>
      <c r="AP29" s="269">
        <f t="shared" si="16"/>
        <v>0</v>
      </c>
      <c r="AQ29" s="243"/>
      <c r="AR29" s="371">
        <v>-1.7000000000000001E-4</v>
      </c>
      <c r="AS29" s="370">
        <f t="shared" si="25"/>
        <v>2000</v>
      </c>
      <c r="AT29" s="267">
        <f t="shared" si="8"/>
        <v>-0.34</v>
      </c>
      <c r="AU29" s="264"/>
      <c r="AV29" s="268">
        <f t="shared" si="17"/>
        <v>0</v>
      </c>
      <c r="AW29" s="269">
        <f t="shared" si="18"/>
        <v>0</v>
      </c>
    </row>
    <row r="30" spans="1:49" x14ac:dyDescent="0.35">
      <c r="A30" s="237"/>
      <c r="B30" s="66" t="s">
        <v>112</v>
      </c>
      <c r="C30" s="262"/>
      <c r="D30" s="263" t="s">
        <v>30</v>
      </c>
      <c r="E30" s="262"/>
      <c r="F30" s="264"/>
      <c r="G30" s="371"/>
      <c r="H30" s="370"/>
      <c r="I30" s="267"/>
      <c r="J30" s="371"/>
      <c r="K30" s="370"/>
      <c r="L30" s="267"/>
      <c r="M30" s="268">
        <f t="shared" si="9"/>
        <v>0</v>
      </c>
      <c r="N30" s="269" t="str">
        <f t="shared" si="10"/>
        <v/>
      </c>
      <c r="O30" s="267"/>
      <c r="P30" s="371">
        <v>-1.7600000000000001E-3</v>
      </c>
      <c r="Q30" s="370">
        <f t="shared" si="21"/>
        <v>2000</v>
      </c>
      <c r="R30" s="267">
        <f>Q30*P30</f>
        <v>-3.52</v>
      </c>
      <c r="S30" s="264"/>
      <c r="T30" s="268">
        <f t="shared" si="26"/>
        <v>-3.52</v>
      </c>
      <c r="U30" s="269" t="str">
        <f t="shared" si="27"/>
        <v/>
      </c>
      <c r="V30" s="243"/>
      <c r="W30" s="371">
        <v>-1.7600000000000001E-3</v>
      </c>
      <c r="X30" s="370">
        <f t="shared" si="22"/>
        <v>2000</v>
      </c>
      <c r="Y30" s="267">
        <f>X30*W30</f>
        <v>-3.52</v>
      </c>
      <c r="Z30" s="264"/>
      <c r="AA30" s="268">
        <f>Y30-R30</f>
        <v>0</v>
      </c>
      <c r="AB30" s="269">
        <f>IF(OR(R30=0,Y30=0),"",(AA30/R30))</f>
        <v>0</v>
      </c>
      <c r="AC30" s="243"/>
      <c r="AD30" s="371">
        <v>0</v>
      </c>
      <c r="AE30" s="370">
        <f t="shared" si="23"/>
        <v>2000</v>
      </c>
      <c r="AF30" s="267">
        <f>AE30*AD30</f>
        <v>0</v>
      </c>
      <c r="AG30" s="264"/>
      <c r="AH30" s="268">
        <f>AF30-Y30</f>
        <v>3.52</v>
      </c>
      <c r="AI30" s="269" t="str">
        <f>IF(OR(Y30=0,AF30=0),"",(AH30/Y30))</f>
        <v/>
      </c>
      <c r="AJ30" s="243"/>
      <c r="AK30" s="371">
        <v>0</v>
      </c>
      <c r="AL30" s="370">
        <f t="shared" si="24"/>
        <v>2000</v>
      </c>
      <c r="AM30" s="267">
        <f>AL30*AK30</f>
        <v>0</v>
      </c>
      <c r="AN30" s="264"/>
      <c r="AO30" s="268">
        <f>AM30-AF30</f>
        <v>0</v>
      </c>
      <c r="AP30" s="269" t="str">
        <f>IF(OR(AF30=0,AM30=0),"",(AO30/AF30))</f>
        <v/>
      </c>
      <c r="AQ30" s="243"/>
      <c r="AR30" s="371">
        <v>0</v>
      </c>
      <c r="AS30" s="370">
        <f t="shared" si="25"/>
        <v>2000</v>
      </c>
      <c r="AT30" s="267">
        <f>AS30*AR30</f>
        <v>0</v>
      </c>
      <c r="AU30" s="264"/>
      <c r="AV30" s="268">
        <f>AT30-AM30</f>
        <v>0</v>
      </c>
      <c r="AW30" s="269" t="str">
        <f>IF(OR(AM30=0,AT30=0),"",(AV30/AM30))</f>
        <v/>
      </c>
    </row>
    <row r="31" spans="1:49" x14ac:dyDescent="0.35">
      <c r="A31" s="237"/>
      <c r="B31" s="66" t="s">
        <v>113</v>
      </c>
      <c r="C31" s="262"/>
      <c r="D31" s="263" t="s">
        <v>30</v>
      </c>
      <c r="E31" s="262"/>
      <c r="F31" s="264"/>
      <c r="G31" s="371"/>
      <c r="H31" s="370"/>
      <c r="I31" s="267"/>
      <c r="J31" s="371"/>
      <c r="K31" s="370"/>
      <c r="L31" s="267"/>
      <c r="M31" s="268">
        <f>L31-I31</f>
        <v>0</v>
      </c>
      <c r="N31" s="269" t="str">
        <f>IF(OR(I31=0,L31=0),"",(M31/I31))</f>
        <v/>
      </c>
      <c r="O31" s="267"/>
      <c r="P31" s="371">
        <v>-3.5E-4</v>
      </c>
      <c r="Q31" s="370">
        <f t="shared" si="21"/>
        <v>2000</v>
      </c>
      <c r="R31" s="267">
        <f>Q31*P31</f>
        <v>-0.7</v>
      </c>
      <c r="S31" s="264"/>
      <c r="T31" s="268">
        <f>R31-L31</f>
        <v>-0.7</v>
      </c>
      <c r="U31" s="269" t="str">
        <f>IF(OR(L31=0,R31=0),"",(T31/L31))</f>
        <v/>
      </c>
      <c r="V31" s="243"/>
      <c r="W31" s="371">
        <v>-3.5E-4</v>
      </c>
      <c r="X31" s="370">
        <f t="shared" si="22"/>
        <v>2000</v>
      </c>
      <c r="Y31" s="267">
        <f>X31*W31</f>
        <v>-0.7</v>
      </c>
      <c r="Z31" s="264"/>
      <c r="AA31" s="268">
        <f>Y31-R31</f>
        <v>0</v>
      </c>
      <c r="AB31" s="269">
        <f>IF(OR(R31=0,Y31=0),"",(AA31/R31))</f>
        <v>0</v>
      </c>
      <c r="AC31" s="243"/>
      <c r="AD31" s="371">
        <v>-3.5E-4</v>
      </c>
      <c r="AE31" s="370">
        <f t="shared" si="23"/>
        <v>2000</v>
      </c>
      <c r="AF31" s="267">
        <f>AE31*AD31</f>
        <v>-0.7</v>
      </c>
      <c r="AG31" s="264"/>
      <c r="AH31" s="268">
        <f>AF31-Y31</f>
        <v>0</v>
      </c>
      <c r="AI31" s="269">
        <f>IF(OR(Y31=0,AF31=0),"",(AH31/Y31))</f>
        <v>0</v>
      </c>
      <c r="AJ31" s="243"/>
      <c r="AK31" s="371">
        <v>-3.5E-4</v>
      </c>
      <c r="AL31" s="370">
        <f t="shared" si="24"/>
        <v>2000</v>
      </c>
      <c r="AM31" s="267">
        <f>AL31*AK31</f>
        <v>-0.7</v>
      </c>
      <c r="AN31" s="264"/>
      <c r="AO31" s="268">
        <f>AM31-AF31</f>
        <v>0</v>
      </c>
      <c r="AP31" s="269">
        <f>IF(OR(AF31=0,AM31=0),"",(AO31/AF31))</f>
        <v>0</v>
      </c>
      <c r="AQ31" s="243"/>
      <c r="AR31" s="371">
        <v>-3.5E-4</v>
      </c>
      <c r="AS31" s="370">
        <f t="shared" si="25"/>
        <v>2000</v>
      </c>
      <c r="AT31" s="267">
        <f>AS31*AR31</f>
        <v>-0.7</v>
      </c>
      <c r="AU31" s="264"/>
      <c r="AV31" s="268">
        <f>AT31-AM31</f>
        <v>0</v>
      </c>
      <c r="AW31" s="269">
        <f>IF(OR(AM31=0,AT31=0),"",(AV31/AM31))</f>
        <v>0</v>
      </c>
    </row>
    <row r="32" spans="1:49" x14ac:dyDescent="0.35">
      <c r="A32" s="237"/>
      <c r="B32" s="72" t="s">
        <v>114</v>
      </c>
      <c r="C32" s="262"/>
      <c r="D32" s="263" t="s">
        <v>30</v>
      </c>
      <c r="E32" s="262"/>
      <c r="F32" s="264"/>
      <c r="G32" s="371"/>
      <c r="H32" s="370"/>
      <c r="I32" s="267"/>
      <c r="J32" s="371"/>
      <c r="K32" s="370"/>
      <c r="L32" s="267"/>
      <c r="M32" s="268">
        <f t="shared" si="9"/>
        <v>0</v>
      </c>
      <c r="N32" s="269" t="str">
        <f t="shared" si="10"/>
        <v/>
      </c>
      <c r="O32" s="267"/>
      <c r="P32" s="371">
        <v>0</v>
      </c>
      <c r="Q32" s="370">
        <f t="shared" si="21"/>
        <v>2000</v>
      </c>
      <c r="R32" s="267">
        <f t="shared" si="2"/>
        <v>0</v>
      </c>
      <c r="S32" s="264"/>
      <c r="T32" s="268">
        <f t="shared" si="26"/>
        <v>0</v>
      </c>
      <c r="U32" s="269" t="str">
        <f t="shared" si="27"/>
        <v/>
      </c>
      <c r="V32" s="243"/>
      <c r="W32" s="371">
        <v>-9.2000000000000003E-4</v>
      </c>
      <c r="X32" s="370">
        <f t="shared" si="22"/>
        <v>2000</v>
      </c>
      <c r="Y32" s="267">
        <f t="shared" si="28"/>
        <v>-1.84</v>
      </c>
      <c r="Z32" s="264"/>
      <c r="AA32" s="268">
        <f t="shared" si="29"/>
        <v>-1.84</v>
      </c>
      <c r="AB32" s="269" t="str">
        <f t="shared" si="30"/>
        <v/>
      </c>
      <c r="AC32" s="243"/>
      <c r="AD32" s="371">
        <v>-9.2000000000000003E-4</v>
      </c>
      <c r="AE32" s="370">
        <f t="shared" si="23"/>
        <v>2000</v>
      </c>
      <c r="AF32" s="267">
        <f t="shared" si="6"/>
        <v>-1.84</v>
      </c>
      <c r="AG32" s="264"/>
      <c r="AH32" s="268">
        <f t="shared" si="13"/>
        <v>0</v>
      </c>
      <c r="AI32" s="269">
        <f t="shared" si="14"/>
        <v>0</v>
      </c>
      <c r="AJ32" s="243"/>
      <c r="AK32" s="371">
        <v>-9.2000000000000003E-4</v>
      </c>
      <c r="AL32" s="370">
        <f t="shared" si="24"/>
        <v>2000</v>
      </c>
      <c r="AM32" s="267">
        <f t="shared" si="7"/>
        <v>-1.84</v>
      </c>
      <c r="AN32" s="264"/>
      <c r="AO32" s="268">
        <f t="shared" si="15"/>
        <v>0</v>
      </c>
      <c r="AP32" s="269">
        <f t="shared" si="16"/>
        <v>0</v>
      </c>
      <c r="AQ32" s="243"/>
      <c r="AR32" s="371">
        <v>-9.2000000000000003E-4</v>
      </c>
      <c r="AS32" s="370">
        <f t="shared" si="25"/>
        <v>2000</v>
      </c>
      <c r="AT32" s="267">
        <f t="shared" si="8"/>
        <v>-1.84</v>
      </c>
      <c r="AU32" s="264"/>
      <c r="AV32" s="268">
        <f t="shared" si="17"/>
        <v>0</v>
      </c>
      <c r="AW32" s="269">
        <f t="shared" si="18"/>
        <v>0</v>
      </c>
    </row>
    <row r="33" spans="1:49" x14ac:dyDescent="0.35">
      <c r="A33" s="237"/>
      <c r="B33" s="285" t="s">
        <v>68</v>
      </c>
      <c r="C33" s="262"/>
      <c r="D33" s="263" t="s">
        <v>30</v>
      </c>
      <c r="E33" s="262"/>
      <c r="F33" s="264"/>
      <c r="G33" s="282">
        <v>3.8640000000000001E-2</v>
      </c>
      <c r="H33" s="370">
        <f t="shared" ref="H33:H34" si="31">$G$11</f>
        <v>2000</v>
      </c>
      <c r="I33" s="284">
        <f>H33*G33</f>
        <v>77.28</v>
      </c>
      <c r="J33" s="282">
        <v>4.0419999999999998E-2</v>
      </c>
      <c r="K33" s="370">
        <f t="shared" ref="K33:K34" si="32">$G$11</f>
        <v>2000</v>
      </c>
      <c r="L33" s="284">
        <f>K33*J33</f>
        <v>80.839999999999989</v>
      </c>
      <c r="M33" s="268">
        <f t="shared" si="9"/>
        <v>3.5599999999999881</v>
      </c>
      <c r="N33" s="269">
        <f t="shared" si="10"/>
        <v>4.606625258799156E-2</v>
      </c>
      <c r="O33" s="284"/>
      <c r="P33" s="282">
        <v>4.6039999999999998E-2</v>
      </c>
      <c r="Q33" s="370">
        <f t="shared" si="21"/>
        <v>2000</v>
      </c>
      <c r="R33" s="267">
        <f t="shared" si="2"/>
        <v>92.08</v>
      </c>
      <c r="S33" s="264"/>
      <c r="T33" s="268">
        <f t="shared" si="26"/>
        <v>11.240000000000009</v>
      </c>
      <c r="U33" s="269">
        <f t="shared" si="27"/>
        <v>0.13904007916872849</v>
      </c>
      <c r="V33" s="243"/>
      <c r="W33" s="282">
        <v>4.8219999999999999E-2</v>
      </c>
      <c r="X33" s="370">
        <f t="shared" si="22"/>
        <v>2000</v>
      </c>
      <c r="Y33" s="267">
        <f t="shared" si="5"/>
        <v>96.44</v>
      </c>
      <c r="Z33" s="264"/>
      <c r="AA33" s="268">
        <f t="shared" si="11"/>
        <v>4.3599999999999994</v>
      </c>
      <c r="AB33" s="269">
        <f t="shared" si="12"/>
        <v>4.7350130321459592E-2</v>
      </c>
      <c r="AC33" s="243"/>
      <c r="AD33" s="282">
        <v>4.9930000000000002E-2</v>
      </c>
      <c r="AE33" s="370">
        <f t="shared" si="23"/>
        <v>2000</v>
      </c>
      <c r="AF33" s="267">
        <f t="shared" si="6"/>
        <v>99.86</v>
      </c>
      <c r="AG33" s="264"/>
      <c r="AH33" s="268">
        <f t="shared" si="13"/>
        <v>3.4200000000000017</v>
      </c>
      <c r="AI33" s="269">
        <f t="shared" si="14"/>
        <v>3.5462463708004995E-2</v>
      </c>
      <c r="AJ33" s="243"/>
      <c r="AK33" s="282">
        <v>5.3650000000000003E-2</v>
      </c>
      <c r="AL33" s="370">
        <f t="shared" si="24"/>
        <v>2000</v>
      </c>
      <c r="AM33" s="267">
        <f t="shared" si="7"/>
        <v>107.30000000000001</v>
      </c>
      <c r="AN33" s="264"/>
      <c r="AO33" s="268">
        <f t="shared" si="15"/>
        <v>7.4400000000000119</v>
      </c>
      <c r="AP33" s="269">
        <f t="shared" si="16"/>
        <v>7.4504306028439937E-2</v>
      </c>
      <c r="AQ33" s="243"/>
      <c r="AR33" s="282">
        <v>5.5140000000000002E-2</v>
      </c>
      <c r="AS33" s="370">
        <f t="shared" si="25"/>
        <v>2000</v>
      </c>
      <c r="AT33" s="267">
        <f t="shared" si="8"/>
        <v>110.28</v>
      </c>
      <c r="AU33" s="264"/>
      <c r="AV33" s="268">
        <f t="shared" si="17"/>
        <v>2.9799999999999898</v>
      </c>
      <c r="AW33" s="269">
        <f t="shared" si="18"/>
        <v>2.7772600186393191E-2</v>
      </c>
    </row>
    <row r="34" spans="1:49" x14ac:dyDescent="0.35">
      <c r="A34" s="237"/>
      <c r="B34" s="87" t="s">
        <v>69</v>
      </c>
      <c r="C34" s="262"/>
      <c r="D34" s="263" t="s">
        <v>30</v>
      </c>
      <c r="E34" s="262"/>
      <c r="F34" s="264"/>
      <c r="G34" s="282">
        <v>0</v>
      </c>
      <c r="H34" s="370">
        <f t="shared" si="31"/>
        <v>2000</v>
      </c>
      <c r="I34" s="284">
        <f>H34*G34</f>
        <v>0</v>
      </c>
      <c r="J34" s="282">
        <v>0</v>
      </c>
      <c r="K34" s="370">
        <f t="shared" si="32"/>
        <v>2000</v>
      </c>
      <c r="L34" s="284">
        <f>K34*J34</f>
        <v>0</v>
      </c>
      <c r="M34" s="268">
        <f t="shared" si="9"/>
        <v>0</v>
      </c>
      <c r="N34" s="269" t="str">
        <f t="shared" si="10"/>
        <v/>
      </c>
      <c r="O34" s="284"/>
      <c r="P34" s="282">
        <v>-1.1E-4</v>
      </c>
      <c r="Q34" s="370">
        <f t="shared" si="21"/>
        <v>2000</v>
      </c>
      <c r="R34" s="267">
        <f t="shared" si="2"/>
        <v>-0.22</v>
      </c>
      <c r="S34" s="264"/>
      <c r="T34" s="268">
        <f t="shared" si="26"/>
        <v>-0.22</v>
      </c>
      <c r="U34" s="269" t="str">
        <f t="shared" si="27"/>
        <v/>
      </c>
      <c r="V34" s="243"/>
      <c r="W34" s="282">
        <v>-1.1E-4</v>
      </c>
      <c r="X34" s="370">
        <f t="shared" si="22"/>
        <v>2000</v>
      </c>
      <c r="Y34" s="267">
        <f t="shared" si="5"/>
        <v>-0.22</v>
      </c>
      <c r="Z34" s="264"/>
      <c r="AA34" s="268">
        <f t="shared" si="11"/>
        <v>0</v>
      </c>
      <c r="AB34" s="269">
        <f t="shared" si="12"/>
        <v>0</v>
      </c>
      <c r="AC34" s="243"/>
      <c r="AD34" s="282">
        <v>-1.1E-4</v>
      </c>
      <c r="AE34" s="370">
        <f t="shared" si="23"/>
        <v>2000</v>
      </c>
      <c r="AF34" s="267">
        <f t="shared" si="6"/>
        <v>-0.22</v>
      </c>
      <c r="AG34" s="264"/>
      <c r="AH34" s="268">
        <f t="shared" si="13"/>
        <v>0</v>
      </c>
      <c r="AI34" s="269">
        <f t="shared" si="14"/>
        <v>0</v>
      </c>
      <c r="AJ34" s="243"/>
      <c r="AK34" s="282">
        <v>-1.1E-4</v>
      </c>
      <c r="AL34" s="370">
        <f t="shared" si="24"/>
        <v>2000</v>
      </c>
      <c r="AM34" s="267">
        <f t="shared" si="7"/>
        <v>-0.22</v>
      </c>
      <c r="AN34" s="264"/>
      <c r="AO34" s="268">
        <f t="shared" si="15"/>
        <v>0</v>
      </c>
      <c r="AP34" s="269">
        <f t="shared" si="16"/>
        <v>0</v>
      </c>
      <c r="AQ34" s="243"/>
      <c r="AR34" s="282">
        <v>-1.1E-4</v>
      </c>
      <c r="AS34" s="370">
        <f t="shared" si="25"/>
        <v>2000</v>
      </c>
      <c r="AT34" s="267">
        <f t="shared" si="8"/>
        <v>-0.22</v>
      </c>
      <c r="AU34" s="264"/>
      <c r="AV34" s="268">
        <f t="shared" si="17"/>
        <v>0</v>
      </c>
      <c r="AW34" s="269">
        <f t="shared" si="18"/>
        <v>0</v>
      </c>
    </row>
    <row r="35" spans="1:49" s="15" customFormat="1" x14ac:dyDescent="0.35">
      <c r="A35" s="13"/>
      <c r="B35" s="372" t="s">
        <v>28</v>
      </c>
      <c r="C35" s="373"/>
      <c r="D35" s="374"/>
      <c r="E35" s="373"/>
      <c r="F35" s="375"/>
      <c r="G35" s="376"/>
      <c r="H35" s="377"/>
      <c r="I35" s="378">
        <f>SUM(I16:I34)</f>
        <v>113.01</v>
      </c>
      <c r="J35" s="376"/>
      <c r="K35" s="377"/>
      <c r="L35" s="378">
        <f>SUM(L16:L34)</f>
        <v>118.49</v>
      </c>
      <c r="M35" s="379">
        <f t="shared" si="9"/>
        <v>5.4799999999999898</v>
      </c>
      <c r="N35" s="380">
        <f t="shared" si="10"/>
        <v>4.8491283957171838E-2</v>
      </c>
      <c r="O35" s="378"/>
      <c r="P35" s="376"/>
      <c r="Q35" s="377"/>
      <c r="R35" s="378">
        <f>SUM(R16:R34)</f>
        <v>132.66999999999999</v>
      </c>
      <c r="S35" s="381"/>
      <c r="T35" s="379">
        <f t="shared" si="26"/>
        <v>14.179999999999993</v>
      </c>
      <c r="U35" s="380">
        <f t="shared" si="27"/>
        <v>0.11967254620643086</v>
      </c>
      <c r="V35" s="65"/>
      <c r="W35" s="376"/>
      <c r="X35" s="377"/>
      <c r="Y35" s="378">
        <f>SUM(Y16:Y34)</f>
        <v>141.91</v>
      </c>
      <c r="Z35" s="381"/>
      <c r="AA35" s="379">
        <f t="shared" si="11"/>
        <v>9.2400000000000091</v>
      </c>
      <c r="AB35" s="380">
        <f t="shared" si="12"/>
        <v>6.9646491294188664E-2</v>
      </c>
      <c r="AC35" s="65"/>
      <c r="AD35" s="376"/>
      <c r="AE35" s="377"/>
      <c r="AF35" s="378">
        <f>SUM(AF16:AF34)</f>
        <v>151.52000000000001</v>
      </c>
      <c r="AG35" s="381"/>
      <c r="AH35" s="379">
        <f t="shared" si="13"/>
        <v>9.6100000000000136</v>
      </c>
      <c r="AI35" s="380">
        <f t="shared" si="14"/>
        <v>6.7718976816292117E-2</v>
      </c>
      <c r="AJ35" s="65"/>
      <c r="AK35" s="376"/>
      <c r="AL35" s="377"/>
      <c r="AM35" s="378">
        <f>SUM(AM16:AM34)</f>
        <v>162.19</v>
      </c>
      <c r="AN35" s="381"/>
      <c r="AO35" s="379">
        <f t="shared" si="15"/>
        <v>10.669999999999987</v>
      </c>
      <c r="AP35" s="380">
        <f t="shared" si="16"/>
        <v>7.0419746568109731E-2</v>
      </c>
      <c r="AQ35" s="65"/>
      <c r="AR35" s="376"/>
      <c r="AS35" s="377"/>
      <c r="AT35" s="378">
        <f>SUM(AT16:AT34)</f>
        <v>169.48</v>
      </c>
      <c r="AU35" s="381"/>
      <c r="AV35" s="379">
        <f t="shared" si="17"/>
        <v>7.289999999999992</v>
      </c>
      <c r="AW35" s="380">
        <f t="shared" si="18"/>
        <v>4.4947284049571441E-2</v>
      </c>
    </row>
    <row r="36" spans="1:49" s="15" customFormat="1" x14ac:dyDescent="0.35">
      <c r="A36" s="13"/>
      <c r="B36" s="66" t="s">
        <v>29</v>
      </c>
      <c r="C36" s="56"/>
      <c r="D36" s="57" t="s">
        <v>30</v>
      </c>
      <c r="E36" s="56"/>
      <c r="F36" s="21"/>
      <c r="G36" s="88">
        <f>RESIDENTIAL!G45</f>
        <v>9.3670000000000003E-2</v>
      </c>
      <c r="H36" s="89">
        <f>$G$11*(1+G69)-$G$11</f>
        <v>59</v>
      </c>
      <c r="I36" s="69">
        <f>H36*G36</f>
        <v>5.5265300000000002</v>
      </c>
      <c r="J36" s="88">
        <f>RESIDENTIAL!J45</f>
        <v>9.3670000000000003E-2</v>
      </c>
      <c r="K36" s="89">
        <f>$G$11*(1+J69)-$G$11</f>
        <v>59</v>
      </c>
      <c r="L36" s="69">
        <f>K36*J36</f>
        <v>5.5265300000000002</v>
      </c>
      <c r="M36" s="61">
        <f t="shared" si="9"/>
        <v>0</v>
      </c>
      <c r="N36" s="62">
        <f t="shared" si="10"/>
        <v>0</v>
      </c>
      <c r="O36" s="69"/>
      <c r="P36" s="88">
        <f>RESIDENTIAL!P45</f>
        <v>9.3670000000000003E-2</v>
      </c>
      <c r="Q36" s="89">
        <f>$G$11*(1+P69)-$G$11</f>
        <v>59</v>
      </c>
      <c r="R36" s="69">
        <f>Q36*P36</f>
        <v>5.5265300000000002</v>
      </c>
      <c r="S36" s="64"/>
      <c r="T36" s="61">
        <f t="shared" si="26"/>
        <v>0</v>
      </c>
      <c r="U36" s="62">
        <f t="shared" si="27"/>
        <v>0</v>
      </c>
      <c r="V36" s="65"/>
      <c r="W36" s="88">
        <f>RESIDENTIAL!W45</f>
        <v>9.3670000000000003E-2</v>
      </c>
      <c r="X36" s="89">
        <f>$G$11*(1+W69)-$G$11</f>
        <v>59</v>
      </c>
      <c r="Y36" s="69">
        <f>X36*W36</f>
        <v>5.5265300000000002</v>
      </c>
      <c r="Z36" s="64"/>
      <c r="AA36" s="61">
        <f t="shared" si="11"/>
        <v>0</v>
      </c>
      <c r="AB36" s="62">
        <f t="shared" si="12"/>
        <v>0</v>
      </c>
      <c r="AC36" s="65"/>
      <c r="AD36" s="88">
        <f>RESIDENTIAL!AD45</f>
        <v>9.3670000000000003E-2</v>
      </c>
      <c r="AE36" s="89">
        <f>$G$11*(1+AD69)-$G$11</f>
        <v>59</v>
      </c>
      <c r="AF36" s="69">
        <f>AE36*AD36</f>
        <v>5.5265300000000002</v>
      </c>
      <c r="AG36" s="64"/>
      <c r="AH36" s="61">
        <f t="shared" si="13"/>
        <v>0</v>
      </c>
      <c r="AI36" s="62">
        <f t="shared" si="14"/>
        <v>0</v>
      </c>
      <c r="AJ36" s="65"/>
      <c r="AK36" s="88">
        <f>RESIDENTIAL!AK45</f>
        <v>9.3670000000000003E-2</v>
      </c>
      <c r="AL36" s="89">
        <f>$G$11*(1+AK69)-$G$11</f>
        <v>59</v>
      </c>
      <c r="AM36" s="69">
        <f>AL36*AK36</f>
        <v>5.5265300000000002</v>
      </c>
      <c r="AN36" s="64"/>
      <c r="AO36" s="61">
        <f t="shared" si="15"/>
        <v>0</v>
      </c>
      <c r="AP36" s="62">
        <f t="shared" si="16"/>
        <v>0</v>
      </c>
      <c r="AQ36" s="65"/>
      <c r="AR36" s="88">
        <f>RESIDENTIAL!AR45</f>
        <v>9.3670000000000003E-2</v>
      </c>
      <c r="AS36" s="89">
        <f>$G$11*(1+AR69)-$G$11</f>
        <v>59</v>
      </c>
      <c r="AT36" s="69">
        <f>AS36*AR36</f>
        <v>5.5265300000000002</v>
      </c>
      <c r="AU36" s="64"/>
      <c r="AV36" s="61">
        <f t="shared" si="17"/>
        <v>0</v>
      </c>
      <c r="AW36" s="62">
        <f t="shared" si="18"/>
        <v>0</v>
      </c>
    </row>
    <row r="37" spans="1:49" s="15" customFormat="1" x14ac:dyDescent="0.35">
      <c r="A37" s="13"/>
      <c r="B37" s="66" t="str">
        <f>+RESIDENTIAL!$B$46</f>
        <v>Rate Rider for Disposition of Deferral/Variance Accounts - effective until December 31, 2024</v>
      </c>
      <c r="C37" s="56"/>
      <c r="D37" s="57" t="s">
        <v>30</v>
      </c>
      <c r="E37" s="56"/>
      <c r="F37" s="21"/>
      <c r="G37" s="90">
        <v>3.29E-3</v>
      </c>
      <c r="H37" s="91">
        <f t="shared" ref="H37:H39" si="33">$G$11</f>
        <v>2000</v>
      </c>
      <c r="I37" s="69">
        <f>H37*G37</f>
        <v>6.58</v>
      </c>
      <c r="J37" s="90">
        <v>2.4199999999999998E-3</v>
      </c>
      <c r="K37" s="91">
        <f t="shared" ref="K37:K39" si="34">$G$11</f>
        <v>2000</v>
      </c>
      <c r="L37" s="69">
        <f>K37*J37</f>
        <v>4.84</v>
      </c>
      <c r="M37" s="61">
        <f t="shared" si="9"/>
        <v>-1.7400000000000002</v>
      </c>
      <c r="N37" s="62">
        <f t="shared" si="10"/>
        <v>-0.26443768996960487</v>
      </c>
      <c r="O37" s="69"/>
      <c r="P37" s="90">
        <v>0</v>
      </c>
      <c r="Q37" s="91">
        <f t="shared" ref="Q37:Q39" si="35">$G$11</f>
        <v>2000</v>
      </c>
      <c r="R37" s="69">
        <f>Q37*P37</f>
        <v>0</v>
      </c>
      <c r="S37" s="64"/>
      <c r="T37" s="61">
        <f t="shared" si="26"/>
        <v>-4.84</v>
      </c>
      <c r="U37" s="62" t="str">
        <f t="shared" si="27"/>
        <v/>
      </c>
      <c r="V37" s="65"/>
      <c r="W37" s="90">
        <v>0</v>
      </c>
      <c r="X37" s="91">
        <f t="shared" ref="X37:X39" si="36">$G$11</f>
        <v>2000</v>
      </c>
      <c r="Y37" s="69">
        <f>X37*W37</f>
        <v>0</v>
      </c>
      <c r="Z37" s="64"/>
      <c r="AA37" s="61">
        <f t="shared" si="11"/>
        <v>0</v>
      </c>
      <c r="AB37" s="62" t="str">
        <f t="shared" si="12"/>
        <v/>
      </c>
      <c r="AC37" s="65"/>
      <c r="AD37" s="90">
        <v>0</v>
      </c>
      <c r="AE37" s="91">
        <f t="shared" ref="AE37:AE39" si="37">$G$11</f>
        <v>2000</v>
      </c>
      <c r="AF37" s="69">
        <f>AE37*AD37</f>
        <v>0</v>
      </c>
      <c r="AG37" s="64"/>
      <c r="AH37" s="61">
        <f t="shared" si="13"/>
        <v>0</v>
      </c>
      <c r="AI37" s="62" t="str">
        <f t="shared" si="14"/>
        <v/>
      </c>
      <c r="AJ37" s="65"/>
      <c r="AK37" s="90">
        <v>0</v>
      </c>
      <c r="AL37" s="91">
        <f t="shared" ref="AL37:AL39" si="38">$G$11</f>
        <v>2000</v>
      </c>
      <c r="AM37" s="69">
        <f>AL37*AK37</f>
        <v>0</v>
      </c>
      <c r="AN37" s="64"/>
      <c r="AO37" s="61">
        <f t="shared" si="15"/>
        <v>0</v>
      </c>
      <c r="AP37" s="62" t="str">
        <f t="shared" si="16"/>
        <v/>
      </c>
      <c r="AQ37" s="65"/>
      <c r="AR37" s="90">
        <v>0</v>
      </c>
      <c r="AS37" s="91">
        <f t="shared" ref="AS37:AS39" si="39">$G$11</f>
        <v>2000</v>
      </c>
      <c r="AT37" s="69">
        <f>AS37*AR37</f>
        <v>0</v>
      </c>
      <c r="AU37" s="64"/>
      <c r="AV37" s="61">
        <f t="shared" si="17"/>
        <v>0</v>
      </c>
      <c r="AW37" s="62" t="str">
        <f t="shared" si="18"/>
        <v/>
      </c>
    </row>
    <row r="38" spans="1:49" s="15" customFormat="1" x14ac:dyDescent="0.35">
      <c r="A38" s="13"/>
      <c r="B38" s="66" t="s">
        <v>70</v>
      </c>
      <c r="C38" s="56"/>
      <c r="D38" s="57" t="s">
        <v>30</v>
      </c>
      <c r="E38" s="56"/>
      <c r="F38" s="21"/>
      <c r="G38" s="90"/>
      <c r="H38" s="91">
        <f t="shared" si="33"/>
        <v>2000</v>
      </c>
      <c r="I38" s="69"/>
      <c r="J38" s="90">
        <v>2.2899999999999999E-3</v>
      </c>
      <c r="K38" s="91">
        <f t="shared" si="34"/>
        <v>2000</v>
      </c>
      <c r="L38" s="69">
        <f>K38*J38</f>
        <v>4.58</v>
      </c>
      <c r="M38" s="61">
        <f t="shared" si="9"/>
        <v>4.58</v>
      </c>
      <c r="N38" s="62" t="str">
        <f t="shared" si="10"/>
        <v/>
      </c>
      <c r="O38" s="69"/>
      <c r="P38" s="90">
        <v>0</v>
      </c>
      <c r="Q38" s="91">
        <f t="shared" si="35"/>
        <v>2000</v>
      </c>
      <c r="R38" s="69">
        <f>Q38*P38</f>
        <v>0</v>
      </c>
      <c r="S38" s="64"/>
      <c r="T38" s="61">
        <f t="shared" si="26"/>
        <v>-4.58</v>
      </c>
      <c r="U38" s="62" t="str">
        <f t="shared" si="27"/>
        <v/>
      </c>
      <c r="V38" s="65"/>
      <c r="W38" s="90">
        <v>0</v>
      </c>
      <c r="X38" s="91">
        <f t="shared" si="36"/>
        <v>2000</v>
      </c>
      <c r="Y38" s="69">
        <f>X38*W38</f>
        <v>0</v>
      </c>
      <c r="Z38" s="64"/>
      <c r="AA38" s="61">
        <f t="shared" si="11"/>
        <v>0</v>
      </c>
      <c r="AB38" s="62" t="str">
        <f t="shared" si="12"/>
        <v/>
      </c>
      <c r="AC38" s="65"/>
      <c r="AD38" s="90">
        <v>0</v>
      </c>
      <c r="AE38" s="91">
        <f t="shared" si="37"/>
        <v>2000</v>
      </c>
      <c r="AF38" s="69">
        <f>AE38*AD38</f>
        <v>0</v>
      </c>
      <c r="AG38" s="64"/>
      <c r="AH38" s="61">
        <f t="shared" si="13"/>
        <v>0</v>
      </c>
      <c r="AI38" s="62" t="str">
        <f t="shared" si="14"/>
        <v/>
      </c>
      <c r="AJ38" s="65"/>
      <c r="AK38" s="90">
        <v>0</v>
      </c>
      <c r="AL38" s="91">
        <f t="shared" si="38"/>
        <v>2000</v>
      </c>
      <c r="AM38" s="69">
        <f>AL38*AK38</f>
        <v>0</v>
      </c>
      <c r="AN38" s="64"/>
      <c r="AO38" s="61">
        <f t="shared" si="15"/>
        <v>0</v>
      </c>
      <c r="AP38" s="62" t="str">
        <f t="shared" si="16"/>
        <v/>
      </c>
      <c r="AQ38" s="65"/>
      <c r="AR38" s="90">
        <v>0</v>
      </c>
      <c r="AS38" s="91">
        <f t="shared" si="39"/>
        <v>2000</v>
      </c>
      <c r="AT38" s="69">
        <f>AS38*AR38</f>
        <v>0</v>
      </c>
      <c r="AU38" s="64"/>
      <c r="AV38" s="61">
        <f t="shared" si="17"/>
        <v>0</v>
      </c>
      <c r="AW38" s="62" t="str">
        <f t="shared" si="18"/>
        <v/>
      </c>
    </row>
    <row r="39" spans="1:49" s="15" customFormat="1" x14ac:dyDescent="0.35">
      <c r="A39" s="13"/>
      <c r="B39" s="66" t="str">
        <f>+RESIDENTIAL!$B$47</f>
        <v>Rate Rider for Disposition of Capacity Based Recovery Account - Applicable only for Class B Customers - effective until December 31, 2024</v>
      </c>
      <c r="C39" s="56"/>
      <c r="D39" s="57" t="s">
        <v>30</v>
      </c>
      <c r="E39" s="56"/>
      <c r="F39" s="21"/>
      <c r="G39" s="90">
        <v>-1.4999999999999999E-4</v>
      </c>
      <c r="H39" s="91">
        <f t="shared" si="33"/>
        <v>2000</v>
      </c>
      <c r="I39" s="69">
        <f t="shared" ref="I39:I40" si="40">H39*G39</f>
        <v>-0.3</v>
      </c>
      <c r="J39" s="90">
        <v>-1.2999999999999999E-4</v>
      </c>
      <c r="K39" s="91">
        <f t="shared" si="34"/>
        <v>2000</v>
      </c>
      <c r="L39" s="69">
        <f>K39*J39</f>
        <v>-0.25999999999999995</v>
      </c>
      <c r="M39" s="61">
        <f t="shared" si="9"/>
        <v>4.0000000000000036E-2</v>
      </c>
      <c r="N39" s="62">
        <f t="shared" si="10"/>
        <v>-0.13333333333333347</v>
      </c>
      <c r="O39" s="69"/>
      <c r="P39" s="90">
        <v>0</v>
      </c>
      <c r="Q39" s="91">
        <f t="shared" si="35"/>
        <v>2000</v>
      </c>
      <c r="R39" s="69">
        <f>Q39*P39</f>
        <v>0</v>
      </c>
      <c r="S39" s="64"/>
      <c r="T39" s="61">
        <f t="shared" si="26"/>
        <v>0.25999999999999995</v>
      </c>
      <c r="U39" s="62" t="str">
        <f t="shared" si="27"/>
        <v/>
      </c>
      <c r="V39" s="65"/>
      <c r="W39" s="90">
        <v>0</v>
      </c>
      <c r="X39" s="91">
        <f t="shared" si="36"/>
        <v>2000</v>
      </c>
      <c r="Y39" s="69">
        <f>X39*W39</f>
        <v>0</v>
      </c>
      <c r="Z39" s="64"/>
      <c r="AA39" s="61">
        <f t="shared" si="11"/>
        <v>0</v>
      </c>
      <c r="AB39" s="62" t="str">
        <f t="shared" si="12"/>
        <v/>
      </c>
      <c r="AC39" s="65"/>
      <c r="AD39" s="90">
        <v>0</v>
      </c>
      <c r="AE39" s="91">
        <f t="shared" si="37"/>
        <v>2000</v>
      </c>
      <c r="AF39" s="69">
        <f>AE39*AD39</f>
        <v>0</v>
      </c>
      <c r="AG39" s="64"/>
      <c r="AH39" s="61">
        <f t="shared" si="13"/>
        <v>0</v>
      </c>
      <c r="AI39" s="62" t="str">
        <f t="shared" si="14"/>
        <v/>
      </c>
      <c r="AJ39" s="65"/>
      <c r="AK39" s="90">
        <v>0</v>
      </c>
      <c r="AL39" s="91">
        <f t="shared" si="38"/>
        <v>2000</v>
      </c>
      <c r="AM39" s="69">
        <f>AL39*AK39</f>
        <v>0</v>
      </c>
      <c r="AN39" s="64"/>
      <c r="AO39" s="61">
        <f t="shared" si="15"/>
        <v>0</v>
      </c>
      <c r="AP39" s="62" t="str">
        <f t="shared" si="16"/>
        <v/>
      </c>
      <c r="AQ39" s="65"/>
      <c r="AR39" s="90">
        <v>0</v>
      </c>
      <c r="AS39" s="91">
        <f t="shared" si="39"/>
        <v>2000</v>
      </c>
      <c r="AT39" s="69">
        <f>AS39*AR39</f>
        <v>0</v>
      </c>
      <c r="AU39" s="64"/>
      <c r="AV39" s="61">
        <f t="shared" si="17"/>
        <v>0</v>
      </c>
      <c r="AW39" s="62" t="str">
        <f t="shared" si="18"/>
        <v/>
      </c>
    </row>
    <row r="40" spans="1:49" s="15" customFormat="1" x14ac:dyDescent="0.35">
      <c r="A40" s="13"/>
      <c r="B40" s="66" t="str">
        <f>+RESIDENTIAL!$B$48</f>
        <v>Rate Rider for Disposition of Global Adjustment Account - Applicable only for Non-RPP Customers - effective until December 31, 2023</v>
      </c>
      <c r="C40" s="56"/>
      <c r="D40" s="57" t="s">
        <v>30</v>
      </c>
      <c r="E40" s="56"/>
      <c r="F40" s="21"/>
      <c r="G40" s="90">
        <v>-2.5100000000000001E-3</v>
      </c>
      <c r="H40" s="91"/>
      <c r="I40" s="69">
        <f t="shared" si="40"/>
        <v>0</v>
      </c>
      <c r="J40" s="90">
        <v>0</v>
      </c>
      <c r="K40" s="91"/>
      <c r="L40" s="69">
        <f t="shared" ref="L40" si="41">K40*J40</f>
        <v>0</v>
      </c>
      <c r="M40" s="61">
        <f t="shared" si="9"/>
        <v>0</v>
      </c>
      <c r="N40" s="62" t="str">
        <f t="shared" si="10"/>
        <v/>
      </c>
      <c r="O40" s="69"/>
      <c r="P40" s="90">
        <v>0</v>
      </c>
      <c r="Q40" s="91"/>
      <c r="R40" s="69">
        <f t="shared" ref="R40" si="42">Q40*P40</f>
        <v>0</v>
      </c>
      <c r="S40" s="64"/>
      <c r="T40" s="61">
        <f t="shared" si="26"/>
        <v>0</v>
      </c>
      <c r="U40" s="62" t="str">
        <f t="shared" si="27"/>
        <v/>
      </c>
      <c r="V40" s="65"/>
      <c r="W40" s="90">
        <v>0</v>
      </c>
      <c r="X40" s="91"/>
      <c r="Y40" s="69">
        <f t="shared" ref="Y40" si="43">X40*W40</f>
        <v>0</v>
      </c>
      <c r="Z40" s="64"/>
      <c r="AA40" s="61">
        <f t="shared" si="11"/>
        <v>0</v>
      </c>
      <c r="AB40" s="62" t="str">
        <f t="shared" si="12"/>
        <v/>
      </c>
      <c r="AC40" s="65"/>
      <c r="AD40" s="90">
        <v>0</v>
      </c>
      <c r="AE40" s="91"/>
      <c r="AF40" s="69">
        <f t="shared" ref="AF40" si="44">AE40*AD40</f>
        <v>0</v>
      </c>
      <c r="AG40" s="64"/>
      <c r="AH40" s="61">
        <f t="shared" si="13"/>
        <v>0</v>
      </c>
      <c r="AI40" s="62" t="str">
        <f t="shared" si="14"/>
        <v/>
      </c>
      <c r="AJ40" s="65"/>
      <c r="AK40" s="90">
        <v>0</v>
      </c>
      <c r="AL40" s="91"/>
      <c r="AM40" s="69">
        <f t="shared" ref="AM40" si="45">AL40*AK40</f>
        <v>0</v>
      </c>
      <c r="AN40" s="64"/>
      <c r="AO40" s="61">
        <f t="shared" si="15"/>
        <v>0</v>
      </c>
      <c r="AP40" s="62" t="str">
        <f t="shared" si="16"/>
        <v/>
      </c>
      <c r="AQ40" s="65"/>
      <c r="AR40" s="90">
        <v>0</v>
      </c>
      <c r="AS40" s="91"/>
      <c r="AT40" s="69">
        <f t="shared" ref="AT40" si="46">AS40*AR40</f>
        <v>0</v>
      </c>
      <c r="AU40" s="64"/>
      <c r="AV40" s="61">
        <f t="shared" si="17"/>
        <v>0</v>
      </c>
      <c r="AW40" s="62" t="str">
        <f t="shared" si="18"/>
        <v/>
      </c>
    </row>
    <row r="41" spans="1:49" s="15" customFormat="1" x14ac:dyDescent="0.35">
      <c r="A41" s="13"/>
      <c r="B41" s="66" t="str">
        <f>CSMUR!B37</f>
        <v>Rate Rider for Smart Metering Entity Charge - effective until December 31, 2027</v>
      </c>
      <c r="C41" s="56"/>
      <c r="D41" s="57" t="s">
        <v>24</v>
      </c>
      <c r="E41" s="56"/>
      <c r="F41" s="21"/>
      <c r="G41" s="93">
        <f>RESIDENTIAL!G49</f>
        <v>0.41</v>
      </c>
      <c r="H41" s="59">
        <v>1</v>
      </c>
      <c r="I41" s="69">
        <f>H41*G41</f>
        <v>0.41</v>
      </c>
      <c r="J41" s="93">
        <f>RESIDENTIAL!J49</f>
        <v>0.41</v>
      </c>
      <c r="K41" s="59">
        <v>1</v>
      </c>
      <c r="L41" s="69">
        <f>K41*J41</f>
        <v>0.41</v>
      </c>
      <c r="M41" s="61">
        <f t="shared" si="9"/>
        <v>0</v>
      </c>
      <c r="N41" s="62">
        <f t="shared" si="10"/>
        <v>0</v>
      </c>
      <c r="O41" s="69"/>
      <c r="P41" s="93">
        <f>RESIDENTIAL!P49</f>
        <v>0.41</v>
      </c>
      <c r="Q41" s="59">
        <v>1</v>
      </c>
      <c r="R41" s="69">
        <f>Q41*P41</f>
        <v>0.41</v>
      </c>
      <c r="S41" s="64"/>
      <c r="T41" s="61">
        <f t="shared" si="26"/>
        <v>0</v>
      </c>
      <c r="U41" s="62">
        <f t="shared" si="27"/>
        <v>0</v>
      </c>
      <c r="V41" s="65"/>
      <c r="W41" s="93">
        <f>RESIDENTIAL!W49</f>
        <v>0.41</v>
      </c>
      <c r="X41" s="59">
        <v>1</v>
      </c>
      <c r="Y41" s="69">
        <f>X41*W41</f>
        <v>0.41</v>
      </c>
      <c r="Z41" s="64"/>
      <c r="AA41" s="61">
        <f t="shared" si="11"/>
        <v>0</v>
      </c>
      <c r="AB41" s="62">
        <f t="shared" si="12"/>
        <v>0</v>
      </c>
      <c r="AC41" s="65"/>
      <c r="AD41" s="93">
        <f>RESIDENTIAL!AD49</f>
        <v>0.41</v>
      </c>
      <c r="AE41" s="59">
        <v>1</v>
      </c>
      <c r="AF41" s="69">
        <f>AE41*AD41</f>
        <v>0.41</v>
      </c>
      <c r="AG41" s="64"/>
      <c r="AH41" s="61">
        <f t="shared" si="13"/>
        <v>0</v>
      </c>
      <c r="AI41" s="62">
        <f t="shared" si="14"/>
        <v>0</v>
      </c>
      <c r="AJ41" s="65"/>
      <c r="AK41" s="93">
        <f>RESIDENTIAL!AK49</f>
        <v>0</v>
      </c>
      <c r="AL41" s="59">
        <v>1</v>
      </c>
      <c r="AM41" s="69">
        <f>AL41*AK41</f>
        <v>0</v>
      </c>
      <c r="AN41" s="64"/>
      <c r="AO41" s="61">
        <f t="shared" si="15"/>
        <v>-0.41</v>
      </c>
      <c r="AP41" s="62" t="str">
        <f t="shared" si="16"/>
        <v/>
      </c>
      <c r="AQ41" s="65"/>
      <c r="AR41" s="93">
        <f>RESIDENTIAL!AR49</f>
        <v>0</v>
      </c>
      <c r="AS41" s="59">
        <v>1</v>
      </c>
      <c r="AT41" s="69">
        <f>AS41*AR41</f>
        <v>0</v>
      </c>
      <c r="AU41" s="64"/>
      <c r="AV41" s="61">
        <f t="shared" si="17"/>
        <v>0</v>
      </c>
      <c r="AW41" s="62" t="str">
        <f t="shared" si="18"/>
        <v/>
      </c>
    </row>
    <row r="42" spans="1:49" s="15" customFormat="1" x14ac:dyDescent="0.35">
      <c r="A42" s="13"/>
      <c r="B42" s="382" t="s">
        <v>35</v>
      </c>
      <c r="C42" s="383"/>
      <c r="D42" s="384"/>
      <c r="E42" s="383"/>
      <c r="F42" s="375"/>
      <c r="G42" s="385"/>
      <c r="H42" s="386"/>
      <c r="I42" s="387">
        <f>SUM(I36:I41)+I35</f>
        <v>125.22653</v>
      </c>
      <c r="J42" s="385"/>
      <c r="K42" s="386"/>
      <c r="L42" s="387">
        <f>SUM(L36:L41)+L35</f>
        <v>133.58652999999998</v>
      </c>
      <c r="M42" s="379">
        <f t="shared" si="9"/>
        <v>8.3599999999999852</v>
      </c>
      <c r="N42" s="380">
        <f t="shared" si="10"/>
        <v>6.6759016639684782E-2</v>
      </c>
      <c r="O42" s="387"/>
      <c r="P42" s="385"/>
      <c r="Q42" s="386"/>
      <c r="R42" s="387">
        <f>SUM(R36:R41)+R35</f>
        <v>138.60652999999999</v>
      </c>
      <c r="S42" s="381"/>
      <c r="T42" s="379">
        <f t="shared" si="26"/>
        <v>5.0200000000000102</v>
      </c>
      <c r="U42" s="380">
        <f t="shared" si="27"/>
        <v>3.7578639103807931E-2</v>
      </c>
      <c r="V42" s="65"/>
      <c r="W42" s="385"/>
      <c r="X42" s="386"/>
      <c r="Y42" s="387">
        <f>SUM(Y36:Y41)+Y35</f>
        <v>147.84653</v>
      </c>
      <c r="Z42" s="381"/>
      <c r="AA42" s="379">
        <f t="shared" si="11"/>
        <v>9.2400000000000091</v>
      </c>
      <c r="AB42" s="380">
        <f t="shared" si="12"/>
        <v>6.6663525881500749E-2</v>
      </c>
      <c r="AC42" s="65"/>
      <c r="AD42" s="385"/>
      <c r="AE42" s="386"/>
      <c r="AF42" s="387">
        <f>SUM(AF36:AF41)+AF35</f>
        <v>157.45653000000001</v>
      </c>
      <c r="AG42" s="381"/>
      <c r="AH42" s="379">
        <f t="shared" si="13"/>
        <v>9.6100000000000136</v>
      </c>
      <c r="AI42" s="380">
        <f t="shared" si="14"/>
        <v>6.4999834625811062E-2</v>
      </c>
      <c r="AJ42" s="65"/>
      <c r="AK42" s="385"/>
      <c r="AL42" s="386"/>
      <c r="AM42" s="387">
        <f>SUM(AM36:AM41)+AM35</f>
        <v>167.71653000000001</v>
      </c>
      <c r="AN42" s="381"/>
      <c r="AO42" s="379">
        <f t="shared" si="15"/>
        <v>10.259999999999991</v>
      </c>
      <c r="AP42" s="380">
        <f t="shared" si="16"/>
        <v>6.5160841535120778E-2</v>
      </c>
      <c r="AQ42" s="65"/>
      <c r="AR42" s="385"/>
      <c r="AS42" s="386"/>
      <c r="AT42" s="387">
        <f>SUM(AT36:AT41)+AT35</f>
        <v>175.00653</v>
      </c>
      <c r="AU42" s="381"/>
      <c r="AV42" s="379">
        <f t="shared" si="17"/>
        <v>7.289999999999992</v>
      </c>
      <c r="AW42" s="380">
        <f t="shared" si="18"/>
        <v>4.3466198591158495E-2</v>
      </c>
    </row>
    <row r="43" spans="1:49" s="15" customFormat="1" x14ac:dyDescent="0.35">
      <c r="A43" s="13"/>
      <c r="B43" s="101" t="s">
        <v>36</v>
      </c>
      <c r="C43" s="21"/>
      <c r="D43" s="57" t="s">
        <v>30</v>
      </c>
      <c r="E43" s="21"/>
      <c r="F43" s="21"/>
      <c r="G43" s="102">
        <v>1.1270000000000001E-2</v>
      </c>
      <c r="H43" s="103">
        <f>$G$11*(1+G69)</f>
        <v>2059</v>
      </c>
      <c r="I43" s="60">
        <f>H43*G43</f>
        <v>23.204930000000001</v>
      </c>
      <c r="J43" s="102">
        <v>1.111E-2</v>
      </c>
      <c r="K43" s="103">
        <f>$G$11*(1+J69)</f>
        <v>2059</v>
      </c>
      <c r="L43" s="60">
        <f>K43*J43</f>
        <v>22.875489999999999</v>
      </c>
      <c r="M43" s="61">
        <f t="shared" si="9"/>
        <v>-0.32944000000000173</v>
      </c>
      <c r="N43" s="62">
        <f t="shared" si="10"/>
        <v>-1.4196983141082593E-2</v>
      </c>
      <c r="O43" s="60"/>
      <c r="P43" s="102">
        <v>1.17E-2</v>
      </c>
      <c r="Q43" s="103">
        <f>$G$11*(1+P69)</f>
        <v>2059</v>
      </c>
      <c r="R43" s="60">
        <f>Q43*P43</f>
        <v>24.090299999999999</v>
      </c>
      <c r="S43" s="64"/>
      <c r="T43" s="61">
        <f t="shared" si="26"/>
        <v>1.2148099999999999</v>
      </c>
      <c r="U43" s="62">
        <f t="shared" si="27"/>
        <v>5.3105310531053107E-2</v>
      </c>
      <c r="V43" s="65"/>
      <c r="W43" s="102">
        <v>1.17E-2</v>
      </c>
      <c r="X43" s="103">
        <f>$G$11*(1+W69)</f>
        <v>2059</v>
      </c>
      <c r="Y43" s="60">
        <f>X43*W43</f>
        <v>24.090299999999999</v>
      </c>
      <c r="Z43" s="64"/>
      <c r="AA43" s="61">
        <f t="shared" si="11"/>
        <v>0</v>
      </c>
      <c r="AB43" s="62">
        <f t="shared" si="12"/>
        <v>0</v>
      </c>
      <c r="AC43" s="65"/>
      <c r="AD43" s="102">
        <v>1.17E-2</v>
      </c>
      <c r="AE43" s="103">
        <f>$G$11*(1+AD69)</f>
        <v>2059</v>
      </c>
      <c r="AF43" s="60">
        <f>AE43*AD43</f>
        <v>24.090299999999999</v>
      </c>
      <c r="AG43" s="64"/>
      <c r="AH43" s="61">
        <f t="shared" si="13"/>
        <v>0</v>
      </c>
      <c r="AI43" s="62">
        <f t="shared" si="14"/>
        <v>0</v>
      </c>
      <c r="AJ43" s="65"/>
      <c r="AK43" s="102">
        <v>1.17E-2</v>
      </c>
      <c r="AL43" s="103">
        <f>$G$11*(1+AK69)</f>
        <v>2059</v>
      </c>
      <c r="AM43" s="60">
        <f>AL43*AK43</f>
        <v>24.090299999999999</v>
      </c>
      <c r="AN43" s="64"/>
      <c r="AO43" s="61">
        <f t="shared" si="15"/>
        <v>0</v>
      </c>
      <c r="AP43" s="62">
        <f t="shared" si="16"/>
        <v>0</v>
      </c>
      <c r="AQ43" s="65"/>
      <c r="AR43" s="102">
        <v>1.17E-2</v>
      </c>
      <c r="AS43" s="103">
        <f>$G$11*(1+AR69)</f>
        <v>2059</v>
      </c>
      <c r="AT43" s="60">
        <f>AS43*AR43</f>
        <v>24.090299999999999</v>
      </c>
      <c r="AU43" s="64"/>
      <c r="AV43" s="61">
        <f t="shared" si="17"/>
        <v>0</v>
      </c>
      <c r="AW43" s="62">
        <f t="shared" si="18"/>
        <v>0</v>
      </c>
    </row>
    <row r="44" spans="1:49" s="15" customFormat="1" x14ac:dyDescent="0.35">
      <c r="A44" s="13"/>
      <c r="B44" s="101" t="s">
        <v>37</v>
      </c>
      <c r="C44" s="21"/>
      <c r="D44" s="57" t="s">
        <v>30</v>
      </c>
      <c r="E44" s="21"/>
      <c r="F44" s="21"/>
      <c r="G44" s="102">
        <v>6.5599999999999999E-3</v>
      </c>
      <c r="H44" s="104">
        <f>H43</f>
        <v>2059</v>
      </c>
      <c r="I44" s="60">
        <f>H44*G44</f>
        <v>13.50704</v>
      </c>
      <c r="J44" s="102">
        <v>6.9699999999999996E-3</v>
      </c>
      <c r="K44" s="104">
        <f>K43</f>
        <v>2059</v>
      </c>
      <c r="L44" s="60">
        <f>K44*J44</f>
        <v>14.351229999999999</v>
      </c>
      <c r="M44" s="61">
        <f t="shared" si="9"/>
        <v>0.84418999999999933</v>
      </c>
      <c r="N44" s="62">
        <f t="shared" si="10"/>
        <v>6.2499999999999951E-2</v>
      </c>
      <c r="O44" s="60"/>
      <c r="P44" s="102">
        <v>7.4599999999999996E-3</v>
      </c>
      <c r="Q44" s="104">
        <f>Q43</f>
        <v>2059</v>
      </c>
      <c r="R44" s="60">
        <f>Q44*P44</f>
        <v>15.360139999999999</v>
      </c>
      <c r="S44" s="64"/>
      <c r="T44" s="61">
        <f t="shared" si="26"/>
        <v>1.0089100000000002</v>
      </c>
      <c r="U44" s="62">
        <f t="shared" si="27"/>
        <v>7.0301291248206624E-2</v>
      </c>
      <c r="V44" s="65"/>
      <c r="W44" s="102">
        <v>7.4599999999999996E-3</v>
      </c>
      <c r="X44" s="104">
        <f>X43</f>
        <v>2059</v>
      </c>
      <c r="Y44" s="60">
        <f>X44*W44</f>
        <v>15.360139999999999</v>
      </c>
      <c r="Z44" s="64"/>
      <c r="AA44" s="61">
        <f t="shared" si="11"/>
        <v>0</v>
      </c>
      <c r="AB44" s="62">
        <f t="shared" si="12"/>
        <v>0</v>
      </c>
      <c r="AC44" s="65"/>
      <c r="AD44" s="102">
        <v>7.4599999999999996E-3</v>
      </c>
      <c r="AE44" s="104">
        <f>AE43</f>
        <v>2059</v>
      </c>
      <c r="AF44" s="60">
        <f>AE44*AD44</f>
        <v>15.360139999999999</v>
      </c>
      <c r="AG44" s="64"/>
      <c r="AH44" s="61">
        <f t="shared" si="13"/>
        <v>0</v>
      </c>
      <c r="AI44" s="62">
        <f t="shared" si="14"/>
        <v>0</v>
      </c>
      <c r="AJ44" s="65"/>
      <c r="AK44" s="102">
        <v>7.4599999999999996E-3</v>
      </c>
      <c r="AL44" s="104">
        <f>AL43</f>
        <v>2059</v>
      </c>
      <c r="AM44" s="60">
        <f>AL44*AK44</f>
        <v>15.360139999999999</v>
      </c>
      <c r="AN44" s="64"/>
      <c r="AO44" s="61">
        <f t="shared" si="15"/>
        <v>0</v>
      </c>
      <c r="AP44" s="62">
        <f t="shared" si="16"/>
        <v>0</v>
      </c>
      <c r="AQ44" s="65"/>
      <c r="AR44" s="102">
        <v>7.4599999999999996E-3</v>
      </c>
      <c r="AS44" s="104">
        <f>AS43</f>
        <v>2059</v>
      </c>
      <c r="AT44" s="60">
        <f>AS44*AR44</f>
        <v>15.360139999999999</v>
      </c>
      <c r="AU44" s="64"/>
      <c r="AV44" s="61">
        <f t="shared" si="17"/>
        <v>0</v>
      </c>
      <c r="AW44" s="62">
        <f t="shared" si="18"/>
        <v>0</v>
      </c>
    </row>
    <row r="45" spans="1:49" s="15" customFormat="1" x14ac:dyDescent="0.35">
      <c r="A45" s="13"/>
      <c r="B45" s="382" t="s">
        <v>38</v>
      </c>
      <c r="C45" s="373"/>
      <c r="D45" s="384"/>
      <c r="E45" s="373"/>
      <c r="F45" s="388"/>
      <c r="G45" s="389"/>
      <c r="H45" s="390"/>
      <c r="I45" s="387">
        <f>SUM(I42:I44)</f>
        <v>161.93849999999998</v>
      </c>
      <c r="J45" s="389"/>
      <c r="K45" s="390"/>
      <c r="L45" s="387">
        <f>SUM(L42:L44)</f>
        <v>170.81324999999998</v>
      </c>
      <c r="M45" s="379">
        <f t="shared" si="9"/>
        <v>8.8747500000000059</v>
      </c>
      <c r="N45" s="380">
        <f t="shared" si="10"/>
        <v>5.4803212330607032E-2</v>
      </c>
      <c r="O45" s="387"/>
      <c r="P45" s="389"/>
      <c r="Q45" s="390"/>
      <c r="R45" s="387">
        <f>SUM(R42:R44)</f>
        <v>178.05696999999998</v>
      </c>
      <c r="S45" s="391"/>
      <c r="T45" s="379">
        <f t="shared" si="26"/>
        <v>7.2437199999999962</v>
      </c>
      <c r="U45" s="380">
        <f t="shared" si="27"/>
        <v>4.2407248852182118E-2</v>
      </c>
      <c r="V45" s="65"/>
      <c r="W45" s="389"/>
      <c r="X45" s="390"/>
      <c r="Y45" s="387">
        <f>SUM(Y42:Y44)</f>
        <v>187.29696999999999</v>
      </c>
      <c r="Z45" s="391"/>
      <c r="AA45" s="379">
        <f t="shared" si="11"/>
        <v>9.2400000000000091</v>
      </c>
      <c r="AB45" s="380">
        <f t="shared" si="12"/>
        <v>5.1893503523057875E-2</v>
      </c>
      <c r="AC45" s="65"/>
      <c r="AD45" s="389"/>
      <c r="AE45" s="390"/>
      <c r="AF45" s="387">
        <f>SUM(AF42:AF44)</f>
        <v>196.90697</v>
      </c>
      <c r="AG45" s="391"/>
      <c r="AH45" s="379">
        <f t="shared" si="13"/>
        <v>9.6100000000000136</v>
      </c>
      <c r="AI45" s="380">
        <f t="shared" si="14"/>
        <v>5.130889196979542E-2</v>
      </c>
      <c r="AJ45" s="65"/>
      <c r="AK45" s="389"/>
      <c r="AL45" s="390"/>
      <c r="AM45" s="387">
        <f>SUM(AM42:AM44)</f>
        <v>207.16696999999999</v>
      </c>
      <c r="AN45" s="391"/>
      <c r="AO45" s="379">
        <f t="shared" si="15"/>
        <v>10.259999999999991</v>
      </c>
      <c r="AP45" s="380">
        <f t="shared" si="16"/>
        <v>5.2105824390065981E-2</v>
      </c>
      <c r="AQ45" s="65"/>
      <c r="AR45" s="389"/>
      <c r="AS45" s="390"/>
      <c r="AT45" s="387">
        <f>SUM(AT42:AT44)</f>
        <v>214.45697000000001</v>
      </c>
      <c r="AU45" s="391"/>
      <c r="AV45" s="379">
        <f t="shared" si="17"/>
        <v>7.2900000000000205</v>
      </c>
      <c r="AW45" s="380">
        <f t="shared" si="18"/>
        <v>3.5189007205154471E-2</v>
      </c>
    </row>
    <row r="46" spans="1:49" s="15" customFormat="1" x14ac:dyDescent="0.35">
      <c r="A46" s="13"/>
      <c r="B46" s="66" t="s">
        <v>71</v>
      </c>
      <c r="C46" s="56"/>
      <c r="D46" s="57" t="s">
        <v>30</v>
      </c>
      <c r="E46" s="56"/>
      <c r="F46" s="21"/>
      <c r="G46" s="109">
        <v>4.1000000000000003E-3</v>
      </c>
      <c r="H46" s="91">
        <f>H43</f>
        <v>2059</v>
      </c>
      <c r="I46" s="69">
        <f t="shared" ref="I46:I56" si="47">H46*G46</f>
        <v>8.4419000000000004</v>
      </c>
      <c r="J46" s="109">
        <v>4.1000000000000003E-3</v>
      </c>
      <c r="K46" s="91">
        <f>K43</f>
        <v>2059</v>
      </c>
      <c r="L46" s="69">
        <f t="shared" ref="L46:L56" si="48">K46*J46</f>
        <v>8.4419000000000004</v>
      </c>
      <c r="M46" s="61">
        <f t="shared" si="9"/>
        <v>0</v>
      </c>
      <c r="N46" s="62">
        <f t="shared" si="10"/>
        <v>0</v>
      </c>
      <c r="O46" s="69"/>
      <c r="P46" s="109">
        <v>4.1000000000000003E-3</v>
      </c>
      <c r="Q46" s="91">
        <f>Q43</f>
        <v>2059</v>
      </c>
      <c r="R46" s="69">
        <f t="shared" ref="R46:R56" si="49">Q46*P46</f>
        <v>8.4419000000000004</v>
      </c>
      <c r="S46" s="64"/>
      <c r="T46" s="61">
        <f t="shared" si="26"/>
        <v>0</v>
      </c>
      <c r="U46" s="62">
        <f t="shared" si="27"/>
        <v>0</v>
      </c>
      <c r="V46" s="65"/>
      <c r="W46" s="109">
        <v>4.1000000000000003E-3</v>
      </c>
      <c r="X46" s="91">
        <f>X43</f>
        <v>2059</v>
      </c>
      <c r="Y46" s="69">
        <f t="shared" ref="Y46:Y56" si="50">X46*W46</f>
        <v>8.4419000000000004</v>
      </c>
      <c r="Z46" s="64"/>
      <c r="AA46" s="61">
        <f t="shared" si="11"/>
        <v>0</v>
      </c>
      <c r="AB46" s="62">
        <f t="shared" si="12"/>
        <v>0</v>
      </c>
      <c r="AC46" s="65"/>
      <c r="AD46" s="109">
        <v>4.1000000000000003E-3</v>
      </c>
      <c r="AE46" s="91">
        <f>AE43</f>
        <v>2059</v>
      </c>
      <c r="AF46" s="69">
        <f t="shared" ref="AF46:AF56" si="51">AE46*AD46</f>
        <v>8.4419000000000004</v>
      </c>
      <c r="AG46" s="64"/>
      <c r="AH46" s="61">
        <f t="shared" si="13"/>
        <v>0</v>
      </c>
      <c r="AI46" s="62">
        <f t="shared" si="14"/>
        <v>0</v>
      </c>
      <c r="AJ46" s="65"/>
      <c r="AK46" s="109">
        <v>4.1000000000000003E-3</v>
      </c>
      <c r="AL46" s="91">
        <f>AL43</f>
        <v>2059</v>
      </c>
      <c r="AM46" s="69">
        <f t="shared" ref="AM46:AM56" si="52">AL46*AK46</f>
        <v>8.4419000000000004</v>
      </c>
      <c r="AN46" s="64"/>
      <c r="AO46" s="61">
        <f t="shared" si="15"/>
        <v>0</v>
      </c>
      <c r="AP46" s="62">
        <f t="shared" si="16"/>
        <v>0</v>
      </c>
      <c r="AQ46" s="65"/>
      <c r="AR46" s="109">
        <v>4.1000000000000003E-3</v>
      </c>
      <c r="AS46" s="91">
        <f>AS43</f>
        <v>2059</v>
      </c>
      <c r="AT46" s="69">
        <f t="shared" ref="AT46:AT56" si="53">AS46*AR46</f>
        <v>8.4419000000000004</v>
      </c>
      <c r="AU46" s="64"/>
      <c r="AV46" s="61">
        <f t="shared" si="17"/>
        <v>0</v>
      </c>
      <c r="AW46" s="62">
        <f t="shared" si="18"/>
        <v>0</v>
      </c>
    </row>
    <row r="47" spans="1:49" s="15" customFormat="1" x14ac:dyDescent="0.35">
      <c r="A47" s="13"/>
      <c r="B47" s="66" t="s">
        <v>72</v>
      </c>
      <c r="C47" s="56"/>
      <c r="D47" s="57" t="s">
        <v>30</v>
      </c>
      <c r="E47" s="56"/>
      <c r="F47" s="21"/>
      <c r="G47" s="109">
        <v>6.9999999999999999E-4</v>
      </c>
      <c r="H47" s="91">
        <f>H43</f>
        <v>2059</v>
      </c>
      <c r="I47" s="69">
        <f t="shared" si="47"/>
        <v>1.4413</v>
      </c>
      <c r="J47" s="109">
        <v>6.9999999999999999E-4</v>
      </c>
      <c r="K47" s="91">
        <f>K43</f>
        <v>2059</v>
      </c>
      <c r="L47" s="69">
        <f t="shared" si="48"/>
        <v>1.4413</v>
      </c>
      <c r="M47" s="61">
        <f t="shared" si="9"/>
        <v>0</v>
      </c>
      <c r="N47" s="62">
        <f t="shared" si="10"/>
        <v>0</v>
      </c>
      <c r="O47" s="69"/>
      <c r="P47" s="109">
        <v>6.9999999999999999E-4</v>
      </c>
      <c r="Q47" s="91">
        <f>Q43</f>
        <v>2059</v>
      </c>
      <c r="R47" s="69">
        <f t="shared" si="49"/>
        <v>1.4413</v>
      </c>
      <c r="S47" s="64"/>
      <c r="T47" s="61">
        <f t="shared" si="26"/>
        <v>0</v>
      </c>
      <c r="U47" s="62">
        <f t="shared" si="27"/>
        <v>0</v>
      </c>
      <c r="V47" s="65"/>
      <c r="W47" s="109">
        <v>6.9999999999999999E-4</v>
      </c>
      <c r="X47" s="91">
        <f>X43</f>
        <v>2059</v>
      </c>
      <c r="Y47" s="69">
        <f t="shared" si="50"/>
        <v>1.4413</v>
      </c>
      <c r="Z47" s="64"/>
      <c r="AA47" s="61">
        <f t="shared" si="11"/>
        <v>0</v>
      </c>
      <c r="AB47" s="62">
        <f t="shared" si="12"/>
        <v>0</v>
      </c>
      <c r="AC47" s="65"/>
      <c r="AD47" s="109">
        <v>6.9999999999999999E-4</v>
      </c>
      <c r="AE47" s="91">
        <f>AE43</f>
        <v>2059</v>
      </c>
      <c r="AF47" s="69">
        <f t="shared" si="51"/>
        <v>1.4413</v>
      </c>
      <c r="AG47" s="64"/>
      <c r="AH47" s="61">
        <f t="shared" si="13"/>
        <v>0</v>
      </c>
      <c r="AI47" s="62">
        <f t="shared" si="14"/>
        <v>0</v>
      </c>
      <c r="AJ47" s="65"/>
      <c r="AK47" s="109">
        <v>6.9999999999999999E-4</v>
      </c>
      <c r="AL47" s="91">
        <f>AL43</f>
        <v>2059</v>
      </c>
      <c r="AM47" s="69">
        <f t="shared" si="52"/>
        <v>1.4413</v>
      </c>
      <c r="AN47" s="64"/>
      <c r="AO47" s="61">
        <f t="shared" si="15"/>
        <v>0</v>
      </c>
      <c r="AP47" s="62">
        <f t="shared" si="16"/>
        <v>0</v>
      </c>
      <c r="AQ47" s="65"/>
      <c r="AR47" s="109">
        <v>6.9999999999999999E-4</v>
      </c>
      <c r="AS47" s="91">
        <f>AS43</f>
        <v>2059</v>
      </c>
      <c r="AT47" s="69">
        <f t="shared" si="53"/>
        <v>1.4413</v>
      </c>
      <c r="AU47" s="64"/>
      <c r="AV47" s="61">
        <f t="shared" si="17"/>
        <v>0</v>
      </c>
      <c r="AW47" s="62">
        <f t="shared" si="18"/>
        <v>0</v>
      </c>
    </row>
    <row r="48" spans="1:49" s="15" customFormat="1" x14ac:dyDescent="0.35">
      <c r="A48" s="13"/>
      <c r="B48" s="66" t="s">
        <v>41</v>
      </c>
      <c r="C48" s="56"/>
      <c r="D48" s="57" t="s">
        <v>30</v>
      </c>
      <c r="E48" s="56"/>
      <c r="F48" s="21"/>
      <c r="G48" s="109">
        <v>4.0000000000000002E-4</v>
      </c>
      <c r="H48" s="91">
        <f>+H43</f>
        <v>2059</v>
      </c>
      <c r="I48" s="69">
        <f t="shared" si="47"/>
        <v>0.8236</v>
      </c>
      <c r="J48" s="109">
        <v>4.0000000000000002E-4</v>
      </c>
      <c r="K48" s="91">
        <f>+K43</f>
        <v>2059</v>
      </c>
      <c r="L48" s="69">
        <f t="shared" si="48"/>
        <v>0.8236</v>
      </c>
      <c r="M48" s="61">
        <f t="shared" si="9"/>
        <v>0</v>
      </c>
      <c r="N48" s="62">
        <f t="shared" si="10"/>
        <v>0</v>
      </c>
      <c r="O48" s="69"/>
      <c r="P48" s="109">
        <v>4.0000000000000002E-4</v>
      </c>
      <c r="Q48" s="91">
        <f>+Q43</f>
        <v>2059</v>
      </c>
      <c r="R48" s="69">
        <f t="shared" si="49"/>
        <v>0.8236</v>
      </c>
      <c r="S48" s="64"/>
      <c r="T48" s="61">
        <f t="shared" si="26"/>
        <v>0</v>
      </c>
      <c r="U48" s="62">
        <f t="shared" si="27"/>
        <v>0</v>
      </c>
      <c r="V48" s="65"/>
      <c r="W48" s="109">
        <v>4.0000000000000002E-4</v>
      </c>
      <c r="X48" s="91">
        <f>+X43</f>
        <v>2059</v>
      </c>
      <c r="Y48" s="69">
        <f t="shared" si="50"/>
        <v>0.8236</v>
      </c>
      <c r="Z48" s="64"/>
      <c r="AA48" s="61">
        <f t="shared" si="11"/>
        <v>0</v>
      </c>
      <c r="AB48" s="62">
        <f t="shared" si="12"/>
        <v>0</v>
      </c>
      <c r="AC48" s="65"/>
      <c r="AD48" s="109">
        <v>4.0000000000000002E-4</v>
      </c>
      <c r="AE48" s="91">
        <f>+AE43</f>
        <v>2059</v>
      </c>
      <c r="AF48" s="69">
        <f t="shared" si="51"/>
        <v>0.8236</v>
      </c>
      <c r="AG48" s="64"/>
      <c r="AH48" s="61">
        <f t="shared" si="13"/>
        <v>0</v>
      </c>
      <c r="AI48" s="62">
        <f t="shared" si="14"/>
        <v>0</v>
      </c>
      <c r="AJ48" s="65"/>
      <c r="AK48" s="109">
        <v>4.0000000000000002E-4</v>
      </c>
      <c r="AL48" s="91">
        <f>+AL43</f>
        <v>2059</v>
      </c>
      <c r="AM48" s="69">
        <f t="shared" si="52"/>
        <v>0.8236</v>
      </c>
      <c r="AN48" s="64"/>
      <c r="AO48" s="61">
        <f t="shared" si="15"/>
        <v>0</v>
      </c>
      <c r="AP48" s="62">
        <f t="shared" si="16"/>
        <v>0</v>
      </c>
      <c r="AQ48" s="65"/>
      <c r="AR48" s="109">
        <v>4.0000000000000002E-4</v>
      </c>
      <c r="AS48" s="91">
        <f>+AS43</f>
        <v>2059</v>
      </c>
      <c r="AT48" s="69">
        <f t="shared" si="53"/>
        <v>0.8236</v>
      </c>
      <c r="AU48" s="64"/>
      <c r="AV48" s="61">
        <f t="shared" si="17"/>
        <v>0</v>
      </c>
      <c r="AW48" s="62">
        <f t="shared" si="18"/>
        <v>0</v>
      </c>
    </row>
    <row r="49" spans="1:49" s="15" customFormat="1" x14ac:dyDescent="0.35">
      <c r="A49" s="13"/>
      <c r="B49" s="66" t="s">
        <v>73</v>
      </c>
      <c r="C49" s="56"/>
      <c r="D49" s="57" t="s">
        <v>24</v>
      </c>
      <c r="E49" s="56"/>
      <c r="F49" s="21"/>
      <c r="G49" s="110">
        <v>0.25</v>
      </c>
      <c r="H49" s="59">
        <v>1</v>
      </c>
      <c r="I49" s="60">
        <f t="shared" si="47"/>
        <v>0.25</v>
      </c>
      <c r="J49" s="110">
        <v>0.25</v>
      </c>
      <c r="K49" s="59">
        <v>1</v>
      </c>
      <c r="L49" s="60">
        <f t="shared" si="48"/>
        <v>0.25</v>
      </c>
      <c r="M49" s="61">
        <f t="shared" si="9"/>
        <v>0</v>
      </c>
      <c r="N49" s="62">
        <f t="shared" si="10"/>
        <v>0</v>
      </c>
      <c r="O49" s="60"/>
      <c r="P49" s="110">
        <v>0.25</v>
      </c>
      <c r="Q49" s="59">
        <v>1</v>
      </c>
      <c r="R49" s="60">
        <f t="shared" si="49"/>
        <v>0.25</v>
      </c>
      <c r="S49" s="64"/>
      <c r="T49" s="61">
        <f t="shared" si="26"/>
        <v>0</v>
      </c>
      <c r="U49" s="62">
        <f t="shared" si="27"/>
        <v>0</v>
      </c>
      <c r="V49" s="65"/>
      <c r="W49" s="110">
        <v>0.25</v>
      </c>
      <c r="X49" s="59">
        <v>1</v>
      </c>
      <c r="Y49" s="60">
        <f t="shared" si="50"/>
        <v>0.25</v>
      </c>
      <c r="Z49" s="64"/>
      <c r="AA49" s="61">
        <f t="shared" si="11"/>
        <v>0</v>
      </c>
      <c r="AB49" s="62">
        <f t="shared" si="12"/>
        <v>0</v>
      </c>
      <c r="AC49" s="65"/>
      <c r="AD49" s="110">
        <v>0.25</v>
      </c>
      <c r="AE49" s="59">
        <v>1</v>
      </c>
      <c r="AF49" s="60">
        <f t="shared" si="51"/>
        <v>0.25</v>
      </c>
      <c r="AG49" s="64"/>
      <c r="AH49" s="61">
        <f t="shared" si="13"/>
        <v>0</v>
      </c>
      <c r="AI49" s="62">
        <f t="shared" si="14"/>
        <v>0</v>
      </c>
      <c r="AJ49" s="65"/>
      <c r="AK49" s="110">
        <v>0.25</v>
      </c>
      <c r="AL49" s="59">
        <v>1</v>
      </c>
      <c r="AM49" s="60">
        <f t="shared" si="52"/>
        <v>0.25</v>
      </c>
      <c r="AN49" s="64"/>
      <c r="AO49" s="61">
        <f t="shared" si="15"/>
        <v>0</v>
      </c>
      <c r="AP49" s="62">
        <f t="shared" si="16"/>
        <v>0</v>
      </c>
      <c r="AQ49" s="65"/>
      <c r="AR49" s="110">
        <v>0.25</v>
      </c>
      <c r="AS49" s="59">
        <v>1</v>
      </c>
      <c r="AT49" s="60">
        <f t="shared" si="53"/>
        <v>0.25</v>
      </c>
      <c r="AU49" s="64"/>
      <c r="AV49" s="61">
        <f t="shared" si="17"/>
        <v>0</v>
      </c>
      <c r="AW49" s="62">
        <f t="shared" si="18"/>
        <v>0</v>
      </c>
    </row>
    <row r="50" spans="1:49" s="15" customFormat="1" x14ac:dyDescent="0.35">
      <c r="A50" s="13"/>
      <c r="B50" s="66" t="s">
        <v>43</v>
      </c>
      <c r="C50" s="56"/>
      <c r="D50" s="57" t="s">
        <v>30</v>
      </c>
      <c r="E50" s="56"/>
      <c r="F50" s="21"/>
      <c r="G50" s="109">
        <v>7.3999999999999996E-2</v>
      </c>
      <c r="H50" s="91">
        <f>$G$11*$D$139</f>
        <v>1260</v>
      </c>
      <c r="I50" s="69">
        <f t="shared" si="47"/>
        <v>93.24</v>
      </c>
      <c r="J50" s="109">
        <v>7.3999999999999996E-2</v>
      </c>
      <c r="K50" s="91">
        <f>$G$11*$D$139</f>
        <v>1260</v>
      </c>
      <c r="L50" s="69">
        <f t="shared" si="48"/>
        <v>93.24</v>
      </c>
      <c r="M50" s="61">
        <f t="shared" si="9"/>
        <v>0</v>
      </c>
      <c r="N50" s="62">
        <f t="shared" si="10"/>
        <v>0</v>
      </c>
      <c r="O50" s="69"/>
      <c r="P50" s="109">
        <v>7.3999999999999996E-2</v>
      </c>
      <c r="Q50" s="91">
        <f>$G$11*$D$139</f>
        <v>1260</v>
      </c>
      <c r="R50" s="69">
        <f t="shared" si="49"/>
        <v>93.24</v>
      </c>
      <c r="S50" s="64"/>
      <c r="T50" s="61">
        <f t="shared" si="26"/>
        <v>0</v>
      </c>
      <c r="U50" s="62">
        <f t="shared" si="27"/>
        <v>0</v>
      </c>
      <c r="V50" s="65"/>
      <c r="W50" s="109">
        <v>7.3999999999999996E-2</v>
      </c>
      <c r="X50" s="91">
        <f>$G$11*$D$139</f>
        <v>1260</v>
      </c>
      <c r="Y50" s="69">
        <f t="shared" si="50"/>
        <v>93.24</v>
      </c>
      <c r="Z50" s="64"/>
      <c r="AA50" s="61">
        <f t="shared" si="11"/>
        <v>0</v>
      </c>
      <c r="AB50" s="62">
        <f t="shared" si="12"/>
        <v>0</v>
      </c>
      <c r="AC50" s="65"/>
      <c r="AD50" s="109">
        <v>7.3999999999999996E-2</v>
      </c>
      <c r="AE50" s="91">
        <f>$G$11*$D$139</f>
        <v>1260</v>
      </c>
      <c r="AF50" s="69">
        <f t="shared" si="51"/>
        <v>93.24</v>
      </c>
      <c r="AG50" s="64"/>
      <c r="AH50" s="61">
        <f t="shared" si="13"/>
        <v>0</v>
      </c>
      <c r="AI50" s="62">
        <f t="shared" si="14"/>
        <v>0</v>
      </c>
      <c r="AJ50" s="65"/>
      <c r="AK50" s="109">
        <v>7.3999999999999996E-2</v>
      </c>
      <c r="AL50" s="91">
        <f>$G$11*$D$139</f>
        <v>1260</v>
      </c>
      <c r="AM50" s="69">
        <f t="shared" si="52"/>
        <v>93.24</v>
      </c>
      <c r="AN50" s="64"/>
      <c r="AO50" s="61">
        <f t="shared" si="15"/>
        <v>0</v>
      </c>
      <c r="AP50" s="62">
        <f t="shared" si="16"/>
        <v>0</v>
      </c>
      <c r="AQ50" s="65"/>
      <c r="AR50" s="109">
        <v>7.3999999999999996E-2</v>
      </c>
      <c r="AS50" s="91">
        <f>$G$11*$D$139</f>
        <v>1260</v>
      </c>
      <c r="AT50" s="69">
        <f t="shared" si="53"/>
        <v>93.24</v>
      </c>
      <c r="AU50" s="64"/>
      <c r="AV50" s="61">
        <f t="shared" si="17"/>
        <v>0</v>
      </c>
      <c r="AW50" s="62">
        <f t="shared" si="18"/>
        <v>0</v>
      </c>
    </row>
    <row r="51" spans="1:49" s="15" customFormat="1" x14ac:dyDescent="0.35">
      <c r="A51" s="13"/>
      <c r="B51" s="66" t="s">
        <v>44</v>
      </c>
      <c r="C51" s="56"/>
      <c r="D51" s="57" t="s">
        <v>30</v>
      </c>
      <c r="E51" s="56"/>
      <c r="F51" s="21"/>
      <c r="G51" s="109">
        <v>0.10199999999999999</v>
      </c>
      <c r="H51" s="91">
        <f>$G$11*$D$140</f>
        <v>360</v>
      </c>
      <c r="I51" s="69">
        <f t="shared" si="47"/>
        <v>36.72</v>
      </c>
      <c r="J51" s="109">
        <v>0.10199999999999999</v>
      </c>
      <c r="K51" s="91">
        <f>$G$11*$D$140</f>
        <v>360</v>
      </c>
      <c r="L51" s="69">
        <f t="shared" si="48"/>
        <v>36.72</v>
      </c>
      <c r="M51" s="61">
        <f t="shared" si="9"/>
        <v>0</v>
      </c>
      <c r="N51" s="62">
        <f t="shared" si="10"/>
        <v>0</v>
      </c>
      <c r="O51" s="69"/>
      <c r="P51" s="109">
        <v>0.10199999999999999</v>
      </c>
      <c r="Q51" s="91">
        <f>$G$11*$D$140</f>
        <v>360</v>
      </c>
      <c r="R51" s="69">
        <f t="shared" si="49"/>
        <v>36.72</v>
      </c>
      <c r="S51" s="64"/>
      <c r="T51" s="61">
        <f t="shared" si="26"/>
        <v>0</v>
      </c>
      <c r="U51" s="62">
        <f t="shared" si="27"/>
        <v>0</v>
      </c>
      <c r="V51" s="65"/>
      <c r="W51" s="109">
        <v>0.10199999999999999</v>
      </c>
      <c r="X51" s="91">
        <f>$G$11*$D$140</f>
        <v>360</v>
      </c>
      <c r="Y51" s="69">
        <f t="shared" si="50"/>
        <v>36.72</v>
      </c>
      <c r="Z51" s="64"/>
      <c r="AA51" s="61">
        <f t="shared" si="11"/>
        <v>0</v>
      </c>
      <c r="AB51" s="62">
        <f t="shared" si="12"/>
        <v>0</v>
      </c>
      <c r="AC51" s="65"/>
      <c r="AD51" s="109">
        <v>0.10199999999999999</v>
      </c>
      <c r="AE51" s="91">
        <f>$G$11*$D$140</f>
        <v>360</v>
      </c>
      <c r="AF51" s="69">
        <f t="shared" si="51"/>
        <v>36.72</v>
      </c>
      <c r="AG51" s="64"/>
      <c r="AH51" s="61">
        <f t="shared" si="13"/>
        <v>0</v>
      </c>
      <c r="AI51" s="62">
        <f t="shared" si="14"/>
        <v>0</v>
      </c>
      <c r="AJ51" s="65"/>
      <c r="AK51" s="109">
        <v>0.10199999999999999</v>
      </c>
      <c r="AL51" s="91">
        <f>$G$11*$D$140</f>
        <v>360</v>
      </c>
      <c r="AM51" s="69">
        <f t="shared" si="52"/>
        <v>36.72</v>
      </c>
      <c r="AN51" s="64"/>
      <c r="AO51" s="61">
        <f t="shared" si="15"/>
        <v>0</v>
      </c>
      <c r="AP51" s="62">
        <f t="shared" si="16"/>
        <v>0</v>
      </c>
      <c r="AQ51" s="65"/>
      <c r="AR51" s="109">
        <v>0.10199999999999999</v>
      </c>
      <c r="AS51" s="91">
        <f>$G$11*$D$140</f>
        <v>360</v>
      </c>
      <c r="AT51" s="69">
        <f t="shared" si="53"/>
        <v>36.72</v>
      </c>
      <c r="AU51" s="64"/>
      <c r="AV51" s="61">
        <f t="shared" si="17"/>
        <v>0</v>
      </c>
      <c r="AW51" s="62">
        <f t="shared" si="18"/>
        <v>0</v>
      </c>
    </row>
    <row r="52" spans="1:49" s="15" customFormat="1" x14ac:dyDescent="0.35">
      <c r="A52" s="13"/>
      <c r="B52" s="66" t="s">
        <v>45</v>
      </c>
      <c r="C52" s="56"/>
      <c r="D52" s="57" t="s">
        <v>30</v>
      </c>
      <c r="E52" s="56"/>
      <c r="F52" s="21"/>
      <c r="G52" s="109">
        <v>0.151</v>
      </c>
      <c r="H52" s="91">
        <f>$G$11*$D$141</f>
        <v>380</v>
      </c>
      <c r="I52" s="69">
        <f t="shared" si="47"/>
        <v>57.379999999999995</v>
      </c>
      <c r="J52" s="109">
        <v>0.151</v>
      </c>
      <c r="K52" s="91">
        <f>$G$11*$D$141</f>
        <v>380</v>
      </c>
      <c r="L52" s="69">
        <f t="shared" si="48"/>
        <v>57.379999999999995</v>
      </c>
      <c r="M52" s="61">
        <f t="shared" si="9"/>
        <v>0</v>
      </c>
      <c r="N52" s="62">
        <f t="shared" si="10"/>
        <v>0</v>
      </c>
      <c r="O52" s="69"/>
      <c r="P52" s="109">
        <v>0.151</v>
      </c>
      <c r="Q52" s="91">
        <f>$G$11*$D$141</f>
        <v>380</v>
      </c>
      <c r="R52" s="69">
        <f t="shared" si="49"/>
        <v>57.379999999999995</v>
      </c>
      <c r="S52" s="64"/>
      <c r="T52" s="61">
        <f t="shared" si="26"/>
        <v>0</v>
      </c>
      <c r="U52" s="62">
        <f t="shared" si="27"/>
        <v>0</v>
      </c>
      <c r="V52" s="65"/>
      <c r="W52" s="109">
        <v>0.151</v>
      </c>
      <c r="X52" s="91">
        <f>$G$11*$D$141</f>
        <v>380</v>
      </c>
      <c r="Y52" s="69">
        <f t="shared" si="50"/>
        <v>57.379999999999995</v>
      </c>
      <c r="Z52" s="64"/>
      <c r="AA52" s="61">
        <f t="shared" si="11"/>
        <v>0</v>
      </c>
      <c r="AB52" s="62">
        <f t="shared" si="12"/>
        <v>0</v>
      </c>
      <c r="AC52" s="65"/>
      <c r="AD52" s="109">
        <v>0.151</v>
      </c>
      <c r="AE52" s="91">
        <f>$G$11*$D$141</f>
        <v>380</v>
      </c>
      <c r="AF52" s="69">
        <f t="shared" si="51"/>
        <v>57.379999999999995</v>
      </c>
      <c r="AG52" s="64"/>
      <c r="AH52" s="61">
        <f t="shared" si="13"/>
        <v>0</v>
      </c>
      <c r="AI52" s="62">
        <f t="shared" si="14"/>
        <v>0</v>
      </c>
      <c r="AJ52" s="65"/>
      <c r="AK52" s="109">
        <v>0.151</v>
      </c>
      <c r="AL52" s="91">
        <f>$G$11*$D$141</f>
        <v>380</v>
      </c>
      <c r="AM52" s="69">
        <f t="shared" si="52"/>
        <v>57.379999999999995</v>
      </c>
      <c r="AN52" s="64"/>
      <c r="AO52" s="61">
        <f t="shared" si="15"/>
        <v>0</v>
      </c>
      <c r="AP52" s="62">
        <f t="shared" si="16"/>
        <v>0</v>
      </c>
      <c r="AQ52" s="65"/>
      <c r="AR52" s="109">
        <v>0.151</v>
      </c>
      <c r="AS52" s="91">
        <f>$G$11*$D$141</f>
        <v>380</v>
      </c>
      <c r="AT52" s="69">
        <f t="shared" si="53"/>
        <v>57.379999999999995</v>
      </c>
      <c r="AU52" s="64"/>
      <c r="AV52" s="61">
        <f t="shared" si="17"/>
        <v>0</v>
      </c>
      <c r="AW52" s="62">
        <f t="shared" si="18"/>
        <v>0</v>
      </c>
    </row>
    <row r="53" spans="1:49" s="15" customFormat="1" x14ac:dyDescent="0.35">
      <c r="A53" s="13"/>
      <c r="B53" s="66" t="s">
        <v>46</v>
      </c>
      <c r="C53" s="56"/>
      <c r="D53" s="57" t="s">
        <v>30</v>
      </c>
      <c r="E53" s="56"/>
      <c r="F53" s="21"/>
      <c r="G53" s="109">
        <v>8.6999999999999994E-2</v>
      </c>
      <c r="H53" s="91">
        <f>IF(AND($T$1=1, $G$11&gt;=750), 750, IF(AND($T$1=1, AND($G$11&lt;750, $G$11&gt;=0)), $G$11, IF(AND($T$1=2, $G$11&gt;=1000), 1000, IF(AND($T$1=2, AND($G$11&lt;1000, $G$11&gt;=0)), $G$11))))</f>
        <v>750</v>
      </c>
      <c r="I53" s="69">
        <f t="shared" si="47"/>
        <v>65.25</v>
      </c>
      <c r="J53" s="109">
        <v>8.6999999999999994E-2</v>
      </c>
      <c r="K53" s="91">
        <f>IF(AND($T$1=1, $G$11&gt;=750), 750, IF(AND($T$1=1, AND($G$11&lt;750, $G$11&gt;=0)), $G$11, IF(AND($T$1=2, $G$11&gt;=1000), 1000, IF(AND($T$1=2, AND($G$11&lt;1000, $G$11&gt;=0)), $G$11))))</f>
        <v>750</v>
      </c>
      <c r="L53" s="69">
        <f t="shared" si="48"/>
        <v>65.25</v>
      </c>
      <c r="M53" s="61">
        <f t="shared" si="9"/>
        <v>0</v>
      </c>
      <c r="N53" s="62">
        <f t="shared" si="10"/>
        <v>0</v>
      </c>
      <c r="O53" s="69"/>
      <c r="P53" s="109">
        <v>8.6999999999999994E-2</v>
      </c>
      <c r="Q53" s="91">
        <f>IF(AND($T$1=1, $G$11&gt;=750), 750, IF(AND($T$1=1, AND($G$11&lt;750, $G$11&gt;=0)), $G$11, IF(AND($T$1=2, $G$11&gt;=1000), 1000, IF(AND($T$1=2, AND($G$11&lt;1000, $G$11&gt;=0)), $G$11))))</f>
        <v>750</v>
      </c>
      <c r="R53" s="69">
        <f t="shared" si="49"/>
        <v>65.25</v>
      </c>
      <c r="S53" s="64"/>
      <c r="T53" s="61">
        <f t="shared" si="26"/>
        <v>0</v>
      </c>
      <c r="U53" s="62">
        <f t="shared" si="27"/>
        <v>0</v>
      </c>
      <c r="V53" s="65"/>
      <c r="W53" s="109">
        <v>8.6999999999999994E-2</v>
      </c>
      <c r="X53" s="91">
        <f>IF(AND($T$1=1, $G$11&gt;=750), 750, IF(AND($T$1=1, AND($G$11&lt;750, $G$11&gt;=0)), $G$11, IF(AND($T$1=2, $G$11&gt;=1000), 1000, IF(AND($T$1=2, AND($G$11&lt;1000, $G$11&gt;=0)), $G$11))))</f>
        <v>750</v>
      </c>
      <c r="Y53" s="69">
        <f t="shared" si="50"/>
        <v>65.25</v>
      </c>
      <c r="Z53" s="64"/>
      <c r="AA53" s="61">
        <f t="shared" si="11"/>
        <v>0</v>
      </c>
      <c r="AB53" s="62">
        <f t="shared" si="12"/>
        <v>0</v>
      </c>
      <c r="AC53" s="65"/>
      <c r="AD53" s="109">
        <v>8.6999999999999994E-2</v>
      </c>
      <c r="AE53" s="91">
        <f>IF(AND($T$1=1, $G$11&gt;=750), 750, IF(AND($T$1=1, AND($G$11&lt;750, $G$11&gt;=0)), $G$11, IF(AND($T$1=2, $G$11&gt;=1000), 1000, IF(AND($T$1=2, AND($G$11&lt;1000, $G$11&gt;=0)), $G$11))))</f>
        <v>750</v>
      </c>
      <c r="AF53" s="69">
        <f t="shared" si="51"/>
        <v>65.25</v>
      </c>
      <c r="AG53" s="64"/>
      <c r="AH53" s="61">
        <f t="shared" si="13"/>
        <v>0</v>
      </c>
      <c r="AI53" s="62">
        <f t="shared" si="14"/>
        <v>0</v>
      </c>
      <c r="AJ53" s="65"/>
      <c r="AK53" s="109">
        <v>8.6999999999999994E-2</v>
      </c>
      <c r="AL53" s="91">
        <f>IF(AND($T$1=1, $G$11&gt;=750), 750, IF(AND($T$1=1, AND($G$11&lt;750, $G$11&gt;=0)), $G$11, IF(AND($T$1=2, $G$11&gt;=1000), 1000, IF(AND($T$1=2, AND($G$11&lt;1000, $G$11&gt;=0)), $G$11))))</f>
        <v>750</v>
      </c>
      <c r="AM53" s="69">
        <f t="shared" si="52"/>
        <v>65.25</v>
      </c>
      <c r="AN53" s="64"/>
      <c r="AO53" s="61">
        <f t="shared" si="15"/>
        <v>0</v>
      </c>
      <c r="AP53" s="62">
        <f t="shared" si="16"/>
        <v>0</v>
      </c>
      <c r="AQ53" s="65"/>
      <c r="AR53" s="109">
        <v>8.6999999999999994E-2</v>
      </c>
      <c r="AS53" s="91">
        <f>IF(AND($T$1=1, $G$11&gt;=750), 750, IF(AND($T$1=1, AND($G$11&lt;750, $G$11&gt;=0)), $G$11, IF(AND($T$1=2, $G$11&gt;=1000), 1000, IF(AND($T$1=2, AND($G$11&lt;1000, $G$11&gt;=0)), $G$11))))</f>
        <v>750</v>
      </c>
      <c r="AT53" s="69">
        <f t="shared" si="53"/>
        <v>65.25</v>
      </c>
      <c r="AU53" s="64"/>
      <c r="AV53" s="61">
        <f t="shared" si="17"/>
        <v>0</v>
      </c>
      <c r="AW53" s="62">
        <f t="shared" si="18"/>
        <v>0</v>
      </c>
    </row>
    <row r="54" spans="1:49" s="15" customFormat="1" x14ac:dyDescent="0.35">
      <c r="A54" s="13"/>
      <c r="B54" s="66" t="s">
        <v>47</v>
      </c>
      <c r="C54" s="56"/>
      <c r="D54" s="57" t="s">
        <v>30</v>
      </c>
      <c r="E54" s="56"/>
      <c r="F54" s="21"/>
      <c r="G54" s="109">
        <v>0.10299999999999999</v>
      </c>
      <c r="H54" s="91">
        <f>IF(AND($T$1=1, $G$11&gt;=750), $G$11-750, IF(AND($T$1=1, AND($G$11&lt;750, $G$11&gt;=0)), 0, IF(AND($T$1=2, $G$11&gt;=1000), $G$11-1000, IF(AND($T$1=2, AND($G$11&lt;1000, $G$11&gt;=0)), 0))))</f>
        <v>1250</v>
      </c>
      <c r="I54" s="69">
        <f t="shared" si="47"/>
        <v>128.75</v>
      </c>
      <c r="J54" s="109">
        <v>0.10299999999999999</v>
      </c>
      <c r="K54" s="91">
        <f>IF(AND($T$1=1, $G$11&gt;=750), $G$11-750, IF(AND($T$1=1, AND($G$11&lt;750, $G$11&gt;=0)), 0, IF(AND($T$1=2, $G$11&gt;=1000), $G$11-1000, IF(AND($T$1=2, AND($G$11&lt;1000, $G$11&gt;=0)), 0))))</f>
        <v>1250</v>
      </c>
      <c r="L54" s="69">
        <f t="shared" si="48"/>
        <v>128.75</v>
      </c>
      <c r="M54" s="61">
        <f t="shared" si="9"/>
        <v>0</v>
      </c>
      <c r="N54" s="62">
        <f t="shared" si="10"/>
        <v>0</v>
      </c>
      <c r="O54" s="69"/>
      <c r="P54" s="109">
        <v>0.10299999999999999</v>
      </c>
      <c r="Q54" s="91">
        <f>IF(AND($T$1=1, $G$11&gt;=750), $G$11-750, IF(AND($T$1=1, AND($G$11&lt;750, $G$11&gt;=0)), 0, IF(AND($T$1=2, $G$11&gt;=1000), $G$11-1000, IF(AND($T$1=2, AND($G$11&lt;1000, $G$11&gt;=0)), 0))))</f>
        <v>1250</v>
      </c>
      <c r="R54" s="69">
        <f t="shared" si="49"/>
        <v>128.75</v>
      </c>
      <c r="S54" s="64"/>
      <c r="T54" s="61">
        <f t="shared" si="26"/>
        <v>0</v>
      </c>
      <c r="U54" s="62">
        <f t="shared" si="27"/>
        <v>0</v>
      </c>
      <c r="V54" s="65"/>
      <c r="W54" s="109">
        <v>0.10299999999999999</v>
      </c>
      <c r="X54" s="91">
        <f>IF(AND($T$1=1, $G$11&gt;=750), $G$11-750, IF(AND($T$1=1, AND($G$11&lt;750, $G$11&gt;=0)), 0, IF(AND($T$1=2, $G$11&gt;=1000), $G$11-1000, IF(AND($T$1=2, AND($G$11&lt;1000, $G$11&gt;=0)), 0))))</f>
        <v>1250</v>
      </c>
      <c r="Y54" s="69">
        <f t="shared" si="50"/>
        <v>128.75</v>
      </c>
      <c r="Z54" s="64"/>
      <c r="AA54" s="61">
        <f t="shared" si="11"/>
        <v>0</v>
      </c>
      <c r="AB54" s="62">
        <f t="shared" si="12"/>
        <v>0</v>
      </c>
      <c r="AC54" s="65"/>
      <c r="AD54" s="109">
        <v>0.10299999999999999</v>
      </c>
      <c r="AE54" s="91">
        <f>IF(AND($T$1=1, $G$11&gt;=750), $G$11-750, IF(AND($T$1=1, AND($G$11&lt;750, $G$11&gt;=0)), 0, IF(AND($T$1=2, $G$11&gt;=1000), $G$11-1000, IF(AND($T$1=2, AND($G$11&lt;1000, $G$11&gt;=0)), 0))))</f>
        <v>1250</v>
      </c>
      <c r="AF54" s="69">
        <f t="shared" si="51"/>
        <v>128.75</v>
      </c>
      <c r="AG54" s="64"/>
      <c r="AH54" s="61">
        <f t="shared" si="13"/>
        <v>0</v>
      </c>
      <c r="AI54" s="62">
        <f t="shared" si="14"/>
        <v>0</v>
      </c>
      <c r="AJ54" s="65"/>
      <c r="AK54" s="109">
        <v>0.10299999999999999</v>
      </c>
      <c r="AL54" s="91">
        <f>IF(AND($T$1=1, $G$11&gt;=750), $G$11-750, IF(AND($T$1=1, AND($G$11&lt;750, $G$11&gt;=0)), 0, IF(AND($T$1=2, $G$11&gt;=1000), $G$11-1000, IF(AND($T$1=2, AND($G$11&lt;1000, $G$11&gt;=0)), 0))))</f>
        <v>1250</v>
      </c>
      <c r="AM54" s="69">
        <f t="shared" si="52"/>
        <v>128.75</v>
      </c>
      <c r="AN54" s="64"/>
      <c r="AO54" s="61">
        <f t="shared" si="15"/>
        <v>0</v>
      </c>
      <c r="AP54" s="62">
        <f t="shared" si="16"/>
        <v>0</v>
      </c>
      <c r="AQ54" s="65"/>
      <c r="AR54" s="109">
        <v>0.10299999999999999</v>
      </c>
      <c r="AS54" s="91">
        <f>IF(AND($T$1=1, $G$11&gt;=750), $G$11-750, IF(AND($T$1=1, AND($G$11&lt;750, $G$11&gt;=0)), 0, IF(AND($T$1=2, $G$11&gt;=1000), $G$11-1000, IF(AND($T$1=2, AND($G$11&lt;1000, $G$11&gt;=0)), 0))))</f>
        <v>1250</v>
      </c>
      <c r="AT54" s="69">
        <f t="shared" si="53"/>
        <v>128.75</v>
      </c>
      <c r="AU54" s="64"/>
      <c r="AV54" s="61">
        <f t="shared" si="17"/>
        <v>0</v>
      </c>
      <c r="AW54" s="62">
        <f t="shared" si="18"/>
        <v>0</v>
      </c>
    </row>
    <row r="55" spans="1:49" s="15" customFormat="1" x14ac:dyDescent="0.35">
      <c r="A55" s="13"/>
      <c r="B55" s="66" t="s">
        <v>48</v>
      </c>
      <c r="C55" s="56"/>
      <c r="D55" s="57" t="s">
        <v>30</v>
      </c>
      <c r="E55" s="56"/>
      <c r="F55" s="21"/>
      <c r="G55" s="109">
        <v>0.1076</v>
      </c>
      <c r="H55" s="91"/>
      <c r="I55" s="69">
        <f t="shared" si="47"/>
        <v>0</v>
      </c>
      <c r="J55" s="109">
        <v>0.1076</v>
      </c>
      <c r="K55" s="91"/>
      <c r="L55" s="69">
        <f t="shared" si="48"/>
        <v>0</v>
      </c>
      <c r="M55" s="61">
        <f t="shared" si="9"/>
        <v>0</v>
      </c>
      <c r="N55" s="62" t="str">
        <f t="shared" si="10"/>
        <v/>
      </c>
      <c r="O55" s="69"/>
      <c r="P55" s="109">
        <v>0.1076</v>
      </c>
      <c r="Q55" s="91"/>
      <c r="R55" s="69">
        <f t="shared" si="49"/>
        <v>0</v>
      </c>
      <c r="S55" s="64"/>
      <c r="T55" s="61">
        <f t="shared" si="26"/>
        <v>0</v>
      </c>
      <c r="U55" s="62" t="str">
        <f t="shared" si="27"/>
        <v/>
      </c>
      <c r="V55" s="65"/>
      <c r="W55" s="109">
        <v>0.1076</v>
      </c>
      <c r="X55" s="91"/>
      <c r="Y55" s="69">
        <f t="shared" si="50"/>
        <v>0</v>
      </c>
      <c r="Z55" s="64"/>
      <c r="AA55" s="61">
        <f t="shared" si="11"/>
        <v>0</v>
      </c>
      <c r="AB55" s="62" t="str">
        <f t="shared" si="12"/>
        <v/>
      </c>
      <c r="AC55" s="65"/>
      <c r="AD55" s="109">
        <v>0.1076</v>
      </c>
      <c r="AE55" s="91"/>
      <c r="AF55" s="69">
        <f t="shared" si="51"/>
        <v>0</v>
      </c>
      <c r="AG55" s="64"/>
      <c r="AH55" s="61">
        <f t="shared" si="13"/>
        <v>0</v>
      </c>
      <c r="AI55" s="62" t="str">
        <f t="shared" si="14"/>
        <v/>
      </c>
      <c r="AJ55" s="65"/>
      <c r="AK55" s="109">
        <v>0.1076</v>
      </c>
      <c r="AL55" s="91"/>
      <c r="AM55" s="69">
        <f t="shared" si="52"/>
        <v>0</v>
      </c>
      <c r="AN55" s="64"/>
      <c r="AO55" s="61">
        <f t="shared" si="15"/>
        <v>0</v>
      </c>
      <c r="AP55" s="62" t="str">
        <f t="shared" si="16"/>
        <v/>
      </c>
      <c r="AQ55" s="65"/>
      <c r="AR55" s="109">
        <v>0.1076</v>
      </c>
      <c r="AS55" s="91"/>
      <c r="AT55" s="69">
        <f t="shared" si="53"/>
        <v>0</v>
      </c>
      <c r="AU55" s="64"/>
      <c r="AV55" s="61">
        <f t="shared" si="17"/>
        <v>0</v>
      </c>
      <c r="AW55" s="62" t="str">
        <f t="shared" si="18"/>
        <v/>
      </c>
    </row>
    <row r="56" spans="1:49" s="15" customFormat="1" ht="15" thickBot="1" x14ac:dyDescent="0.4">
      <c r="A56" s="13"/>
      <c r="B56" s="66" t="s">
        <v>49</v>
      </c>
      <c r="C56" s="56"/>
      <c r="D56" s="57" t="s">
        <v>30</v>
      </c>
      <c r="E56" s="56"/>
      <c r="F56" s="21"/>
      <c r="G56" s="109">
        <f>G55</f>
        <v>0.1076</v>
      </c>
      <c r="H56" s="91"/>
      <c r="I56" s="69">
        <f t="shared" si="47"/>
        <v>0</v>
      </c>
      <c r="J56" s="109">
        <f>J55</f>
        <v>0.1076</v>
      </c>
      <c r="K56" s="91"/>
      <c r="L56" s="69">
        <f t="shared" si="48"/>
        <v>0</v>
      </c>
      <c r="M56" s="61">
        <f t="shared" si="9"/>
        <v>0</v>
      </c>
      <c r="N56" s="62" t="str">
        <f t="shared" si="10"/>
        <v/>
      </c>
      <c r="O56" s="69"/>
      <c r="P56" s="109">
        <f>P55</f>
        <v>0.1076</v>
      </c>
      <c r="Q56" s="91"/>
      <c r="R56" s="69">
        <f t="shared" si="49"/>
        <v>0</v>
      </c>
      <c r="S56" s="64"/>
      <c r="T56" s="61">
        <f t="shared" si="26"/>
        <v>0</v>
      </c>
      <c r="U56" s="62" t="str">
        <f t="shared" si="27"/>
        <v/>
      </c>
      <c r="V56" s="65"/>
      <c r="W56" s="109">
        <f>W55</f>
        <v>0.1076</v>
      </c>
      <c r="X56" s="91"/>
      <c r="Y56" s="69">
        <f t="shared" si="50"/>
        <v>0</v>
      </c>
      <c r="Z56" s="64"/>
      <c r="AA56" s="61">
        <f t="shared" si="11"/>
        <v>0</v>
      </c>
      <c r="AB56" s="62" t="str">
        <f t="shared" si="12"/>
        <v/>
      </c>
      <c r="AC56" s="65"/>
      <c r="AD56" s="109">
        <f>AD55</f>
        <v>0.1076</v>
      </c>
      <c r="AE56" s="91"/>
      <c r="AF56" s="69">
        <f t="shared" si="51"/>
        <v>0</v>
      </c>
      <c r="AG56" s="64"/>
      <c r="AH56" s="61">
        <f t="shared" si="13"/>
        <v>0</v>
      </c>
      <c r="AI56" s="62" t="str">
        <f t="shared" si="14"/>
        <v/>
      </c>
      <c r="AJ56" s="65"/>
      <c r="AK56" s="109">
        <f>AK55</f>
        <v>0.1076</v>
      </c>
      <c r="AL56" s="91"/>
      <c r="AM56" s="69">
        <f t="shared" si="52"/>
        <v>0</v>
      </c>
      <c r="AN56" s="64"/>
      <c r="AO56" s="61">
        <f t="shared" si="15"/>
        <v>0</v>
      </c>
      <c r="AP56" s="62" t="str">
        <f t="shared" si="16"/>
        <v/>
      </c>
      <c r="AQ56" s="65"/>
      <c r="AR56" s="109">
        <f>AR55</f>
        <v>0.1076</v>
      </c>
      <c r="AS56" s="91"/>
      <c r="AT56" s="69">
        <f t="shared" si="53"/>
        <v>0</v>
      </c>
      <c r="AU56" s="64"/>
      <c r="AV56" s="61">
        <f t="shared" si="17"/>
        <v>0</v>
      </c>
      <c r="AW56" s="62" t="str">
        <f t="shared" si="18"/>
        <v/>
      </c>
    </row>
    <row r="57" spans="1:49" ht="15" thickBot="1" x14ac:dyDescent="0.4">
      <c r="A57" s="237"/>
      <c r="B57" s="392"/>
      <c r="C57" s="303"/>
      <c r="D57" s="304"/>
      <c r="E57" s="303"/>
      <c r="F57" s="305"/>
      <c r="G57" s="306"/>
      <c r="H57" s="307"/>
      <c r="I57" s="308"/>
      <c r="J57" s="306"/>
      <c r="K57" s="307"/>
      <c r="L57" s="308"/>
      <c r="M57" s="309"/>
      <c r="N57" s="310"/>
      <c r="O57" s="308"/>
      <c r="P57" s="306"/>
      <c r="Q57" s="307"/>
      <c r="R57" s="308"/>
      <c r="S57" s="305"/>
      <c r="T57" s="309">
        <f t="shared" si="26"/>
        <v>0</v>
      </c>
      <c r="U57" s="310" t="str">
        <f t="shared" si="27"/>
        <v/>
      </c>
      <c r="V57" s="243"/>
      <c r="W57" s="306"/>
      <c r="X57" s="307"/>
      <c r="Y57" s="308"/>
      <c r="Z57" s="305"/>
      <c r="AA57" s="309">
        <f t="shared" si="11"/>
        <v>0</v>
      </c>
      <c r="AB57" s="310" t="str">
        <f t="shared" si="12"/>
        <v/>
      </c>
      <c r="AC57" s="243"/>
      <c r="AD57" s="306"/>
      <c r="AE57" s="307"/>
      <c r="AF57" s="308"/>
      <c r="AG57" s="305"/>
      <c r="AH57" s="309">
        <f t="shared" si="13"/>
        <v>0</v>
      </c>
      <c r="AI57" s="310" t="str">
        <f t="shared" si="14"/>
        <v/>
      </c>
      <c r="AJ57" s="243"/>
      <c r="AK57" s="306"/>
      <c r="AL57" s="307"/>
      <c r="AM57" s="308"/>
      <c r="AN57" s="305"/>
      <c r="AO57" s="309">
        <f t="shared" si="15"/>
        <v>0</v>
      </c>
      <c r="AP57" s="310" t="str">
        <f t="shared" si="16"/>
        <v/>
      </c>
      <c r="AQ57" s="243"/>
      <c r="AR57" s="306"/>
      <c r="AS57" s="307"/>
      <c r="AT57" s="308"/>
      <c r="AU57" s="305"/>
      <c r="AV57" s="309">
        <f t="shared" si="17"/>
        <v>0</v>
      </c>
      <c r="AW57" s="310" t="str">
        <f t="shared" si="18"/>
        <v/>
      </c>
    </row>
    <row r="58" spans="1:49" x14ac:dyDescent="0.35">
      <c r="A58" s="237"/>
      <c r="B58" s="311" t="s">
        <v>50</v>
      </c>
      <c r="C58" s="262"/>
      <c r="D58" s="312"/>
      <c r="E58" s="262"/>
      <c r="F58" s="313"/>
      <c r="G58" s="314"/>
      <c r="H58" s="314"/>
      <c r="I58" s="315">
        <f>SUM(I46:I52,I45)</f>
        <v>360.23529999999994</v>
      </c>
      <c r="J58" s="314"/>
      <c r="K58" s="314"/>
      <c r="L58" s="315">
        <f>SUM(L46:L52,L45)</f>
        <v>369.11005</v>
      </c>
      <c r="M58" s="316">
        <f t="shared" si="9"/>
        <v>8.8747500000000628</v>
      </c>
      <c r="N58" s="317">
        <f t="shared" si="10"/>
        <v>2.4635980982430274E-2</v>
      </c>
      <c r="O58" s="316"/>
      <c r="P58" s="314"/>
      <c r="Q58" s="314"/>
      <c r="R58" s="315">
        <f>SUM(R46:R52,R45)</f>
        <v>376.35376999999994</v>
      </c>
      <c r="S58" s="318"/>
      <c r="T58" s="316">
        <f t="shared" si="26"/>
        <v>7.2437199999999393</v>
      </c>
      <c r="U58" s="317">
        <f t="shared" si="27"/>
        <v>1.9624824628860525E-2</v>
      </c>
      <c r="V58" s="243"/>
      <c r="W58" s="314"/>
      <c r="X58" s="314"/>
      <c r="Y58" s="315">
        <f>SUM(Y46:Y52,Y45)</f>
        <v>385.59376999999995</v>
      </c>
      <c r="Z58" s="318"/>
      <c r="AA58" s="316">
        <f t="shared" si="11"/>
        <v>9.2400000000000091</v>
      </c>
      <c r="AB58" s="317">
        <f t="shared" si="12"/>
        <v>2.4551368251206865E-2</v>
      </c>
      <c r="AC58" s="243"/>
      <c r="AD58" s="314"/>
      <c r="AE58" s="314"/>
      <c r="AF58" s="315">
        <f>SUM(AF46:AF52,AF45)</f>
        <v>395.20376999999996</v>
      </c>
      <c r="AG58" s="318"/>
      <c r="AH58" s="316">
        <f t="shared" si="13"/>
        <v>9.6100000000000136</v>
      </c>
      <c r="AI58" s="317">
        <f t="shared" si="14"/>
        <v>2.4922601835605421E-2</v>
      </c>
      <c r="AJ58" s="243"/>
      <c r="AK58" s="314"/>
      <c r="AL58" s="314"/>
      <c r="AM58" s="315">
        <f>SUM(AM46:AM52,AM45)</f>
        <v>405.46376999999995</v>
      </c>
      <c r="AN58" s="318"/>
      <c r="AO58" s="316">
        <f t="shared" si="15"/>
        <v>10.259999999999991</v>
      </c>
      <c r="AP58" s="317">
        <f t="shared" si="16"/>
        <v>2.5961290804488002E-2</v>
      </c>
      <c r="AQ58" s="243"/>
      <c r="AR58" s="314"/>
      <c r="AS58" s="314"/>
      <c r="AT58" s="315">
        <f>SUM(AT46:AT52,AT45)</f>
        <v>412.75377000000003</v>
      </c>
      <c r="AU58" s="318"/>
      <c r="AV58" s="316">
        <f t="shared" si="17"/>
        <v>7.2900000000000773</v>
      </c>
      <c r="AW58" s="317">
        <f t="shared" si="18"/>
        <v>1.7979411576033239E-2</v>
      </c>
    </row>
    <row r="59" spans="1:49" x14ac:dyDescent="0.35">
      <c r="A59" s="237"/>
      <c r="B59" s="311" t="s">
        <v>51</v>
      </c>
      <c r="C59" s="262"/>
      <c r="D59" s="312"/>
      <c r="E59" s="262"/>
      <c r="F59" s="313"/>
      <c r="G59" s="137">
        <v>-0.11700000000000001</v>
      </c>
      <c r="H59" s="320"/>
      <c r="I59" s="268">
        <f>+I58*G59</f>
        <v>-42.147530099999997</v>
      </c>
      <c r="J59" s="137">
        <v>-0.11700000000000001</v>
      </c>
      <c r="K59" s="320"/>
      <c r="L59" s="268">
        <f>+L58*J59</f>
        <v>-43.185875850000002</v>
      </c>
      <c r="M59" s="268">
        <f t="shared" si="9"/>
        <v>-1.0383457500000048</v>
      </c>
      <c r="N59" s="269">
        <f t="shared" si="10"/>
        <v>2.4635980982430212E-2</v>
      </c>
      <c r="O59" s="268"/>
      <c r="P59" s="137">
        <v>-0.11700000000000001</v>
      </c>
      <c r="Q59" s="320"/>
      <c r="R59" s="268">
        <f>+R58*P59</f>
        <v>-44.033391089999995</v>
      </c>
      <c r="S59" s="318"/>
      <c r="T59" s="268">
        <f t="shared" si="26"/>
        <v>-0.84751523999999279</v>
      </c>
      <c r="U59" s="269">
        <f t="shared" si="27"/>
        <v>1.9624824628860522E-2</v>
      </c>
      <c r="V59" s="243"/>
      <c r="W59" s="137">
        <v>-0.11700000000000001</v>
      </c>
      <c r="X59" s="320"/>
      <c r="Y59" s="268">
        <f>+Y58*W59</f>
        <v>-45.114471089999995</v>
      </c>
      <c r="Z59" s="318"/>
      <c r="AA59" s="268">
        <f t="shared" si="11"/>
        <v>-1.08108</v>
      </c>
      <c r="AB59" s="269">
        <f t="shared" si="12"/>
        <v>2.4551368251206841E-2</v>
      </c>
      <c r="AC59" s="243"/>
      <c r="AD59" s="137">
        <v>-0.11700000000000001</v>
      </c>
      <c r="AE59" s="320"/>
      <c r="AF59" s="268">
        <f>+AF58*AD59</f>
        <v>-46.238841090000001</v>
      </c>
      <c r="AG59" s="318"/>
      <c r="AH59" s="268">
        <f t="shared" si="13"/>
        <v>-1.1243700000000061</v>
      </c>
      <c r="AI59" s="269">
        <f t="shared" si="14"/>
        <v>2.4922601835605521E-2</v>
      </c>
      <c r="AJ59" s="243"/>
      <c r="AK59" s="137">
        <v>-0.11700000000000001</v>
      </c>
      <c r="AL59" s="320"/>
      <c r="AM59" s="268">
        <f>+AM58*AK59</f>
        <v>-47.439261089999995</v>
      </c>
      <c r="AN59" s="318"/>
      <c r="AO59" s="268">
        <f t="shared" si="15"/>
        <v>-1.200419999999994</v>
      </c>
      <c r="AP59" s="269">
        <f t="shared" si="16"/>
        <v>2.5961290804487894E-2</v>
      </c>
      <c r="AQ59" s="243"/>
      <c r="AR59" s="137">
        <v>-0.11700000000000001</v>
      </c>
      <c r="AS59" s="320"/>
      <c r="AT59" s="268">
        <f>+AT58*AR59</f>
        <v>-48.29219109000001</v>
      </c>
      <c r="AU59" s="318"/>
      <c r="AV59" s="268">
        <f t="shared" si="17"/>
        <v>-0.85293000000001484</v>
      </c>
      <c r="AW59" s="269">
        <f t="shared" si="18"/>
        <v>1.7979411576033361E-2</v>
      </c>
    </row>
    <row r="60" spans="1:49" x14ac:dyDescent="0.35">
      <c r="A60" s="237"/>
      <c r="B60" s="262" t="s">
        <v>52</v>
      </c>
      <c r="C60" s="262"/>
      <c r="D60" s="312"/>
      <c r="E60" s="262"/>
      <c r="F60" s="270"/>
      <c r="G60" s="322">
        <v>0.13</v>
      </c>
      <c r="H60" s="270"/>
      <c r="I60" s="268">
        <f>I58*G60</f>
        <v>46.830588999999996</v>
      </c>
      <c r="J60" s="322">
        <v>0.13</v>
      </c>
      <c r="K60" s="270"/>
      <c r="L60" s="268">
        <f>L58*J60</f>
        <v>47.984306500000002</v>
      </c>
      <c r="M60" s="268">
        <f t="shared" si="9"/>
        <v>1.1537175000000062</v>
      </c>
      <c r="N60" s="269">
        <f t="shared" si="10"/>
        <v>2.4635980982430229E-2</v>
      </c>
      <c r="O60" s="268"/>
      <c r="P60" s="322">
        <v>0.13</v>
      </c>
      <c r="Q60" s="270"/>
      <c r="R60" s="268">
        <f>R58*P60</f>
        <v>48.925990099999993</v>
      </c>
      <c r="S60" s="323"/>
      <c r="T60" s="268">
        <f t="shared" si="26"/>
        <v>0.94168359999999041</v>
      </c>
      <c r="U60" s="269">
        <f t="shared" si="27"/>
        <v>1.9624824628860487E-2</v>
      </c>
      <c r="V60" s="243"/>
      <c r="W60" s="322">
        <v>0.13</v>
      </c>
      <c r="X60" s="270"/>
      <c r="Y60" s="268">
        <f>Y58*W60</f>
        <v>50.127190099999993</v>
      </c>
      <c r="Z60" s="323"/>
      <c r="AA60" s="268">
        <f t="shared" si="11"/>
        <v>1.2012</v>
      </c>
      <c r="AB60" s="269">
        <f t="shared" si="12"/>
        <v>2.4551368251206841E-2</v>
      </c>
      <c r="AC60" s="243"/>
      <c r="AD60" s="322">
        <v>0.13</v>
      </c>
      <c r="AE60" s="270"/>
      <c r="AF60" s="268">
        <f>AF58*AD60</f>
        <v>51.376490099999998</v>
      </c>
      <c r="AG60" s="323"/>
      <c r="AH60" s="268">
        <f t="shared" si="13"/>
        <v>1.2493000000000052</v>
      </c>
      <c r="AI60" s="269">
        <f t="shared" si="14"/>
        <v>2.492260183560549E-2</v>
      </c>
      <c r="AJ60" s="243"/>
      <c r="AK60" s="322">
        <v>0.13</v>
      </c>
      <c r="AL60" s="270"/>
      <c r="AM60" s="268">
        <f>AM58*AK60</f>
        <v>52.710290099999995</v>
      </c>
      <c r="AN60" s="323"/>
      <c r="AO60" s="268">
        <f t="shared" si="15"/>
        <v>1.3337999999999965</v>
      </c>
      <c r="AP60" s="269">
        <f t="shared" si="16"/>
        <v>2.5961290804487957E-2</v>
      </c>
      <c r="AQ60" s="243"/>
      <c r="AR60" s="322">
        <v>0.13</v>
      </c>
      <c r="AS60" s="270"/>
      <c r="AT60" s="268">
        <f>AT58*AR60</f>
        <v>53.657990100000006</v>
      </c>
      <c r="AU60" s="323"/>
      <c r="AV60" s="268">
        <f t="shared" si="17"/>
        <v>0.94770000000001176</v>
      </c>
      <c r="AW60" s="269">
        <f t="shared" si="18"/>
        <v>1.797941157603327E-2</v>
      </c>
    </row>
    <row r="61" spans="1:49" ht="15" thickBot="1" x14ac:dyDescent="0.4">
      <c r="A61" s="237"/>
      <c r="B61" s="551" t="s">
        <v>53</v>
      </c>
      <c r="C61" s="551"/>
      <c r="D61" s="551"/>
      <c r="E61" s="324"/>
      <c r="F61" s="325"/>
      <c r="G61" s="325"/>
      <c r="H61" s="325"/>
      <c r="I61" s="326">
        <f>SUM(I58:I60)</f>
        <v>364.91835889999993</v>
      </c>
      <c r="J61" s="325"/>
      <c r="K61" s="325"/>
      <c r="L61" s="326">
        <f>SUM(L58:L60)</f>
        <v>373.90848065</v>
      </c>
      <c r="M61" s="393">
        <f t="shared" si="9"/>
        <v>8.9901217500000712</v>
      </c>
      <c r="N61" s="394">
        <f t="shared" si="10"/>
        <v>2.4635980982430295E-2</v>
      </c>
      <c r="O61" s="326"/>
      <c r="P61" s="325"/>
      <c r="Q61" s="325"/>
      <c r="R61" s="326">
        <f>SUM(R58:R60)</f>
        <v>381.24636900999991</v>
      </c>
      <c r="S61" s="329"/>
      <c r="T61" s="393">
        <f t="shared" si="26"/>
        <v>7.3378883599999085</v>
      </c>
      <c r="U61" s="394">
        <f t="shared" si="27"/>
        <v>1.9624824628860442E-2</v>
      </c>
      <c r="V61" s="243"/>
      <c r="W61" s="325"/>
      <c r="X61" s="325"/>
      <c r="Y61" s="326">
        <f>SUM(Y58:Y60)</f>
        <v>390.60648900999996</v>
      </c>
      <c r="Z61" s="329"/>
      <c r="AA61" s="393">
        <f t="shared" si="11"/>
        <v>9.3601200000000517</v>
      </c>
      <c r="AB61" s="394">
        <f t="shared" si="12"/>
        <v>2.4551368251206979E-2</v>
      </c>
      <c r="AC61" s="243"/>
      <c r="AD61" s="325"/>
      <c r="AE61" s="325"/>
      <c r="AF61" s="326">
        <f>SUM(AF58:AF60)</f>
        <v>400.34141900999998</v>
      </c>
      <c r="AG61" s="329"/>
      <c r="AH61" s="393">
        <f t="shared" si="13"/>
        <v>9.7349300000000198</v>
      </c>
      <c r="AI61" s="394">
        <f t="shared" si="14"/>
        <v>2.4922601835605438E-2</v>
      </c>
      <c r="AJ61" s="243"/>
      <c r="AK61" s="325"/>
      <c r="AL61" s="325"/>
      <c r="AM61" s="326">
        <f>SUM(AM58:AM60)</f>
        <v>410.73479900999996</v>
      </c>
      <c r="AN61" s="329"/>
      <c r="AO61" s="393">
        <f t="shared" si="15"/>
        <v>10.393379999999979</v>
      </c>
      <c r="AP61" s="394">
        <f t="shared" si="16"/>
        <v>2.5961290804487974E-2</v>
      </c>
      <c r="AQ61" s="243"/>
      <c r="AR61" s="325"/>
      <c r="AS61" s="325"/>
      <c r="AT61" s="326">
        <f>SUM(AT58:AT60)</f>
        <v>418.11956901000002</v>
      </c>
      <c r="AU61" s="329"/>
      <c r="AV61" s="393">
        <f t="shared" si="17"/>
        <v>7.38477000000006</v>
      </c>
      <c r="AW61" s="394">
        <f t="shared" si="18"/>
        <v>1.7979411576033194E-2</v>
      </c>
    </row>
    <row r="62" spans="1:49" ht="15" thickBot="1" x14ac:dyDescent="0.4">
      <c r="A62" s="330"/>
      <c r="B62" s="395"/>
      <c r="C62" s="396"/>
      <c r="D62" s="397"/>
      <c r="E62" s="396"/>
      <c r="F62" s="398"/>
      <c r="G62" s="306"/>
      <c r="H62" s="399"/>
      <c r="I62" s="400"/>
      <c r="J62" s="306"/>
      <c r="K62" s="399"/>
      <c r="L62" s="400"/>
      <c r="M62" s="401"/>
      <c r="N62" s="310"/>
      <c r="O62" s="402"/>
      <c r="P62" s="306"/>
      <c r="Q62" s="399"/>
      <c r="R62" s="400"/>
      <c r="S62" s="398"/>
      <c r="T62" s="401">
        <f t="shared" si="26"/>
        <v>0</v>
      </c>
      <c r="U62" s="310" t="str">
        <f t="shared" si="27"/>
        <v/>
      </c>
      <c r="V62" s="243"/>
      <c r="W62" s="306"/>
      <c r="X62" s="399"/>
      <c r="Y62" s="400"/>
      <c r="Z62" s="398"/>
      <c r="AA62" s="401">
        <f t="shared" si="11"/>
        <v>0</v>
      </c>
      <c r="AB62" s="310" t="str">
        <f t="shared" si="12"/>
        <v/>
      </c>
      <c r="AC62" s="243"/>
      <c r="AD62" s="306"/>
      <c r="AE62" s="399"/>
      <c r="AF62" s="400"/>
      <c r="AG62" s="398"/>
      <c r="AH62" s="401">
        <f t="shared" si="13"/>
        <v>0</v>
      </c>
      <c r="AI62" s="310" t="str">
        <f t="shared" si="14"/>
        <v/>
      </c>
      <c r="AJ62" s="243"/>
      <c r="AK62" s="306"/>
      <c r="AL62" s="399"/>
      <c r="AM62" s="400"/>
      <c r="AN62" s="398"/>
      <c r="AO62" s="401">
        <f t="shared" si="15"/>
        <v>0</v>
      </c>
      <c r="AP62" s="310" t="str">
        <f t="shared" si="16"/>
        <v/>
      </c>
      <c r="AQ62" s="243"/>
      <c r="AR62" s="306"/>
      <c r="AS62" s="399"/>
      <c r="AT62" s="400"/>
      <c r="AU62" s="398"/>
      <c r="AV62" s="401">
        <f t="shared" si="17"/>
        <v>0</v>
      </c>
      <c r="AW62" s="310" t="str">
        <f t="shared" si="18"/>
        <v/>
      </c>
    </row>
    <row r="63" spans="1:49" x14ac:dyDescent="0.35">
      <c r="A63" s="330"/>
      <c r="B63" s="403" t="s">
        <v>74</v>
      </c>
      <c r="C63" s="404"/>
      <c r="D63" s="405"/>
      <c r="E63" s="404"/>
      <c r="F63" s="406"/>
      <c r="G63" s="407"/>
      <c r="H63" s="407"/>
      <c r="I63" s="408">
        <f>SUM(I53:I54,I45,I46:I49)</f>
        <v>366.89529999999996</v>
      </c>
      <c r="J63" s="407"/>
      <c r="K63" s="407"/>
      <c r="L63" s="408">
        <f>SUM(L53:L54,L45,L46:L49)</f>
        <v>375.77004999999997</v>
      </c>
      <c r="M63" s="316">
        <f t="shared" si="9"/>
        <v>8.8747500000000059</v>
      </c>
      <c r="N63" s="317">
        <f t="shared" si="10"/>
        <v>2.4188780832024848E-2</v>
      </c>
      <c r="O63" s="409"/>
      <c r="P63" s="407"/>
      <c r="Q63" s="407"/>
      <c r="R63" s="408">
        <f>SUM(R53:R54,R45,R46:R49)</f>
        <v>383.01376999999997</v>
      </c>
      <c r="S63" s="410"/>
      <c r="T63" s="316">
        <f t="shared" si="26"/>
        <v>7.2437199999999962</v>
      </c>
      <c r="U63" s="317">
        <f t="shared" si="27"/>
        <v>1.9277001985655847E-2</v>
      </c>
      <c r="V63" s="243"/>
      <c r="W63" s="407"/>
      <c r="X63" s="407"/>
      <c r="Y63" s="408">
        <f>SUM(Y53:Y54,Y45,Y46:Y49)</f>
        <v>392.25376999999997</v>
      </c>
      <c r="Z63" s="410"/>
      <c r="AA63" s="316">
        <f t="shared" si="11"/>
        <v>9.2400000000000091</v>
      </c>
      <c r="AB63" s="317">
        <f t="shared" si="12"/>
        <v>2.4124459024018927E-2</v>
      </c>
      <c r="AC63" s="243"/>
      <c r="AD63" s="407"/>
      <c r="AE63" s="407"/>
      <c r="AF63" s="408">
        <f>SUM(AF53:AF54,AF45,AF46:AF49)</f>
        <v>401.86376999999999</v>
      </c>
      <c r="AG63" s="410"/>
      <c r="AH63" s="316">
        <f t="shared" si="13"/>
        <v>9.6100000000000136</v>
      </c>
      <c r="AI63" s="317">
        <f t="shared" si="14"/>
        <v>2.4499445856186453E-2</v>
      </c>
      <c r="AJ63" s="243"/>
      <c r="AK63" s="407"/>
      <c r="AL63" s="407"/>
      <c r="AM63" s="408">
        <f>SUM(AM53:AM54,AM45,AM46:AM49)</f>
        <v>412.12376999999998</v>
      </c>
      <c r="AN63" s="410"/>
      <c r="AO63" s="316">
        <f t="shared" si="15"/>
        <v>10.259999999999991</v>
      </c>
      <c r="AP63" s="317">
        <f t="shared" si="16"/>
        <v>2.5531040033790534E-2</v>
      </c>
      <c r="AQ63" s="243"/>
      <c r="AR63" s="407"/>
      <c r="AS63" s="407"/>
      <c r="AT63" s="408">
        <f>SUM(AT53:AT54,AT45,AT46:AT49)</f>
        <v>419.41377</v>
      </c>
      <c r="AU63" s="410"/>
      <c r="AV63" s="316">
        <f t="shared" si="17"/>
        <v>7.2900000000000205</v>
      </c>
      <c r="AW63" s="317">
        <f t="shared" si="18"/>
        <v>1.7688860800239747E-2</v>
      </c>
    </row>
    <row r="64" spans="1:49" x14ac:dyDescent="0.35">
      <c r="A64" s="330"/>
      <c r="B64" s="311" t="s">
        <v>51</v>
      </c>
      <c r="C64" s="262"/>
      <c r="D64" s="312"/>
      <c r="E64" s="262"/>
      <c r="F64" s="313"/>
      <c r="G64" s="137">
        <v>-0.11700000000000001</v>
      </c>
      <c r="H64" s="320"/>
      <c r="I64" s="268">
        <f>+I63*G64</f>
        <v>-42.9267501</v>
      </c>
      <c r="J64" s="137">
        <v>-0.11700000000000001</v>
      </c>
      <c r="K64" s="320"/>
      <c r="L64" s="268">
        <f>+L63*J64</f>
        <v>-43.965095849999997</v>
      </c>
      <c r="M64" s="268">
        <f t="shared" si="9"/>
        <v>-1.0383457499999977</v>
      </c>
      <c r="N64" s="269">
        <f t="shared" si="10"/>
        <v>2.4188780832024779E-2</v>
      </c>
      <c r="O64" s="268"/>
      <c r="P64" s="137">
        <v>-0.11700000000000001</v>
      </c>
      <c r="Q64" s="320"/>
      <c r="R64" s="268">
        <f>+R63*P64</f>
        <v>-44.812611089999997</v>
      </c>
      <c r="S64" s="318"/>
      <c r="T64" s="268">
        <f t="shared" si="26"/>
        <v>-0.84751523999999989</v>
      </c>
      <c r="U64" s="269">
        <f t="shared" si="27"/>
        <v>1.9277001985655854E-2</v>
      </c>
      <c r="V64" s="243"/>
      <c r="W64" s="137">
        <v>-0.11700000000000001</v>
      </c>
      <c r="X64" s="320"/>
      <c r="Y64" s="268">
        <f>+Y63*W64</f>
        <v>-45.893691089999997</v>
      </c>
      <c r="Z64" s="318"/>
      <c r="AA64" s="268">
        <f t="shared" si="11"/>
        <v>-1.08108</v>
      </c>
      <c r="AB64" s="269">
        <f t="shared" si="12"/>
        <v>2.4124459024018902E-2</v>
      </c>
      <c r="AC64" s="243"/>
      <c r="AD64" s="137">
        <v>-0.11700000000000001</v>
      </c>
      <c r="AE64" s="320"/>
      <c r="AF64" s="268">
        <f>+AF63*AD64</f>
        <v>-47.018061090000003</v>
      </c>
      <c r="AG64" s="318"/>
      <c r="AH64" s="268">
        <f t="shared" si="13"/>
        <v>-1.1243700000000061</v>
      </c>
      <c r="AI64" s="269">
        <f t="shared" si="14"/>
        <v>2.449944585618655E-2</v>
      </c>
      <c r="AJ64" s="243"/>
      <c r="AK64" s="137">
        <v>-0.11700000000000001</v>
      </c>
      <c r="AL64" s="320"/>
      <c r="AM64" s="268">
        <f>+AM63*AK64</f>
        <v>-48.218481089999997</v>
      </c>
      <c r="AN64" s="318"/>
      <c r="AO64" s="268">
        <f t="shared" si="15"/>
        <v>-1.200419999999994</v>
      </c>
      <c r="AP64" s="269">
        <f t="shared" si="16"/>
        <v>2.5531040033790427E-2</v>
      </c>
      <c r="AQ64" s="243"/>
      <c r="AR64" s="137">
        <v>-0.11700000000000001</v>
      </c>
      <c r="AS64" s="320"/>
      <c r="AT64" s="268">
        <f>+AT63*AR64</f>
        <v>-49.071411090000005</v>
      </c>
      <c r="AU64" s="318"/>
      <c r="AV64" s="268">
        <f t="shared" si="17"/>
        <v>-0.85293000000000774</v>
      </c>
      <c r="AW64" s="269">
        <f t="shared" si="18"/>
        <v>1.7688860800239858E-2</v>
      </c>
    </row>
    <row r="65" spans="1:51" x14ac:dyDescent="0.35">
      <c r="A65" s="330"/>
      <c r="B65" s="404" t="s">
        <v>52</v>
      </c>
      <c r="C65" s="404"/>
      <c r="D65" s="405"/>
      <c r="E65" s="404"/>
      <c r="F65" s="411"/>
      <c r="G65" s="412">
        <v>0.13</v>
      </c>
      <c r="H65" s="413"/>
      <c r="I65" s="414">
        <f>I63*G65</f>
        <v>47.696388999999996</v>
      </c>
      <c r="J65" s="412">
        <v>0.13</v>
      </c>
      <c r="K65" s="413"/>
      <c r="L65" s="414">
        <f>L63*J65</f>
        <v>48.850106499999995</v>
      </c>
      <c r="M65" s="268">
        <f t="shared" si="9"/>
        <v>1.1537174999999991</v>
      </c>
      <c r="N65" s="269">
        <f t="shared" si="10"/>
        <v>2.4188780832024814E-2</v>
      </c>
      <c r="O65" s="414"/>
      <c r="P65" s="412">
        <v>0.13</v>
      </c>
      <c r="Q65" s="413"/>
      <c r="R65" s="414">
        <f>R63*P65</f>
        <v>49.7917901</v>
      </c>
      <c r="S65" s="415"/>
      <c r="T65" s="268">
        <f t="shared" si="26"/>
        <v>0.94168360000000462</v>
      </c>
      <c r="U65" s="269">
        <f t="shared" si="27"/>
        <v>1.9277001985655951E-2</v>
      </c>
      <c r="V65" s="243"/>
      <c r="W65" s="412">
        <v>0.13</v>
      </c>
      <c r="X65" s="413"/>
      <c r="Y65" s="414">
        <f>Y63*W65</f>
        <v>50.9929901</v>
      </c>
      <c r="Z65" s="415"/>
      <c r="AA65" s="268">
        <f t="shared" si="11"/>
        <v>1.2012</v>
      </c>
      <c r="AB65" s="269">
        <f t="shared" si="12"/>
        <v>2.4124459024018902E-2</v>
      </c>
      <c r="AC65" s="243"/>
      <c r="AD65" s="412">
        <v>0.13</v>
      </c>
      <c r="AE65" s="413"/>
      <c r="AF65" s="414">
        <f>AF63*AD65</f>
        <v>52.242290099999998</v>
      </c>
      <c r="AG65" s="415"/>
      <c r="AH65" s="268">
        <f t="shared" si="13"/>
        <v>1.2492999999999981</v>
      </c>
      <c r="AI65" s="269">
        <f t="shared" si="14"/>
        <v>2.449944585618638E-2</v>
      </c>
      <c r="AJ65" s="243"/>
      <c r="AK65" s="412">
        <v>0.13</v>
      </c>
      <c r="AL65" s="413"/>
      <c r="AM65" s="414">
        <f>AM63*AK65</f>
        <v>53.576090100000002</v>
      </c>
      <c r="AN65" s="415"/>
      <c r="AO65" s="268">
        <f t="shared" si="15"/>
        <v>1.3338000000000036</v>
      </c>
      <c r="AP65" s="269">
        <f t="shared" si="16"/>
        <v>2.5531040033790628E-2</v>
      </c>
      <c r="AQ65" s="243"/>
      <c r="AR65" s="412">
        <v>0.13</v>
      </c>
      <c r="AS65" s="413"/>
      <c r="AT65" s="414">
        <f>AT63*AR65</f>
        <v>54.523790099999999</v>
      </c>
      <c r="AU65" s="415"/>
      <c r="AV65" s="268">
        <f t="shared" si="17"/>
        <v>0.94769999999999754</v>
      </c>
      <c r="AW65" s="269">
        <f t="shared" si="18"/>
        <v>1.768886080023965E-2</v>
      </c>
    </row>
    <row r="66" spans="1:51" ht="15" thickBot="1" x14ac:dyDescent="0.4">
      <c r="A66" s="330"/>
      <c r="B66" s="553" t="s">
        <v>75</v>
      </c>
      <c r="C66" s="553"/>
      <c r="D66" s="553"/>
      <c r="E66" s="416"/>
      <c r="F66" s="325"/>
      <c r="G66" s="325"/>
      <c r="H66" s="325"/>
      <c r="I66" s="417">
        <f>SUM(I63:I65)</f>
        <v>371.66493889999998</v>
      </c>
      <c r="J66" s="325"/>
      <c r="K66" s="325"/>
      <c r="L66" s="417">
        <f>SUM(L63:L65)</f>
        <v>380.65506064999994</v>
      </c>
      <c r="M66" s="393">
        <f t="shared" si="9"/>
        <v>8.9901217499999575</v>
      </c>
      <c r="N66" s="394">
        <f t="shared" si="10"/>
        <v>2.4188780832024716E-2</v>
      </c>
      <c r="O66" s="327"/>
      <c r="P66" s="325"/>
      <c r="Q66" s="325"/>
      <c r="R66" s="417">
        <f>SUM(R63:R65)</f>
        <v>387.99294900999996</v>
      </c>
      <c r="S66" s="329"/>
      <c r="T66" s="393">
        <f t="shared" si="26"/>
        <v>7.3378883600000222</v>
      </c>
      <c r="U66" s="394">
        <f t="shared" si="27"/>
        <v>1.9277001985655916E-2</v>
      </c>
      <c r="V66" s="243"/>
      <c r="W66" s="325"/>
      <c r="X66" s="325"/>
      <c r="Y66" s="417">
        <f>SUM(Y63:Y65)</f>
        <v>397.35306900999996</v>
      </c>
      <c r="Z66" s="329"/>
      <c r="AA66" s="393">
        <f t="shared" si="11"/>
        <v>9.3601199999999949</v>
      </c>
      <c r="AB66" s="394">
        <f t="shared" si="12"/>
        <v>2.4124459024018892E-2</v>
      </c>
      <c r="AC66" s="243"/>
      <c r="AD66" s="325"/>
      <c r="AE66" s="325"/>
      <c r="AF66" s="417">
        <f>SUM(AF63:AF65)</f>
        <v>407.08799900999998</v>
      </c>
      <c r="AG66" s="329"/>
      <c r="AH66" s="393">
        <f t="shared" si="13"/>
        <v>9.7349300000000198</v>
      </c>
      <c r="AI66" s="394">
        <f t="shared" si="14"/>
        <v>2.4499445856186471E-2</v>
      </c>
      <c r="AJ66" s="243"/>
      <c r="AK66" s="325"/>
      <c r="AL66" s="325"/>
      <c r="AM66" s="417">
        <f>SUM(AM63:AM65)</f>
        <v>417.48137900999996</v>
      </c>
      <c r="AN66" s="329"/>
      <c r="AO66" s="393">
        <f t="shared" si="15"/>
        <v>10.393379999999979</v>
      </c>
      <c r="AP66" s="394">
        <f t="shared" si="16"/>
        <v>2.5531040033790506E-2</v>
      </c>
      <c r="AQ66" s="243"/>
      <c r="AR66" s="325"/>
      <c r="AS66" s="325"/>
      <c r="AT66" s="417">
        <f>SUM(AT63:AT65)</f>
        <v>424.86614900999996</v>
      </c>
      <c r="AU66" s="329"/>
      <c r="AV66" s="393">
        <f t="shared" si="17"/>
        <v>7.3847700000000032</v>
      </c>
      <c r="AW66" s="394">
        <f t="shared" si="18"/>
        <v>1.7688860800239705E-2</v>
      </c>
    </row>
    <row r="67" spans="1:51" ht="15" thickBot="1" x14ac:dyDescent="0.4">
      <c r="A67" s="330"/>
      <c r="B67" s="395"/>
      <c r="C67" s="396"/>
      <c r="D67" s="397"/>
      <c r="E67" s="396"/>
      <c r="F67" s="418"/>
      <c r="G67" s="419"/>
      <c r="H67" s="420"/>
      <c r="I67" s="402"/>
      <c r="J67" s="419"/>
      <c r="K67" s="420"/>
      <c r="L67" s="402"/>
      <c r="M67" s="401"/>
      <c r="N67" s="421"/>
      <c r="O67" s="402"/>
      <c r="P67" s="419"/>
      <c r="Q67" s="420"/>
      <c r="R67" s="402"/>
      <c r="S67" s="398"/>
      <c r="T67" s="401"/>
      <c r="U67" s="421"/>
      <c r="V67" s="243"/>
      <c r="W67" s="419"/>
      <c r="X67" s="420"/>
      <c r="Y67" s="402"/>
      <c r="Z67" s="398"/>
      <c r="AA67" s="401"/>
      <c r="AB67" s="421"/>
      <c r="AC67" s="243"/>
      <c r="AD67" s="419"/>
      <c r="AE67" s="420"/>
      <c r="AF67" s="402"/>
      <c r="AG67" s="398"/>
      <c r="AH67" s="401"/>
      <c r="AI67" s="421"/>
      <c r="AJ67" s="243"/>
      <c r="AK67" s="419"/>
      <c r="AL67" s="420"/>
      <c r="AM67" s="402"/>
      <c r="AN67" s="398"/>
      <c r="AO67" s="401"/>
      <c r="AP67" s="421"/>
      <c r="AQ67" s="243"/>
      <c r="AR67" s="419"/>
      <c r="AS67" s="420"/>
      <c r="AT67" s="402"/>
      <c r="AU67" s="398"/>
      <c r="AV67" s="401"/>
      <c r="AW67" s="421"/>
    </row>
    <row r="68" spans="1:51" x14ac:dyDescent="0.35">
      <c r="A68" s="237"/>
      <c r="B68" s="360"/>
      <c r="C68" s="237"/>
      <c r="D68" s="238"/>
      <c r="E68" s="237"/>
      <c r="F68" s="237"/>
      <c r="G68" s="237"/>
      <c r="H68" s="237"/>
      <c r="I68" s="253"/>
      <c r="J68" s="237"/>
      <c r="K68" s="237"/>
      <c r="L68" s="253"/>
      <c r="M68" s="253"/>
      <c r="N68" s="253"/>
      <c r="O68" s="253"/>
      <c r="P68" s="237"/>
      <c r="Q68" s="237"/>
      <c r="R68" s="253"/>
      <c r="S68" s="237"/>
      <c r="T68" s="237"/>
      <c r="U68" s="237"/>
      <c r="V68" s="243"/>
      <c r="W68" s="237"/>
      <c r="X68" s="237"/>
      <c r="Y68" s="253"/>
      <c r="Z68" s="237"/>
      <c r="AA68" s="237"/>
      <c r="AB68" s="237"/>
      <c r="AC68" s="243"/>
      <c r="AD68" s="237"/>
      <c r="AE68" s="237"/>
      <c r="AF68" s="253"/>
      <c r="AG68" s="237"/>
      <c r="AH68" s="237"/>
      <c r="AI68" s="237"/>
      <c r="AJ68" s="243"/>
      <c r="AK68" s="237"/>
      <c r="AL68" s="237"/>
      <c r="AM68" s="253"/>
      <c r="AN68" s="237"/>
      <c r="AO68" s="237"/>
      <c r="AP68" s="237"/>
      <c r="AQ68" s="243"/>
      <c r="AR68" s="237"/>
      <c r="AS68" s="237"/>
      <c r="AT68" s="253"/>
      <c r="AU68" s="237"/>
      <c r="AV68" s="237"/>
      <c r="AW68" s="237"/>
    </row>
    <row r="69" spans="1:51" x14ac:dyDescent="0.35">
      <c r="A69" s="237"/>
      <c r="B69" s="364" t="s">
        <v>55</v>
      </c>
      <c r="C69" s="237"/>
      <c r="D69" s="238"/>
      <c r="E69" s="237"/>
      <c r="F69" s="237"/>
      <c r="G69" s="167">
        <v>2.9499999999999998E-2</v>
      </c>
      <c r="H69" s="237"/>
      <c r="I69" s="237"/>
      <c r="J69" s="167">
        <v>2.9499999999999998E-2</v>
      </c>
      <c r="K69" s="237"/>
      <c r="L69" s="237"/>
      <c r="M69" s="237"/>
      <c r="N69" s="237"/>
      <c r="O69" s="237"/>
      <c r="P69" s="167">
        <v>2.9499999999999998E-2</v>
      </c>
      <c r="Q69" s="237"/>
      <c r="R69" s="237"/>
      <c r="S69" s="237"/>
      <c r="T69" s="237"/>
      <c r="U69" s="237"/>
      <c r="V69" s="243"/>
      <c r="W69" s="167">
        <v>2.9499999999999998E-2</v>
      </c>
      <c r="X69" s="237"/>
      <c r="Y69" s="237"/>
      <c r="Z69" s="237"/>
      <c r="AA69" s="237"/>
      <c r="AB69" s="237"/>
      <c r="AC69" s="243"/>
      <c r="AD69" s="167">
        <v>2.9499999999999998E-2</v>
      </c>
      <c r="AE69" s="237"/>
      <c r="AF69" s="237"/>
      <c r="AG69" s="237"/>
      <c r="AH69" s="237"/>
      <c r="AI69" s="237"/>
      <c r="AJ69" s="243"/>
      <c r="AK69" s="167">
        <v>2.9499999999999998E-2</v>
      </c>
      <c r="AL69" s="237"/>
      <c r="AM69" s="237"/>
      <c r="AN69" s="237"/>
      <c r="AO69" s="237"/>
      <c r="AP69" s="237"/>
      <c r="AQ69" s="243"/>
      <c r="AR69" s="167">
        <v>2.9499999999999998E-2</v>
      </c>
      <c r="AS69" s="237"/>
      <c r="AT69" s="237"/>
      <c r="AU69" s="237"/>
      <c r="AV69" s="237"/>
      <c r="AW69" s="237"/>
    </row>
    <row r="70" spans="1:51" x14ac:dyDescent="0.35">
      <c r="A70" s="237"/>
      <c r="B70" s="360"/>
      <c r="C70" s="237"/>
      <c r="D70" s="238"/>
      <c r="E70" s="237"/>
      <c r="F70" s="237"/>
      <c r="G70" s="237"/>
      <c r="H70" s="237"/>
      <c r="I70" s="237"/>
      <c r="J70" s="237"/>
      <c r="Q70" s="237"/>
      <c r="X70" s="237"/>
      <c r="AE70" s="237"/>
      <c r="AL70" s="237"/>
      <c r="AS70" s="237"/>
    </row>
    <row r="71" spans="1:51" ht="18" x14ac:dyDescent="0.4">
      <c r="A71" s="237"/>
      <c r="B71" s="540" t="s">
        <v>0</v>
      </c>
      <c r="C71" s="540"/>
      <c r="D71" s="540"/>
      <c r="E71" s="540"/>
      <c r="F71" s="540"/>
      <c r="G71" s="540"/>
      <c r="H71" s="540"/>
      <c r="I71" s="540"/>
      <c r="J71" s="540"/>
    </row>
    <row r="72" spans="1:51" ht="18" x14ac:dyDescent="0.4">
      <c r="A72" s="237"/>
      <c r="B72" s="540" t="s">
        <v>1</v>
      </c>
      <c r="C72" s="540"/>
      <c r="D72" s="540"/>
      <c r="E72" s="540"/>
      <c r="F72" s="540"/>
      <c r="G72" s="540"/>
      <c r="H72" s="540"/>
      <c r="I72" s="540"/>
      <c r="J72" s="540"/>
    </row>
    <row r="73" spans="1:51" x14ac:dyDescent="0.35">
      <c r="A73" s="237"/>
      <c r="B73" s="360"/>
      <c r="C73" s="237"/>
      <c r="D73" s="238"/>
      <c r="E73" s="237"/>
      <c r="F73" s="237"/>
      <c r="G73" s="237"/>
      <c r="H73" s="237"/>
    </row>
    <row r="74" spans="1:51" x14ac:dyDescent="0.35">
      <c r="A74" s="237"/>
      <c r="B74" s="360"/>
      <c r="C74" s="237"/>
      <c r="D74" s="238"/>
      <c r="E74" s="237"/>
      <c r="F74" s="237"/>
      <c r="G74" s="237"/>
      <c r="H74" s="237"/>
    </row>
    <row r="75" spans="1:51" ht="15.5" x14ac:dyDescent="0.35">
      <c r="A75" s="237"/>
      <c r="B75" s="364" t="s">
        <v>2</v>
      </c>
      <c r="C75" s="237"/>
      <c r="D75" s="422" t="s">
        <v>67</v>
      </c>
      <c r="E75" s="343"/>
      <c r="F75" s="343"/>
      <c r="G75" s="343"/>
      <c r="H75" s="343"/>
      <c r="I75" s="343"/>
      <c r="J75" s="343"/>
      <c r="K75" s="281"/>
      <c r="L75" s="281"/>
      <c r="M75" s="281"/>
    </row>
    <row r="76" spans="1:51" ht="15.5" x14ac:dyDescent="0.35">
      <c r="A76" s="237"/>
      <c r="B76" s="366"/>
      <c r="C76" s="237"/>
      <c r="D76" s="241"/>
      <c r="E76" s="241"/>
      <c r="F76" s="242"/>
      <c r="G76" s="242"/>
      <c r="H76" s="242"/>
      <c r="I76" s="242"/>
      <c r="J76" s="242"/>
      <c r="K76" s="243"/>
      <c r="L76" s="243"/>
      <c r="M76" s="242"/>
      <c r="N76" s="243"/>
      <c r="O76" s="243"/>
      <c r="P76" s="243"/>
      <c r="Q76" s="242"/>
      <c r="U76" s="243"/>
      <c r="V76" s="243"/>
      <c r="W76" s="243"/>
      <c r="X76" s="242"/>
      <c r="AB76" s="243"/>
      <c r="AC76" s="243"/>
      <c r="AD76" s="243"/>
      <c r="AE76" s="242"/>
      <c r="AI76" s="243"/>
      <c r="AJ76" s="243"/>
      <c r="AK76" s="243"/>
      <c r="AL76" s="242"/>
      <c r="AP76" s="243"/>
      <c r="AQ76" s="243"/>
      <c r="AR76" s="243"/>
      <c r="AS76" s="242"/>
      <c r="AW76" s="243"/>
      <c r="AX76" s="243"/>
      <c r="AY76" s="243"/>
    </row>
    <row r="77" spans="1:51" ht="15.5" x14ac:dyDescent="0.35">
      <c r="A77" s="237"/>
      <c r="B77" s="364" t="s">
        <v>4</v>
      </c>
      <c r="C77" s="237"/>
      <c r="D77" s="244" t="s">
        <v>5</v>
      </c>
      <c r="E77" s="241"/>
      <c r="F77" s="242"/>
      <c r="G77" s="243"/>
      <c r="H77" s="242"/>
      <c r="I77" s="245"/>
      <c r="J77" s="242"/>
      <c r="K77" s="246"/>
      <c r="L77" s="243"/>
      <c r="M77" s="245"/>
      <c r="N77" s="243"/>
      <c r="O77" s="247"/>
      <c r="P77" s="248"/>
      <c r="Q77" s="242"/>
      <c r="R77" s="246"/>
      <c r="S77" s="243"/>
      <c r="T77" s="245"/>
      <c r="U77" s="243"/>
      <c r="V77" s="247"/>
      <c r="W77" s="248"/>
      <c r="X77" s="242"/>
      <c r="Y77" s="246"/>
      <c r="Z77" s="243"/>
      <c r="AA77" s="245"/>
      <c r="AB77" s="243"/>
      <c r="AC77" s="247"/>
      <c r="AD77" s="248"/>
      <c r="AE77" s="242"/>
      <c r="AF77" s="246"/>
      <c r="AG77" s="243"/>
      <c r="AH77" s="245"/>
      <c r="AI77" s="243"/>
      <c r="AJ77" s="247"/>
      <c r="AK77" s="248"/>
      <c r="AL77" s="242"/>
      <c r="AM77" s="246"/>
      <c r="AN77" s="243"/>
      <c r="AO77" s="245"/>
      <c r="AP77" s="243"/>
      <c r="AQ77" s="247"/>
      <c r="AR77" s="248"/>
      <c r="AS77" s="242"/>
      <c r="AT77" s="246"/>
      <c r="AU77" s="243"/>
      <c r="AV77" s="245"/>
      <c r="AW77" s="243"/>
      <c r="AX77" s="247"/>
      <c r="AY77" s="248"/>
    </row>
    <row r="78" spans="1:51" ht="15.5" x14ac:dyDescent="0.35">
      <c r="A78" s="237"/>
      <c r="B78" s="366"/>
      <c r="C78" s="237"/>
      <c r="D78" s="241"/>
      <c r="E78" s="241"/>
      <c r="F78" s="241"/>
      <c r="G78" s="241"/>
      <c r="H78" s="241"/>
      <c r="I78" s="241"/>
      <c r="J78" s="241"/>
      <c r="Q78" s="241"/>
      <c r="X78" s="241"/>
      <c r="AE78" s="241"/>
      <c r="AL78" s="241"/>
      <c r="AS78" s="241"/>
    </row>
    <row r="79" spans="1:51" x14ac:dyDescent="0.35">
      <c r="A79" s="237"/>
      <c r="B79" s="366"/>
      <c r="C79" s="237"/>
      <c r="D79" s="250" t="s">
        <v>6</v>
      </c>
      <c r="E79" s="251"/>
      <c r="F79" s="237"/>
      <c r="G79" s="252">
        <v>2800</v>
      </c>
      <c r="H79" s="251" t="s">
        <v>7</v>
      </c>
      <c r="I79" s="237"/>
      <c r="J79" s="237"/>
      <c r="Q79" s="237"/>
      <c r="X79" s="237"/>
      <c r="AE79" s="237"/>
      <c r="AL79" s="237"/>
      <c r="AS79" s="237"/>
    </row>
    <row r="80" spans="1:51" x14ac:dyDescent="0.35">
      <c r="A80" s="237"/>
      <c r="B80" s="366"/>
      <c r="C80" s="237"/>
      <c r="D80" s="238"/>
      <c r="E80" s="237"/>
      <c r="F80" s="237"/>
      <c r="G80" s="237"/>
      <c r="H80" s="237"/>
      <c r="I80" s="237"/>
      <c r="J80" s="237"/>
      <c r="Q80" s="237"/>
      <c r="X80" s="237"/>
      <c r="AE80" s="237"/>
      <c r="AL80" s="237"/>
      <c r="AS80" s="237"/>
    </row>
    <row r="81" spans="1:49" s="15" customFormat="1" x14ac:dyDescent="0.35">
      <c r="A81" s="13"/>
      <c r="B81" s="423"/>
      <c r="C81" s="13"/>
      <c r="D81" s="48"/>
      <c r="E81" s="46"/>
      <c r="F81" s="13"/>
      <c r="G81" s="542" t="str">
        <f>G13</f>
        <v>2023 Board-Approved</v>
      </c>
      <c r="H81" s="543"/>
      <c r="I81" s="544"/>
      <c r="J81" s="542" t="s">
        <v>9</v>
      </c>
      <c r="K81" s="543"/>
      <c r="L81" s="544"/>
      <c r="M81" s="542" t="s">
        <v>10</v>
      </c>
      <c r="N81" s="544"/>
      <c r="O81" s="254"/>
      <c r="P81" s="542" t="s">
        <v>11</v>
      </c>
      <c r="Q81" s="543"/>
      <c r="R81" s="544"/>
      <c r="S81" s="13"/>
      <c r="T81" s="542" t="s">
        <v>10</v>
      </c>
      <c r="U81" s="544"/>
      <c r="V81" s="255"/>
      <c r="W81" s="542" t="s">
        <v>12</v>
      </c>
      <c r="X81" s="543"/>
      <c r="Y81" s="544"/>
      <c r="Z81" s="13"/>
      <c r="AA81" s="542" t="s">
        <v>10</v>
      </c>
      <c r="AB81" s="544"/>
      <c r="AC81" s="255"/>
      <c r="AD81" s="542" t="s">
        <v>13</v>
      </c>
      <c r="AE81" s="543"/>
      <c r="AF81" s="544"/>
      <c r="AG81" s="13"/>
      <c r="AH81" s="542" t="s">
        <v>10</v>
      </c>
      <c r="AI81" s="544"/>
      <c r="AJ81" s="255"/>
      <c r="AK81" s="542" t="s">
        <v>14</v>
      </c>
      <c r="AL81" s="543"/>
      <c r="AM81" s="544"/>
      <c r="AN81" s="13"/>
      <c r="AO81" s="542" t="s">
        <v>10</v>
      </c>
      <c r="AP81" s="544"/>
      <c r="AQ81" s="255"/>
      <c r="AR81" s="542" t="s">
        <v>15</v>
      </c>
      <c r="AS81" s="543"/>
      <c r="AT81" s="544"/>
      <c r="AU81" s="13"/>
      <c r="AV81" s="542" t="s">
        <v>10</v>
      </c>
      <c r="AW81" s="544"/>
    </row>
    <row r="82" spans="1:49" x14ac:dyDescent="0.35">
      <c r="A82" s="237"/>
      <c r="B82" s="424"/>
      <c r="C82" s="237"/>
      <c r="D82" s="554" t="s">
        <v>16</v>
      </c>
      <c r="E82" s="425"/>
      <c r="F82" s="237"/>
      <c r="G82" s="426" t="s">
        <v>17</v>
      </c>
      <c r="H82" s="427" t="s">
        <v>18</v>
      </c>
      <c r="I82" s="428" t="s">
        <v>19</v>
      </c>
      <c r="J82" s="426" t="s">
        <v>17</v>
      </c>
      <c r="K82" s="427" t="s">
        <v>18</v>
      </c>
      <c r="L82" s="428" t="s">
        <v>19</v>
      </c>
      <c r="M82" s="547" t="s">
        <v>20</v>
      </c>
      <c r="N82" s="549" t="s">
        <v>21</v>
      </c>
      <c r="O82" s="428"/>
      <c r="P82" s="426" t="s">
        <v>17</v>
      </c>
      <c r="Q82" s="427" t="s">
        <v>18</v>
      </c>
      <c r="R82" s="428" t="s">
        <v>19</v>
      </c>
      <c r="S82" s="237"/>
      <c r="T82" s="555" t="s">
        <v>20</v>
      </c>
      <c r="U82" s="556" t="s">
        <v>21</v>
      </c>
      <c r="V82" s="243"/>
      <c r="W82" s="426" t="s">
        <v>17</v>
      </c>
      <c r="X82" s="427" t="s">
        <v>18</v>
      </c>
      <c r="Y82" s="428" t="s">
        <v>19</v>
      </c>
      <c r="Z82" s="237"/>
      <c r="AA82" s="555" t="s">
        <v>20</v>
      </c>
      <c r="AB82" s="556" t="s">
        <v>21</v>
      </c>
      <c r="AC82" s="243"/>
      <c r="AD82" s="426" t="s">
        <v>17</v>
      </c>
      <c r="AE82" s="427" t="s">
        <v>18</v>
      </c>
      <c r="AF82" s="428" t="s">
        <v>19</v>
      </c>
      <c r="AG82" s="237"/>
      <c r="AH82" s="555" t="s">
        <v>20</v>
      </c>
      <c r="AI82" s="556" t="s">
        <v>21</v>
      </c>
      <c r="AJ82" s="243"/>
      <c r="AK82" s="426" t="s">
        <v>17</v>
      </c>
      <c r="AL82" s="427" t="s">
        <v>18</v>
      </c>
      <c r="AM82" s="428" t="s">
        <v>19</v>
      </c>
      <c r="AN82" s="237"/>
      <c r="AO82" s="555" t="s">
        <v>20</v>
      </c>
      <c r="AP82" s="556" t="s">
        <v>21</v>
      </c>
      <c r="AQ82" s="243"/>
      <c r="AR82" s="426" t="s">
        <v>17</v>
      </c>
      <c r="AS82" s="427" t="s">
        <v>18</v>
      </c>
      <c r="AT82" s="428" t="s">
        <v>19</v>
      </c>
      <c r="AU82" s="237"/>
      <c r="AV82" s="555" t="s">
        <v>20</v>
      </c>
      <c r="AW82" s="556" t="s">
        <v>21</v>
      </c>
    </row>
    <row r="83" spans="1:49" x14ac:dyDescent="0.35">
      <c r="A83" s="237"/>
      <c r="B83" s="424"/>
      <c r="C83" s="237"/>
      <c r="D83" s="546"/>
      <c r="E83" s="425"/>
      <c r="F83" s="237"/>
      <c r="G83" s="429" t="s">
        <v>22</v>
      </c>
      <c r="H83" s="430"/>
      <c r="I83" s="430" t="s">
        <v>22</v>
      </c>
      <c r="J83" s="429" t="s">
        <v>22</v>
      </c>
      <c r="K83" s="430"/>
      <c r="L83" s="430" t="s">
        <v>22</v>
      </c>
      <c r="M83" s="548"/>
      <c r="N83" s="550"/>
      <c r="O83" s="430"/>
      <c r="P83" s="429" t="s">
        <v>22</v>
      </c>
      <c r="Q83" s="430"/>
      <c r="R83" s="430" t="s">
        <v>22</v>
      </c>
      <c r="S83" s="237"/>
      <c r="T83" s="548"/>
      <c r="U83" s="550"/>
      <c r="V83" s="243"/>
      <c r="W83" s="429" t="s">
        <v>22</v>
      </c>
      <c r="X83" s="430"/>
      <c r="Y83" s="430" t="s">
        <v>22</v>
      </c>
      <c r="Z83" s="237"/>
      <c r="AA83" s="548"/>
      <c r="AB83" s="550"/>
      <c r="AC83" s="243"/>
      <c r="AD83" s="429" t="s">
        <v>22</v>
      </c>
      <c r="AE83" s="430"/>
      <c r="AF83" s="430" t="s">
        <v>22</v>
      </c>
      <c r="AG83" s="237"/>
      <c r="AH83" s="548"/>
      <c r="AI83" s="550"/>
      <c r="AJ83" s="243"/>
      <c r="AK83" s="429" t="s">
        <v>22</v>
      </c>
      <c r="AL83" s="430"/>
      <c r="AM83" s="430" t="s">
        <v>22</v>
      </c>
      <c r="AN83" s="237"/>
      <c r="AO83" s="548"/>
      <c r="AP83" s="550"/>
      <c r="AQ83" s="243"/>
      <c r="AR83" s="429" t="s">
        <v>22</v>
      </c>
      <c r="AS83" s="430"/>
      <c r="AT83" s="430" t="s">
        <v>22</v>
      </c>
      <c r="AU83" s="237"/>
      <c r="AV83" s="548"/>
      <c r="AW83" s="550"/>
    </row>
    <row r="84" spans="1:49" s="15" customFormat="1" x14ac:dyDescent="0.35">
      <c r="A84" s="13"/>
      <c r="B84" s="55" t="s">
        <v>23</v>
      </c>
      <c r="C84" s="56"/>
      <c r="D84" s="57" t="s">
        <v>24</v>
      </c>
      <c r="E84" s="56"/>
      <c r="F84" s="21"/>
      <c r="G84" s="58">
        <v>41.78</v>
      </c>
      <c r="H84" s="59">
        <v>1</v>
      </c>
      <c r="I84" s="60">
        <f t="shared" ref="I84:I89" si="54">H84*G84</f>
        <v>41.78</v>
      </c>
      <c r="J84" s="58">
        <v>43.7</v>
      </c>
      <c r="K84" s="59">
        <v>1</v>
      </c>
      <c r="L84" s="60">
        <f t="shared" ref="L84:L89" si="55">K84*J84</f>
        <v>43.7</v>
      </c>
      <c r="M84" s="61">
        <f>L84-I84</f>
        <v>1.9200000000000017</v>
      </c>
      <c r="N84" s="62">
        <f>IF(OR(I84=0,L84=0),"",(M84/I84))</f>
        <v>4.5955002393489749E-2</v>
      </c>
      <c r="O84" s="60"/>
      <c r="P84" s="58">
        <v>49.77</v>
      </c>
      <c r="Q84" s="59">
        <v>1</v>
      </c>
      <c r="R84" s="60">
        <f t="shared" ref="R84:R102" si="56">Q84*P84</f>
        <v>49.77</v>
      </c>
      <c r="S84" s="64"/>
      <c r="T84" s="61">
        <f t="shared" ref="T84:T93" si="57">R84-L84</f>
        <v>6.07</v>
      </c>
      <c r="U84" s="62">
        <f t="shared" ref="U84:U93" si="58">IF(OR(L84=0,R84=0),"",(T84/L84))</f>
        <v>0.13890160183066361</v>
      </c>
      <c r="V84" s="65"/>
      <c r="W84" s="58">
        <v>52.03</v>
      </c>
      <c r="X84" s="59">
        <v>1</v>
      </c>
      <c r="Y84" s="60">
        <f t="shared" ref="Y84:Y102" si="59">X84*W84</f>
        <v>52.03</v>
      </c>
      <c r="Z84" s="64"/>
      <c r="AA84" s="61">
        <f>Y84-R84</f>
        <v>2.259999999999998</v>
      </c>
      <c r="AB84" s="62">
        <f>IF(OR(R84=0,Y84=0),"",(AA84/R84))</f>
        <v>4.5408880851918784E-2</v>
      </c>
      <c r="AC84" s="65"/>
      <c r="AD84" s="58">
        <v>53.88</v>
      </c>
      <c r="AE84" s="59">
        <v>1</v>
      </c>
      <c r="AF84" s="60">
        <f t="shared" ref="AF84:AF102" si="60">AE84*AD84</f>
        <v>53.88</v>
      </c>
      <c r="AG84" s="64"/>
      <c r="AH84" s="61">
        <f>AF84-Y84</f>
        <v>1.8500000000000014</v>
      </c>
      <c r="AI84" s="62">
        <f>IF(OR(Y84=0,AF84=0),"",(AH84/Y84))</f>
        <v>3.5556409763597953E-2</v>
      </c>
      <c r="AJ84" s="65"/>
      <c r="AK84" s="58">
        <v>58.15</v>
      </c>
      <c r="AL84" s="59">
        <v>1</v>
      </c>
      <c r="AM84" s="60">
        <f t="shared" ref="AM84:AM102" si="61">AL84*AK84</f>
        <v>58.15</v>
      </c>
      <c r="AN84" s="64"/>
      <c r="AO84" s="61">
        <f>AM84-AF84</f>
        <v>4.269999999999996</v>
      </c>
      <c r="AP84" s="62">
        <f>IF(OR(AF84=0,AM84=0),"",(AO84/AF84))</f>
        <v>7.925018559762427E-2</v>
      </c>
      <c r="AQ84" s="65"/>
      <c r="AR84" s="58">
        <v>59.8</v>
      </c>
      <c r="AS84" s="59">
        <v>1</v>
      </c>
      <c r="AT84" s="60">
        <f t="shared" ref="AT84:AT102" si="62">AS84*AR84</f>
        <v>59.8</v>
      </c>
      <c r="AU84" s="64"/>
      <c r="AV84" s="61">
        <f>AT84-AM84</f>
        <v>1.6499999999999986</v>
      </c>
      <c r="AW84" s="62">
        <f>IF(OR(AM84=0,AT84=0),"",(AV84/AM84))</f>
        <v>2.8374892519346495E-2</v>
      </c>
    </row>
    <row r="85" spans="1:49" x14ac:dyDescent="0.35">
      <c r="A85" s="237"/>
      <c r="B85" s="66" t="s">
        <v>25</v>
      </c>
      <c r="C85" s="262"/>
      <c r="D85" s="263" t="s">
        <v>24</v>
      </c>
      <c r="E85" s="262"/>
      <c r="F85" s="264"/>
      <c r="G85" s="265">
        <v>-0.13</v>
      </c>
      <c r="H85" s="370">
        <v>1</v>
      </c>
      <c r="I85" s="267">
        <f t="shared" si="54"/>
        <v>-0.13</v>
      </c>
      <c r="J85" s="265">
        <v>-0.13</v>
      </c>
      <c r="K85" s="370">
        <v>1</v>
      </c>
      <c r="L85" s="267">
        <f t="shared" si="55"/>
        <v>-0.13</v>
      </c>
      <c r="M85" s="268">
        <f t="shared" ref="M85:M124" si="63">L85-I85</f>
        <v>0</v>
      </c>
      <c r="N85" s="269">
        <f t="shared" ref="N85:N124" si="64">IF(OR(I85=0,L85=0),"",(M85/I85))</f>
        <v>0</v>
      </c>
      <c r="O85" s="267"/>
      <c r="P85" s="265"/>
      <c r="Q85" s="370"/>
      <c r="R85" s="267">
        <f t="shared" si="56"/>
        <v>0</v>
      </c>
      <c r="S85" s="264"/>
      <c r="T85" s="268">
        <f t="shared" si="57"/>
        <v>0.13</v>
      </c>
      <c r="U85" s="269" t="str">
        <f t="shared" si="58"/>
        <v/>
      </c>
      <c r="V85" s="243"/>
      <c r="W85" s="265"/>
      <c r="X85" s="370"/>
      <c r="Y85" s="267">
        <f t="shared" si="59"/>
        <v>0</v>
      </c>
      <c r="Z85" s="264"/>
      <c r="AA85" s="268">
        <f t="shared" ref="AA85:AA100" si="65">Y85-R85</f>
        <v>0</v>
      </c>
      <c r="AB85" s="269" t="str">
        <f t="shared" ref="AB85:AB100" si="66">IF(OR(R85=0,Y85=0),"",(AA85/R85))</f>
        <v/>
      </c>
      <c r="AC85" s="243"/>
      <c r="AD85" s="265"/>
      <c r="AE85" s="370"/>
      <c r="AF85" s="267">
        <f t="shared" si="60"/>
        <v>0</v>
      </c>
      <c r="AG85" s="264"/>
      <c r="AH85" s="268">
        <f t="shared" ref="AH85:AH100" si="67">AF85-Y85</f>
        <v>0</v>
      </c>
      <c r="AI85" s="269" t="str">
        <f t="shared" ref="AI85:AI100" si="68">IF(OR(Y85=0,AF85=0),"",(AH85/Y85))</f>
        <v/>
      </c>
      <c r="AJ85" s="243"/>
      <c r="AK85" s="265"/>
      <c r="AL85" s="370"/>
      <c r="AM85" s="267">
        <f t="shared" si="61"/>
        <v>0</v>
      </c>
      <c r="AN85" s="264"/>
      <c r="AO85" s="268">
        <f t="shared" ref="AO85:AO100" si="69">AM85-AF85</f>
        <v>0</v>
      </c>
      <c r="AP85" s="269" t="str">
        <f t="shared" ref="AP85:AP100" si="70">IF(OR(AF85=0,AM85=0),"",(AO85/AF85))</f>
        <v/>
      </c>
      <c r="AQ85" s="243"/>
      <c r="AR85" s="265"/>
      <c r="AS85" s="370"/>
      <c r="AT85" s="267">
        <f t="shared" si="62"/>
        <v>0</v>
      </c>
      <c r="AU85" s="264"/>
      <c r="AV85" s="268">
        <f t="shared" ref="AV85:AV100" si="71">AT85-AM85</f>
        <v>0</v>
      </c>
      <c r="AW85" s="269" t="str">
        <f t="shared" ref="AW85:AW100" si="72">IF(OR(AM85=0,AT85=0),"",(AV85/AM85))</f>
        <v/>
      </c>
    </row>
    <row r="86" spans="1:49" x14ac:dyDescent="0.35">
      <c r="A86" s="237"/>
      <c r="B86" s="71" t="s">
        <v>102</v>
      </c>
      <c r="C86" s="262"/>
      <c r="D86" s="263" t="s">
        <v>30</v>
      </c>
      <c r="E86" s="262"/>
      <c r="F86" s="264"/>
      <c r="G86" s="371">
        <v>-2.0000000000000002E-5</v>
      </c>
      <c r="H86" s="370">
        <f t="shared" ref="H86:H89" si="73">$G$79</f>
        <v>2800</v>
      </c>
      <c r="I86" s="267">
        <f t="shared" si="54"/>
        <v>-5.6000000000000001E-2</v>
      </c>
      <c r="J86" s="371">
        <v>-2.0000000000000002E-5</v>
      </c>
      <c r="K86" s="370">
        <f t="shared" ref="K86:K89" si="74">$G$79</f>
        <v>2800</v>
      </c>
      <c r="L86" s="267">
        <f t="shared" si="55"/>
        <v>-5.6000000000000001E-2</v>
      </c>
      <c r="M86" s="268">
        <f t="shared" si="63"/>
        <v>0</v>
      </c>
      <c r="N86" s="269">
        <f t="shared" si="64"/>
        <v>0</v>
      </c>
      <c r="O86" s="267"/>
      <c r="P86" s="371">
        <v>0</v>
      </c>
      <c r="Q86" s="370">
        <f t="shared" ref="Q86:Q102" si="75">$G$79</f>
        <v>2800</v>
      </c>
      <c r="R86" s="267">
        <f t="shared" si="56"/>
        <v>0</v>
      </c>
      <c r="S86" s="264"/>
      <c r="T86" s="268">
        <f t="shared" si="57"/>
        <v>5.6000000000000001E-2</v>
      </c>
      <c r="U86" s="269" t="str">
        <f t="shared" si="58"/>
        <v/>
      </c>
      <c r="V86" s="243"/>
      <c r="W86" s="371">
        <v>0</v>
      </c>
      <c r="X86" s="370">
        <f t="shared" ref="X86:X102" si="76">$G$79</f>
        <v>2800</v>
      </c>
      <c r="Y86" s="267">
        <f t="shared" si="59"/>
        <v>0</v>
      </c>
      <c r="Z86" s="264"/>
      <c r="AA86" s="268">
        <f t="shared" si="65"/>
        <v>0</v>
      </c>
      <c r="AB86" s="269" t="str">
        <f t="shared" si="66"/>
        <v/>
      </c>
      <c r="AC86" s="243"/>
      <c r="AD86" s="371">
        <v>2.4000000000000001E-4</v>
      </c>
      <c r="AE86" s="370">
        <f t="shared" ref="AE86:AE102" si="77">$G$79</f>
        <v>2800</v>
      </c>
      <c r="AF86" s="267">
        <f t="shared" si="60"/>
        <v>0.67200000000000004</v>
      </c>
      <c r="AG86" s="264"/>
      <c r="AH86" s="268">
        <f t="shared" si="67"/>
        <v>0.67200000000000004</v>
      </c>
      <c r="AI86" s="269" t="str">
        <f t="shared" si="68"/>
        <v/>
      </c>
      <c r="AJ86" s="243"/>
      <c r="AK86" s="371">
        <v>0</v>
      </c>
      <c r="AL86" s="370">
        <f t="shared" ref="AL86:AL102" si="78">$G$79</f>
        <v>2800</v>
      </c>
      <c r="AM86" s="267">
        <f t="shared" si="61"/>
        <v>0</v>
      </c>
      <c r="AN86" s="264"/>
      <c r="AO86" s="268">
        <f t="shared" si="69"/>
        <v>-0.67200000000000004</v>
      </c>
      <c r="AP86" s="269" t="str">
        <f t="shared" si="70"/>
        <v/>
      </c>
      <c r="AQ86" s="243"/>
      <c r="AR86" s="371">
        <v>0</v>
      </c>
      <c r="AS86" s="370">
        <f t="shared" ref="AS86:AS102" si="79">$G$79</f>
        <v>2800</v>
      </c>
      <c r="AT86" s="267">
        <f t="shared" si="62"/>
        <v>0</v>
      </c>
      <c r="AU86" s="264"/>
      <c r="AV86" s="268">
        <f t="shared" si="71"/>
        <v>0</v>
      </c>
      <c r="AW86" s="269" t="str">
        <f t="shared" si="72"/>
        <v/>
      </c>
    </row>
    <row r="87" spans="1:49" x14ac:dyDescent="0.35">
      <c r="A87" s="237"/>
      <c r="B87" s="71" t="s">
        <v>26</v>
      </c>
      <c r="C87" s="262"/>
      <c r="D87" s="263" t="s">
        <v>30</v>
      </c>
      <c r="E87" s="262"/>
      <c r="F87" s="264"/>
      <c r="G87" s="371">
        <v>-2.5200000000000001E-3</v>
      </c>
      <c r="H87" s="370">
        <f t="shared" si="73"/>
        <v>2800</v>
      </c>
      <c r="I87" s="267">
        <f t="shared" si="54"/>
        <v>-7.056</v>
      </c>
      <c r="J87" s="371">
        <v>-2.5200000000000001E-3</v>
      </c>
      <c r="K87" s="370">
        <f t="shared" si="74"/>
        <v>2800</v>
      </c>
      <c r="L87" s="267">
        <f t="shared" si="55"/>
        <v>-7.056</v>
      </c>
      <c r="M87" s="268">
        <f t="shared" si="63"/>
        <v>0</v>
      </c>
      <c r="N87" s="269">
        <f t="shared" si="64"/>
        <v>0</v>
      </c>
      <c r="O87" s="267"/>
      <c r="P87" s="371"/>
      <c r="Q87" s="370">
        <f t="shared" si="75"/>
        <v>2800</v>
      </c>
      <c r="R87" s="267">
        <f t="shared" si="56"/>
        <v>0</v>
      </c>
      <c r="S87" s="264"/>
      <c r="T87" s="268">
        <f t="shared" si="57"/>
        <v>7.056</v>
      </c>
      <c r="U87" s="269" t="str">
        <f t="shared" si="58"/>
        <v/>
      </c>
      <c r="V87" s="243"/>
      <c r="W87" s="371"/>
      <c r="X87" s="370">
        <f t="shared" si="76"/>
        <v>2800</v>
      </c>
      <c r="Y87" s="267">
        <f t="shared" si="59"/>
        <v>0</v>
      </c>
      <c r="Z87" s="264"/>
      <c r="AA87" s="268">
        <f t="shared" si="65"/>
        <v>0</v>
      </c>
      <c r="AB87" s="269" t="str">
        <f t="shared" si="66"/>
        <v/>
      </c>
      <c r="AC87" s="243"/>
      <c r="AD87" s="371"/>
      <c r="AE87" s="370">
        <f t="shared" si="77"/>
        <v>2800</v>
      </c>
      <c r="AF87" s="267">
        <f t="shared" si="60"/>
        <v>0</v>
      </c>
      <c r="AG87" s="264"/>
      <c r="AH87" s="268">
        <f t="shared" si="67"/>
        <v>0</v>
      </c>
      <c r="AI87" s="269" t="str">
        <f t="shared" si="68"/>
        <v/>
      </c>
      <c r="AJ87" s="243"/>
      <c r="AK87" s="371"/>
      <c r="AL87" s="370">
        <f t="shared" si="78"/>
        <v>2800</v>
      </c>
      <c r="AM87" s="267">
        <f t="shared" si="61"/>
        <v>0</v>
      </c>
      <c r="AN87" s="264"/>
      <c r="AO87" s="268">
        <f t="shared" si="69"/>
        <v>0</v>
      </c>
      <c r="AP87" s="269" t="str">
        <f t="shared" si="70"/>
        <v/>
      </c>
      <c r="AQ87" s="243"/>
      <c r="AR87" s="371"/>
      <c r="AS87" s="370">
        <f t="shared" si="79"/>
        <v>2800</v>
      </c>
      <c r="AT87" s="267">
        <f t="shared" si="62"/>
        <v>0</v>
      </c>
      <c r="AU87" s="264"/>
      <c r="AV87" s="268">
        <f t="shared" si="71"/>
        <v>0</v>
      </c>
      <c r="AW87" s="269" t="str">
        <f t="shared" si="72"/>
        <v/>
      </c>
    </row>
    <row r="88" spans="1:49" x14ac:dyDescent="0.35">
      <c r="A88" s="237"/>
      <c r="B88" s="71" t="s">
        <v>103</v>
      </c>
      <c r="C88" s="262"/>
      <c r="D88" s="263" t="s">
        <v>30</v>
      </c>
      <c r="E88" s="262"/>
      <c r="F88" s="264"/>
      <c r="G88" s="371">
        <v>-3.6000000000000002E-4</v>
      </c>
      <c r="H88" s="370">
        <f t="shared" si="73"/>
        <v>2800</v>
      </c>
      <c r="I88" s="267">
        <f t="shared" si="54"/>
        <v>-1.008</v>
      </c>
      <c r="J88" s="371">
        <v>-3.6000000000000002E-4</v>
      </c>
      <c r="K88" s="370">
        <f>G11</f>
        <v>2000</v>
      </c>
      <c r="L88" s="267">
        <f t="shared" si="55"/>
        <v>-0.72000000000000008</v>
      </c>
      <c r="M88" s="268">
        <f t="shared" si="63"/>
        <v>0.28799999999999992</v>
      </c>
      <c r="N88" s="269">
        <f t="shared" si="64"/>
        <v>-0.28571428571428564</v>
      </c>
      <c r="O88" s="267"/>
      <c r="P88" s="371">
        <v>-1.1E-4</v>
      </c>
      <c r="Q88" s="370">
        <f t="shared" si="75"/>
        <v>2800</v>
      </c>
      <c r="R88" s="267">
        <f t="shared" si="56"/>
        <v>-0.308</v>
      </c>
      <c r="S88" s="264"/>
      <c r="T88" s="268">
        <f t="shared" si="57"/>
        <v>0.41200000000000009</v>
      </c>
      <c r="U88" s="269">
        <f t="shared" si="58"/>
        <v>-0.5722222222222223</v>
      </c>
      <c r="V88" s="243"/>
      <c r="W88" s="371">
        <v>0</v>
      </c>
      <c r="X88" s="370">
        <f t="shared" si="76"/>
        <v>2800</v>
      </c>
      <c r="Y88" s="267">
        <f t="shared" si="59"/>
        <v>0</v>
      </c>
      <c r="Z88" s="264"/>
      <c r="AA88" s="268">
        <f t="shared" si="65"/>
        <v>0.308</v>
      </c>
      <c r="AB88" s="269" t="str">
        <f t="shared" si="66"/>
        <v/>
      </c>
      <c r="AC88" s="243"/>
      <c r="AD88" s="371">
        <v>0</v>
      </c>
      <c r="AE88" s="370">
        <f t="shared" si="77"/>
        <v>2800</v>
      </c>
      <c r="AF88" s="267">
        <f t="shared" si="60"/>
        <v>0</v>
      </c>
      <c r="AG88" s="264"/>
      <c r="AH88" s="268">
        <f t="shared" si="67"/>
        <v>0</v>
      </c>
      <c r="AI88" s="269" t="str">
        <f t="shared" si="68"/>
        <v/>
      </c>
      <c r="AJ88" s="243"/>
      <c r="AK88" s="371">
        <v>0</v>
      </c>
      <c r="AL88" s="370">
        <f t="shared" si="78"/>
        <v>2800</v>
      </c>
      <c r="AM88" s="267">
        <f t="shared" si="61"/>
        <v>0</v>
      </c>
      <c r="AN88" s="264"/>
      <c r="AO88" s="268">
        <f t="shared" si="69"/>
        <v>0</v>
      </c>
      <c r="AP88" s="269" t="str">
        <f t="shared" si="70"/>
        <v/>
      </c>
      <c r="AQ88" s="243"/>
      <c r="AR88" s="371">
        <v>0</v>
      </c>
      <c r="AS88" s="370">
        <f t="shared" si="79"/>
        <v>2800</v>
      </c>
      <c r="AT88" s="267">
        <f t="shared" si="62"/>
        <v>0</v>
      </c>
      <c r="AU88" s="264"/>
      <c r="AV88" s="268">
        <f t="shared" si="71"/>
        <v>0</v>
      </c>
      <c r="AW88" s="269" t="str">
        <f t="shared" si="72"/>
        <v/>
      </c>
    </row>
    <row r="89" spans="1:49" x14ac:dyDescent="0.35">
      <c r="A89" s="237"/>
      <c r="B89" s="71" t="s">
        <v>27</v>
      </c>
      <c r="C89" s="262"/>
      <c r="D89" s="263" t="s">
        <v>30</v>
      </c>
      <c r="E89" s="262"/>
      <c r="F89" s="264"/>
      <c r="G89" s="371">
        <v>-6.0000000000000002E-5</v>
      </c>
      <c r="H89" s="370">
        <f t="shared" si="73"/>
        <v>2800</v>
      </c>
      <c r="I89" s="267">
        <f t="shared" si="54"/>
        <v>-0.16800000000000001</v>
      </c>
      <c r="J89" s="371">
        <v>-6.0000000000000002E-5</v>
      </c>
      <c r="K89" s="370">
        <f t="shared" si="74"/>
        <v>2800</v>
      </c>
      <c r="L89" s="267">
        <f t="shared" si="55"/>
        <v>-0.16800000000000001</v>
      </c>
      <c r="M89" s="268">
        <f t="shared" si="63"/>
        <v>0</v>
      </c>
      <c r="N89" s="269">
        <f t="shared" si="64"/>
        <v>0</v>
      </c>
      <c r="O89" s="267"/>
      <c r="P89" s="371"/>
      <c r="Q89" s="370"/>
      <c r="R89" s="267">
        <f t="shared" si="56"/>
        <v>0</v>
      </c>
      <c r="S89" s="264"/>
      <c r="T89" s="268">
        <f t="shared" si="57"/>
        <v>0.16800000000000001</v>
      </c>
      <c r="U89" s="269" t="str">
        <f t="shared" si="58"/>
        <v/>
      </c>
      <c r="V89" s="243"/>
      <c r="W89" s="371"/>
      <c r="X89" s="370"/>
      <c r="Y89" s="267">
        <f t="shared" si="59"/>
        <v>0</v>
      </c>
      <c r="Z89" s="264"/>
      <c r="AA89" s="268">
        <f t="shared" si="65"/>
        <v>0</v>
      </c>
      <c r="AB89" s="269" t="str">
        <f t="shared" si="66"/>
        <v/>
      </c>
      <c r="AC89" s="243"/>
      <c r="AD89" s="371"/>
      <c r="AE89" s="370"/>
      <c r="AF89" s="267">
        <f t="shared" si="60"/>
        <v>0</v>
      </c>
      <c r="AG89" s="264"/>
      <c r="AH89" s="268">
        <f t="shared" si="67"/>
        <v>0</v>
      </c>
      <c r="AI89" s="269" t="str">
        <f t="shared" si="68"/>
        <v/>
      </c>
      <c r="AJ89" s="243"/>
      <c r="AK89" s="371"/>
      <c r="AL89" s="370"/>
      <c r="AM89" s="267">
        <f t="shared" si="61"/>
        <v>0</v>
      </c>
      <c r="AN89" s="264"/>
      <c r="AO89" s="268">
        <f t="shared" si="69"/>
        <v>0</v>
      </c>
      <c r="AP89" s="269" t="str">
        <f t="shared" si="70"/>
        <v/>
      </c>
      <c r="AQ89" s="243"/>
      <c r="AR89" s="371"/>
      <c r="AS89" s="370"/>
      <c r="AT89" s="267">
        <f t="shared" si="62"/>
        <v>0</v>
      </c>
      <c r="AU89" s="264"/>
      <c r="AV89" s="268">
        <f t="shared" si="71"/>
        <v>0</v>
      </c>
      <c r="AW89" s="269" t="str">
        <f t="shared" si="72"/>
        <v/>
      </c>
    </row>
    <row r="90" spans="1:49" x14ac:dyDescent="0.35">
      <c r="A90" s="237"/>
      <c r="B90" s="71" t="s">
        <v>104</v>
      </c>
      <c r="C90" s="262"/>
      <c r="D90" s="263" t="s">
        <v>30</v>
      </c>
      <c r="E90" s="262"/>
      <c r="F90" s="264"/>
      <c r="G90" s="371"/>
      <c r="H90" s="370"/>
      <c r="I90" s="267"/>
      <c r="J90" s="371"/>
      <c r="K90" s="370"/>
      <c r="L90" s="267"/>
      <c r="M90" s="268">
        <f t="shared" si="63"/>
        <v>0</v>
      </c>
      <c r="N90" s="269" t="str">
        <f t="shared" si="64"/>
        <v/>
      </c>
      <c r="O90" s="267"/>
      <c r="P90" s="371">
        <v>0</v>
      </c>
      <c r="Q90" s="370">
        <f t="shared" si="75"/>
        <v>2800</v>
      </c>
      <c r="R90" s="267">
        <f t="shared" si="56"/>
        <v>0</v>
      </c>
      <c r="S90" s="264"/>
      <c r="T90" s="268">
        <f t="shared" si="57"/>
        <v>0</v>
      </c>
      <c r="U90" s="269" t="str">
        <f t="shared" si="58"/>
        <v/>
      </c>
      <c r="V90" s="243"/>
      <c r="W90" s="371">
        <v>0</v>
      </c>
      <c r="X90" s="370">
        <f t="shared" si="76"/>
        <v>2800</v>
      </c>
      <c r="Y90" s="267">
        <f t="shared" si="59"/>
        <v>0</v>
      </c>
      <c r="Z90" s="264"/>
      <c r="AA90" s="268">
        <f t="shared" si="65"/>
        <v>0</v>
      </c>
      <c r="AB90" s="269" t="str">
        <f t="shared" si="66"/>
        <v/>
      </c>
      <c r="AC90" s="243"/>
      <c r="AD90" s="371">
        <v>2.5999999999999998E-4</v>
      </c>
      <c r="AE90" s="370">
        <f t="shared" si="77"/>
        <v>2800</v>
      </c>
      <c r="AF90" s="267">
        <f t="shared" si="60"/>
        <v>0.72799999999999998</v>
      </c>
      <c r="AG90" s="264"/>
      <c r="AH90" s="268">
        <f t="shared" si="67"/>
        <v>0.72799999999999998</v>
      </c>
      <c r="AI90" s="269" t="str">
        <f t="shared" si="68"/>
        <v/>
      </c>
      <c r="AJ90" s="243"/>
      <c r="AK90" s="371">
        <v>0</v>
      </c>
      <c r="AL90" s="370">
        <f t="shared" si="78"/>
        <v>2800</v>
      </c>
      <c r="AM90" s="267">
        <f t="shared" si="61"/>
        <v>0</v>
      </c>
      <c r="AN90" s="264"/>
      <c r="AO90" s="268">
        <f t="shared" si="69"/>
        <v>-0.72799999999999998</v>
      </c>
      <c r="AP90" s="269" t="str">
        <f t="shared" si="70"/>
        <v/>
      </c>
      <c r="AQ90" s="243"/>
      <c r="AR90" s="371">
        <v>0</v>
      </c>
      <c r="AS90" s="370">
        <f t="shared" si="79"/>
        <v>2800</v>
      </c>
      <c r="AT90" s="267">
        <f t="shared" si="62"/>
        <v>0</v>
      </c>
      <c r="AU90" s="264"/>
      <c r="AV90" s="268">
        <f t="shared" si="71"/>
        <v>0</v>
      </c>
      <c r="AW90" s="269" t="str">
        <f t="shared" si="72"/>
        <v/>
      </c>
    </row>
    <row r="91" spans="1:49" x14ac:dyDescent="0.35">
      <c r="A91" s="237"/>
      <c r="B91" s="71" t="s">
        <v>105</v>
      </c>
      <c r="C91" s="262"/>
      <c r="D91" s="263" t="s">
        <v>30</v>
      </c>
      <c r="E91" s="262"/>
      <c r="F91" s="264"/>
      <c r="G91" s="371"/>
      <c r="H91" s="370"/>
      <c r="I91" s="267"/>
      <c r="J91" s="371"/>
      <c r="K91" s="370"/>
      <c r="L91" s="267"/>
      <c r="M91" s="268">
        <f t="shared" si="63"/>
        <v>0</v>
      </c>
      <c r="N91" s="269" t="str">
        <f t="shared" si="64"/>
        <v/>
      </c>
      <c r="O91" s="267"/>
      <c r="P91" s="371">
        <v>-2.15E-3</v>
      </c>
      <c r="Q91" s="370">
        <f t="shared" si="75"/>
        <v>2800</v>
      </c>
      <c r="R91" s="267">
        <f t="shared" si="56"/>
        <v>-6.02</v>
      </c>
      <c r="S91" s="264"/>
      <c r="T91" s="268">
        <f t="shared" si="57"/>
        <v>-6.02</v>
      </c>
      <c r="U91" s="269" t="str">
        <f t="shared" si="58"/>
        <v/>
      </c>
      <c r="V91" s="243"/>
      <c r="W91" s="371">
        <v>0</v>
      </c>
      <c r="X91" s="370">
        <f t="shared" si="76"/>
        <v>2800</v>
      </c>
      <c r="Y91" s="267">
        <f t="shared" si="59"/>
        <v>0</v>
      </c>
      <c r="Z91" s="264"/>
      <c r="AA91" s="268">
        <f t="shared" si="65"/>
        <v>6.02</v>
      </c>
      <c r="AB91" s="269" t="str">
        <f t="shared" si="66"/>
        <v/>
      </c>
      <c r="AC91" s="243"/>
      <c r="AD91" s="371">
        <v>0</v>
      </c>
      <c r="AE91" s="370">
        <f t="shared" si="77"/>
        <v>2800</v>
      </c>
      <c r="AF91" s="267">
        <f t="shared" si="60"/>
        <v>0</v>
      </c>
      <c r="AG91" s="264"/>
      <c r="AH91" s="268">
        <f t="shared" si="67"/>
        <v>0</v>
      </c>
      <c r="AI91" s="269" t="str">
        <f t="shared" si="68"/>
        <v/>
      </c>
      <c r="AJ91" s="243"/>
      <c r="AK91" s="371">
        <v>0</v>
      </c>
      <c r="AL91" s="370">
        <f t="shared" si="78"/>
        <v>2800</v>
      </c>
      <c r="AM91" s="267">
        <f t="shared" si="61"/>
        <v>0</v>
      </c>
      <c r="AN91" s="264"/>
      <c r="AO91" s="268">
        <f t="shared" si="69"/>
        <v>0</v>
      </c>
      <c r="AP91" s="269" t="str">
        <f t="shared" si="70"/>
        <v/>
      </c>
      <c r="AQ91" s="243"/>
      <c r="AR91" s="371">
        <v>0</v>
      </c>
      <c r="AS91" s="370">
        <f t="shared" si="79"/>
        <v>2800</v>
      </c>
      <c r="AT91" s="267">
        <f t="shared" si="62"/>
        <v>0</v>
      </c>
      <c r="AU91" s="264"/>
      <c r="AV91" s="268">
        <f t="shared" si="71"/>
        <v>0</v>
      </c>
      <c r="AW91" s="269" t="str">
        <f t="shared" si="72"/>
        <v/>
      </c>
    </row>
    <row r="92" spans="1:49" x14ac:dyDescent="0.35">
      <c r="A92" s="237"/>
      <c r="B92" s="71" t="s">
        <v>106</v>
      </c>
      <c r="C92" s="262"/>
      <c r="D92" s="263" t="s">
        <v>30</v>
      </c>
      <c r="E92" s="262"/>
      <c r="F92" s="264"/>
      <c r="G92" s="371"/>
      <c r="H92" s="370"/>
      <c r="I92" s="267"/>
      <c r="J92" s="371"/>
      <c r="K92" s="370"/>
      <c r="L92" s="267"/>
      <c r="M92" s="268">
        <f t="shared" si="63"/>
        <v>0</v>
      </c>
      <c r="N92" s="269" t="str">
        <f t="shared" si="64"/>
        <v/>
      </c>
      <c r="O92" s="267"/>
      <c r="P92" s="371">
        <v>-1.1E-4</v>
      </c>
      <c r="Q92" s="370">
        <f t="shared" si="75"/>
        <v>2800</v>
      </c>
      <c r="R92" s="267">
        <f t="shared" si="56"/>
        <v>-0.308</v>
      </c>
      <c r="S92" s="264"/>
      <c r="T92" s="268">
        <f t="shared" si="57"/>
        <v>-0.308</v>
      </c>
      <c r="U92" s="269" t="str">
        <f t="shared" si="58"/>
        <v/>
      </c>
      <c r="V92" s="243"/>
      <c r="W92" s="371">
        <v>0</v>
      </c>
      <c r="X92" s="370">
        <f t="shared" si="76"/>
        <v>2800</v>
      </c>
      <c r="Y92" s="267">
        <f t="shared" si="59"/>
        <v>0</v>
      </c>
      <c r="Z92" s="264"/>
      <c r="AA92" s="268">
        <f t="shared" si="65"/>
        <v>0.308</v>
      </c>
      <c r="AB92" s="269" t="str">
        <f t="shared" si="66"/>
        <v/>
      </c>
      <c r="AC92" s="243"/>
      <c r="AD92" s="371">
        <v>0</v>
      </c>
      <c r="AE92" s="370">
        <f t="shared" si="77"/>
        <v>2800</v>
      </c>
      <c r="AF92" s="267">
        <f t="shared" si="60"/>
        <v>0</v>
      </c>
      <c r="AG92" s="264"/>
      <c r="AH92" s="268">
        <f t="shared" si="67"/>
        <v>0</v>
      </c>
      <c r="AI92" s="269" t="str">
        <f t="shared" si="68"/>
        <v/>
      </c>
      <c r="AJ92" s="243"/>
      <c r="AK92" s="371">
        <v>0</v>
      </c>
      <c r="AL92" s="370">
        <f t="shared" si="78"/>
        <v>2800</v>
      </c>
      <c r="AM92" s="267">
        <f t="shared" si="61"/>
        <v>0</v>
      </c>
      <c r="AN92" s="264"/>
      <c r="AO92" s="268">
        <f t="shared" si="69"/>
        <v>0</v>
      </c>
      <c r="AP92" s="269" t="str">
        <f t="shared" si="70"/>
        <v/>
      </c>
      <c r="AQ92" s="243"/>
      <c r="AR92" s="371">
        <v>0</v>
      </c>
      <c r="AS92" s="370">
        <f t="shared" si="79"/>
        <v>2800</v>
      </c>
      <c r="AT92" s="267">
        <f t="shared" si="62"/>
        <v>0</v>
      </c>
      <c r="AU92" s="264"/>
      <c r="AV92" s="268">
        <f t="shared" si="71"/>
        <v>0</v>
      </c>
      <c r="AW92" s="269" t="str">
        <f t="shared" si="72"/>
        <v/>
      </c>
    </row>
    <row r="93" spans="1:49" x14ac:dyDescent="0.35">
      <c r="A93" s="237"/>
      <c r="B93" s="71" t="s">
        <v>107</v>
      </c>
      <c r="C93" s="262"/>
      <c r="D93" s="263" t="s">
        <v>30</v>
      </c>
      <c r="E93" s="262"/>
      <c r="F93" s="264"/>
      <c r="G93" s="371"/>
      <c r="H93" s="370"/>
      <c r="I93" s="267"/>
      <c r="J93" s="371"/>
      <c r="K93" s="370"/>
      <c r="L93" s="267"/>
      <c r="M93" s="268">
        <f t="shared" si="63"/>
        <v>0</v>
      </c>
      <c r="N93" s="269" t="str">
        <f t="shared" si="64"/>
        <v/>
      </c>
      <c r="O93" s="267"/>
      <c r="P93" s="371">
        <v>0</v>
      </c>
      <c r="Q93" s="370">
        <f t="shared" si="75"/>
        <v>2800</v>
      </c>
      <c r="R93" s="267">
        <f t="shared" si="56"/>
        <v>0</v>
      </c>
      <c r="S93" s="264"/>
      <c r="T93" s="268">
        <f t="shared" si="57"/>
        <v>0</v>
      </c>
      <c r="U93" s="269" t="str">
        <f t="shared" si="58"/>
        <v/>
      </c>
      <c r="V93" s="243"/>
      <c r="W93" s="371">
        <v>1.1E-4</v>
      </c>
      <c r="X93" s="370">
        <f t="shared" si="76"/>
        <v>2800</v>
      </c>
      <c r="Y93" s="267">
        <f t="shared" si="59"/>
        <v>0.308</v>
      </c>
      <c r="Z93" s="264"/>
      <c r="AA93" s="268">
        <f t="shared" si="65"/>
        <v>0.308</v>
      </c>
      <c r="AB93" s="269" t="str">
        <f t="shared" si="66"/>
        <v/>
      </c>
      <c r="AC93" s="243"/>
      <c r="AD93" s="371">
        <v>0</v>
      </c>
      <c r="AE93" s="370">
        <f t="shared" si="77"/>
        <v>2800</v>
      </c>
      <c r="AF93" s="267">
        <f t="shared" si="60"/>
        <v>0</v>
      </c>
      <c r="AG93" s="264"/>
      <c r="AH93" s="268">
        <f t="shared" si="67"/>
        <v>-0.308</v>
      </c>
      <c r="AI93" s="269" t="str">
        <f t="shared" si="68"/>
        <v/>
      </c>
      <c r="AJ93" s="243"/>
      <c r="AK93" s="371">
        <v>0</v>
      </c>
      <c r="AL93" s="370">
        <f t="shared" si="78"/>
        <v>2800</v>
      </c>
      <c r="AM93" s="267">
        <f t="shared" si="61"/>
        <v>0</v>
      </c>
      <c r="AN93" s="264"/>
      <c r="AO93" s="268">
        <f t="shared" si="69"/>
        <v>0</v>
      </c>
      <c r="AP93" s="269" t="str">
        <f t="shared" si="70"/>
        <v/>
      </c>
      <c r="AQ93" s="243"/>
      <c r="AR93" s="371">
        <v>0</v>
      </c>
      <c r="AS93" s="370">
        <f t="shared" si="79"/>
        <v>2800</v>
      </c>
      <c r="AT93" s="267">
        <f t="shared" si="62"/>
        <v>0</v>
      </c>
      <c r="AU93" s="264"/>
      <c r="AV93" s="268">
        <f t="shared" si="71"/>
        <v>0</v>
      </c>
      <c r="AW93" s="269" t="str">
        <f t="shared" si="72"/>
        <v/>
      </c>
    </row>
    <row r="94" spans="1:49" x14ac:dyDescent="0.35">
      <c r="A94" s="237"/>
      <c r="B94" s="71" t="s">
        <v>108</v>
      </c>
      <c r="C94" s="262"/>
      <c r="D94" s="263" t="s">
        <v>30</v>
      </c>
      <c r="E94" s="262"/>
      <c r="F94" s="264"/>
      <c r="G94" s="371"/>
      <c r="H94" s="370"/>
      <c r="I94" s="267"/>
      <c r="J94" s="371"/>
      <c r="K94" s="370"/>
      <c r="L94" s="267"/>
      <c r="M94" s="268">
        <f t="shared" si="63"/>
        <v>0</v>
      </c>
      <c r="N94" s="269" t="str">
        <f t="shared" si="64"/>
        <v/>
      </c>
      <c r="O94" s="267"/>
      <c r="P94" s="371"/>
      <c r="Q94" s="370"/>
      <c r="R94" s="267"/>
      <c r="S94" s="264"/>
      <c r="T94" s="268"/>
      <c r="U94" s="269"/>
      <c r="V94" s="243"/>
      <c r="W94" s="371"/>
      <c r="X94" s="370"/>
      <c r="Y94" s="267"/>
      <c r="Z94" s="264"/>
      <c r="AA94" s="268"/>
      <c r="AB94" s="269"/>
      <c r="AC94" s="243"/>
      <c r="AD94" s="371">
        <v>2.0000000000000002E-5</v>
      </c>
      <c r="AE94" s="370">
        <f t="shared" si="77"/>
        <v>2800</v>
      </c>
      <c r="AF94" s="267">
        <f t="shared" si="60"/>
        <v>5.6000000000000001E-2</v>
      </c>
      <c r="AG94" s="264"/>
      <c r="AH94" s="268">
        <f t="shared" si="67"/>
        <v>5.6000000000000001E-2</v>
      </c>
      <c r="AI94" s="269" t="str">
        <f t="shared" si="68"/>
        <v/>
      </c>
      <c r="AJ94" s="243"/>
      <c r="AK94" s="371"/>
      <c r="AL94" s="370"/>
      <c r="AM94" s="267"/>
      <c r="AN94" s="264"/>
      <c r="AO94" s="268"/>
      <c r="AP94" s="269"/>
      <c r="AQ94" s="243"/>
      <c r="AR94" s="371"/>
      <c r="AS94" s="370"/>
      <c r="AT94" s="267"/>
      <c r="AU94" s="264"/>
      <c r="AV94" s="268"/>
      <c r="AW94" s="269"/>
    </row>
    <row r="95" spans="1:49" x14ac:dyDescent="0.35">
      <c r="A95" s="237"/>
      <c r="B95" s="71" t="s">
        <v>109</v>
      </c>
      <c r="C95" s="262"/>
      <c r="D95" s="263" t="s">
        <v>30</v>
      </c>
      <c r="E95" s="262"/>
      <c r="F95" s="264"/>
      <c r="G95" s="371"/>
      <c r="H95" s="370"/>
      <c r="I95" s="267"/>
      <c r="J95" s="371"/>
      <c r="K95" s="370"/>
      <c r="L95" s="267"/>
      <c r="M95" s="268">
        <f t="shared" si="63"/>
        <v>0</v>
      </c>
      <c r="N95" s="269" t="str">
        <f t="shared" si="64"/>
        <v/>
      </c>
      <c r="O95" s="267"/>
      <c r="P95" s="371">
        <v>0</v>
      </c>
      <c r="Q95" s="370">
        <f t="shared" si="75"/>
        <v>2800</v>
      </c>
      <c r="R95" s="267">
        <f t="shared" si="56"/>
        <v>0</v>
      </c>
      <c r="S95" s="264"/>
      <c r="T95" s="268">
        <f t="shared" ref="T95:T135" si="80">R95-L95</f>
        <v>0</v>
      </c>
      <c r="U95" s="269" t="str">
        <f t="shared" ref="U95:U135" si="81">IF(OR(L95=0,R95=0),"",(T95/L95))</f>
        <v/>
      </c>
      <c r="V95" s="243"/>
      <c r="W95" s="371">
        <v>0</v>
      </c>
      <c r="X95" s="370">
        <f t="shared" si="76"/>
        <v>2800</v>
      </c>
      <c r="Y95" s="267">
        <f t="shared" si="59"/>
        <v>0</v>
      </c>
      <c r="Z95" s="264"/>
      <c r="AA95" s="268">
        <f t="shared" si="65"/>
        <v>0</v>
      </c>
      <c r="AB95" s="269" t="str">
        <f t="shared" si="66"/>
        <v/>
      </c>
      <c r="AC95" s="243"/>
      <c r="AD95" s="371">
        <v>0</v>
      </c>
      <c r="AE95" s="370">
        <f t="shared" si="77"/>
        <v>2800</v>
      </c>
      <c r="AF95" s="267">
        <f t="shared" si="60"/>
        <v>0</v>
      </c>
      <c r="AG95" s="264"/>
      <c r="AH95" s="268">
        <f t="shared" si="67"/>
        <v>0</v>
      </c>
      <c r="AI95" s="269" t="str">
        <f t="shared" si="68"/>
        <v/>
      </c>
      <c r="AJ95" s="243"/>
      <c r="AK95" s="371">
        <v>0</v>
      </c>
      <c r="AL95" s="370">
        <f t="shared" si="78"/>
        <v>2800</v>
      </c>
      <c r="AM95" s="267">
        <f t="shared" si="61"/>
        <v>0</v>
      </c>
      <c r="AN95" s="264"/>
      <c r="AO95" s="268">
        <f t="shared" si="69"/>
        <v>0</v>
      </c>
      <c r="AP95" s="269" t="str">
        <f t="shared" si="70"/>
        <v/>
      </c>
      <c r="AQ95" s="243"/>
      <c r="AR95" s="371">
        <v>1.25E-3</v>
      </c>
      <c r="AS95" s="370">
        <f t="shared" si="79"/>
        <v>2800</v>
      </c>
      <c r="AT95" s="267">
        <f t="shared" si="62"/>
        <v>3.5</v>
      </c>
      <c r="AU95" s="264"/>
      <c r="AV95" s="268">
        <f t="shared" si="71"/>
        <v>3.5</v>
      </c>
      <c r="AW95" s="269" t="str">
        <f t="shared" si="72"/>
        <v/>
      </c>
    </row>
    <row r="96" spans="1:49" x14ac:dyDescent="0.35">
      <c r="A96" s="237"/>
      <c r="B96" s="71" t="s">
        <v>111</v>
      </c>
      <c r="C96" s="262"/>
      <c r="D96" s="263" t="s">
        <v>30</v>
      </c>
      <c r="E96" s="262"/>
      <c r="F96" s="264"/>
      <c r="G96" s="371"/>
      <c r="H96" s="370"/>
      <c r="I96" s="267"/>
      <c r="J96" s="371"/>
      <c r="K96" s="370"/>
      <c r="L96" s="267"/>
      <c r="M96" s="268">
        <f t="shared" si="63"/>
        <v>0</v>
      </c>
      <c r="N96" s="269" t="str">
        <f t="shared" si="64"/>
        <v/>
      </c>
      <c r="O96" s="267"/>
      <c r="P96" s="371">
        <v>0</v>
      </c>
      <c r="Q96" s="370">
        <f t="shared" si="75"/>
        <v>2800</v>
      </c>
      <c r="R96" s="267">
        <f t="shared" si="56"/>
        <v>0</v>
      </c>
      <c r="S96" s="264"/>
      <c r="T96" s="268">
        <f t="shared" si="80"/>
        <v>0</v>
      </c>
      <c r="U96" s="269" t="str">
        <f t="shared" si="81"/>
        <v/>
      </c>
      <c r="V96" s="243"/>
      <c r="W96" s="371">
        <v>-8.0000000000000007E-5</v>
      </c>
      <c r="X96" s="370">
        <f t="shared" si="76"/>
        <v>2800</v>
      </c>
      <c r="Y96" s="267">
        <f t="shared" si="59"/>
        <v>-0.224</v>
      </c>
      <c r="Z96" s="264"/>
      <c r="AA96" s="268">
        <f t="shared" si="65"/>
        <v>-0.224</v>
      </c>
      <c r="AB96" s="269" t="str">
        <f t="shared" si="66"/>
        <v/>
      </c>
      <c r="AC96" s="243"/>
      <c r="AD96" s="371">
        <v>-8.0000000000000007E-5</v>
      </c>
      <c r="AE96" s="370">
        <f t="shared" si="77"/>
        <v>2800</v>
      </c>
      <c r="AF96" s="267">
        <f t="shared" si="60"/>
        <v>-0.224</v>
      </c>
      <c r="AG96" s="264"/>
      <c r="AH96" s="268">
        <f t="shared" si="67"/>
        <v>0</v>
      </c>
      <c r="AI96" s="269">
        <f t="shared" si="68"/>
        <v>0</v>
      </c>
      <c r="AJ96" s="243"/>
      <c r="AK96" s="371">
        <v>-8.0000000000000007E-5</v>
      </c>
      <c r="AL96" s="370">
        <f t="shared" si="78"/>
        <v>2800</v>
      </c>
      <c r="AM96" s="267">
        <f t="shared" si="61"/>
        <v>-0.224</v>
      </c>
      <c r="AN96" s="264"/>
      <c r="AO96" s="268">
        <f t="shared" si="69"/>
        <v>0</v>
      </c>
      <c r="AP96" s="269">
        <f t="shared" si="70"/>
        <v>0</v>
      </c>
      <c r="AQ96" s="243"/>
      <c r="AR96" s="371">
        <v>0</v>
      </c>
      <c r="AS96" s="370">
        <f t="shared" si="79"/>
        <v>2800</v>
      </c>
      <c r="AT96" s="267">
        <f t="shared" si="62"/>
        <v>0</v>
      </c>
      <c r="AU96" s="264"/>
      <c r="AV96" s="268">
        <f t="shared" si="71"/>
        <v>0.224</v>
      </c>
      <c r="AW96" s="269" t="str">
        <f t="shared" si="72"/>
        <v/>
      </c>
    </row>
    <row r="97" spans="1:49" x14ac:dyDescent="0.35">
      <c r="A97" s="237"/>
      <c r="B97" s="66" t="s">
        <v>121</v>
      </c>
      <c r="C97" s="262"/>
      <c r="D97" s="263" t="s">
        <v>30</v>
      </c>
      <c r="E97" s="262"/>
      <c r="F97" s="264"/>
      <c r="G97" s="371"/>
      <c r="H97" s="370"/>
      <c r="I97" s="267"/>
      <c r="J97" s="371"/>
      <c r="K97" s="370"/>
      <c r="L97" s="267"/>
      <c r="M97" s="268">
        <f t="shared" si="63"/>
        <v>0</v>
      </c>
      <c r="N97" s="269" t="str">
        <f t="shared" si="64"/>
        <v/>
      </c>
      <c r="O97" s="267"/>
      <c r="P97" s="371">
        <v>0</v>
      </c>
      <c r="Q97" s="370">
        <f t="shared" si="75"/>
        <v>2800</v>
      </c>
      <c r="R97" s="267">
        <f t="shared" si="56"/>
        <v>0</v>
      </c>
      <c r="S97" s="264"/>
      <c r="T97" s="268">
        <f t="shared" si="80"/>
        <v>0</v>
      </c>
      <c r="U97" s="269" t="str">
        <f t="shared" si="81"/>
        <v/>
      </c>
      <c r="V97" s="243"/>
      <c r="W97" s="371">
        <v>-1.7000000000000001E-4</v>
      </c>
      <c r="X97" s="370">
        <f t="shared" si="76"/>
        <v>2800</v>
      </c>
      <c r="Y97" s="267">
        <f t="shared" si="59"/>
        <v>-0.47600000000000003</v>
      </c>
      <c r="Z97" s="264"/>
      <c r="AA97" s="268">
        <f t="shared" si="65"/>
        <v>-0.47600000000000003</v>
      </c>
      <c r="AB97" s="269" t="str">
        <f t="shared" si="66"/>
        <v/>
      </c>
      <c r="AC97" s="243"/>
      <c r="AD97" s="371">
        <v>-1.7000000000000001E-4</v>
      </c>
      <c r="AE97" s="370">
        <f t="shared" si="77"/>
        <v>2800</v>
      </c>
      <c r="AF97" s="267">
        <f t="shared" si="60"/>
        <v>-0.47600000000000003</v>
      </c>
      <c r="AG97" s="264"/>
      <c r="AH97" s="268">
        <f t="shared" si="67"/>
        <v>0</v>
      </c>
      <c r="AI97" s="269">
        <f t="shared" si="68"/>
        <v>0</v>
      </c>
      <c r="AJ97" s="243"/>
      <c r="AK97" s="371">
        <v>-1.7000000000000001E-4</v>
      </c>
      <c r="AL97" s="370">
        <f t="shared" si="78"/>
        <v>2800</v>
      </c>
      <c r="AM97" s="267">
        <f t="shared" si="61"/>
        <v>-0.47600000000000003</v>
      </c>
      <c r="AN97" s="264"/>
      <c r="AO97" s="268">
        <f t="shared" si="69"/>
        <v>0</v>
      </c>
      <c r="AP97" s="269">
        <f t="shared" si="70"/>
        <v>0</v>
      </c>
      <c r="AQ97" s="243"/>
      <c r="AR97" s="371">
        <v>-1.7000000000000001E-4</v>
      </c>
      <c r="AS97" s="370">
        <f t="shared" si="79"/>
        <v>2800</v>
      </c>
      <c r="AT97" s="267">
        <f t="shared" si="62"/>
        <v>-0.47600000000000003</v>
      </c>
      <c r="AU97" s="264"/>
      <c r="AV97" s="268">
        <f t="shared" si="71"/>
        <v>0</v>
      </c>
      <c r="AW97" s="269">
        <f t="shared" si="72"/>
        <v>0</v>
      </c>
    </row>
    <row r="98" spans="1:49" x14ac:dyDescent="0.35">
      <c r="A98" s="237"/>
      <c r="B98" s="66" t="s">
        <v>112</v>
      </c>
      <c r="C98" s="262"/>
      <c r="D98" s="263" t="s">
        <v>30</v>
      </c>
      <c r="E98" s="262"/>
      <c r="F98" s="264"/>
      <c r="G98" s="371"/>
      <c r="H98" s="370"/>
      <c r="I98" s="267"/>
      <c r="J98" s="371"/>
      <c r="K98" s="370"/>
      <c r="L98" s="267"/>
      <c r="M98" s="268">
        <f t="shared" si="63"/>
        <v>0</v>
      </c>
      <c r="N98" s="269" t="str">
        <f t="shared" si="64"/>
        <v/>
      </c>
      <c r="O98" s="267"/>
      <c r="P98" s="371">
        <v>-1.7600000000000001E-3</v>
      </c>
      <c r="Q98" s="370">
        <f t="shared" si="75"/>
        <v>2800</v>
      </c>
      <c r="R98" s="267">
        <f>Q98*P98</f>
        <v>-4.9279999999999999</v>
      </c>
      <c r="S98" s="264"/>
      <c r="T98" s="268">
        <f t="shared" si="80"/>
        <v>-4.9279999999999999</v>
      </c>
      <c r="U98" s="269" t="str">
        <f t="shared" si="81"/>
        <v/>
      </c>
      <c r="V98" s="243"/>
      <c r="W98" s="371">
        <v>-1.7600000000000001E-3</v>
      </c>
      <c r="X98" s="370">
        <f t="shared" si="76"/>
        <v>2800</v>
      </c>
      <c r="Y98" s="267">
        <f>X98*W98</f>
        <v>-4.9279999999999999</v>
      </c>
      <c r="Z98" s="264"/>
      <c r="AA98" s="268">
        <f>Y98-R98</f>
        <v>0</v>
      </c>
      <c r="AB98" s="269">
        <f>IF(OR(R98=0,Y98=0),"",(AA98/R98))</f>
        <v>0</v>
      </c>
      <c r="AC98" s="243"/>
      <c r="AD98" s="371">
        <v>0</v>
      </c>
      <c r="AE98" s="370">
        <f t="shared" si="77"/>
        <v>2800</v>
      </c>
      <c r="AF98" s="267">
        <f>AE98*AD98</f>
        <v>0</v>
      </c>
      <c r="AG98" s="264"/>
      <c r="AH98" s="268">
        <f>AF98-Y98</f>
        <v>4.9279999999999999</v>
      </c>
      <c r="AI98" s="269" t="str">
        <f>IF(OR(Y98=0,AF98=0),"",(AH98/Y98))</f>
        <v/>
      </c>
      <c r="AJ98" s="243"/>
      <c r="AK98" s="371">
        <v>0</v>
      </c>
      <c r="AL98" s="370">
        <f t="shared" si="78"/>
        <v>2800</v>
      </c>
      <c r="AM98" s="267">
        <f>AL98*AK98</f>
        <v>0</v>
      </c>
      <c r="AN98" s="264"/>
      <c r="AO98" s="268">
        <f>AM98-AF98</f>
        <v>0</v>
      </c>
      <c r="AP98" s="269" t="str">
        <f>IF(OR(AF98=0,AM98=0),"",(AO98/AF98))</f>
        <v/>
      </c>
      <c r="AQ98" s="243"/>
      <c r="AR98" s="371">
        <v>0</v>
      </c>
      <c r="AS98" s="370">
        <f t="shared" si="79"/>
        <v>2800</v>
      </c>
      <c r="AT98" s="267">
        <f>AS98*AR98</f>
        <v>0</v>
      </c>
      <c r="AU98" s="264"/>
      <c r="AV98" s="268">
        <f>AT98-AM98</f>
        <v>0</v>
      </c>
      <c r="AW98" s="269" t="str">
        <f>IF(OR(AM98=0,AT98=0),"",(AV98/AM98))</f>
        <v/>
      </c>
    </row>
    <row r="99" spans="1:49" x14ac:dyDescent="0.35">
      <c r="A99" s="237"/>
      <c r="B99" s="66" t="s">
        <v>113</v>
      </c>
      <c r="C99" s="262"/>
      <c r="D99" s="263" t="s">
        <v>30</v>
      </c>
      <c r="E99" s="262"/>
      <c r="F99" s="264"/>
      <c r="G99" s="371"/>
      <c r="H99" s="370"/>
      <c r="I99" s="267"/>
      <c r="J99" s="371"/>
      <c r="K99" s="370"/>
      <c r="L99" s="267"/>
      <c r="M99" s="268">
        <f>L99-I99</f>
        <v>0</v>
      </c>
      <c r="N99" s="269" t="str">
        <f>IF(OR(I99=0,L99=0),"",(M99/I99))</f>
        <v/>
      </c>
      <c r="O99" s="267"/>
      <c r="P99" s="371">
        <v>-3.5E-4</v>
      </c>
      <c r="Q99" s="370">
        <f t="shared" si="75"/>
        <v>2800</v>
      </c>
      <c r="R99" s="267">
        <f>Q99*P99</f>
        <v>-0.98</v>
      </c>
      <c r="S99" s="264"/>
      <c r="T99" s="268">
        <f>R99-L99</f>
        <v>-0.98</v>
      </c>
      <c r="U99" s="269" t="str">
        <f>IF(OR(L99=0,R99=0),"",(T99/L99))</f>
        <v/>
      </c>
      <c r="V99" s="243"/>
      <c r="W99" s="371">
        <v>-3.5E-4</v>
      </c>
      <c r="X99" s="370">
        <f t="shared" si="76"/>
        <v>2800</v>
      </c>
      <c r="Y99" s="267">
        <f>X99*W99</f>
        <v>-0.98</v>
      </c>
      <c r="Z99" s="264"/>
      <c r="AA99" s="268">
        <f>Y99-R99</f>
        <v>0</v>
      </c>
      <c r="AB99" s="269">
        <f>IF(OR(R99=0,Y99=0),"",(AA99/R99))</f>
        <v>0</v>
      </c>
      <c r="AC99" s="243"/>
      <c r="AD99" s="371">
        <v>-3.5E-4</v>
      </c>
      <c r="AE99" s="370">
        <f t="shared" si="77"/>
        <v>2800</v>
      </c>
      <c r="AF99" s="267">
        <f>AE99*AD99</f>
        <v>-0.98</v>
      </c>
      <c r="AG99" s="264"/>
      <c r="AH99" s="268">
        <f>AF99-Y99</f>
        <v>0</v>
      </c>
      <c r="AI99" s="269">
        <f>IF(OR(Y99=0,AF99=0),"",(AH99/Y99))</f>
        <v>0</v>
      </c>
      <c r="AJ99" s="243"/>
      <c r="AK99" s="371">
        <v>-3.5E-4</v>
      </c>
      <c r="AL99" s="370">
        <f t="shared" si="78"/>
        <v>2800</v>
      </c>
      <c r="AM99" s="267">
        <f>AL99*AK99</f>
        <v>-0.98</v>
      </c>
      <c r="AN99" s="264"/>
      <c r="AO99" s="268">
        <f>AM99-AF99</f>
        <v>0</v>
      </c>
      <c r="AP99" s="269">
        <f>IF(OR(AF99=0,AM99=0),"",(AO99/AF99))</f>
        <v>0</v>
      </c>
      <c r="AQ99" s="243"/>
      <c r="AR99" s="371">
        <v>-3.5E-4</v>
      </c>
      <c r="AS99" s="370">
        <f t="shared" si="79"/>
        <v>2800</v>
      </c>
      <c r="AT99" s="267">
        <f>AS99*AR99</f>
        <v>-0.98</v>
      </c>
      <c r="AU99" s="264"/>
      <c r="AV99" s="268">
        <f>AT99-AM99</f>
        <v>0</v>
      </c>
      <c r="AW99" s="269">
        <f>IF(OR(AM99=0,AT99=0),"",(AV99/AM99))</f>
        <v>0</v>
      </c>
    </row>
    <row r="100" spans="1:49" x14ac:dyDescent="0.35">
      <c r="A100" s="237"/>
      <c r="B100" s="72" t="s">
        <v>114</v>
      </c>
      <c r="C100" s="262"/>
      <c r="D100" s="263" t="s">
        <v>30</v>
      </c>
      <c r="E100" s="262"/>
      <c r="F100" s="264"/>
      <c r="G100" s="371"/>
      <c r="H100" s="370"/>
      <c r="I100" s="267"/>
      <c r="J100" s="371"/>
      <c r="K100" s="370"/>
      <c r="L100" s="267"/>
      <c r="M100" s="268">
        <f t="shared" si="63"/>
        <v>0</v>
      </c>
      <c r="N100" s="269" t="str">
        <f t="shared" si="64"/>
        <v/>
      </c>
      <c r="O100" s="267"/>
      <c r="P100" s="371">
        <v>0</v>
      </c>
      <c r="Q100" s="370">
        <f t="shared" si="75"/>
        <v>2800</v>
      </c>
      <c r="R100" s="267">
        <f t="shared" si="56"/>
        <v>0</v>
      </c>
      <c r="S100" s="264"/>
      <c r="T100" s="268">
        <f t="shared" si="80"/>
        <v>0</v>
      </c>
      <c r="U100" s="269" t="str">
        <f t="shared" si="81"/>
        <v/>
      </c>
      <c r="V100" s="243"/>
      <c r="W100" s="371">
        <v>-9.2000000000000003E-4</v>
      </c>
      <c r="X100" s="370">
        <f t="shared" si="76"/>
        <v>2800</v>
      </c>
      <c r="Y100" s="267">
        <f t="shared" si="59"/>
        <v>-2.5760000000000001</v>
      </c>
      <c r="Z100" s="264"/>
      <c r="AA100" s="268">
        <f t="shared" si="65"/>
        <v>-2.5760000000000001</v>
      </c>
      <c r="AB100" s="269" t="str">
        <f t="shared" si="66"/>
        <v/>
      </c>
      <c r="AC100" s="243"/>
      <c r="AD100" s="371">
        <v>-9.2000000000000003E-4</v>
      </c>
      <c r="AE100" s="370">
        <f t="shared" si="77"/>
        <v>2800</v>
      </c>
      <c r="AF100" s="267">
        <f t="shared" si="60"/>
        <v>-2.5760000000000001</v>
      </c>
      <c r="AG100" s="264"/>
      <c r="AH100" s="268">
        <f t="shared" si="67"/>
        <v>0</v>
      </c>
      <c r="AI100" s="269">
        <f t="shared" si="68"/>
        <v>0</v>
      </c>
      <c r="AJ100" s="243"/>
      <c r="AK100" s="371">
        <v>-9.2000000000000003E-4</v>
      </c>
      <c r="AL100" s="370">
        <f t="shared" si="78"/>
        <v>2800</v>
      </c>
      <c r="AM100" s="267">
        <f t="shared" si="61"/>
        <v>-2.5760000000000001</v>
      </c>
      <c r="AN100" s="264"/>
      <c r="AO100" s="268">
        <f t="shared" si="69"/>
        <v>0</v>
      </c>
      <c r="AP100" s="269">
        <f t="shared" si="70"/>
        <v>0</v>
      </c>
      <c r="AQ100" s="243"/>
      <c r="AR100" s="371">
        <v>-9.2000000000000003E-4</v>
      </c>
      <c r="AS100" s="370">
        <f t="shared" si="79"/>
        <v>2800</v>
      </c>
      <c r="AT100" s="267">
        <f t="shared" si="62"/>
        <v>-2.5760000000000001</v>
      </c>
      <c r="AU100" s="264"/>
      <c r="AV100" s="268">
        <f t="shared" si="71"/>
        <v>0</v>
      </c>
      <c r="AW100" s="269">
        <f t="shared" si="72"/>
        <v>0</v>
      </c>
    </row>
    <row r="101" spans="1:49" x14ac:dyDescent="0.35">
      <c r="A101" s="237"/>
      <c r="B101" s="285" t="s">
        <v>68</v>
      </c>
      <c r="C101" s="262"/>
      <c r="D101" s="263" t="s">
        <v>30</v>
      </c>
      <c r="E101" s="262"/>
      <c r="F101" s="264"/>
      <c r="G101" s="282">
        <v>3.8640000000000001E-2</v>
      </c>
      <c r="H101" s="370">
        <f>+$G$79</f>
        <v>2800</v>
      </c>
      <c r="I101" s="284">
        <f>H101*G101</f>
        <v>108.19200000000001</v>
      </c>
      <c r="J101" s="282">
        <v>4.0419999999999998E-2</v>
      </c>
      <c r="K101" s="370">
        <f>+$G$79</f>
        <v>2800</v>
      </c>
      <c r="L101" s="284">
        <f>K101*J101</f>
        <v>113.17599999999999</v>
      </c>
      <c r="M101" s="268">
        <f t="shared" si="63"/>
        <v>4.9839999999999804</v>
      </c>
      <c r="N101" s="269">
        <f t="shared" si="64"/>
        <v>4.6066252587991532E-2</v>
      </c>
      <c r="O101" s="284"/>
      <c r="P101" s="282">
        <v>4.6039999999999998E-2</v>
      </c>
      <c r="Q101" s="370">
        <f t="shared" si="75"/>
        <v>2800</v>
      </c>
      <c r="R101" s="267">
        <f t="shared" si="56"/>
        <v>128.91200000000001</v>
      </c>
      <c r="S101" s="264"/>
      <c r="T101" s="268">
        <f t="shared" si="80"/>
        <v>15.736000000000018</v>
      </c>
      <c r="U101" s="269">
        <f t="shared" si="81"/>
        <v>0.13904007916872854</v>
      </c>
      <c r="V101" s="243"/>
      <c r="W101" s="282">
        <v>4.8219999999999999E-2</v>
      </c>
      <c r="X101" s="370">
        <f t="shared" si="76"/>
        <v>2800</v>
      </c>
      <c r="Y101" s="267">
        <f t="shared" si="59"/>
        <v>135.01599999999999</v>
      </c>
      <c r="Z101" s="264"/>
      <c r="AA101" s="268">
        <f>Y101-R101</f>
        <v>6.103999999999985</v>
      </c>
      <c r="AB101" s="269">
        <f>IF(OR(R101=0,Y101=0),"",(AA101/R101))</f>
        <v>4.7350130321459481E-2</v>
      </c>
      <c r="AC101" s="243"/>
      <c r="AD101" s="282">
        <v>4.9930000000000002E-2</v>
      </c>
      <c r="AE101" s="370">
        <f t="shared" si="77"/>
        <v>2800</v>
      </c>
      <c r="AF101" s="267">
        <f t="shared" si="60"/>
        <v>139.804</v>
      </c>
      <c r="AG101" s="264"/>
      <c r="AH101" s="268">
        <f>AF101-Y101</f>
        <v>4.7880000000000109</v>
      </c>
      <c r="AI101" s="269">
        <f>IF(OR(Y101=0,AF101=0),"",(AH101/Y101))</f>
        <v>3.5462463708005057E-2</v>
      </c>
      <c r="AJ101" s="243"/>
      <c r="AK101" s="282">
        <v>5.3650000000000003E-2</v>
      </c>
      <c r="AL101" s="370">
        <f t="shared" si="78"/>
        <v>2800</v>
      </c>
      <c r="AM101" s="267">
        <f t="shared" si="61"/>
        <v>150.22</v>
      </c>
      <c r="AN101" s="264"/>
      <c r="AO101" s="268">
        <f>AM101-AF101</f>
        <v>10.415999999999997</v>
      </c>
      <c r="AP101" s="269">
        <f>IF(OR(AF101=0,AM101=0),"",(AO101/AF101))</f>
        <v>7.4504306028439798E-2</v>
      </c>
      <c r="AQ101" s="243"/>
      <c r="AR101" s="282">
        <v>5.5140000000000002E-2</v>
      </c>
      <c r="AS101" s="370">
        <f t="shared" si="79"/>
        <v>2800</v>
      </c>
      <c r="AT101" s="267">
        <f t="shared" si="62"/>
        <v>154.392</v>
      </c>
      <c r="AU101" s="264"/>
      <c r="AV101" s="268">
        <f>AT101-AM101</f>
        <v>4.171999999999997</v>
      </c>
      <c r="AW101" s="269">
        <f>IF(OR(AM101=0,AT101=0),"",(AV101/AM101))</f>
        <v>2.777260018639327E-2</v>
      </c>
    </row>
    <row r="102" spans="1:49" x14ac:dyDescent="0.35">
      <c r="A102" s="237"/>
      <c r="B102" s="87" t="s">
        <v>69</v>
      </c>
      <c r="C102" s="262"/>
      <c r="D102" s="263" t="s">
        <v>30</v>
      </c>
      <c r="E102" s="262"/>
      <c r="F102" s="264"/>
      <c r="G102" s="282">
        <v>0</v>
      </c>
      <c r="H102" s="370">
        <f>+$G$79</f>
        <v>2800</v>
      </c>
      <c r="I102" s="284">
        <f>H102*G102</f>
        <v>0</v>
      </c>
      <c r="J102" s="282">
        <v>0</v>
      </c>
      <c r="K102" s="370">
        <f>+$G$79</f>
        <v>2800</v>
      </c>
      <c r="L102" s="284">
        <f>K102*J102</f>
        <v>0</v>
      </c>
      <c r="M102" s="268">
        <f t="shared" si="63"/>
        <v>0</v>
      </c>
      <c r="N102" s="269" t="str">
        <f t="shared" si="64"/>
        <v/>
      </c>
      <c r="O102" s="284"/>
      <c r="P102" s="282">
        <v>-1.1E-4</v>
      </c>
      <c r="Q102" s="370">
        <f t="shared" si="75"/>
        <v>2800</v>
      </c>
      <c r="R102" s="267">
        <f t="shared" si="56"/>
        <v>-0.308</v>
      </c>
      <c r="S102" s="264"/>
      <c r="T102" s="268">
        <f t="shared" si="80"/>
        <v>-0.308</v>
      </c>
      <c r="U102" s="269" t="str">
        <f t="shared" si="81"/>
        <v/>
      </c>
      <c r="V102" s="243"/>
      <c r="W102" s="282">
        <v>-1.1E-4</v>
      </c>
      <c r="X102" s="370">
        <f t="shared" si="76"/>
        <v>2800</v>
      </c>
      <c r="Y102" s="267">
        <f t="shared" si="59"/>
        <v>-0.308</v>
      </c>
      <c r="Z102" s="264"/>
      <c r="AA102" s="268">
        <f>Y102-R102</f>
        <v>0</v>
      </c>
      <c r="AB102" s="269">
        <f>IF(OR(R102=0,Y102=0),"",(AA102/R102))</f>
        <v>0</v>
      </c>
      <c r="AC102" s="243"/>
      <c r="AD102" s="282">
        <v>-1.1E-4</v>
      </c>
      <c r="AE102" s="370">
        <f t="shared" si="77"/>
        <v>2800</v>
      </c>
      <c r="AF102" s="267">
        <f t="shared" si="60"/>
        <v>-0.308</v>
      </c>
      <c r="AG102" s="264"/>
      <c r="AH102" s="268">
        <f>AF102-Y102</f>
        <v>0</v>
      </c>
      <c r="AI102" s="269">
        <f>IF(OR(Y102=0,AF102=0),"",(AH102/Y102))</f>
        <v>0</v>
      </c>
      <c r="AJ102" s="243"/>
      <c r="AK102" s="282">
        <v>-1.1E-4</v>
      </c>
      <c r="AL102" s="370">
        <f t="shared" si="78"/>
        <v>2800</v>
      </c>
      <c r="AM102" s="267">
        <f t="shared" si="61"/>
        <v>-0.308</v>
      </c>
      <c r="AN102" s="264"/>
      <c r="AO102" s="268">
        <f>AM102-AF102</f>
        <v>0</v>
      </c>
      <c r="AP102" s="269">
        <f>IF(OR(AF102=0,AM102=0),"",(AO102/AF102))</f>
        <v>0</v>
      </c>
      <c r="AQ102" s="243"/>
      <c r="AR102" s="282">
        <v>-1.1E-4</v>
      </c>
      <c r="AS102" s="370">
        <f t="shared" si="79"/>
        <v>2800</v>
      </c>
      <c r="AT102" s="267">
        <f t="shared" si="62"/>
        <v>-0.308</v>
      </c>
      <c r="AU102" s="264"/>
      <c r="AV102" s="268">
        <f>AT102-AM102</f>
        <v>0</v>
      </c>
      <c r="AW102" s="269">
        <f>IF(OR(AM102=0,AT102=0),"",(AV102/AM102))</f>
        <v>0</v>
      </c>
    </row>
    <row r="103" spans="1:49" x14ac:dyDescent="0.35">
      <c r="A103" s="237"/>
      <c r="B103" s="431" t="s">
        <v>28</v>
      </c>
      <c r="C103" s="432"/>
      <c r="D103" s="433"/>
      <c r="E103" s="432"/>
      <c r="F103" s="434"/>
      <c r="G103" s="435"/>
      <c r="H103" s="436"/>
      <c r="I103" s="437">
        <f>SUM(I84:I102)</f>
        <v>141.554</v>
      </c>
      <c r="J103" s="435"/>
      <c r="K103" s="436"/>
      <c r="L103" s="437">
        <f>SUM(L84:L102)</f>
        <v>148.74599999999998</v>
      </c>
      <c r="M103" s="379">
        <f t="shared" si="63"/>
        <v>7.1919999999999789</v>
      </c>
      <c r="N103" s="380">
        <f t="shared" si="64"/>
        <v>5.0807465702134721E-2</v>
      </c>
      <c r="O103" s="437"/>
      <c r="P103" s="435"/>
      <c r="Q103" s="436"/>
      <c r="R103" s="437">
        <f>SUM(R84:R102)</f>
        <v>165.83000000000004</v>
      </c>
      <c r="S103" s="434"/>
      <c r="T103" s="438">
        <f t="shared" si="80"/>
        <v>17.08400000000006</v>
      </c>
      <c r="U103" s="439">
        <f t="shared" si="81"/>
        <v>0.11485350866577966</v>
      </c>
      <c r="V103" s="243"/>
      <c r="W103" s="435"/>
      <c r="X103" s="436"/>
      <c r="Y103" s="437">
        <f>SUM(Y84:Y102)</f>
        <v>177.86200000000002</v>
      </c>
      <c r="Z103" s="434"/>
      <c r="AA103" s="438">
        <f t="shared" ref="AA103:AA135" si="82">Y103-R103</f>
        <v>12.031999999999982</v>
      </c>
      <c r="AB103" s="439">
        <f t="shared" ref="AB103:AB135" si="83">IF(OR(R103=0,Y103=0),"",(AA103/R103))</f>
        <v>7.2556232286075981E-2</v>
      </c>
      <c r="AC103" s="243"/>
      <c r="AD103" s="435"/>
      <c r="AE103" s="436"/>
      <c r="AF103" s="437">
        <f>SUM(AF84:AF102)</f>
        <v>190.57600000000002</v>
      </c>
      <c r="AG103" s="434"/>
      <c r="AH103" s="438">
        <f t="shared" ref="AH103:AH135" si="84">AF103-Y103</f>
        <v>12.713999999999999</v>
      </c>
      <c r="AI103" s="439">
        <f t="shared" ref="AI103:AI135" si="85">IF(OR(Y103=0,AF103=0),"",(AH103/Y103))</f>
        <v>7.1482385220002012E-2</v>
      </c>
      <c r="AJ103" s="243"/>
      <c r="AK103" s="435"/>
      <c r="AL103" s="436"/>
      <c r="AM103" s="437">
        <f>SUM(AM84:AM102)</f>
        <v>203.80600000000001</v>
      </c>
      <c r="AN103" s="434"/>
      <c r="AO103" s="438">
        <f t="shared" ref="AO103:AO135" si="86">AM103-AF103</f>
        <v>13.22999999999999</v>
      </c>
      <c r="AP103" s="439">
        <f t="shared" ref="AP103:AP135" si="87">IF(OR(AF103=0,AM103=0),"",(AO103/AF103))</f>
        <v>6.9421123331374304E-2</v>
      </c>
      <c r="AQ103" s="243"/>
      <c r="AR103" s="435"/>
      <c r="AS103" s="436"/>
      <c r="AT103" s="437">
        <f>SUM(AT84:AT102)</f>
        <v>213.352</v>
      </c>
      <c r="AU103" s="434"/>
      <c r="AV103" s="438">
        <f t="shared" ref="AV103:AV135" si="88">AT103-AM103</f>
        <v>9.5459999999999923</v>
      </c>
      <c r="AW103" s="439">
        <f t="shared" ref="AW103:AW135" si="89">IF(OR(AM103=0,AT103=0),"",(AV103/AM103))</f>
        <v>4.683866029459384E-2</v>
      </c>
    </row>
    <row r="104" spans="1:49" x14ac:dyDescent="0.35">
      <c r="A104" s="237"/>
      <c r="B104" s="66" t="s">
        <v>29</v>
      </c>
      <c r="C104" s="264"/>
      <c r="D104" s="263" t="s">
        <v>30</v>
      </c>
      <c r="E104" s="264"/>
      <c r="F104" s="264"/>
      <c r="G104" s="282">
        <f>RESIDENTIAL!$J$45</f>
        <v>9.3670000000000003E-2</v>
      </c>
      <c r="H104" s="283">
        <f>$G$79*(1+G137)-$G$79</f>
        <v>82.600000000000364</v>
      </c>
      <c r="I104" s="284">
        <f>H104*G104</f>
        <v>7.7371420000000342</v>
      </c>
      <c r="J104" s="282">
        <f>RESIDENTIAL!$J$45</f>
        <v>9.3670000000000003E-2</v>
      </c>
      <c r="K104" s="283">
        <f>$G$79*(1+J137)-$G$79</f>
        <v>82.600000000000364</v>
      </c>
      <c r="L104" s="284">
        <f>K104*J104</f>
        <v>7.7371420000000342</v>
      </c>
      <c r="M104" s="61">
        <f t="shared" si="63"/>
        <v>0</v>
      </c>
      <c r="N104" s="62">
        <f t="shared" si="64"/>
        <v>0</v>
      </c>
      <c r="O104" s="284"/>
      <c r="P104" s="282">
        <f>RESIDENTIAL!$J$45</f>
        <v>9.3670000000000003E-2</v>
      </c>
      <c r="Q104" s="283">
        <f>$G$79*(1+P137)-$G$79</f>
        <v>82.600000000000364</v>
      </c>
      <c r="R104" s="284">
        <f>Q104*P104</f>
        <v>7.7371420000000342</v>
      </c>
      <c r="S104" s="264"/>
      <c r="T104" s="268">
        <f t="shared" si="80"/>
        <v>0</v>
      </c>
      <c r="U104" s="269">
        <f t="shared" si="81"/>
        <v>0</v>
      </c>
      <c r="V104" s="243"/>
      <c r="W104" s="282">
        <f>RESIDENTIAL!$J$45</f>
        <v>9.3670000000000003E-2</v>
      </c>
      <c r="X104" s="283">
        <f>$G$79*(1+W137)-$G$79</f>
        <v>82.600000000000364</v>
      </c>
      <c r="Y104" s="284">
        <f>X104*W104</f>
        <v>7.7371420000000342</v>
      </c>
      <c r="Z104" s="264"/>
      <c r="AA104" s="268">
        <f t="shared" si="82"/>
        <v>0</v>
      </c>
      <c r="AB104" s="269">
        <f t="shared" si="83"/>
        <v>0</v>
      </c>
      <c r="AC104" s="243"/>
      <c r="AD104" s="282">
        <f>RESIDENTIAL!$J$45</f>
        <v>9.3670000000000003E-2</v>
      </c>
      <c r="AE104" s="283">
        <f>$G$79*(1+AD137)-$G$79</f>
        <v>82.600000000000364</v>
      </c>
      <c r="AF104" s="284">
        <f>AE104*AD104</f>
        <v>7.7371420000000342</v>
      </c>
      <c r="AG104" s="264"/>
      <c r="AH104" s="268">
        <f t="shared" si="84"/>
        <v>0</v>
      </c>
      <c r="AI104" s="269">
        <f t="shared" si="85"/>
        <v>0</v>
      </c>
      <c r="AJ104" s="243"/>
      <c r="AK104" s="282">
        <f>RESIDENTIAL!$J$45</f>
        <v>9.3670000000000003E-2</v>
      </c>
      <c r="AL104" s="283">
        <f>$G$79*(1+AK137)-$G$79</f>
        <v>82.600000000000364</v>
      </c>
      <c r="AM104" s="284">
        <f>AL104*AK104</f>
        <v>7.7371420000000342</v>
      </c>
      <c r="AN104" s="264"/>
      <c r="AO104" s="268">
        <f t="shared" si="86"/>
        <v>0</v>
      </c>
      <c r="AP104" s="269">
        <f t="shared" si="87"/>
        <v>0</v>
      </c>
      <c r="AQ104" s="243"/>
      <c r="AR104" s="282">
        <f>RESIDENTIAL!$J$45</f>
        <v>9.3670000000000003E-2</v>
      </c>
      <c r="AS104" s="283">
        <f>$G$79*(1+AR137)-$G$79</f>
        <v>82.600000000000364</v>
      </c>
      <c r="AT104" s="284">
        <f>AS104*AR104</f>
        <v>7.7371420000000342</v>
      </c>
      <c r="AU104" s="264"/>
      <c r="AV104" s="268">
        <f t="shared" si="88"/>
        <v>0</v>
      </c>
      <c r="AW104" s="269">
        <f t="shared" si="89"/>
        <v>0</v>
      </c>
    </row>
    <row r="105" spans="1:49" s="15" customFormat="1" x14ac:dyDescent="0.35">
      <c r="A105" s="13"/>
      <c r="B105" s="87" t="str">
        <f>+RESIDENTIAL!$B$46</f>
        <v>Rate Rider for Disposition of Deferral/Variance Accounts - effective until December 31, 2024</v>
      </c>
      <c r="C105" s="56"/>
      <c r="D105" s="57" t="s">
        <v>30</v>
      </c>
      <c r="E105" s="56"/>
      <c r="F105" s="21"/>
      <c r="G105" s="90">
        <v>3.29E-3</v>
      </c>
      <c r="H105" s="89">
        <f>+$G$79</f>
        <v>2800</v>
      </c>
      <c r="I105" s="69">
        <f>H105*G105</f>
        <v>9.2119999999999997</v>
      </c>
      <c r="J105" s="90">
        <v>2.4199999999999998E-3</v>
      </c>
      <c r="K105" s="89">
        <f>+$G$79</f>
        <v>2800</v>
      </c>
      <c r="L105" s="69">
        <f>K105*J105</f>
        <v>6.7759999999999998</v>
      </c>
      <c r="M105" s="61">
        <f t="shared" si="63"/>
        <v>-2.4359999999999999</v>
      </c>
      <c r="N105" s="62">
        <f t="shared" si="64"/>
        <v>-0.26443768996960487</v>
      </c>
      <c r="O105" s="69"/>
      <c r="P105" s="90">
        <v>0</v>
      </c>
      <c r="Q105" s="89">
        <f>+$G$79</f>
        <v>2800</v>
      </c>
      <c r="R105" s="69">
        <f>Q105*P105</f>
        <v>0</v>
      </c>
      <c r="S105" s="64"/>
      <c r="T105" s="61">
        <f t="shared" si="80"/>
        <v>-6.7759999999999998</v>
      </c>
      <c r="U105" s="269" t="str">
        <f t="shared" si="81"/>
        <v/>
      </c>
      <c r="V105" s="65"/>
      <c r="W105" s="90">
        <v>0</v>
      </c>
      <c r="X105" s="89">
        <f>+$G$79</f>
        <v>2800</v>
      </c>
      <c r="Y105" s="69">
        <f>X105*W105</f>
        <v>0</v>
      </c>
      <c r="Z105" s="64"/>
      <c r="AA105" s="61">
        <f t="shared" si="82"/>
        <v>0</v>
      </c>
      <c r="AB105" s="269" t="str">
        <f t="shared" si="83"/>
        <v/>
      </c>
      <c r="AC105" s="65"/>
      <c r="AD105" s="90">
        <v>0</v>
      </c>
      <c r="AE105" s="89">
        <f>+$G$79</f>
        <v>2800</v>
      </c>
      <c r="AF105" s="69">
        <f>AE105*AD105</f>
        <v>0</v>
      </c>
      <c r="AG105" s="64"/>
      <c r="AH105" s="61">
        <f t="shared" si="84"/>
        <v>0</v>
      </c>
      <c r="AI105" s="269" t="str">
        <f t="shared" si="85"/>
        <v/>
      </c>
      <c r="AJ105" s="65"/>
      <c r="AK105" s="90">
        <v>0</v>
      </c>
      <c r="AL105" s="89">
        <f>+$G$79</f>
        <v>2800</v>
      </c>
      <c r="AM105" s="69">
        <f>AL105*AK105</f>
        <v>0</v>
      </c>
      <c r="AN105" s="64"/>
      <c r="AO105" s="61">
        <f t="shared" si="86"/>
        <v>0</v>
      </c>
      <c r="AP105" s="269" t="str">
        <f t="shared" si="87"/>
        <v/>
      </c>
      <c r="AQ105" s="65"/>
      <c r="AR105" s="90">
        <v>0</v>
      </c>
      <c r="AS105" s="89">
        <f>+$G$79</f>
        <v>2800</v>
      </c>
      <c r="AT105" s="69">
        <f>AS105*AR105</f>
        <v>0</v>
      </c>
      <c r="AU105" s="64"/>
      <c r="AV105" s="61">
        <f t="shared" si="88"/>
        <v>0</v>
      </c>
      <c r="AW105" s="269" t="str">
        <f t="shared" si="89"/>
        <v/>
      </c>
    </row>
    <row r="106" spans="1:49" s="15" customFormat="1" x14ac:dyDescent="0.35">
      <c r="A106" s="13"/>
      <c r="B106" s="66" t="s">
        <v>70</v>
      </c>
      <c r="C106" s="56"/>
      <c r="D106" s="57" t="s">
        <v>30</v>
      </c>
      <c r="E106" s="56"/>
      <c r="F106" s="21"/>
      <c r="G106" s="90"/>
      <c r="H106" s="89">
        <f>+$G$79</f>
        <v>2800</v>
      </c>
      <c r="I106" s="69">
        <f>H106*G106</f>
        <v>0</v>
      </c>
      <c r="J106" s="90">
        <f>J38</f>
        <v>2.2899999999999999E-3</v>
      </c>
      <c r="K106" s="89">
        <f>+$G$79</f>
        <v>2800</v>
      </c>
      <c r="L106" s="69">
        <f>K106*J106</f>
        <v>6.4119999999999999</v>
      </c>
      <c r="M106" s="61">
        <f t="shared" si="63"/>
        <v>6.4119999999999999</v>
      </c>
      <c r="N106" s="62" t="str">
        <f t="shared" si="64"/>
        <v/>
      </c>
      <c r="O106" s="69"/>
      <c r="P106" s="90">
        <f>P38</f>
        <v>0</v>
      </c>
      <c r="Q106" s="89">
        <f>+$G$79</f>
        <v>2800</v>
      </c>
      <c r="R106" s="69">
        <f>Q106*P106</f>
        <v>0</v>
      </c>
      <c r="S106" s="64"/>
      <c r="T106" s="61">
        <f t="shared" si="80"/>
        <v>-6.4119999999999999</v>
      </c>
      <c r="U106" s="269" t="str">
        <f t="shared" si="81"/>
        <v/>
      </c>
      <c r="V106" s="65"/>
      <c r="W106" s="90">
        <f>W38</f>
        <v>0</v>
      </c>
      <c r="X106" s="89">
        <f>+$G$79</f>
        <v>2800</v>
      </c>
      <c r="Y106" s="69">
        <f>X106*W106</f>
        <v>0</v>
      </c>
      <c r="Z106" s="64"/>
      <c r="AA106" s="61">
        <f t="shared" si="82"/>
        <v>0</v>
      </c>
      <c r="AB106" s="269" t="str">
        <f t="shared" si="83"/>
        <v/>
      </c>
      <c r="AC106" s="65"/>
      <c r="AD106" s="90">
        <f>AD38</f>
        <v>0</v>
      </c>
      <c r="AE106" s="89">
        <f>+$G$79</f>
        <v>2800</v>
      </c>
      <c r="AF106" s="69">
        <f>AE106*AD106</f>
        <v>0</v>
      </c>
      <c r="AG106" s="64"/>
      <c r="AH106" s="61">
        <f t="shared" si="84"/>
        <v>0</v>
      </c>
      <c r="AI106" s="269" t="str">
        <f t="shared" si="85"/>
        <v/>
      </c>
      <c r="AJ106" s="65"/>
      <c r="AK106" s="90">
        <f>AK38</f>
        <v>0</v>
      </c>
      <c r="AL106" s="89">
        <f>+$G$79</f>
        <v>2800</v>
      </c>
      <c r="AM106" s="69">
        <f>AL106*AK106</f>
        <v>0</v>
      </c>
      <c r="AN106" s="64"/>
      <c r="AO106" s="61">
        <f t="shared" si="86"/>
        <v>0</v>
      </c>
      <c r="AP106" s="269" t="str">
        <f t="shared" si="87"/>
        <v/>
      </c>
      <c r="AQ106" s="65"/>
      <c r="AR106" s="90">
        <f>AR38</f>
        <v>0</v>
      </c>
      <c r="AS106" s="89">
        <f>+$G$79</f>
        <v>2800</v>
      </c>
      <c r="AT106" s="69">
        <f>AS106*AR106</f>
        <v>0</v>
      </c>
      <c r="AU106" s="64"/>
      <c r="AV106" s="61">
        <f t="shared" si="88"/>
        <v>0</v>
      </c>
      <c r="AW106" s="269" t="str">
        <f t="shared" si="89"/>
        <v/>
      </c>
    </row>
    <row r="107" spans="1:49" s="15" customFormat="1" ht="15.75" customHeight="1" x14ac:dyDescent="0.35">
      <c r="A107" s="13"/>
      <c r="B107" s="87" t="str">
        <f>+RESIDENTIAL!$B$47</f>
        <v>Rate Rider for Disposition of Capacity Based Recovery Account - Applicable only for Class B Customers - effective until December 31, 2024</v>
      </c>
      <c r="C107" s="56"/>
      <c r="D107" s="57" t="s">
        <v>30</v>
      </c>
      <c r="E107" s="56"/>
      <c r="F107" s="21"/>
      <c r="G107" s="90">
        <v>-1.4999999999999999E-4</v>
      </c>
      <c r="H107" s="89">
        <f>+$G$79</f>
        <v>2800</v>
      </c>
      <c r="I107" s="69">
        <f>H107*G107</f>
        <v>-0.42</v>
      </c>
      <c r="J107" s="90">
        <v>-1.2999999999999999E-4</v>
      </c>
      <c r="K107" s="89">
        <f>+$G$79</f>
        <v>2800</v>
      </c>
      <c r="L107" s="69">
        <f>K107*J107</f>
        <v>-0.36399999999999999</v>
      </c>
      <c r="M107" s="61">
        <f t="shared" si="63"/>
        <v>5.5999999999999994E-2</v>
      </c>
      <c r="N107" s="62">
        <f t="shared" si="64"/>
        <v>-0.13333333333333333</v>
      </c>
      <c r="O107" s="69"/>
      <c r="P107" s="90">
        <v>0</v>
      </c>
      <c r="Q107" s="89">
        <f>+$G$79</f>
        <v>2800</v>
      </c>
      <c r="R107" s="69">
        <f>Q107*P107</f>
        <v>0</v>
      </c>
      <c r="S107" s="64"/>
      <c r="T107" s="61">
        <f t="shared" si="80"/>
        <v>0.36399999999999999</v>
      </c>
      <c r="U107" s="269" t="str">
        <f t="shared" si="81"/>
        <v/>
      </c>
      <c r="V107" s="65"/>
      <c r="W107" s="90">
        <v>0</v>
      </c>
      <c r="X107" s="89">
        <f>+$G$79</f>
        <v>2800</v>
      </c>
      <c r="Y107" s="69">
        <f>X107*W107</f>
        <v>0</v>
      </c>
      <c r="Z107" s="64"/>
      <c r="AA107" s="61">
        <f t="shared" si="82"/>
        <v>0</v>
      </c>
      <c r="AB107" s="269" t="str">
        <f t="shared" si="83"/>
        <v/>
      </c>
      <c r="AC107" s="65"/>
      <c r="AD107" s="90">
        <v>0</v>
      </c>
      <c r="AE107" s="89">
        <f>+$G$79</f>
        <v>2800</v>
      </c>
      <c r="AF107" s="69">
        <f>AE107*AD107</f>
        <v>0</v>
      </c>
      <c r="AG107" s="64"/>
      <c r="AH107" s="61">
        <f t="shared" si="84"/>
        <v>0</v>
      </c>
      <c r="AI107" s="269" t="str">
        <f t="shared" si="85"/>
        <v/>
      </c>
      <c r="AJ107" s="65"/>
      <c r="AK107" s="90">
        <v>0</v>
      </c>
      <c r="AL107" s="89">
        <f>+$G$79</f>
        <v>2800</v>
      </c>
      <c r="AM107" s="69">
        <f>AL107*AK107</f>
        <v>0</v>
      </c>
      <c r="AN107" s="64"/>
      <c r="AO107" s="61">
        <f t="shared" si="86"/>
        <v>0</v>
      </c>
      <c r="AP107" s="269" t="str">
        <f t="shared" si="87"/>
        <v/>
      </c>
      <c r="AQ107" s="65"/>
      <c r="AR107" s="90">
        <v>0</v>
      </c>
      <c r="AS107" s="89">
        <f>+$G$79</f>
        <v>2800</v>
      </c>
      <c r="AT107" s="69">
        <f>AS107*AR107</f>
        <v>0</v>
      </c>
      <c r="AU107" s="64"/>
      <c r="AV107" s="61">
        <f t="shared" si="88"/>
        <v>0</v>
      </c>
      <c r="AW107" s="269" t="str">
        <f t="shared" si="89"/>
        <v/>
      </c>
    </row>
    <row r="108" spans="1:49" s="15" customFormat="1" ht="14.25" customHeight="1" x14ac:dyDescent="0.35">
      <c r="A108" s="13"/>
      <c r="B108" s="87" t="str">
        <f>+RESIDENTIAL!$B$48</f>
        <v>Rate Rider for Disposition of Global Adjustment Account - Applicable only for Non-RPP Customers - effective until December 31, 2023</v>
      </c>
      <c r="C108" s="56"/>
      <c r="D108" s="57" t="s">
        <v>30</v>
      </c>
      <c r="E108" s="56"/>
      <c r="F108" s="21"/>
      <c r="G108" s="90">
        <v>-2.5100000000000001E-3</v>
      </c>
      <c r="H108" s="91"/>
      <c r="I108" s="69">
        <f t="shared" ref="I108" si="90">H108*G108</f>
        <v>0</v>
      </c>
      <c r="J108" s="90">
        <v>0</v>
      </c>
      <c r="K108" s="91"/>
      <c r="L108" s="69">
        <f t="shared" ref="L108" si="91">K108*J108</f>
        <v>0</v>
      </c>
      <c r="M108" s="61">
        <f t="shared" si="63"/>
        <v>0</v>
      </c>
      <c r="N108" s="62" t="str">
        <f t="shared" si="64"/>
        <v/>
      </c>
      <c r="O108" s="69"/>
      <c r="P108" s="90">
        <v>0</v>
      </c>
      <c r="Q108" s="91"/>
      <c r="R108" s="69">
        <f t="shared" ref="R108" si="92">Q108*P108</f>
        <v>0</v>
      </c>
      <c r="S108" s="64"/>
      <c r="T108" s="61">
        <f t="shared" si="80"/>
        <v>0</v>
      </c>
      <c r="U108" s="269" t="str">
        <f t="shared" si="81"/>
        <v/>
      </c>
      <c r="V108" s="65"/>
      <c r="W108" s="90">
        <v>0</v>
      </c>
      <c r="X108" s="91"/>
      <c r="Y108" s="69">
        <f t="shared" ref="Y108" si="93">X108*W108</f>
        <v>0</v>
      </c>
      <c r="Z108" s="64"/>
      <c r="AA108" s="61">
        <f t="shared" si="82"/>
        <v>0</v>
      </c>
      <c r="AB108" s="269" t="str">
        <f t="shared" si="83"/>
        <v/>
      </c>
      <c r="AC108" s="65"/>
      <c r="AD108" s="90">
        <v>0</v>
      </c>
      <c r="AE108" s="91"/>
      <c r="AF108" s="69">
        <f t="shared" ref="AF108" si="94">AE108*AD108</f>
        <v>0</v>
      </c>
      <c r="AG108" s="64"/>
      <c r="AH108" s="61">
        <f t="shared" si="84"/>
        <v>0</v>
      </c>
      <c r="AI108" s="269" t="str">
        <f t="shared" si="85"/>
        <v/>
      </c>
      <c r="AJ108" s="65"/>
      <c r="AK108" s="90">
        <v>0</v>
      </c>
      <c r="AL108" s="91"/>
      <c r="AM108" s="69">
        <f t="shared" ref="AM108" si="95">AL108*AK108</f>
        <v>0</v>
      </c>
      <c r="AN108" s="64"/>
      <c r="AO108" s="61">
        <f t="shared" si="86"/>
        <v>0</v>
      </c>
      <c r="AP108" s="269" t="str">
        <f t="shared" si="87"/>
        <v/>
      </c>
      <c r="AQ108" s="65"/>
      <c r="AR108" s="90">
        <v>0</v>
      </c>
      <c r="AS108" s="91"/>
      <c r="AT108" s="69">
        <f t="shared" ref="AT108" si="96">AS108*AR108</f>
        <v>0</v>
      </c>
      <c r="AU108" s="64"/>
      <c r="AV108" s="61">
        <f t="shared" si="88"/>
        <v>0</v>
      </c>
      <c r="AW108" s="269" t="str">
        <f t="shared" si="89"/>
        <v/>
      </c>
    </row>
    <row r="109" spans="1:49" x14ac:dyDescent="0.35">
      <c r="A109" s="237"/>
      <c r="B109" s="285" t="str">
        <f>B41</f>
        <v>Rate Rider for Smart Metering Entity Charge - effective until December 31, 2027</v>
      </c>
      <c r="C109" s="262"/>
      <c r="D109" s="263" t="s">
        <v>24</v>
      </c>
      <c r="E109" s="262"/>
      <c r="F109" s="264"/>
      <c r="G109" s="440">
        <f>G41</f>
        <v>0.41</v>
      </c>
      <c r="H109" s="266">
        <v>1</v>
      </c>
      <c r="I109" s="267">
        <f>H109*G109</f>
        <v>0.41</v>
      </c>
      <c r="J109" s="440">
        <f>J41</f>
        <v>0.41</v>
      </c>
      <c r="K109" s="266">
        <v>1</v>
      </c>
      <c r="L109" s="267">
        <f>K109*J109</f>
        <v>0.41</v>
      </c>
      <c r="M109" s="61">
        <f t="shared" si="63"/>
        <v>0</v>
      </c>
      <c r="N109" s="62">
        <f t="shared" si="64"/>
        <v>0</v>
      </c>
      <c r="O109" s="267"/>
      <c r="P109" s="440">
        <f>P41</f>
        <v>0.41</v>
      </c>
      <c r="Q109" s="266">
        <v>1</v>
      </c>
      <c r="R109" s="267">
        <f>Q109*P109</f>
        <v>0.41</v>
      </c>
      <c r="S109" s="264"/>
      <c r="T109" s="268">
        <f t="shared" si="80"/>
        <v>0</v>
      </c>
      <c r="U109" s="62">
        <f t="shared" si="81"/>
        <v>0</v>
      </c>
      <c r="V109" s="243"/>
      <c r="W109" s="440">
        <f>W41</f>
        <v>0.41</v>
      </c>
      <c r="X109" s="266">
        <v>1</v>
      </c>
      <c r="Y109" s="267">
        <f>X109*W109</f>
        <v>0.41</v>
      </c>
      <c r="Z109" s="264"/>
      <c r="AA109" s="268">
        <f t="shared" si="82"/>
        <v>0</v>
      </c>
      <c r="AB109" s="62">
        <f t="shared" si="83"/>
        <v>0</v>
      </c>
      <c r="AC109" s="243"/>
      <c r="AD109" s="440">
        <f>AD41</f>
        <v>0.41</v>
      </c>
      <c r="AE109" s="266">
        <v>1</v>
      </c>
      <c r="AF109" s="267">
        <f>AE109*AD109</f>
        <v>0.41</v>
      </c>
      <c r="AG109" s="264"/>
      <c r="AH109" s="268">
        <f t="shared" si="84"/>
        <v>0</v>
      </c>
      <c r="AI109" s="62">
        <f t="shared" si="85"/>
        <v>0</v>
      </c>
      <c r="AJ109" s="243"/>
      <c r="AK109" s="440">
        <f>AK41</f>
        <v>0</v>
      </c>
      <c r="AL109" s="266">
        <v>1</v>
      </c>
      <c r="AM109" s="267">
        <f>AL109*AK109</f>
        <v>0</v>
      </c>
      <c r="AN109" s="264"/>
      <c r="AO109" s="268">
        <f t="shared" si="86"/>
        <v>-0.41</v>
      </c>
      <c r="AP109" s="62" t="str">
        <f t="shared" si="87"/>
        <v/>
      </c>
      <c r="AQ109" s="243"/>
      <c r="AR109" s="440">
        <f>AR41</f>
        <v>0</v>
      </c>
      <c r="AS109" s="266">
        <v>1</v>
      </c>
      <c r="AT109" s="267">
        <f>AS109*AR109</f>
        <v>0</v>
      </c>
      <c r="AU109" s="264"/>
      <c r="AV109" s="268">
        <f t="shared" si="88"/>
        <v>0</v>
      </c>
      <c r="AW109" s="62" t="str">
        <f t="shared" si="89"/>
        <v/>
      </c>
    </row>
    <row r="110" spans="1:49" x14ac:dyDescent="0.35">
      <c r="A110" s="237"/>
      <c r="B110" s="441" t="s">
        <v>35</v>
      </c>
      <c r="C110" s="442"/>
      <c r="D110" s="443"/>
      <c r="E110" s="442"/>
      <c r="F110" s="434"/>
      <c r="G110" s="444"/>
      <c r="H110" s="445"/>
      <c r="I110" s="446">
        <f>SUM(I104:I109)+I103</f>
        <v>158.49314200000003</v>
      </c>
      <c r="J110" s="444"/>
      <c r="K110" s="445"/>
      <c r="L110" s="446">
        <f>SUM(L104:L109)+L103</f>
        <v>169.71714200000002</v>
      </c>
      <c r="M110" s="379">
        <f t="shared" si="63"/>
        <v>11.22399999999999</v>
      </c>
      <c r="N110" s="380">
        <f t="shared" si="64"/>
        <v>7.081694424355589E-2</v>
      </c>
      <c r="O110" s="446"/>
      <c r="P110" s="444"/>
      <c r="Q110" s="445"/>
      <c r="R110" s="446">
        <f>SUM(R104:R109)+R103</f>
        <v>173.97714200000007</v>
      </c>
      <c r="S110" s="434"/>
      <c r="T110" s="438">
        <f t="shared" si="80"/>
        <v>4.2600000000000477</v>
      </c>
      <c r="U110" s="439">
        <f t="shared" si="81"/>
        <v>2.5100587658965216E-2</v>
      </c>
      <c r="V110" s="243"/>
      <c r="W110" s="444"/>
      <c r="X110" s="445"/>
      <c r="Y110" s="446">
        <f>SUM(Y104:Y109)+Y103</f>
        <v>186.00914200000005</v>
      </c>
      <c r="Z110" s="434"/>
      <c r="AA110" s="438">
        <f t="shared" si="82"/>
        <v>12.031999999999982</v>
      </c>
      <c r="AB110" s="439">
        <f t="shared" si="83"/>
        <v>6.9158510489843408E-2</v>
      </c>
      <c r="AC110" s="243"/>
      <c r="AD110" s="444"/>
      <c r="AE110" s="445"/>
      <c r="AF110" s="446">
        <f>SUM(AF104:AF109)+AF103</f>
        <v>198.72314200000005</v>
      </c>
      <c r="AG110" s="434"/>
      <c r="AH110" s="438">
        <f t="shared" si="84"/>
        <v>12.713999999999999</v>
      </c>
      <c r="AI110" s="439">
        <f t="shared" si="85"/>
        <v>6.8351479197726717E-2</v>
      </c>
      <c r="AJ110" s="243"/>
      <c r="AK110" s="444"/>
      <c r="AL110" s="445"/>
      <c r="AM110" s="446">
        <f>SUM(AM104:AM109)+AM103</f>
        <v>211.54314200000005</v>
      </c>
      <c r="AN110" s="434"/>
      <c r="AO110" s="438">
        <f t="shared" si="86"/>
        <v>12.819999999999993</v>
      </c>
      <c r="AP110" s="439">
        <f t="shared" si="87"/>
        <v>6.4511862438245818E-2</v>
      </c>
      <c r="AQ110" s="243"/>
      <c r="AR110" s="444"/>
      <c r="AS110" s="445"/>
      <c r="AT110" s="446">
        <f>SUM(AT104:AT109)+AT103</f>
        <v>221.08914200000004</v>
      </c>
      <c r="AU110" s="434"/>
      <c r="AV110" s="438">
        <f t="shared" si="88"/>
        <v>9.5459999999999923</v>
      </c>
      <c r="AW110" s="439">
        <f t="shared" si="89"/>
        <v>4.5125547014896801E-2</v>
      </c>
    </row>
    <row r="111" spans="1:49" x14ac:dyDescent="0.35">
      <c r="A111" s="237"/>
      <c r="B111" s="293" t="s">
        <v>36</v>
      </c>
      <c r="C111" s="264"/>
      <c r="D111" s="263" t="s">
        <v>30</v>
      </c>
      <c r="E111" s="264"/>
      <c r="F111" s="264"/>
      <c r="G111" s="102">
        <v>1.1270000000000001E-2</v>
      </c>
      <c r="H111" s="370">
        <f>$G$79*(1+G137)</f>
        <v>2882.6000000000004</v>
      </c>
      <c r="I111" s="284">
        <f>H111*G111</f>
        <v>32.486902000000008</v>
      </c>
      <c r="J111" s="102">
        <v>1.111E-2</v>
      </c>
      <c r="K111" s="370">
        <f>$G$79*(1+J137)</f>
        <v>2882.6000000000004</v>
      </c>
      <c r="L111" s="284">
        <f>K111*J111</f>
        <v>32.025686000000007</v>
      </c>
      <c r="M111" s="61">
        <f t="shared" si="63"/>
        <v>-0.46121600000000029</v>
      </c>
      <c r="N111" s="62">
        <f t="shared" si="64"/>
        <v>-1.4196983141082526E-2</v>
      </c>
      <c r="O111" s="284"/>
      <c r="P111" s="102">
        <v>1.17E-2</v>
      </c>
      <c r="Q111" s="370">
        <f>$G$79*(1+P137)</f>
        <v>2882.6000000000004</v>
      </c>
      <c r="R111" s="284">
        <f>Q111*P111</f>
        <v>33.726420000000005</v>
      </c>
      <c r="S111" s="264"/>
      <c r="T111" s="268">
        <f t="shared" si="80"/>
        <v>1.7007339999999971</v>
      </c>
      <c r="U111" s="269">
        <f t="shared" si="81"/>
        <v>5.3105310531053003E-2</v>
      </c>
      <c r="V111" s="243"/>
      <c r="W111" s="102">
        <v>1.17E-2</v>
      </c>
      <c r="X111" s="370">
        <f>$G$79*(1+W137)</f>
        <v>2882.6000000000004</v>
      </c>
      <c r="Y111" s="284">
        <f>X111*W111</f>
        <v>33.726420000000005</v>
      </c>
      <c r="Z111" s="264"/>
      <c r="AA111" s="268">
        <f t="shared" si="82"/>
        <v>0</v>
      </c>
      <c r="AB111" s="269">
        <f t="shared" si="83"/>
        <v>0</v>
      </c>
      <c r="AC111" s="243"/>
      <c r="AD111" s="102">
        <v>1.17E-2</v>
      </c>
      <c r="AE111" s="370">
        <f>$G$79*(1+AD137)</f>
        <v>2882.6000000000004</v>
      </c>
      <c r="AF111" s="284">
        <f>AE111*AD111</f>
        <v>33.726420000000005</v>
      </c>
      <c r="AG111" s="264"/>
      <c r="AH111" s="268">
        <f t="shared" si="84"/>
        <v>0</v>
      </c>
      <c r="AI111" s="269">
        <f t="shared" si="85"/>
        <v>0</v>
      </c>
      <c r="AJ111" s="243"/>
      <c r="AK111" s="102">
        <v>1.17E-2</v>
      </c>
      <c r="AL111" s="370">
        <f>$G$79*(1+AK137)</f>
        <v>2882.6000000000004</v>
      </c>
      <c r="AM111" s="284">
        <f>AL111*AK111</f>
        <v>33.726420000000005</v>
      </c>
      <c r="AN111" s="264"/>
      <c r="AO111" s="268">
        <f t="shared" si="86"/>
        <v>0</v>
      </c>
      <c r="AP111" s="269">
        <f t="shared" si="87"/>
        <v>0</v>
      </c>
      <c r="AQ111" s="243"/>
      <c r="AR111" s="102">
        <v>1.17E-2</v>
      </c>
      <c r="AS111" s="370">
        <f>$G$79*(1+AR137)</f>
        <v>2882.6000000000004</v>
      </c>
      <c r="AT111" s="284">
        <f>AS111*AR111</f>
        <v>33.726420000000005</v>
      </c>
      <c r="AU111" s="264"/>
      <c r="AV111" s="268">
        <f t="shared" si="88"/>
        <v>0</v>
      </c>
      <c r="AW111" s="269">
        <f t="shared" si="89"/>
        <v>0</v>
      </c>
    </row>
    <row r="112" spans="1:49" x14ac:dyDescent="0.35">
      <c r="A112" s="237"/>
      <c r="B112" s="295" t="s">
        <v>37</v>
      </c>
      <c r="C112" s="264"/>
      <c r="D112" s="263" t="s">
        <v>30</v>
      </c>
      <c r="E112" s="264"/>
      <c r="F112" s="264"/>
      <c r="G112" s="102">
        <v>6.5599999999999999E-3</v>
      </c>
      <c r="H112" s="370">
        <f>H111</f>
        <v>2882.6000000000004</v>
      </c>
      <c r="I112" s="284">
        <f>H112*G112</f>
        <v>18.909856000000001</v>
      </c>
      <c r="J112" s="102">
        <v>6.9699999999999996E-3</v>
      </c>
      <c r="K112" s="370">
        <f>K111</f>
        <v>2882.6000000000004</v>
      </c>
      <c r="L112" s="284">
        <f>K112*J112</f>
        <v>20.091722000000001</v>
      </c>
      <c r="M112" s="61">
        <f t="shared" si="63"/>
        <v>1.1818659999999994</v>
      </c>
      <c r="N112" s="62">
        <f t="shared" si="64"/>
        <v>6.2499999999999965E-2</v>
      </c>
      <c r="O112" s="284"/>
      <c r="P112" s="102">
        <v>7.4599999999999996E-3</v>
      </c>
      <c r="Q112" s="370">
        <f>Q111</f>
        <v>2882.6000000000004</v>
      </c>
      <c r="R112" s="284">
        <f>Q112*P112</f>
        <v>21.504196</v>
      </c>
      <c r="S112" s="264"/>
      <c r="T112" s="268">
        <f t="shared" si="80"/>
        <v>1.4124739999999996</v>
      </c>
      <c r="U112" s="269">
        <f t="shared" si="81"/>
        <v>7.0301291248206582E-2</v>
      </c>
      <c r="V112" s="243"/>
      <c r="W112" s="102">
        <v>7.4599999999999996E-3</v>
      </c>
      <c r="X112" s="370">
        <f>X111</f>
        <v>2882.6000000000004</v>
      </c>
      <c r="Y112" s="284">
        <f>X112*W112</f>
        <v>21.504196</v>
      </c>
      <c r="Z112" s="264"/>
      <c r="AA112" s="268">
        <f t="shared" si="82"/>
        <v>0</v>
      </c>
      <c r="AB112" s="269">
        <f t="shared" si="83"/>
        <v>0</v>
      </c>
      <c r="AC112" s="243"/>
      <c r="AD112" s="102">
        <v>7.4599999999999996E-3</v>
      </c>
      <c r="AE112" s="370">
        <f>AE111</f>
        <v>2882.6000000000004</v>
      </c>
      <c r="AF112" s="284">
        <f>AE112*AD112</f>
        <v>21.504196</v>
      </c>
      <c r="AG112" s="264"/>
      <c r="AH112" s="268">
        <f t="shared" si="84"/>
        <v>0</v>
      </c>
      <c r="AI112" s="269">
        <f t="shared" si="85"/>
        <v>0</v>
      </c>
      <c r="AJ112" s="243"/>
      <c r="AK112" s="102">
        <v>7.4599999999999996E-3</v>
      </c>
      <c r="AL112" s="370">
        <f>AL111</f>
        <v>2882.6000000000004</v>
      </c>
      <c r="AM112" s="284">
        <f>AL112*AK112</f>
        <v>21.504196</v>
      </c>
      <c r="AN112" s="264"/>
      <c r="AO112" s="268">
        <f t="shared" si="86"/>
        <v>0</v>
      </c>
      <c r="AP112" s="269">
        <f t="shared" si="87"/>
        <v>0</v>
      </c>
      <c r="AQ112" s="243"/>
      <c r="AR112" s="102">
        <v>7.4599999999999996E-3</v>
      </c>
      <c r="AS112" s="370">
        <f>AS111</f>
        <v>2882.6000000000004</v>
      </c>
      <c r="AT112" s="284">
        <f>AS112*AR112</f>
        <v>21.504196</v>
      </c>
      <c r="AU112" s="264"/>
      <c r="AV112" s="268">
        <f t="shared" si="88"/>
        <v>0</v>
      </c>
      <c r="AW112" s="269">
        <f t="shared" si="89"/>
        <v>0</v>
      </c>
    </row>
    <row r="113" spans="1:49" x14ac:dyDescent="0.35">
      <c r="A113" s="237"/>
      <c r="B113" s="441" t="s">
        <v>38</v>
      </c>
      <c r="C113" s="432"/>
      <c r="D113" s="447"/>
      <c r="E113" s="432"/>
      <c r="F113" s="448"/>
      <c r="G113" s="449"/>
      <c r="H113" s="450"/>
      <c r="I113" s="446">
        <f>SUM(I110:I112)</f>
        <v>209.88990000000004</v>
      </c>
      <c r="J113" s="449"/>
      <c r="K113" s="450"/>
      <c r="L113" s="446">
        <f>SUM(L110:L112)</f>
        <v>221.83455000000004</v>
      </c>
      <c r="M113" s="379">
        <f t="shared" si="63"/>
        <v>11.944649999999996</v>
      </c>
      <c r="N113" s="380">
        <f t="shared" si="64"/>
        <v>5.6909122354148502E-2</v>
      </c>
      <c r="O113" s="446"/>
      <c r="P113" s="389"/>
      <c r="Q113" s="450"/>
      <c r="R113" s="446">
        <f>SUM(R110:R112)</f>
        <v>229.2077580000001</v>
      </c>
      <c r="S113" s="448"/>
      <c r="T113" s="438">
        <f t="shared" si="80"/>
        <v>7.3732080000000622</v>
      </c>
      <c r="U113" s="439">
        <f t="shared" si="81"/>
        <v>3.3237419509269686E-2</v>
      </c>
      <c r="V113" s="243"/>
      <c r="W113" s="389"/>
      <c r="X113" s="450"/>
      <c r="Y113" s="446">
        <f>SUM(Y110:Y112)</f>
        <v>241.23975800000008</v>
      </c>
      <c r="Z113" s="448"/>
      <c r="AA113" s="438">
        <f t="shared" si="82"/>
        <v>12.031999999999982</v>
      </c>
      <c r="AB113" s="439">
        <f t="shared" si="83"/>
        <v>5.2493860177280638E-2</v>
      </c>
      <c r="AC113" s="243"/>
      <c r="AD113" s="389"/>
      <c r="AE113" s="450"/>
      <c r="AF113" s="446">
        <f>SUM(AF110:AF112)</f>
        <v>253.95375800000008</v>
      </c>
      <c r="AG113" s="448"/>
      <c r="AH113" s="438">
        <f t="shared" si="84"/>
        <v>12.713999999999999</v>
      </c>
      <c r="AI113" s="439">
        <f t="shared" si="85"/>
        <v>5.2702755571492468E-2</v>
      </c>
      <c r="AJ113" s="243"/>
      <c r="AK113" s="389"/>
      <c r="AL113" s="450"/>
      <c r="AM113" s="446">
        <f>SUM(AM110:AM112)</f>
        <v>266.77375800000004</v>
      </c>
      <c r="AN113" s="448"/>
      <c r="AO113" s="438">
        <f t="shared" si="86"/>
        <v>12.819999999999965</v>
      </c>
      <c r="AP113" s="439">
        <f t="shared" si="87"/>
        <v>5.0481631384245794E-2</v>
      </c>
      <c r="AQ113" s="243"/>
      <c r="AR113" s="389"/>
      <c r="AS113" s="450"/>
      <c r="AT113" s="446">
        <f>SUM(AT110:AT112)</f>
        <v>276.31975800000004</v>
      </c>
      <c r="AU113" s="448"/>
      <c r="AV113" s="438">
        <f t="shared" si="88"/>
        <v>9.5459999999999923</v>
      </c>
      <c r="AW113" s="439">
        <f t="shared" si="89"/>
        <v>3.5783129763460431E-2</v>
      </c>
    </row>
    <row r="114" spans="1:49" x14ac:dyDescent="0.35">
      <c r="A114" s="237"/>
      <c r="B114" s="451" t="s">
        <v>71</v>
      </c>
      <c r="C114" s="262"/>
      <c r="D114" s="263" t="s">
        <v>30</v>
      </c>
      <c r="E114" s="262"/>
      <c r="F114" s="264"/>
      <c r="G114" s="109">
        <v>4.1000000000000003E-3</v>
      </c>
      <c r="H114" s="370">
        <f>H111</f>
        <v>2882.6000000000004</v>
      </c>
      <c r="I114" s="284">
        <f t="shared" ref="I114:I124" si="97">H114*G114</f>
        <v>11.818660000000003</v>
      </c>
      <c r="J114" s="109">
        <v>4.1000000000000003E-3</v>
      </c>
      <c r="K114" s="370">
        <f>K111</f>
        <v>2882.6000000000004</v>
      </c>
      <c r="L114" s="284">
        <f t="shared" ref="L114:L124" si="98">K114*J114</f>
        <v>11.818660000000003</v>
      </c>
      <c r="M114" s="61">
        <f t="shared" si="63"/>
        <v>0</v>
      </c>
      <c r="N114" s="62">
        <f t="shared" si="64"/>
        <v>0</v>
      </c>
      <c r="O114" s="284"/>
      <c r="P114" s="109">
        <v>4.1000000000000003E-3</v>
      </c>
      <c r="Q114" s="370">
        <f>Q111</f>
        <v>2882.6000000000004</v>
      </c>
      <c r="R114" s="284">
        <f t="shared" ref="R114:R124" si="99">Q114*P114</f>
        <v>11.818660000000003</v>
      </c>
      <c r="S114" s="264"/>
      <c r="T114" s="268">
        <f t="shared" si="80"/>
        <v>0</v>
      </c>
      <c r="U114" s="269">
        <f t="shared" si="81"/>
        <v>0</v>
      </c>
      <c r="V114" s="243"/>
      <c r="W114" s="109">
        <v>4.1000000000000003E-3</v>
      </c>
      <c r="X114" s="370">
        <f>X111</f>
        <v>2882.6000000000004</v>
      </c>
      <c r="Y114" s="284">
        <f t="shared" ref="Y114:Y124" si="100">X114*W114</f>
        <v>11.818660000000003</v>
      </c>
      <c r="Z114" s="264"/>
      <c r="AA114" s="268">
        <f t="shared" si="82"/>
        <v>0</v>
      </c>
      <c r="AB114" s="269">
        <f t="shared" si="83"/>
        <v>0</v>
      </c>
      <c r="AC114" s="243"/>
      <c r="AD114" s="109">
        <v>4.1000000000000003E-3</v>
      </c>
      <c r="AE114" s="370">
        <f>AE111</f>
        <v>2882.6000000000004</v>
      </c>
      <c r="AF114" s="284">
        <f t="shared" ref="AF114:AF124" si="101">AE114*AD114</f>
        <v>11.818660000000003</v>
      </c>
      <c r="AG114" s="264"/>
      <c r="AH114" s="268">
        <f t="shared" si="84"/>
        <v>0</v>
      </c>
      <c r="AI114" s="269">
        <f t="shared" si="85"/>
        <v>0</v>
      </c>
      <c r="AJ114" s="243"/>
      <c r="AK114" s="109">
        <v>4.1000000000000003E-3</v>
      </c>
      <c r="AL114" s="370">
        <f>AL111</f>
        <v>2882.6000000000004</v>
      </c>
      <c r="AM114" s="284">
        <f t="shared" ref="AM114:AM124" si="102">AL114*AK114</f>
        <v>11.818660000000003</v>
      </c>
      <c r="AN114" s="264"/>
      <c r="AO114" s="268">
        <f t="shared" si="86"/>
        <v>0</v>
      </c>
      <c r="AP114" s="269">
        <f t="shared" si="87"/>
        <v>0</v>
      </c>
      <c r="AQ114" s="243"/>
      <c r="AR114" s="109">
        <v>4.1000000000000003E-3</v>
      </c>
      <c r="AS114" s="370">
        <f>AS111</f>
        <v>2882.6000000000004</v>
      </c>
      <c r="AT114" s="284">
        <f t="shared" ref="AT114:AT124" si="103">AS114*AR114</f>
        <v>11.818660000000003</v>
      </c>
      <c r="AU114" s="264"/>
      <c r="AV114" s="268">
        <f t="shared" si="88"/>
        <v>0</v>
      </c>
      <c r="AW114" s="269">
        <f t="shared" si="89"/>
        <v>0</v>
      </c>
    </row>
    <row r="115" spans="1:49" x14ac:dyDescent="0.35">
      <c r="A115" s="237"/>
      <c r="B115" s="451" t="s">
        <v>72</v>
      </c>
      <c r="C115" s="262"/>
      <c r="D115" s="263" t="s">
        <v>30</v>
      </c>
      <c r="E115" s="262"/>
      <c r="F115" s="264"/>
      <c r="G115" s="109">
        <v>6.9999999999999999E-4</v>
      </c>
      <c r="H115" s="370">
        <f>H111</f>
        <v>2882.6000000000004</v>
      </c>
      <c r="I115" s="284">
        <f t="shared" si="97"/>
        <v>2.0178200000000004</v>
      </c>
      <c r="J115" s="109">
        <v>6.9999999999999999E-4</v>
      </c>
      <c r="K115" s="370">
        <f>K111</f>
        <v>2882.6000000000004</v>
      </c>
      <c r="L115" s="284">
        <f t="shared" si="98"/>
        <v>2.0178200000000004</v>
      </c>
      <c r="M115" s="61">
        <f t="shared" si="63"/>
        <v>0</v>
      </c>
      <c r="N115" s="62">
        <f t="shared" si="64"/>
        <v>0</v>
      </c>
      <c r="O115" s="284"/>
      <c r="P115" s="109">
        <v>6.9999999999999999E-4</v>
      </c>
      <c r="Q115" s="370">
        <f>Q111</f>
        <v>2882.6000000000004</v>
      </c>
      <c r="R115" s="284">
        <f t="shared" si="99"/>
        <v>2.0178200000000004</v>
      </c>
      <c r="S115" s="264"/>
      <c r="T115" s="268">
        <f t="shared" si="80"/>
        <v>0</v>
      </c>
      <c r="U115" s="269">
        <f t="shared" si="81"/>
        <v>0</v>
      </c>
      <c r="V115" s="243"/>
      <c r="W115" s="109">
        <v>6.9999999999999999E-4</v>
      </c>
      <c r="X115" s="370">
        <f>X111</f>
        <v>2882.6000000000004</v>
      </c>
      <c r="Y115" s="284">
        <f t="shared" si="100"/>
        <v>2.0178200000000004</v>
      </c>
      <c r="Z115" s="264"/>
      <c r="AA115" s="268">
        <f t="shared" si="82"/>
        <v>0</v>
      </c>
      <c r="AB115" s="269">
        <f t="shared" si="83"/>
        <v>0</v>
      </c>
      <c r="AC115" s="243"/>
      <c r="AD115" s="109">
        <v>6.9999999999999999E-4</v>
      </c>
      <c r="AE115" s="370">
        <f>AE111</f>
        <v>2882.6000000000004</v>
      </c>
      <c r="AF115" s="284">
        <f t="shared" si="101"/>
        <v>2.0178200000000004</v>
      </c>
      <c r="AG115" s="264"/>
      <c r="AH115" s="268">
        <f t="shared" si="84"/>
        <v>0</v>
      </c>
      <c r="AI115" s="269">
        <f t="shared" si="85"/>
        <v>0</v>
      </c>
      <c r="AJ115" s="243"/>
      <c r="AK115" s="109">
        <v>6.9999999999999999E-4</v>
      </c>
      <c r="AL115" s="370">
        <f>AL111</f>
        <v>2882.6000000000004</v>
      </c>
      <c r="AM115" s="284">
        <f t="shared" si="102"/>
        <v>2.0178200000000004</v>
      </c>
      <c r="AN115" s="264"/>
      <c r="AO115" s="268">
        <f t="shared" si="86"/>
        <v>0</v>
      </c>
      <c r="AP115" s="269">
        <f t="shared" si="87"/>
        <v>0</v>
      </c>
      <c r="AQ115" s="243"/>
      <c r="AR115" s="109">
        <v>6.9999999999999999E-4</v>
      </c>
      <c r="AS115" s="370">
        <f>AS111</f>
        <v>2882.6000000000004</v>
      </c>
      <c r="AT115" s="284">
        <f t="shared" si="103"/>
        <v>2.0178200000000004</v>
      </c>
      <c r="AU115" s="264"/>
      <c r="AV115" s="268">
        <f t="shared" si="88"/>
        <v>0</v>
      </c>
      <c r="AW115" s="269">
        <f t="shared" si="89"/>
        <v>0</v>
      </c>
    </row>
    <row r="116" spans="1:49" x14ac:dyDescent="0.35">
      <c r="A116" s="237"/>
      <c r="B116" s="451" t="s">
        <v>41</v>
      </c>
      <c r="C116" s="262"/>
      <c r="D116" s="263" t="s">
        <v>30</v>
      </c>
      <c r="E116" s="262"/>
      <c r="F116" s="264"/>
      <c r="G116" s="109">
        <v>4.0000000000000002E-4</v>
      </c>
      <c r="H116" s="370">
        <f>+H111</f>
        <v>2882.6000000000004</v>
      </c>
      <c r="I116" s="284">
        <f t="shared" si="97"/>
        <v>1.1530400000000003</v>
      </c>
      <c r="J116" s="109">
        <v>4.0000000000000002E-4</v>
      </c>
      <c r="K116" s="370">
        <f>+K111</f>
        <v>2882.6000000000004</v>
      </c>
      <c r="L116" s="284">
        <f t="shared" si="98"/>
        <v>1.1530400000000003</v>
      </c>
      <c r="M116" s="61">
        <f t="shared" si="63"/>
        <v>0</v>
      </c>
      <c r="N116" s="62">
        <f t="shared" si="64"/>
        <v>0</v>
      </c>
      <c r="O116" s="284"/>
      <c r="P116" s="109">
        <v>4.0000000000000002E-4</v>
      </c>
      <c r="Q116" s="370">
        <f>+Q111</f>
        <v>2882.6000000000004</v>
      </c>
      <c r="R116" s="284">
        <f t="shared" si="99"/>
        <v>1.1530400000000003</v>
      </c>
      <c r="S116" s="264"/>
      <c r="T116" s="268">
        <f t="shared" si="80"/>
        <v>0</v>
      </c>
      <c r="U116" s="269">
        <f t="shared" si="81"/>
        <v>0</v>
      </c>
      <c r="V116" s="243"/>
      <c r="W116" s="109">
        <v>4.0000000000000002E-4</v>
      </c>
      <c r="X116" s="370">
        <f>+X111</f>
        <v>2882.6000000000004</v>
      </c>
      <c r="Y116" s="284">
        <f t="shared" si="100"/>
        <v>1.1530400000000003</v>
      </c>
      <c r="Z116" s="264"/>
      <c r="AA116" s="268">
        <f t="shared" si="82"/>
        <v>0</v>
      </c>
      <c r="AB116" s="269">
        <f t="shared" si="83"/>
        <v>0</v>
      </c>
      <c r="AC116" s="243"/>
      <c r="AD116" s="109">
        <v>4.0000000000000002E-4</v>
      </c>
      <c r="AE116" s="370">
        <f>+AE111</f>
        <v>2882.6000000000004</v>
      </c>
      <c r="AF116" s="284">
        <f t="shared" si="101"/>
        <v>1.1530400000000003</v>
      </c>
      <c r="AG116" s="264"/>
      <c r="AH116" s="268">
        <f t="shared" si="84"/>
        <v>0</v>
      </c>
      <c r="AI116" s="269">
        <f t="shared" si="85"/>
        <v>0</v>
      </c>
      <c r="AJ116" s="243"/>
      <c r="AK116" s="109">
        <v>4.0000000000000002E-4</v>
      </c>
      <c r="AL116" s="370">
        <f>+AL111</f>
        <v>2882.6000000000004</v>
      </c>
      <c r="AM116" s="284">
        <f t="shared" si="102"/>
        <v>1.1530400000000003</v>
      </c>
      <c r="AN116" s="264"/>
      <c r="AO116" s="268">
        <f t="shared" si="86"/>
        <v>0</v>
      </c>
      <c r="AP116" s="269">
        <f t="shared" si="87"/>
        <v>0</v>
      </c>
      <c r="AQ116" s="243"/>
      <c r="AR116" s="109">
        <v>4.0000000000000002E-4</v>
      </c>
      <c r="AS116" s="370">
        <f>+AS111</f>
        <v>2882.6000000000004</v>
      </c>
      <c r="AT116" s="284">
        <f t="shared" si="103"/>
        <v>1.1530400000000003</v>
      </c>
      <c r="AU116" s="264"/>
      <c r="AV116" s="268">
        <f t="shared" si="88"/>
        <v>0</v>
      </c>
      <c r="AW116" s="269">
        <f t="shared" si="89"/>
        <v>0</v>
      </c>
    </row>
    <row r="117" spans="1:49" x14ac:dyDescent="0.35">
      <c r="A117" s="237"/>
      <c r="B117" s="285" t="s">
        <v>73</v>
      </c>
      <c r="C117" s="262"/>
      <c r="D117" s="263" t="s">
        <v>24</v>
      </c>
      <c r="E117" s="262"/>
      <c r="F117" s="264"/>
      <c r="G117" s="110">
        <v>0.25</v>
      </c>
      <c r="H117" s="370">
        <v>1</v>
      </c>
      <c r="I117" s="284">
        <f t="shared" si="97"/>
        <v>0.25</v>
      </c>
      <c r="J117" s="110">
        <v>0.25</v>
      </c>
      <c r="K117" s="370">
        <v>1</v>
      </c>
      <c r="L117" s="284">
        <f t="shared" si="98"/>
        <v>0.25</v>
      </c>
      <c r="M117" s="61">
        <f t="shared" si="63"/>
        <v>0</v>
      </c>
      <c r="N117" s="62">
        <f t="shared" si="64"/>
        <v>0</v>
      </c>
      <c r="O117" s="284"/>
      <c r="P117" s="110">
        <v>0.25</v>
      </c>
      <c r="Q117" s="370">
        <v>1</v>
      </c>
      <c r="R117" s="284">
        <f t="shared" si="99"/>
        <v>0.25</v>
      </c>
      <c r="S117" s="264"/>
      <c r="T117" s="268">
        <f t="shared" si="80"/>
        <v>0</v>
      </c>
      <c r="U117" s="269">
        <f t="shared" si="81"/>
        <v>0</v>
      </c>
      <c r="V117" s="243"/>
      <c r="W117" s="110">
        <v>0.25</v>
      </c>
      <c r="X117" s="370">
        <v>1</v>
      </c>
      <c r="Y117" s="284">
        <f t="shared" si="100"/>
        <v>0.25</v>
      </c>
      <c r="Z117" s="264"/>
      <c r="AA117" s="268">
        <f t="shared" si="82"/>
        <v>0</v>
      </c>
      <c r="AB117" s="269">
        <f t="shared" si="83"/>
        <v>0</v>
      </c>
      <c r="AC117" s="243"/>
      <c r="AD117" s="110">
        <v>0.25</v>
      </c>
      <c r="AE117" s="370">
        <v>1</v>
      </c>
      <c r="AF117" s="284">
        <f t="shared" si="101"/>
        <v>0.25</v>
      </c>
      <c r="AG117" s="264"/>
      <c r="AH117" s="268">
        <f t="shared" si="84"/>
        <v>0</v>
      </c>
      <c r="AI117" s="269">
        <f t="shared" si="85"/>
        <v>0</v>
      </c>
      <c r="AJ117" s="243"/>
      <c r="AK117" s="110">
        <v>0.25</v>
      </c>
      <c r="AL117" s="370">
        <v>1</v>
      </c>
      <c r="AM117" s="284">
        <f t="shared" si="102"/>
        <v>0.25</v>
      </c>
      <c r="AN117" s="264"/>
      <c r="AO117" s="268">
        <f t="shared" si="86"/>
        <v>0</v>
      </c>
      <c r="AP117" s="269">
        <f t="shared" si="87"/>
        <v>0</v>
      </c>
      <c r="AQ117" s="243"/>
      <c r="AR117" s="110">
        <v>0.25</v>
      </c>
      <c r="AS117" s="370">
        <v>1</v>
      </c>
      <c r="AT117" s="284">
        <f t="shared" si="103"/>
        <v>0.25</v>
      </c>
      <c r="AU117" s="264"/>
      <c r="AV117" s="268">
        <f t="shared" si="88"/>
        <v>0</v>
      </c>
      <c r="AW117" s="269">
        <f t="shared" si="89"/>
        <v>0</v>
      </c>
    </row>
    <row r="118" spans="1:49" s="15" customFormat="1" x14ac:dyDescent="0.35">
      <c r="A118" s="13"/>
      <c r="B118" s="66" t="s">
        <v>43</v>
      </c>
      <c r="C118" s="56"/>
      <c r="D118" s="57" t="s">
        <v>30</v>
      </c>
      <c r="E118" s="56"/>
      <c r="F118" s="21"/>
      <c r="G118" s="109">
        <v>7.3999999999999996E-2</v>
      </c>
      <c r="H118" s="91">
        <f>$G$79*$D$139</f>
        <v>1764</v>
      </c>
      <c r="I118" s="69">
        <f t="shared" si="97"/>
        <v>130.536</v>
      </c>
      <c r="J118" s="109">
        <v>7.3999999999999996E-2</v>
      </c>
      <c r="K118" s="91">
        <f>$G$79*$D$139</f>
        <v>1764</v>
      </c>
      <c r="L118" s="69">
        <f t="shared" si="98"/>
        <v>130.536</v>
      </c>
      <c r="M118" s="61">
        <f t="shared" si="63"/>
        <v>0</v>
      </c>
      <c r="N118" s="62">
        <f t="shared" si="64"/>
        <v>0</v>
      </c>
      <c r="O118" s="69"/>
      <c r="P118" s="109">
        <v>7.3999999999999996E-2</v>
      </c>
      <c r="Q118" s="91">
        <f>$G$79*$D$139</f>
        <v>1764</v>
      </c>
      <c r="R118" s="69">
        <f t="shared" si="99"/>
        <v>130.536</v>
      </c>
      <c r="S118" s="64"/>
      <c r="T118" s="61">
        <f t="shared" si="80"/>
        <v>0</v>
      </c>
      <c r="U118" s="62">
        <f t="shared" si="81"/>
        <v>0</v>
      </c>
      <c r="V118" s="65"/>
      <c r="W118" s="109">
        <v>7.3999999999999996E-2</v>
      </c>
      <c r="X118" s="91">
        <f>$G$79*$D$139</f>
        <v>1764</v>
      </c>
      <c r="Y118" s="69">
        <f t="shared" si="100"/>
        <v>130.536</v>
      </c>
      <c r="Z118" s="64"/>
      <c r="AA118" s="61">
        <f t="shared" si="82"/>
        <v>0</v>
      </c>
      <c r="AB118" s="62">
        <f t="shared" si="83"/>
        <v>0</v>
      </c>
      <c r="AC118" s="65"/>
      <c r="AD118" s="109">
        <v>7.3999999999999996E-2</v>
      </c>
      <c r="AE118" s="91">
        <f>$G$79*$D$139</f>
        <v>1764</v>
      </c>
      <c r="AF118" s="69">
        <f t="shared" si="101"/>
        <v>130.536</v>
      </c>
      <c r="AG118" s="64"/>
      <c r="AH118" s="61">
        <f t="shared" si="84"/>
        <v>0</v>
      </c>
      <c r="AI118" s="62">
        <f t="shared" si="85"/>
        <v>0</v>
      </c>
      <c r="AJ118" s="65"/>
      <c r="AK118" s="109">
        <v>7.3999999999999996E-2</v>
      </c>
      <c r="AL118" s="91">
        <f>$G$79*$D$139</f>
        <v>1764</v>
      </c>
      <c r="AM118" s="69">
        <f t="shared" si="102"/>
        <v>130.536</v>
      </c>
      <c r="AN118" s="64"/>
      <c r="AO118" s="61">
        <f t="shared" si="86"/>
        <v>0</v>
      </c>
      <c r="AP118" s="62">
        <f t="shared" si="87"/>
        <v>0</v>
      </c>
      <c r="AQ118" s="65"/>
      <c r="AR118" s="109">
        <v>7.3999999999999996E-2</v>
      </c>
      <c r="AS118" s="91">
        <f>$G$79*$D$139</f>
        <v>1764</v>
      </c>
      <c r="AT118" s="69">
        <f t="shared" si="103"/>
        <v>130.536</v>
      </c>
      <c r="AU118" s="64"/>
      <c r="AV118" s="61">
        <f t="shared" si="88"/>
        <v>0</v>
      </c>
      <c r="AW118" s="62">
        <f t="shared" si="89"/>
        <v>0</v>
      </c>
    </row>
    <row r="119" spans="1:49" s="15" customFormat="1" x14ac:dyDescent="0.35">
      <c r="A119" s="13"/>
      <c r="B119" s="66" t="s">
        <v>44</v>
      </c>
      <c r="C119" s="56"/>
      <c r="D119" s="57" t="s">
        <v>30</v>
      </c>
      <c r="E119" s="56"/>
      <c r="F119" s="21"/>
      <c r="G119" s="109">
        <v>0.10199999999999999</v>
      </c>
      <c r="H119" s="91">
        <f>$G$79*$D$140</f>
        <v>504</v>
      </c>
      <c r="I119" s="69">
        <f t="shared" si="97"/>
        <v>51.407999999999994</v>
      </c>
      <c r="J119" s="109">
        <v>0.10199999999999999</v>
      </c>
      <c r="K119" s="91">
        <f>$G$79*$D$140</f>
        <v>504</v>
      </c>
      <c r="L119" s="69">
        <f t="shared" si="98"/>
        <v>51.407999999999994</v>
      </c>
      <c r="M119" s="61">
        <f t="shared" si="63"/>
        <v>0</v>
      </c>
      <c r="N119" s="62">
        <f t="shared" si="64"/>
        <v>0</v>
      </c>
      <c r="O119" s="69"/>
      <c r="P119" s="109">
        <v>0.10199999999999999</v>
      </c>
      <c r="Q119" s="91">
        <f>$G$79*$D$140</f>
        <v>504</v>
      </c>
      <c r="R119" s="69">
        <f t="shared" si="99"/>
        <v>51.407999999999994</v>
      </c>
      <c r="S119" s="64"/>
      <c r="T119" s="61">
        <f t="shared" si="80"/>
        <v>0</v>
      </c>
      <c r="U119" s="62">
        <f t="shared" si="81"/>
        <v>0</v>
      </c>
      <c r="V119" s="65"/>
      <c r="W119" s="109">
        <v>0.10199999999999999</v>
      </c>
      <c r="X119" s="91">
        <f>$G$79*$D$140</f>
        <v>504</v>
      </c>
      <c r="Y119" s="69">
        <f t="shared" si="100"/>
        <v>51.407999999999994</v>
      </c>
      <c r="Z119" s="64"/>
      <c r="AA119" s="61">
        <f t="shared" si="82"/>
        <v>0</v>
      </c>
      <c r="AB119" s="62">
        <f t="shared" si="83"/>
        <v>0</v>
      </c>
      <c r="AC119" s="65"/>
      <c r="AD119" s="109">
        <v>0.10199999999999999</v>
      </c>
      <c r="AE119" s="91">
        <f>$G$79*$D$140</f>
        <v>504</v>
      </c>
      <c r="AF119" s="69">
        <f t="shared" si="101"/>
        <v>51.407999999999994</v>
      </c>
      <c r="AG119" s="64"/>
      <c r="AH119" s="61">
        <f t="shared" si="84"/>
        <v>0</v>
      </c>
      <c r="AI119" s="62">
        <f t="shared" si="85"/>
        <v>0</v>
      </c>
      <c r="AJ119" s="65"/>
      <c r="AK119" s="109">
        <v>0.10199999999999999</v>
      </c>
      <c r="AL119" s="91">
        <f>$G$79*$D$140</f>
        <v>504</v>
      </c>
      <c r="AM119" s="69">
        <f t="shared" si="102"/>
        <v>51.407999999999994</v>
      </c>
      <c r="AN119" s="64"/>
      <c r="AO119" s="61">
        <f t="shared" si="86"/>
        <v>0</v>
      </c>
      <c r="AP119" s="62">
        <f t="shared" si="87"/>
        <v>0</v>
      </c>
      <c r="AQ119" s="65"/>
      <c r="AR119" s="109">
        <v>0.10199999999999999</v>
      </c>
      <c r="AS119" s="91">
        <f>$G$79*$D$140</f>
        <v>504</v>
      </c>
      <c r="AT119" s="69">
        <f t="shared" si="103"/>
        <v>51.407999999999994</v>
      </c>
      <c r="AU119" s="64"/>
      <c r="AV119" s="61">
        <f t="shared" si="88"/>
        <v>0</v>
      </c>
      <c r="AW119" s="62">
        <f t="shared" si="89"/>
        <v>0</v>
      </c>
    </row>
    <row r="120" spans="1:49" s="15" customFormat="1" x14ac:dyDescent="0.35">
      <c r="A120" s="13"/>
      <c r="B120" s="66" t="s">
        <v>45</v>
      </c>
      <c r="C120" s="56"/>
      <c r="D120" s="57" t="s">
        <v>30</v>
      </c>
      <c r="E120" s="56"/>
      <c r="F120" s="21"/>
      <c r="G120" s="109">
        <v>0.151</v>
      </c>
      <c r="H120" s="91">
        <f>$G$79*$D$141</f>
        <v>532</v>
      </c>
      <c r="I120" s="69">
        <f t="shared" si="97"/>
        <v>80.331999999999994</v>
      </c>
      <c r="J120" s="109">
        <v>0.151</v>
      </c>
      <c r="K120" s="91">
        <f>$G$79*$D$141</f>
        <v>532</v>
      </c>
      <c r="L120" s="69">
        <f t="shared" si="98"/>
        <v>80.331999999999994</v>
      </c>
      <c r="M120" s="61">
        <f t="shared" si="63"/>
        <v>0</v>
      </c>
      <c r="N120" s="62">
        <f t="shared" si="64"/>
        <v>0</v>
      </c>
      <c r="O120" s="69"/>
      <c r="P120" s="109">
        <v>0.151</v>
      </c>
      <c r="Q120" s="91">
        <f>$G$79*$D$141</f>
        <v>532</v>
      </c>
      <c r="R120" s="69">
        <f t="shared" si="99"/>
        <v>80.331999999999994</v>
      </c>
      <c r="S120" s="64"/>
      <c r="T120" s="61">
        <f t="shared" si="80"/>
        <v>0</v>
      </c>
      <c r="U120" s="62">
        <f t="shared" si="81"/>
        <v>0</v>
      </c>
      <c r="V120" s="65"/>
      <c r="W120" s="109">
        <v>0.151</v>
      </c>
      <c r="X120" s="91">
        <f>$G$79*$D$141</f>
        <v>532</v>
      </c>
      <c r="Y120" s="69">
        <f t="shared" si="100"/>
        <v>80.331999999999994</v>
      </c>
      <c r="Z120" s="64"/>
      <c r="AA120" s="61">
        <f t="shared" si="82"/>
        <v>0</v>
      </c>
      <c r="AB120" s="62">
        <f t="shared" si="83"/>
        <v>0</v>
      </c>
      <c r="AC120" s="65"/>
      <c r="AD120" s="109">
        <v>0.151</v>
      </c>
      <c r="AE120" s="91">
        <f>$G$79*$D$141</f>
        <v>532</v>
      </c>
      <c r="AF120" s="69">
        <f t="shared" si="101"/>
        <v>80.331999999999994</v>
      </c>
      <c r="AG120" s="64"/>
      <c r="AH120" s="61">
        <f t="shared" si="84"/>
        <v>0</v>
      </c>
      <c r="AI120" s="62">
        <f t="shared" si="85"/>
        <v>0</v>
      </c>
      <c r="AJ120" s="65"/>
      <c r="AK120" s="109">
        <v>0.151</v>
      </c>
      <c r="AL120" s="91">
        <f>$G$79*$D$141</f>
        <v>532</v>
      </c>
      <c r="AM120" s="69">
        <f t="shared" si="102"/>
        <v>80.331999999999994</v>
      </c>
      <c r="AN120" s="64"/>
      <c r="AO120" s="61">
        <f t="shared" si="86"/>
        <v>0</v>
      </c>
      <c r="AP120" s="62">
        <f t="shared" si="87"/>
        <v>0</v>
      </c>
      <c r="AQ120" s="65"/>
      <c r="AR120" s="109">
        <v>0.151</v>
      </c>
      <c r="AS120" s="91">
        <f>$G$79*$D$141</f>
        <v>532</v>
      </c>
      <c r="AT120" s="69">
        <f t="shared" si="103"/>
        <v>80.331999999999994</v>
      </c>
      <c r="AU120" s="64"/>
      <c r="AV120" s="61">
        <f t="shared" si="88"/>
        <v>0</v>
      </c>
      <c r="AW120" s="62">
        <f t="shared" si="89"/>
        <v>0</v>
      </c>
    </row>
    <row r="121" spans="1:49" s="15" customFormat="1" x14ac:dyDescent="0.35">
      <c r="A121" s="13"/>
      <c r="B121" s="66" t="s">
        <v>46</v>
      </c>
      <c r="C121" s="56"/>
      <c r="D121" s="57" t="s">
        <v>30</v>
      </c>
      <c r="E121" s="56"/>
      <c r="F121" s="21"/>
      <c r="G121" s="109">
        <v>8.6999999999999994E-2</v>
      </c>
      <c r="H121" s="91">
        <f>IF(AND($N$1=1, $G$79&gt;=750), 750, IF(AND($N$1=1, AND($G$79&lt;750, $G$79&gt;=0)), $G$79, IF(AND($N$1=2, $G$79&gt;=1000), 1000, IF(AND($N$1=2, AND($G$79&lt;1000, $G$79&gt;=0)), $G$79))))</f>
        <v>750</v>
      </c>
      <c r="I121" s="69">
        <f t="shared" si="97"/>
        <v>65.25</v>
      </c>
      <c r="J121" s="109">
        <v>8.6999999999999994E-2</v>
      </c>
      <c r="K121" s="91">
        <f>IF(AND($N$1=1, $G$79&gt;=750), 750, IF(AND($N$1=1, AND($G$79&lt;750, $G$79&gt;=0)), $G$79, IF(AND($N$1=2, $G$79&gt;=1000), 1000, IF(AND($N$1=2, AND($G$79&lt;1000, $G$79&gt;=0)), $G$79))))</f>
        <v>750</v>
      </c>
      <c r="L121" s="69">
        <f t="shared" si="98"/>
        <v>65.25</v>
      </c>
      <c r="M121" s="61">
        <f t="shared" si="63"/>
        <v>0</v>
      </c>
      <c r="N121" s="62">
        <f t="shared" si="64"/>
        <v>0</v>
      </c>
      <c r="O121" s="69"/>
      <c r="P121" s="109">
        <v>8.6999999999999994E-2</v>
      </c>
      <c r="Q121" s="91">
        <f>IF(AND($N$1=1, $G$79&gt;=750), 750, IF(AND($N$1=1, AND($G$79&lt;750, $G$79&gt;=0)), $G$79, IF(AND($N$1=2, $G$79&gt;=1000), 1000, IF(AND($N$1=2, AND($G$79&lt;1000, $G$79&gt;=0)), $G$79))))</f>
        <v>750</v>
      </c>
      <c r="R121" s="69">
        <f t="shared" si="99"/>
        <v>65.25</v>
      </c>
      <c r="S121" s="64"/>
      <c r="T121" s="61">
        <f t="shared" si="80"/>
        <v>0</v>
      </c>
      <c r="U121" s="62">
        <f t="shared" si="81"/>
        <v>0</v>
      </c>
      <c r="V121" s="65"/>
      <c r="W121" s="109">
        <v>8.6999999999999994E-2</v>
      </c>
      <c r="X121" s="91">
        <f>IF(AND($N$1=1, $G$79&gt;=750), 750, IF(AND($N$1=1, AND($G$79&lt;750, $G$79&gt;=0)), $G$79, IF(AND($N$1=2, $G$79&gt;=1000), 1000, IF(AND($N$1=2, AND($G$79&lt;1000, $G$79&gt;=0)), $G$79))))</f>
        <v>750</v>
      </c>
      <c r="Y121" s="69">
        <f t="shared" si="100"/>
        <v>65.25</v>
      </c>
      <c r="Z121" s="64"/>
      <c r="AA121" s="61">
        <f t="shared" si="82"/>
        <v>0</v>
      </c>
      <c r="AB121" s="62">
        <f t="shared" si="83"/>
        <v>0</v>
      </c>
      <c r="AC121" s="65"/>
      <c r="AD121" s="109">
        <v>8.6999999999999994E-2</v>
      </c>
      <c r="AE121" s="91">
        <f>IF(AND($N$1=1, $G$79&gt;=750), 750, IF(AND($N$1=1, AND($G$79&lt;750, $G$79&gt;=0)), $G$79, IF(AND($N$1=2, $G$79&gt;=1000), 1000, IF(AND($N$1=2, AND($G$79&lt;1000, $G$79&gt;=0)), $G$79))))</f>
        <v>750</v>
      </c>
      <c r="AF121" s="69">
        <f t="shared" si="101"/>
        <v>65.25</v>
      </c>
      <c r="AG121" s="64"/>
      <c r="AH121" s="61">
        <f t="shared" si="84"/>
        <v>0</v>
      </c>
      <c r="AI121" s="62">
        <f t="shared" si="85"/>
        <v>0</v>
      </c>
      <c r="AJ121" s="65"/>
      <c r="AK121" s="109">
        <v>8.6999999999999994E-2</v>
      </c>
      <c r="AL121" s="91">
        <f>IF(AND($N$1=1, $G$79&gt;=750), 750, IF(AND($N$1=1, AND($G$79&lt;750, $G$79&gt;=0)), $G$79, IF(AND($N$1=2, $G$79&gt;=1000), 1000, IF(AND($N$1=2, AND($G$79&lt;1000, $G$79&gt;=0)), $G$79))))</f>
        <v>750</v>
      </c>
      <c r="AM121" s="69">
        <f t="shared" si="102"/>
        <v>65.25</v>
      </c>
      <c r="AN121" s="64"/>
      <c r="AO121" s="61">
        <f t="shared" si="86"/>
        <v>0</v>
      </c>
      <c r="AP121" s="62">
        <f t="shared" si="87"/>
        <v>0</v>
      </c>
      <c r="AQ121" s="65"/>
      <c r="AR121" s="109">
        <v>8.6999999999999994E-2</v>
      </c>
      <c r="AS121" s="91">
        <f>IF(AND($N$1=1, $G$79&gt;=750), 750, IF(AND($N$1=1, AND($G$79&lt;750, $G$79&gt;=0)), $G$79, IF(AND($N$1=2, $G$79&gt;=1000), 1000, IF(AND($N$1=2, AND($G$79&lt;1000, $G$79&gt;=0)), $G$79))))</f>
        <v>750</v>
      </c>
      <c r="AT121" s="69">
        <f t="shared" si="103"/>
        <v>65.25</v>
      </c>
      <c r="AU121" s="64"/>
      <c r="AV121" s="61">
        <f t="shared" si="88"/>
        <v>0</v>
      </c>
      <c r="AW121" s="62">
        <f t="shared" si="89"/>
        <v>0</v>
      </c>
    </row>
    <row r="122" spans="1:49" s="15" customFormat="1" x14ac:dyDescent="0.35">
      <c r="A122" s="13"/>
      <c r="B122" s="66" t="s">
        <v>47</v>
      </c>
      <c r="C122" s="56"/>
      <c r="D122" s="57" t="s">
        <v>30</v>
      </c>
      <c r="E122" s="56"/>
      <c r="F122" s="21"/>
      <c r="G122" s="109">
        <v>0.10299999999999999</v>
      </c>
      <c r="H122" s="91">
        <f>IF(AND($N$1=1, $G$79&gt;=750), $G$79-750, IF(AND($N$1=1, AND($G$79&lt;750, $G$79&gt;=0)), 0, IF(AND($N$1=2, $G$79&gt;=1000), $G$79-1000, IF(AND($N$1=2, AND($G$79&lt;1000, $G$79&gt;=0)), 0))))</f>
        <v>2050</v>
      </c>
      <c r="I122" s="69">
        <f t="shared" si="97"/>
        <v>211.14999999999998</v>
      </c>
      <c r="J122" s="109">
        <v>0.10299999999999999</v>
      </c>
      <c r="K122" s="91">
        <f>IF(AND($N$1=1, $G$79&gt;=750), $G$79-750, IF(AND($N$1=1, AND($G$79&lt;750, $G$79&gt;=0)), 0, IF(AND($N$1=2, $G$79&gt;=1000), $G$79-1000, IF(AND($N$1=2, AND($G$79&lt;1000, $G$79&gt;=0)), 0))))</f>
        <v>2050</v>
      </c>
      <c r="L122" s="69">
        <f t="shared" si="98"/>
        <v>211.14999999999998</v>
      </c>
      <c r="M122" s="61">
        <f t="shared" si="63"/>
        <v>0</v>
      </c>
      <c r="N122" s="62">
        <f t="shared" si="64"/>
        <v>0</v>
      </c>
      <c r="O122" s="69"/>
      <c r="P122" s="109">
        <v>0.10299999999999999</v>
      </c>
      <c r="Q122" s="91">
        <f>IF(AND($N$1=1, $G$79&gt;=750), $G$79-750, IF(AND($N$1=1, AND($G$79&lt;750, $G$79&gt;=0)), 0, IF(AND($N$1=2, $G$79&gt;=1000), $G$79-1000, IF(AND($N$1=2, AND($G$79&lt;1000, $G$79&gt;=0)), 0))))</f>
        <v>2050</v>
      </c>
      <c r="R122" s="69">
        <f t="shared" si="99"/>
        <v>211.14999999999998</v>
      </c>
      <c r="S122" s="64"/>
      <c r="T122" s="61">
        <f t="shared" si="80"/>
        <v>0</v>
      </c>
      <c r="U122" s="62">
        <f t="shared" si="81"/>
        <v>0</v>
      </c>
      <c r="V122" s="65"/>
      <c r="W122" s="109">
        <v>0.10299999999999999</v>
      </c>
      <c r="X122" s="91">
        <f>IF(AND($N$1=1, $G$79&gt;=750), $G$79-750, IF(AND($N$1=1, AND($G$79&lt;750, $G$79&gt;=0)), 0, IF(AND($N$1=2, $G$79&gt;=1000), $G$79-1000, IF(AND($N$1=2, AND($G$79&lt;1000, $G$79&gt;=0)), 0))))</f>
        <v>2050</v>
      </c>
      <c r="Y122" s="69">
        <f t="shared" si="100"/>
        <v>211.14999999999998</v>
      </c>
      <c r="Z122" s="64"/>
      <c r="AA122" s="61">
        <f t="shared" si="82"/>
        <v>0</v>
      </c>
      <c r="AB122" s="62">
        <f t="shared" si="83"/>
        <v>0</v>
      </c>
      <c r="AC122" s="65"/>
      <c r="AD122" s="109">
        <v>0.10299999999999999</v>
      </c>
      <c r="AE122" s="91">
        <f>IF(AND($N$1=1, $G$79&gt;=750), $G$79-750, IF(AND($N$1=1, AND($G$79&lt;750, $G$79&gt;=0)), 0, IF(AND($N$1=2, $G$79&gt;=1000), $G$79-1000, IF(AND($N$1=2, AND($G$79&lt;1000, $G$79&gt;=0)), 0))))</f>
        <v>2050</v>
      </c>
      <c r="AF122" s="69">
        <f t="shared" si="101"/>
        <v>211.14999999999998</v>
      </c>
      <c r="AG122" s="64"/>
      <c r="AH122" s="61">
        <f t="shared" si="84"/>
        <v>0</v>
      </c>
      <c r="AI122" s="62">
        <f t="shared" si="85"/>
        <v>0</v>
      </c>
      <c r="AJ122" s="65"/>
      <c r="AK122" s="109">
        <v>0.10299999999999999</v>
      </c>
      <c r="AL122" s="91">
        <f>IF(AND($N$1=1, $G$79&gt;=750), $G$79-750, IF(AND($N$1=1, AND($G$79&lt;750, $G$79&gt;=0)), 0, IF(AND($N$1=2, $G$79&gt;=1000), $G$79-1000, IF(AND($N$1=2, AND($G$79&lt;1000, $G$79&gt;=0)), 0))))</f>
        <v>2050</v>
      </c>
      <c r="AM122" s="69">
        <f t="shared" si="102"/>
        <v>211.14999999999998</v>
      </c>
      <c r="AN122" s="64"/>
      <c r="AO122" s="61">
        <f t="shared" si="86"/>
        <v>0</v>
      </c>
      <c r="AP122" s="62">
        <f t="shared" si="87"/>
        <v>0</v>
      </c>
      <c r="AQ122" s="65"/>
      <c r="AR122" s="109">
        <v>0.10299999999999999</v>
      </c>
      <c r="AS122" s="91">
        <f>IF(AND($N$1=1, $G$79&gt;=750), $G$79-750, IF(AND($N$1=1, AND($G$79&lt;750, $G$79&gt;=0)), 0, IF(AND($N$1=2, $G$79&gt;=1000), $G$79-1000, IF(AND($N$1=2, AND($G$79&lt;1000, $G$79&gt;=0)), 0))))</f>
        <v>2050</v>
      </c>
      <c r="AT122" s="69">
        <f t="shared" si="103"/>
        <v>211.14999999999998</v>
      </c>
      <c r="AU122" s="64"/>
      <c r="AV122" s="61">
        <f t="shared" si="88"/>
        <v>0</v>
      </c>
      <c r="AW122" s="62">
        <f t="shared" si="89"/>
        <v>0</v>
      </c>
    </row>
    <row r="123" spans="1:49" s="15" customFormat="1" ht="13.9" customHeight="1" x14ac:dyDescent="0.35">
      <c r="A123" s="13"/>
      <c r="B123" s="66" t="s">
        <v>48</v>
      </c>
      <c r="C123" s="56"/>
      <c r="D123" s="57" t="s">
        <v>30</v>
      </c>
      <c r="E123" s="56"/>
      <c r="F123" s="21"/>
      <c r="G123" s="109">
        <v>0.1076</v>
      </c>
      <c r="H123" s="91"/>
      <c r="I123" s="69">
        <f t="shared" si="97"/>
        <v>0</v>
      </c>
      <c r="J123" s="109">
        <v>0.1076</v>
      </c>
      <c r="K123" s="91"/>
      <c r="L123" s="69">
        <f t="shared" si="98"/>
        <v>0</v>
      </c>
      <c r="M123" s="61">
        <f t="shared" si="63"/>
        <v>0</v>
      </c>
      <c r="N123" s="62" t="str">
        <f t="shared" si="64"/>
        <v/>
      </c>
      <c r="O123" s="69"/>
      <c r="P123" s="109">
        <v>0.1076</v>
      </c>
      <c r="Q123" s="91"/>
      <c r="R123" s="69">
        <f t="shared" si="99"/>
        <v>0</v>
      </c>
      <c r="S123" s="64"/>
      <c r="T123" s="61">
        <f t="shared" si="80"/>
        <v>0</v>
      </c>
      <c r="U123" s="62" t="str">
        <f t="shared" si="81"/>
        <v/>
      </c>
      <c r="V123" s="65"/>
      <c r="W123" s="109">
        <v>0.1076</v>
      </c>
      <c r="X123" s="91"/>
      <c r="Y123" s="69">
        <f t="shared" si="100"/>
        <v>0</v>
      </c>
      <c r="Z123" s="64"/>
      <c r="AA123" s="61">
        <f t="shared" si="82"/>
        <v>0</v>
      </c>
      <c r="AB123" s="62" t="str">
        <f t="shared" si="83"/>
        <v/>
      </c>
      <c r="AC123" s="65"/>
      <c r="AD123" s="109">
        <v>0.1076</v>
      </c>
      <c r="AE123" s="91"/>
      <c r="AF123" s="69">
        <f t="shared" si="101"/>
        <v>0</v>
      </c>
      <c r="AG123" s="64"/>
      <c r="AH123" s="61">
        <f t="shared" si="84"/>
        <v>0</v>
      </c>
      <c r="AI123" s="62" t="str">
        <f t="shared" si="85"/>
        <v/>
      </c>
      <c r="AJ123" s="65"/>
      <c r="AK123" s="109">
        <v>0.1076</v>
      </c>
      <c r="AL123" s="91"/>
      <c r="AM123" s="69">
        <f t="shared" si="102"/>
        <v>0</v>
      </c>
      <c r="AN123" s="64"/>
      <c r="AO123" s="61">
        <f t="shared" si="86"/>
        <v>0</v>
      </c>
      <c r="AP123" s="62" t="str">
        <f t="shared" si="87"/>
        <v/>
      </c>
      <c r="AQ123" s="65"/>
      <c r="AR123" s="109">
        <v>0.1076</v>
      </c>
      <c r="AS123" s="91"/>
      <c r="AT123" s="69">
        <f t="shared" si="103"/>
        <v>0</v>
      </c>
      <c r="AU123" s="64"/>
      <c r="AV123" s="61">
        <f t="shared" si="88"/>
        <v>0</v>
      </c>
      <c r="AW123" s="62" t="str">
        <f t="shared" si="89"/>
        <v/>
      </c>
    </row>
    <row r="124" spans="1:49" s="15" customFormat="1" ht="15" thickBot="1" x14ac:dyDescent="0.4">
      <c r="A124" s="13"/>
      <c r="B124" s="66" t="s">
        <v>49</v>
      </c>
      <c r="C124" s="56"/>
      <c r="D124" s="57" t="s">
        <v>30</v>
      </c>
      <c r="E124" s="56"/>
      <c r="F124" s="21"/>
      <c r="G124" s="109">
        <f>G123</f>
        <v>0.1076</v>
      </c>
      <c r="H124" s="91"/>
      <c r="I124" s="69">
        <f t="shared" si="97"/>
        <v>0</v>
      </c>
      <c r="J124" s="109">
        <f>J123</f>
        <v>0.1076</v>
      </c>
      <c r="K124" s="91"/>
      <c r="L124" s="69">
        <f t="shared" si="98"/>
        <v>0</v>
      </c>
      <c r="M124" s="61">
        <f t="shared" si="63"/>
        <v>0</v>
      </c>
      <c r="N124" s="62" t="str">
        <f t="shared" si="64"/>
        <v/>
      </c>
      <c r="O124" s="69"/>
      <c r="P124" s="109">
        <f>P123</f>
        <v>0.1076</v>
      </c>
      <c r="Q124" s="91"/>
      <c r="R124" s="69">
        <f t="shared" si="99"/>
        <v>0</v>
      </c>
      <c r="S124" s="64"/>
      <c r="T124" s="61">
        <f t="shared" si="80"/>
        <v>0</v>
      </c>
      <c r="U124" s="62" t="str">
        <f t="shared" si="81"/>
        <v/>
      </c>
      <c r="V124" s="65"/>
      <c r="W124" s="109">
        <f>W123</f>
        <v>0.1076</v>
      </c>
      <c r="X124" s="91"/>
      <c r="Y124" s="69">
        <f t="shared" si="100"/>
        <v>0</v>
      </c>
      <c r="Z124" s="64"/>
      <c r="AA124" s="61">
        <f t="shared" si="82"/>
        <v>0</v>
      </c>
      <c r="AB124" s="62" t="str">
        <f t="shared" si="83"/>
        <v/>
      </c>
      <c r="AC124" s="65"/>
      <c r="AD124" s="109">
        <f>AD123</f>
        <v>0.1076</v>
      </c>
      <c r="AE124" s="91"/>
      <c r="AF124" s="69">
        <f t="shared" si="101"/>
        <v>0</v>
      </c>
      <c r="AG124" s="64"/>
      <c r="AH124" s="61">
        <f t="shared" si="84"/>
        <v>0</v>
      </c>
      <c r="AI124" s="62" t="str">
        <f t="shared" si="85"/>
        <v/>
      </c>
      <c r="AJ124" s="65"/>
      <c r="AK124" s="109">
        <f>AK123</f>
        <v>0.1076</v>
      </c>
      <c r="AL124" s="91"/>
      <c r="AM124" s="69">
        <f t="shared" si="102"/>
        <v>0</v>
      </c>
      <c r="AN124" s="64"/>
      <c r="AO124" s="61">
        <f t="shared" si="86"/>
        <v>0</v>
      </c>
      <c r="AP124" s="62" t="str">
        <f t="shared" si="87"/>
        <v/>
      </c>
      <c r="AQ124" s="65"/>
      <c r="AR124" s="109">
        <f>AR123</f>
        <v>0.1076</v>
      </c>
      <c r="AS124" s="91"/>
      <c r="AT124" s="69">
        <f t="shared" si="103"/>
        <v>0</v>
      </c>
      <c r="AU124" s="64"/>
      <c r="AV124" s="61">
        <f t="shared" si="88"/>
        <v>0</v>
      </c>
      <c r="AW124" s="62" t="str">
        <f t="shared" si="89"/>
        <v/>
      </c>
    </row>
    <row r="125" spans="1:49" ht="15" thickBot="1" x14ac:dyDescent="0.4">
      <c r="A125" s="237"/>
      <c r="B125" s="392"/>
      <c r="C125" s="303"/>
      <c r="D125" s="304"/>
      <c r="E125" s="303"/>
      <c r="F125" s="305"/>
      <c r="G125" s="306"/>
      <c r="H125" s="307"/>
      <c r="I125" s="308"/>
      <c r="J125" s="306"/>
      <c r="K125" s="307"/>
      <c r="L125" s="308"/>
      <c r="M125" s="309"/>
      <c r="N125" s="310"/>
      <c r="O125" s="308"/>
      <c r="P125" s="306"/>
      <c r="Q125" s="307"/>
      <c r="R125" s="308"/>
      <c r="S125" s="305"/>
      <c r="T125" s="309">
        <f t="shared" si="80"/>
        <v>0</v>
      </c>
      <c r="U125" s="310" t="str">
        <f t="shared" si="81"/>
        <v/>
      </c>
      <c r="V125" s="243"/>
      <c r="W125" s="306"/>
      <c r="X125" s="307"/>
      <c r="Y125" s="308"/>
      <c r="Z125" s="305"/>
      <c r="AA125" s="309">
        <f t="shared" si="82"/>
        <v>0</v>
      </c>
      <c r="AB125" s="310" t="str">
        <f t="shared" si="83"/>
        <v/>
      </c>
      <c r="AC125" s="243"/>
      <c r="AD125" s="306"/>
      <c r="AE125" s="307"/>
      <c r="AF125" s="308"/>
      <c r="AG125" s="305"/>
      <c r="AH125" s="309">
        <f t="shared" si="84"/>
        <v>0</v>
      </c>
      <c r="AI125" s="310" t="str">
        <f t="shared" si="85"/>
        <v/>
      </c>
      <c r="AJ125" s="243"/>
      <c r="AK125" s="306"/>
      <c r="AL125" s="307"/>
      <c r="AM125" s="308"/>
      <c r="AN125" s="305"/>
      <c r="AO125" s="309">
        <f t="shared" si="86"/>
        <v>0</v>
      </c>
      <c r="AP125" s="310" t="str">
        <f t="shared" si="87"/>
        <v/>
      </c>
      <c r="AQ125" s="243"/>
      <c r="AR125" s="306"/>
      <c r="AS125" s="307"/>
      <c r="AT125" s="308"/>
      <c r="AU125" s="305"/>
      <c r="AV125" s="309">
        <f t="shared" si="88"/>
        <v>0</v>
      </c>
      <c r="AW125" s="310" t="str">
        <f t="shared" si="89"/>
        <v/>
      </c>
    </row>
    <row r="126" spans="1:49" x14ac:dyDescent="0.35">
      <c r="A126" s="237"/>
      <c r="B126" s="311" t="s">
        <v>50</v>
      </c>
      <c r="C126" s="262"/>
      <c r="D126" s="312"/>
      <c r="E126" s="262"/>
      <c r="F126" s="313"/>
      <c r="G126" s="314"/>
      <c r="H126" s="314"/>
      <c r="I126" s="315">
        <f>SUM(I114:I120,I113)</f>
        <v>487.40542000000005</v>
      </c>
      <c r="J126" s="314"/>
      <c r="K126" s="314"/>
      <c r="L126" s="315">
        <f>SUM(L114:L120,L113)</f>
        <v>499.35007000000002</v>
      </c>
      <c r="M126" s="316">
        <f t="shared" ref="M126:M129" si="104">L126-I126</f>
        <v>11.944649999999967</v>
      </c>
      <c r="N126" s="317">
        <f t="shared" ref="N126:N129" si="105">IF(OR(I126=0,L126=0),"",(M126/I126))</f>
        <v>2.4506600685728866E-2</v>
      </c>
      <c r="O126" s="316"/>
      <c r="P126" s="314"/>
      <c r="Q126" s="314"/>
      <c r="R126" s="315">
        <f>SUM(R114:R120,R113)</f>
        <v>506.72327800000005</v>
      </c>
      <c r="S126" s="318"/>
      <c r="T126" s="316">
        <f t="shared" si="80"/>
        <v>7.3732080000000337</v>
      </c>
      <c r="U126" s="317">
        <f t="shared" si="81"/>
        <v>1.4765609224807024E-2</v>
      </c>
      <c r="V126" s="243"/>
      <c r="W126" s="314"/>
      <c r="X126" s="314"/>
      <c r="Y126" s="315">
        <f>SUM(Y114:Y120,Y113)</f>
        <v>518.75527800000009</v>
      </c>
      <c r="Z126" s="318"/>
      <c r="AA126" s="316">
        <f t="shared" si="82"/>
        <v>12.032000000000039</v>
      </c>
      <c r="AB126" s="317">
        <f t="shared" si="83"/>
        <v>2.3744715355271361E-2</v>
      </c>
      <c r="AC126" s="243"/>
      <c r="AD126" s="314"/>
      <c r="AE126" s="314"/>
      <c r="AF126" s="315">
        <f>SUM(AF114:AF120,AF113)</f>
        <v>531.46927800000003</v>
      </c>
      <c r="AG126" s="318"/>
      <c r="AH126" s="316">
        <f t="shared" si="84"/>
        <v>12.713999999999942</v>
      </c>
      <c r="AI126" s="317">
        <f t="shared" si="85"/>
        <v>2.4508666300258712E-2</v>
      </c>
      <c r="AJ126" s="243"/>
      <c r="AK126" s="314"/>
      <c r="AL126" s="314"/>
      <c r="AM126" s="315">
        <f>SUM(AM114:AM120,AM113)</f>
        <v>544.28927799999997</v>
      </c>
      <c r="AN126" s="318"/>
      <c r="AO126" s="316">
        <f t="shared" si="86"/>
        <v>12.819999999999936</v>
      </c>
      <c r="AP126" s="317">
        <f t="shared" si="87"/>
        <v>2.4121808222374683E-2</v>
      </c>
      <c r="AQ126" s="243"/>
      <c r="AR126" s="314"/>
      <c r="AS126" s="314"/>
      <c r="AT126" s="315">
        <f>SUM(AT114:AT120,AT113)</f>
        <v>553.83527800000002</v>
      </c>
      <c r="AU126" s="318"/>
      <c r="AV126" s="316">
        <f t="shared" si="88"/>
        <v>9.5460000000000491</v>
      </c>
      <c r="AW126" s="317">
        <f t="shared" si="89"/>
        <v>1.7538467843932155E-2</v>
      </c>
    </row>
    <row r="127" spans="1:49" x14ac:dyDescent="0.35">
      <c r="A127" s="237"/>
      <c r="B127" s="311" t="s">
        <v>51</v>
      </c>
      <c r="C127" s="262"/>
      <c r="D127" s="312"/>
      <c r="E127" s="262"/>
      <c r="F127" s="313"/>
      <c r="G127" s="137">
        <v>-0.11700000000000001</v>
      </c>
      <c r="H127" s="320"/>
      <c r="I127" s="268">
        <f>+I126*G127</f>
        <v>-57.026434140000006</v>
      </c>
      <c r="J127" s="137">
        <v>-0.11700000000000001</v>
      </c>
      <c r="K127" s="320"/>
      <c r="L127" s="268">
        <f>+L126*J127</f>
        <v>-58.423958190000008</v>
      </c>
      <c r="M127" s="268">
        <f t="shared" si="104"/>
        <v>-1.3975240500000012</v>
      </c>
      <c r="N127" s="269">
        <f t="shared" si="105"/>
        <v>2.4506600685728956E-2</v>
      </c>
      <c r="O127" s="268"/>
      <c r="P127" s="137">
        <v>-0.11700000000000001</v>
      </c>
      <c r="Q127" s="320"/>
      <c r="R127" s="268">
        <f>+R126*P127</f>
        <v>-59.286623526000007</v>
      </c>
      <c r="S127" s="318"/>
      <c r="T127" s="268">
        <f t="shared" si="80"/>
        <v>-0.86266533599999917</v>
      </c>
      <c r="U127" s="269">
        <f t="shared" si="81"/>
        <v>1.4765609224806941E-2</v>
      </c>
      <c r="V127" s="243"/>
      <c r="W127" s="137">
        <v>-0.11700000000000001</v>
      </c>
      <c r="X127" s="320"/>
      <c r="Y127" s="268">
        <f>+Y126*W127</f>
        <v>-60.694367526000015</v>
      </c>
      <c r="Z127" s="318"/>
      <c r="AA127" s="268">
        <f t="shared" si="82"/>
        <v>-1.4077440000000081</v>
      </c>
      <c r="AB127" s="269">
        <f t="shared" si="83"/>
        <v>2.3744715355271419E-2</v>
      </c>
      <c r="AC127" s="243"/>
      <c r="AD127" s="137">
        <v>-0.11700000000000001</v>
      </c>
      <c r="AE127" s="320"/>
      <c r="AF127" s="268">
        <f>+AF126*AD127</f>
        <v>-62.181905526000008</v>
      </c>
      <c r="AG127" s="318"/>
      <c r="AH127" s="268">
        <f t="shared" si="84"/>
        <v>-1.4875379999999936</v>
      </c>
      <c r="AI127" s="269">
        <f t="shared" si="85"/>
        <v>2.4508666300258716E-2</v>
      </c>
      <c r="AJ127" s="243"/>
      <c r="AK127" s="137">
        <v>-0.11700000000000001</v>
      </c>
      <c r="AL127" s="320"/>
      <c r="AM127" s="268">
        <f>+AM126*AK127</f>
        <v>-63.681845525999996</v>
      </c>
      <c r="AN127" s="318"/>
      <c r="AO127" s="268">
        <f t="shared" si="86"/>
        <v>-1.4999399999999881</v>
      </c>
      <c r="AP127" s="269">
        <f t="shared" si="87"/>
        <v>2.4121808222374606E-2</v>
      </c>
      <c r="AQ127" s="243"/>
      <c r="AR127" s="137">
        <v>-0.11700000000000001</v>
      </c>
      <c r="AS127" s="320"/>
      <c r="AT127" s="268">
        <f>+AT126*AR127</f>
        <v>-64.798727526000008</v>
      </c>
      <c r="AU127" s="318"/>
      <c r="AV127" s="268">
        <f t="shared" si="88"/>
        <v>-1.116882000000011</v>
      </c>
      <c r="AW127" s="269">
        <f t="shared" si="89"/>
        <v>1.7538467843932239E-2</v>
      </c>
    </row>
    <row r="128" spans="1:49" x14ac:dyDescent="0.35">
      <c r="A128" s="237"/>
      <c r="B128" s="262" t="s">
        <v>52</v>
      </c>
      <c r="C128" s="262"/>
      <c r="D128" s="312"/>
      <c r="E128" s="262"/>
      <c r="F128" s="270"/>
      <c r="G128" s="322">
        <v>0.13</v>
      </c>
      <c r="H128" s="270"/>
      <c r="I128" s="268">
        <f>I126*G128</f>
        <v>63.362704600000008</v>
      </c>
      <c r="J128" s="322">
        <v>0.13</v>
      </c>
      <c r="K128" s="270"/>
      <c r="L128" s="268">
        <f>L126*J128</f>
        <v>64.915509100000008</v>
      </c>
      <c r="M128" s="268">
        <f t="shared" si="104"/>
        <v>1.5528045000000006</v>
      </c>
      <c r="N128" s="269">
        <f t="shared" si="105"/>
        <v>2.4506600685728942E-2</v>
      </c>
      <c r="O128" s="268"/>
      <c r="P128" s="322">
        <v>0.13</v>
      </c>
      <c r="Q128" s="270"/>
      <c r="R128" s="268">
        <f>R126*P128</f>
        <v>65.874026140000012</v>
      </c>
      <c r="S128" s="323"/>
      <c r="T128" s="268">
        <f t="shared" si="80"/>
        <v>0.95851704000000382</v>
      </c>
      <c r="U128" s="269">
        <f t="shared" si="81"/>
        <v>1.4765609224807014E-2</v>
      </c>
      <c r="V128" s="243"/>
      <c r="W128" s="322">
        <v>0.13</v>
      </c>
      <c r="X128" s="270"/>
      <c r="Y128" s="268">
        <f>Y126*W128</f>
        <v>67.438186140000013</v>
      </c>
      <c r="Z128" s="323"/>
      <c r="AA128" s="268">
        <f t="shared" si="82"/>
        <v>1.5641600000000011</v>
      </c>
      <c r="AB128" s="269">
        <f t="shared" si="83"/>
        <v>2.3744715355271298E-2</v>
      </c>
      <c r="AC128" s="243"/>
      <c r="AD128" s="322">
        <v>0.13</v>
      </c>
      <c r="AE128" s="270"/>
      <c r="AF128" s="268">
        <f>AF126*AD128</f>
        <v>69.091006140000005</v>
      </c>
      <c r="AG128" s="323"/>
      <c r="AH128" s="268">
        <f t="shared" si="84"/>
        <v>1.6528199999999913</v>
      </c>
      <c r="AI128" s="269">
        <f t="shared" si="85"/>
        <v>2.4508666300258695E-2</v>
      </c>
      <c r="AJ128" s="243"/>
      <c r="AK128" s="322">
        <v>0.13</v>
      </c>
      <c r="AL128" s="270"/>
      <c r="AM128" s="268">
        <f>AM126*AK128</f>
        <v>70.757606139999993</v>
      </c>
      <c r="AN128" s="323"/>
      <c r="AO128" s="268">
        <f t="shared" si="86"/>
        <v>1.6665999999999883</v>
      </c>
      <c r="AP128" s="269">
        <f t="shared" si="87"/>
        <v>2.4121808222374631E-2</v>
      </c>
      <c r="AQ128" s="243"/>
      <c r="AR128" s="322">
        <v>0.13</v>
      </c>
      <c r="AS128" s="270"/>
      <c r="AT128" s="268">
        <f>AT126*AR128</f>
        <v>71.99858614</v>
      </c>
      <c r="AU128" s="323"/>
      <c r="AV128" s="268">
        <f t="shared" si="88"/>
        <v>1.2409800000000075</v>
      </c>
      <c r="AW128" s="269">
        <f t="shared" si="89"/>
        <v>1.7538467843932173E-2</v>
      </c>
    </row>
    <row r="129" spans="1:51" ht="15" thickBot="1" x14ac:dyDescent="0.4">
      <c r="A129" s="237"/>
      <c r="B129" s="551" t="s">
        <v>53</v>
      </c>
      <c r="C129" s="551"/>
      <c r="D129" s="551"/>
      <c r="E129" s="324"/>
      <c r="F129" s="325"/>
      <c r="G129" s="325"/>
      <c r="H129" s="325"/>
      <c r="I129" s="326">
        <f>SUM(I126:I128)</f>
        <v>493.74169046000009</v>
      </c>
      <c r="J129" s="325"/>
      <c r="K129" s="325"/>
      <c r="L129" s="326">
        <f>SUM(L126:L128)</f>
        <v>505.84162091000002</v>
      </c>
      <c r="M129" s="393">
        <f t="shared" si="104"/>
        <v>12.099930449999931</v>
      </c>
      <c r="N129" s="394">
        <f t="shared" si="105"/>
        <v>2.4506600685728793E-2</v>
      </c>
      <c r="O129" s="326"/>
      <c r="P129" s="325"/>
      <c r="Q129" s="325"/>
      <c r="R129" s="326">
        <f>SUM(R126:R128)</f>
        <v>513.31068061400003</v>
      </c>
      <c r="S129" s="329"/>
      <c r="T129" s="393">
        <f t="shared" si="80"/>
        <v>7.4690597040000171</v>
      </c>
      <c r="U129" s="394">
        <f t="shared" si="81"/>
        <v>1.4765609224806991E-2</v>
      </c>
      <c r="V129" s="243"/>
      <c r="W129" s="325"/>
      <c r="X129" s="325"/>
      <c r="Y129" s="326">
        <f>SUM(Y126:Y128)</f>
        <v>525.49909661400011</v>
      </c>
      <c r="Z129" s="329"/>
      <c r="AA129" s="393">
        <f t="shared" si="82"/>
        <v>12.188416000000075</v>
      </c>
      <c r="AB129" s="394">
        <f t="shared" si="83"/>
        <v>2.374471535527143E-2</v>
      </c>
      <c r="AC129" s="243"/>
      <c r="AD129" s="325"/>
      <c r="AE129" s="325"/>
      <c r="AF129" s="326">
        <f>SUM(AF126:AF128)</f>
        <v>538.37837861399998</v>
      </c>
      <c r="AG129" s="329"/>
      <c r="AH129" s="393">
        <f t="shared" si="84"/>
        <v>12.879281999999876</v>
      </c>
      <c r="AI129" s="394">
        <f t="shared" si="85"/>
        <v>2.4508666300258587E-2</v>
      </c>
      <c r="AJ129" s="243"/>
      <c r="AK129" s="325"/>
      <c r="AL129" s="325"/>
      <c r="AM129" s="326">
        <f>SUM(AM126:AM128)</f>
        <v>551.3650386139999</v>
      </c>
      <c r="AN129" s="329"/>
      <c r="AO129" s="393">
        <f t="shared" si="86"/>
        <v>12.986659999999915</v>
      </c>
      <c r="AP129" s="394">
        <f t="shared" si="87"/>
        <v>2.4121808222374648E-2</v>
      </c>
      <c r="AQ129" s="243"/>
      <c r="AR129" s="325"/>
      <c r="AS129" s="325"/>
      <c r="AT129" s="326">
        <f>SUM(AT126:AT128)</f>
        <v>561.03513661400007</v>
      </c>
      <c r="AU129" s="329"/>
      <c r="AV129" s="393">
        <f t="shared" si="88"/>
        <v>9.6700980000001664</v>
      </c>
      <c r="AW129" s="394">
        <f t="shared" si="89"/>
        <v>1.753846784393237E-2</v>
      </c>
    </row>
    <row r="130" spans="1:51" ht="15" thickBot="1" x14ac:dyDescent="0.4">
      <c r="A130" s="330"/>
      <c r="B130" s="395"/>
      <c r="C130" s="396"/>
      <c r="D130" s="397"/>
      <c r="E130" s="396"/>
      <c r="F130" s="398"/>
      <c r="G130" s="306"/>
      <c r="H130" s="399"/>
      <c r="I130" s="400"/>
      <c r="J130" s="306"/>
      <c r="K130" s="399"/>
      <c r="L130" s="400"/>
      <c r="M130" s="401"/>
      <c r="N130" s="310"/>
      <c r="O130" s="402"/>
      <c r="P130" s="306"/>
      <c r="Q130" s="399"/>
      <c r="R130" s="400"/>
      <c r="S130" s="398"/>
      <c r="T130" s="401">
        <f t="shared" si="80"/>
        <v>0</v>
      </c>
      <c r="U130" s="310" t="str">
        <f t="shared" si="81"/>
        <v/>
      </c>
      <c r="V130" s="243"/>
      <c r="W130" s="306"/>
      <c r="X130" s="399"/>
      <c r="Y130" s="400"/>
      <c r="Z130" s="398"/>
      <c r="AA130" s="401">
        <f t="shared" si="82"/>
        <v>0</v>
      </c>
      <c r="AB130" s="310" t="str">
        <f t="shared" si="83"/>
        <v/>
      </c>
      <c r="AC130" s="243"/>
      <c r="AD130" s="306"/>
      <c r="AE130" s="399"/>
      <c r="AF130" s="400"/>
      <c r="AG130" s="398"/>
      <c r="AH130" s="401">
        <f t="shared" si="84"/>
        <v>0</v>
      </c>
      <c r="AI130" s="310" t="str">
        <f t="shared" si="85"/>
        <v/>
      </c>
      <c r="AJ130" s="243"/>
      <c r="AK130" s="306"/>
      <c r="AL130" s="399"/>
      <c r="AM130" s="400"/>
      <c r="AN130" s="398"/>
      <c r="AO130" s="401">
        <f t="shared" si="86"/>
        <v>0</v>
      </c>
      <c r="AP130" s="310" t="str">
        <f t="shared" si="87"/>
        <v/>
      </c>
      <c r="AQ130" s="243"/>
      <c r="AR130" s="306"/>
      <c r="AS130" s="399"/>
      <c r="AT130" s="400"/>
      <c r="AU130" s="398"/>
      <c r="AV130" s="401">
        <f t="shared" si="88"/>
        <v>0</v>
      </c>
      <c r="AW130" s="310" t="str">
        <f t="shared" si="89"/>
        <v/>
      </c>
    </row>
    <row r="131" spans="1:51" x14ac:dyDescent="0.35">
      <c r="A131" s="330"/>
      <c r="B131" s="404" t="s">
        <v>74</v>
      </c>
      <c r="C131" s="404"/>
      <c r="D131" s="405"/>
      <c r="E131" s="404"/>
      <c r="F131" s="411"/>
      <c r="G131" s="413"/>
      <c r="H131" s="413"/>
      <c r="I131" s="452">
        <f>SUM(I121:I122,I113,I114:I117)</f>
        <v>501.52942000000002</v>
      </c>
      <c r="J131" s="413"/>
      <c r="K131" s="413"/>
      <c r="L131" s="452">
        <f>SUM(L121:L122,L113,L114:L117)</f>
        <v>513.4740700000001</v>
      </c>
      <c r="M131" s="316">
        <f t="shared" ref="M131:M134" si="106">L131-I131</f>
        <v>11.944650000000081</v>
      </c>
      <c r="N131" s="317">
        <f t="shared" ref="N131:N134" si="107">IF(OR(I131=0,L131=0),"",(M131/I131))</f>
        <v>2.3816449292247063E-2</v>
      </c>
      <c r="O131" s="414"/>
      <c r="P131" s="413"/>
      <c r="Q131" s="413"/>
      <c r="R131" s="452">
        <f>SUM(R121:R122,R113,R114:R117)</f>
        <v>520.84727800000019</v>
      </c>
      <c r="S131" s="415"/>
      <c r="T131" s="268">
        <f t="shared" si="80"/>
        <v>7.3732080000000906</v>
      </c>
      <c r="U131" s="269">
        <f t="shared" si="81"/>
        <v>1.4359455385936215E-2</v>
      </c>
      <c r="V131" s="243"/>
      <c r="W131" s="413"/>
      <c r="X131" s="413"/>
      <c r="Y131" s="452">
        <f>SUM(Y121:Y122,Y113,Y114:Y117)</f>
        <v>532.87927800000011</v>
      </c>
      <c r="Z131" s="415"/>
      <c r="AA131" s="268">
        <f t="shared" si="82"/>
        <v>12.031999999999925</v>
      </c>
      <c r="AB131" s="269">
        <f t="shared" si="83"/>
        <v>2.3100821504149095E-2</v>
      </c>
      <c r="AC131" s="243"/>
      <c r="AD131" s="413"/>
      <c r="AE131" s="413"/>
      <c r="AF131" s="452">
        <f>SUM(AF121:AF122,AF113,AF114:AF117)</f>
        <v>545.59327800000017</v>
      </c>
      <c r="AG131" s="415"/>
      <c r="AH131" s="268">
        <f t="shared" si="84"/>
        <v>12.714000000000055</v>
      </c>
      <c r="AI131" s="269">
        <f t="shared" si="85"/>
        <v>2.3859062502332943E-2</v>
      </c>
      <c r="AJ131" s="243"/>
      <c r="AK131" s="413"/>
      <c r="AL131" s="413"/>
      <c r="AM131" s="452">
        <f>SUM(AM121:AM122,AM113,AM114:AM117)</f>
        <v>558.4132780000001</v>
      </c>
      <c r="AN131" s="415"/>
      <c r="AO131" s="268">
        <f t="shared" si="86"/>
        <v>12.819999999999936</v>
      </c>
      <c r="AP131" s="269">
        <f t="shared" si="87"/>
        <v>2.3497356945075727E-2</v>
      </c>
      <c r="AQ131" s="243"/>
      <c r="AR131" s="413"/>
      <c r="AS131" s="413"/>
      <c r="AT131" s="452">
        <f>SUM(AT121:AT122,AT113,AT114:AT117)</f>
        <v>567.95927800000004</v>
      </c>
      <c r="AU131" s="415"/>
      <c r="AV131" s="268">
        <f t="shared" si="88"/>
        <v>9.5459999999999354</v>
      </c>
      <c r="AW131" s="269">
        <f t="shared" si="89"/>
        <v>1.7094865713418679E-2</v>
      </c>
    </row>
    <row r="132" spans="1:51" x14ac:dyDescent="0.35">
      <c r="A132" s="330"/>
      <c r="B132" s="262" t="s">
        <v>51</v>
      </c>
      <c r="C132" s="262"/>
      <c r="D132" s="312"/>
      <c r="E132" s="262"/>
      <c r="F132" s="270"/>
      <c r="G132" s="137">
        <v>-0.11700000000000001</v>
      </c>
      <c r="H132" s="320"/>
      <c r="I132" s="268">
        <f>+I131*G132</f>
        <v>-58.678942140000004</v>
      </c>
      <c r="J132" s="137">
        <v>-0.11700000000000001</v>
      </c>
      <c r="K132" s="320"/>
      <c r="L132" s="268">
        <f>+L131*J132</f>
        <v>-60.076466190000012</v>
      </c>
      <c r="M132" s="268">
        <f t="shared" si="106"/>
        <v>-1.3975240500000083</v>
      </c>
      <c r="N132" s="269">
        <f t="shared" si="107"/>
        <v>2.3816449292247042E-2</v>
      </c>
      <c r="O132" s="268"/>
      <c r="P132" s="137">
        <v>-0.11700000000000001</v>
      </c>
      <c r="Q132" s="320"/>
      <c r="R132" s="268">
        <f>+R131*P132</f>
        <v>-60.939131526000025</v>
      </c>
      <c r="S132" s="323"/>
      <c r="T132" s="268">
        <f t="shared" si="80"/>
        <v>-0.86266533600001338</v>
      </c>
      <c r="U132" s="269">
        <f t="shared" si="81"/>
        <v>1.4359455385936262E-2</v>
      </c>
      <c r="V132" s="243"/>
      <c r="W132" s="137">
        <v>-0.11700000000000001</v>
      </c>
      <c r="X132" s="320"/>
      <c r="Y132" s="268">
        <f>+Y131*W132</f>
        <v>-62.346875526000019</v>
      </c>
      <c r="Z132" s="323"/>
      <c r="AA132" s="268">
        <f t="shared" si="82"/>
        <v>-1.4077439999999939</v>
      </c>
      <c r="AB132" s="269">
        <f t="shared" si="83"/>
        <v>2.3100821504149136E-2</v>
      </c>
      <c r="AC132" s="243"/>
      <c r="AD132" s="137">
        <v>-0.11700000000000001</v>
      </c>
      <c r="AE132" s="320"/>
      <c r="AF132" s="268">
        <f>+AF131*AD132</f>
        <v>-63.83441352600002</v>
      </c>
      <c r="AG132" s="323"/>
      <c r="AH132" s="268">
        <f t="shared" si="84"/>
        <v>-1.4875380000000007</v>
      </c>
      <c r="AI132" s="269">
        <f t="shared" si="85"/>
        <v>2.3859062502332849E-2</v>
      </c>
      <c r="AJ132" s="243"/>
      <c r="AK132" s="137">
        <v>-0.11700000000000001</v>
      </c>
      <c r="AL132" s="320"/>
      <c r="AM132" s="268">
        <f>+AM131*AK132</f>
        <v>-65.334353526000015</v>
      </c>
      <c r="AN132" s="323"/>
      <c r="AO132" s="268">
        <f t="shared" si="86"/>
        <v>-1.4999399999999952</v>
      </c>
      <c r="AP132" s="269">
        <f t="shared" si="87"/>
        <v>2.3497356945075768E-2</v>
      </c>
      <c r="AQ132" s="243"/>
      <c r="AR132" s="137">
        <v>-0.11700000000000001</v>
      </c>
      <c r="AS132" s="320"/>
      <c r="AT132" s="268">
        <f>+AT131*AR132</f>
        <v>-66.451235526000005</v>
      </c>
      <c r="AU132" s="323"/>
      <c r="AV132" s="268">
        <f t="shared" si="88"/>
        <v>-1.1168819999999897</v>
      </c>
      <c r="AW132" s="269">
        <f t="shared" si="89"/>
        <v>1.7094865713418637E-2</v>
      </c>
    </row>
    <row r="133" spans="1:51" x14ac:dyDescent="0.35">
      <c r="A133" s="330"/>
      <c r="B133" s="404" t="s">
        <v>52</v>
      </c>
      <c r="C133" s="404"/>
      <c r="D133" s="405"/>
      <c r="E133" s="404"/>
      <c r="F133" s="411"/>
      <c r="G133" s="412">
        <v>0.13</v>
      </c>
      <c r="H133" s="413"/>
      <c r="I133" s="414">
        <f>I131*G133</f>
        <v>65.198824600000009</v>
      </c>
      <c r="J133" s="412">
        <v>0.13</v>
      </c>
      <c r="K133" s="413"/>
      <c r="L133" s="414">
        <f>L131*J133</f>
        <v>66.751629100000017</v>
      </c>
      <c r="M133" s="268">
        <f t="shared" si="106"/>
        <v>1.5528045000000077</v>
      </c>
      <c r="N133" s="269">
        <f t="shared" si="107"/>
        <v>2.3816449292247018E-2</v>
      </c>
      <c r="O133" s="414"/>
      <c r="P133" s="412">
        <v>0.13</v>
      </c>
      <c r="Q133" s="413"/>
      <c r="R133" s="414">
        <f>R131*P133</f>
        <v>67.71014614000002</v>
      </c>
      <c r="S133" s="415"/>
      <c r="T133" s="268">
        <f t="shared" si="80"/>
        <v>0.95851704000000382</v>
      </c>
      <c r="U133" s="269">
        <f t="shared" si="81"/>
        <v>1.4359455385936096E-2</v>
      </c>
      <c r="V133" s="243"/>
      <c r="W133" s="412">
        <v>0.13</v>
      </c>
      <c r="X133" s="413"/>
      <c r="Y133" s="414">
        <f>Y131*W133</f>
        <v>69.274306140000022</v>
      </c>
      <c r="Z133" s="415"/>
      <c r="AA133" s="268">
        <f t="shared" si="82"/>
        <v>1.5641600000000011</v>
      </c>
      <c r="AB133" s="269">
        <f t="shared" si="83"/>
        <v>2.3100821504149254E-2</v>
      </c>
      <c r="AC133" s="243"/>
      <c r="AD133" s="412">
        <v>0.13</v>
      </c>
      <c r="AE133" s="413"/>
      <c r="AF133" s="414">
        <f>AF131*AD133</f>
        <v>70.927126140000027</v>
      </c>
      <c r="AG133" s="415"/>
      <c r="AH133" s="268">
        <f t="shared" si="84"/>
        <v>1.6528200000000055</v>
      </c>
      <c r="AI133" s="269">
        <f t="shared" si="85"/>
        <v>2.3859062502332919E-2</v>
      </c>
      <c r="AJ133" s="243"/>
      <c r="AK133" s="412">
        <v>0.13</v>
      </c>
      <c r="AL133" s="413"/>
      <c r="AM133" s="414">
        <f>AM131*AK133</f>
        <v>72.593726140000015</v>
      </c>
      <c r="AN133" s="415"/>
      <c r="AO133" s="268">
        <f t="shared" si="86"/>
        <v>1.6665999999999883</v>
      </c>
      <c r="AP133" s="269">
        <f t="shared" si="87"/>
        <v>2.3497356945075678E-2</v>
      </c>
      <c r="AQ133" s="243"/>
      <c r="AR133" s="412">
        <v>0.13</v>
      </c>
      <c r="AS133" s="413"/>
      <c r="AT133" s="414">
        <f>AT131*AR133</f>
        <v>73.834706140000009</v>
      </c>
      <c r="AU133" s="415"/>
      <c r="AV133" s="268">
        <f t="shared" si="88"/>
        <v>1.2409799999999933</v>
      </c>
      <c r="AW133" s="269">
        <f t="shared" si="89"/>
        <v>1.7094865713418703E-2</v>
      </c>
    </row>
    <row r="134" spans="1:51" s="456" customFormat="1" ht="15" thickBot="1" x14ac:dyDescent="0.4">
      <c r="A134" s="453"/>
      <c r="B134" s="553" t="s">
        <v>75</v>
      </c>
      <c r="C134" s="553"/>
      <c r="D134" s="553"/>
      <c r="E134" s="454"/>
      <c r="F134" s="325"/>
      <c r="G134" s="325"/>
      <c r="H134" s="325"/>
      <c r="I134" s="417">
        <f>SUM(I131:I133)</f>
        <v>508.04930246000004</v>
      </c>
      <c r="J134" s="325"/>
      <c r="K134" s="325"/>
      <c r="L134" s="417">
        <f>SUM(L131:L133)</f>
        <v>520.14923291000014</v>
      </c>
      <c r="M134" s="327">
        <f t="shared" si="106"/>
        <v>12.099930450000102</v>
      </c>
      <c r="N134" s="328">
        <f t="shared" si="107"/>
        <v>2.3816449292247101E-2</v>
      </c>
      <c r="O134" s="327"/>
      <c r="P134" s="325"/>
      <c r="Q134" s="325"/>
      <c r="R134" s="417">
        <f>SUM(R131:R133)</f>
        <v>527.61829261400021</v>
      </c>
      <c r="S134" s="329"/>
      <c r="T134" s="327">
        <f t="shared" si="80"/>
        <v>7.4690597040000739</v>
      </c>
      <c r="U134" s="328">
        <f t="shared" si="81"/>
        <v>1.4359455385936179E-2</v>
      </c>
      <c r="V134" s="455"/>
      <c r="W134" s="325"/>
      <c r="X134" s="325"/>
      <c r="Y134" s="417">
        <f>SUM(Y131:Y133)</f>
        <v>539.80670861400017</v>
      </c>
      <c r="Z134" s="329"/>
      <c r="AA134" s="327">
        <f t="shared" si="82"/>
        <v>12.188415999999961</v>
      </c>
      <c r="AB134" s="328">
        <f t="shared" si="83"/>
        <v>2.310082150414916E-2</v>
      </c>
      <c r="AC134" s="455"/>
      <c r="AD134" s="325"/>
      <c r="AE134" s="325"/>
      <c r="AF134" s="417">
        <f>SUM(AF131:AF133)</f>
        <v>552.68599061400016</v>
      </c>
      <c r="AG134" s="329"/>
      <c r="AH134" s="327">
        <f t="shared" si="84"/>
        <v>12.879281999999989</v>
      </c>
      <c r="AI134" s="328">
        <f t="shared" si="85"/>
        <v>2.3859062502332818E-2</v>
      </c>
      <c r="AJ134" s="455"/>
      <c r="AK134" s="325"/>
      <c r="AL134" s="325"/>
      <c r="AM134" s="417">
        <f>SUM(AM131:AM133)</f>
        <v>565.67265061400008</v>
      </c>
      <c r="AN134" s="329"/>
      <c r="AO134" s="327">
        <f t="shared" si="86"/>
        <v>12.986659999999915</v>
      </c>
      <c r="AP134" s="328">
        <f t="shared" si="87"/>
        <v>2.3497356945075692E-2</v>
      </c>
      <c r="AQ134" s="455"/>
      <c r="AR134" s="325"/>
      <c r="AS134" s="325"/>
      <c r="AT134" s="417">
        <f>SUM(AT131:AT133)</f>
        <v>575.34274861400002</v>
      </c>
      <c r="AU134" s="329"/>
      <c r="AV134" s="327">
        <f t="shared" si="88"/>
        <v>9.670097999999939</v>
      </c>
      <c r="AW134" s="328">
        <f t="shared" si="89"/>
        <v>1.7094865713418689E-2</v>
      </c>
    </row>
    <row r="135" spans="1:51" ht="15" thickBot="1" x14ac:dyDescent="0.4">
      <c r="A135" s="330"/>
      <c r="B135" s="395"/>
      <c r="C135" s="396"/>
      <c r="D135" s="397"/>
      <c r="E135" s="396"/>
      <c r="F135" s="418"/>
      <c r="G135" s="419"/>
      <c r="H135" s="420"/>
      <c r="I135" s="402"/>
      <c r="J135" s="419"/>
      <c r="K135" s="420"/>
      <c r="L135" s="402"/>
      <c r="M135" s="401"/>
      <c r="N135" s="421"/>
      <c r="O135" s="402"/>
      <c r="P135" s="419"/>
      <c r="Q135" s="420"/>
      <c r="R135" s="402"/>
      <c r="S135" s="398"/>
      <c r="T135" s="401">
        <f t="shared" si="80"/>
        <v>0</v>
      </c>
      <c r="U135" s="310" t="str">
        <f t="shared" si="81"/>
        <v/>
      </c>
      <c r="V135" s="243"/>
      <c r="W135" s="419"/>
      <c r="X135" s="420"/>
      <c r="Y135" s="402"/>
      <c r="Z135" s="398"/>
      <c r="AA135" s="401">
        <f t="shared" si="82"/>
        <v>0</v>
      </c>
      <c r="AB135" s="310" t="str">
        <f t="shared" si="83"/>
        <v/>
      </c>
      <c r="AC135" s="243"/>
      <c r="AD135" s="419"/>
      <c r="AE135" s="420"/>
      <c r="AF135" s="402"/>
      <c r="AG135" s="398"/>
      <c r="AH135" s="401">
        <f t="shared" si="84"/>
        <v>0</v>
      </c>
      <c r="AI135" s="310" t="str">
        <f t="shared" si="85"/>
        <v/>
      </c>
      <c r="AJ135" s="243"/>
      <c r="AK135" s="419"/>
      <c r="AL135" s="420"/>
      <c r="AM135" s="402"/>
      <c r="AN135" s="398"/>
      <c r="AO135" s="401">
        <f t="shared" si="86"/>
        <v>0</v>
      </c>
      <c r="AP135" s="310" t="str">
        <f t="shared" si="87"/>
        <v/>
      </c>
      <c r="AQ135" s="243"/>
      <c r="AR135" s="419"/>
      <c r="AS135" s="420"/>
      <c r="AT135" s="402"/>
      <c r="AU135" s="398"/>
      <c r="AV135" s="401">
        <f t="shared" si="88"/>
        <v>0</v>
      </c>
      <c r="AW135" s="310" t="str">
        <f t="shared" si="89"/>
        <v/>
      </c>
    </row>
    <row r="136" spans="1:51" x14ac:dyDescent="0.35">
      <c r="A136" s="237"/>
      <c r="B136" s="360"/>
      <c r="C136" s="237"/>
      <c r="D136" s="238"/>
      <c r="E136" s="237"/>
      <c r="F136" s="237"/>
      <c r="G136" s="237"/>
      <c r="H136" s="237"/>
      <c r="I136" s="253"/>
      <c r="J136" s="237"/>
      <c r="K136" s="237"/>
      <c r="L136" s="253"/>
      <c r="M136" s="253"/>
      <c r="N136" s="253"/>
      <c r="O136" s="253"/>
      <c r="P136" s="237"/>
      <c r="Q136" s="237"/>
      <c r="R136" s="253"/>
      <c r="S136" s="237"/>
      <c r="T136" s="237"/>
      <c r="U136" s="237"/>
      <c r="V136" s="243"/>
      <c r="W136" s="237"/>
      <c r="X136" s="237"/>
      <c r="Y136" s="253"/>
      <c r="Z136" s="237"/>
      <c r="AA136" s="237"/>
      <c r="AB136" s="237"/>
      <c r="AC136" s="243"/>
      <c r="AD136" s="237"/>
      <c r="AE136" s="237"/>
      <c r="AF136" s="253"/>
      <c r="AG136" s="237"/>
      <c r="AH136" s="237"/>
      <c r="AI136" s="237"/>
      <c r="AJ136" s="243"/>
      <c r="AK136" s="237"/>
      <c r="AL136" s="237"/>
      <c r="AM136" s="253"/>
      <c r="AN136" s="237"/>
      <c r="AO136" s="237"/>
      <c r="AP136" s="237"/>
      <c r="AQ136" s="243"/>
      <c r="AR136" s="237"/>
      <c r="AS136" s="237"/>
      <c r="AT136" s="253"/>
      <c r="AU136" s="237"/>
      <c r="AV136" s="237"/>
      <c r="AW136" s="237"/>
    </row>
    <row r="137" spans="1:51" x14ac:dyDescent="0.35">
      <c r="A137" s="237"/>
      <c r="B137" s="364" t="s">
        <v>55</v>
      </c>
      <c r="C137" s="237"/>
      <c r="D137" s="238"/>
      <c r="E137" s="237"/>
      <c r="F137" s="237"/>
      <c r="G137" s="167">
        <v>2.9499999999999998E-2</v>
      </c>
      <c r="H137" s="237"/>
      <c r="I137" s="237"/>
      <c r="J137" s="167">
        <v>2.9499999999999998E-2</v>
      </c>
      <c r="K137" s="237"/>
      <c r="L137" s="237"/>
      <c r="M137" s="237"/>
      <c r="N137" s="237"/>
      <c r="O137" s="237"/>
      <c r="P137" s="167">
        <v>2.9499999999999998E-2</v>
      </c>
      <c r="Q137" s="237"/>
      <c r="R137" s="237"/>
      <c r="S137" s="237"/>
      <c r="T137" s="237"/>
      <c r="U137" s="237"/>
      <c r="V137" s="243"/>
      <c r="W137" s="167">
        <v>2.9499999999999998E-2</v>
      </c>
      <c r="X137" s="237"/>
      <c r="Y137" s="237"/>
      <c r="Z137" s="237"/>
      <c r="AA137" s="237"/>
      <c r="AB137" s="237"/>
      <c r="AC137" s="243"/>
      <c r="AD137" s="167">
        <v>2.9499999999999998E-2</v>
      </c>
      <c r="AE137" s="237"/>
      <c r="AF137" s="237"/>
      <c r="AG137" s="237"/>
      <c r="AH137" s="237"/>
      <c r="AI137" s="237"/>
      <c r="AJ137" s="243"/>
      <c r="AK137" s="167">
        <v>2.9499999999999998E-2</v>
      </c>
      <c r="AL137" s="237"/>
      <c r="AM137" s="237"/>
      <c r="AN137" s="237"/>
      <c r="AO137" s="237"/>
      <c r="AP137" s="237"/>
      <c r="AQ137" s="243"/>
      <c r="AR137" s="167">
        <v>2.9499999999999998E-2</v>
      </c>
      <c r="AS137" s="237"/>
      <c r="AT137" s="237"/>
      <c r="AU137" s="237"/>
      <c r="AV137" s="237"/>
      <c r="AW137" s="237"/>
    </row>
    <row r="138" spans="1:51" s="15" customFormat="1" x14ac:dyDescent="0.35">
      <c r="D138" s="225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</row>
    <row r="139" spans="1:51" s="15" customFormat="1" x14ac:dyDescent="0.35">
      <c r="D139" s="344">
        <v>0.63</v>
      </c>
      <c r="E139" s="345" t="s">
        <v>43</v>
      </c>
      <c r="F139" s="346"/>
      <c r="G139" s="347"/>
      <c r="H139" s="44"/>
      <c r="I139" s="44"/>
      <c r="J139" s="44"/>
      <c r="K139" s="14"/>
      <c r="L139" s="14"/>
      <c r="M139" s="14"/>
      <c r="N139" s="14"/>
      <c r="O139" s="14"/>
      <c r="P139" s="14"/>
      <c r="Q139" s="44"/>
      <c r="R139" s="14"/>
      <c r="S139" s="14"/>
      <c r="T139" s="14"/>
      <c r="U139" s="14"/>
      <c r="V139" s="14"/>
      <c r="W139" s="14"/>
      <c r="X139" s="44"/>
      <c r="Y139" s="14"/>
      <c r="Z139" s="14"/>
      <c r="AA139" s="14"/>
      <c r="AB139" s="14"/>
      <c r="AC139" s="14"/>
      <c r="AD139" s="14"/>
      <c r="AE139" s="44"/>
      <c r="AF139" s="14"/>
      <c r="AG139" s="14"/>
      <c r="AH139" s="14"/>
      <c r="AI139" s="14"/>
      <c r="AJ139" s="14"/>
      <c r="AK139" s="14"/>
      <c r="AL139" s="44"/>
      <c r="AM139" s="14"/>
      <c r="AN139" s="14"/>
      <c r="AO139" s="14"/>
      <c r="AP139" s="14"/>
      <c r="AQ139" s="14"/>
      <c r="AR139" s="14"/>
      <c r="AS139" s="44"/>
      <c r="AT139" s="14"/>
      <c r="AU139" s="14"/>
      <c r="AV139" s="14"/>
      <c r="AW139" s="14"/>
      <c r="AX139" s="14"/>
      <c r="AY139" s="14"/>
    </row>
    <row r="140" spans="1:51" s="15" customFormat="1" x14ac:dyDescent="0.35">
      <c r="D140" s="348">
        <v>0.18</v>
      </c>
      <c r="E140" s="349" t="s">
        <v>44</v>
      </c>
      <c r="F140" s="350"/>
      <c r="G140" s="351"/>
      <c r="H140" s="44"/>
      <c r="I140" s="44"/>
      <c r="J140" s="44"/>
      <c r="K140" s="14"/>
      <c r="L140" s="14"/>
      <c r="M140" s="14"/>
      <c r="N140" s="14"/>
      <c r="O140" s="14"/>
      <c r="P140" s="14"/>
      <c r="Q140" s="44"/>
      <c r="R140" s="14"/>
      <c r="S140" s="14"/>
      <c r="T140" s="14"/>
      <c r="U140" s="14"/>
      <c r="V140" s="14"/>
      <c r="W140" s="14"/>
      <c r="X140" s="44"/>
      <c r="Y140" s="14"/>
      <c r="Z140" s="14"/>
      <c r="AA140" s="14"/>
      <c r="AB140" s="14"/>
      <c r="AC140" s="14"/>
      <c r="AD140" s="14"/>
      <c r="AE140" s="44"/>
      <c r="AF140" s="14"/>
      <c r="AG140" s="14"/>
      <c r="AH140" s="14"/>
      <c r="AI140" s="14"/>
      <c r="AJ140" s="14"/>
      <c r="AK140" s="14"/>
      <c r="AL140" s="44"/>
      <c r="AM140" s="14"/>
      <c r="AN140" s="14"/>
      <c r="AO140" s="14"/>
      <c r="AP140" s="14"/>
      <c r="AQ140" s="14"/>
      <c r="AR140" s="14"/>
      <c r="AS140" s="44"/>
      <c r="AT140" s="14"/>
      <c r="AU140" s="14"/>
      <c r="AV140" s="14"/>
      <c r="AW140" s="14"/>
      <c r="AX140" s="14"/>
      <c r="AY140" s="14"/>
    </row>
    <row r="141" spans="1:51" s="15" customFormat="1" x14ac:dyDescent="0.35">
      <c r="D141" s="352">
        <v>0.19</v>
      </c>
      <c r="E141" s="353" t="s">
        <v>45</v>
      </c>
      <c r="F141" s="354"/>
      <c r="G141" s="355"/>
      <c r="H141" s="44"/>
      <c r="I141" s="44"/>
      <c r="J141" s="44"/>
      <c r="K141" s="14"/>
      <c r="L141" s="14"/>
      <c r="M141" s="14"/>
      <c r="N141" s="14"/>
      <c r="O141" s="14"/>
      <c r="P141" s="14"/>
      <c r="Q141" s="44"/>
      <c r="R141" s="14"/>
      <c r="S141" s="14"/>
      <c r="T141" s="14"/>
      <c r="U141" s="14"/>
      <c r="V141" s="14"/>
      <c r="W141" s="14"/>
      <c r="X141" s="44"/>
      <c r="Y141" s="14"/>
      <c r="Z141" s="14"/>
      <c r="AA141" s="14"/>
      <c r="AB141" s="14"/>
      <c r="AC141" s="14"/>
      <c r="AD141" s="14"/>
      <c r="AE141" s="44"/>
      <c r="AF141" s="14"/>
      <c r="AG141" s="14"/>
      <c r="AH141" s="14"/>
      <c r="AI141" s="14"/>
      <c r="AJ141" s="14"/>
      <c r="AK141" s="14"/>
      <c r="AL141" s="44"/>
      <c r="AM141" s="14"/>
      <c r="AN141" s="14"/>
      <c r="AO141" s="14"/>
      <c r="AP141" s="14"/>
      <c r="AQ141" s="14"/>
      <c r="AR141" s="14"/>
      <c r="AS141" s="44"/>
      <c r="AT141" s="14"/>
      <c r="AU141" s="14"/>
      <c r="AV141" s="14"/>
      <c r="AW141" s="14"/>
      <c r="AX141" s="14"/>
      <c r="AY141" s="14"/>
    </row>
    <row r="142" spans="1:51" x14ac:dyDescent="0.35">
      <c r="G142" s="15"/>
      <c r="H142" s="15"/>
      <c r="I142" s="15"/>
      <c r="J142" s="359"/>
      <c r="K142" s="359"/>
      <c r="L142" s="359"/>
      <c r="M142" s="359"/>
      <c r="Q142" s="359"/>
      <c r="R142" s="359"/>
      <c r="S142" s="359"/>
      <c r="T142" s="359"/>
      <c r="X142" s="359"/>
      <c r="Y142" s="359"/>
      <c r="Z142" s="359"/>
      <c r="AA142" s="359"/>
      <c r="AE142" s="359"/>
      <c r="AF142" s="359"/>
      <c r="AG142" s="359"/>
      <c r="AH142" s="359"/>
      <c r="AL142" s="359"/>
      <c r="AM142" s="359"/>
      <c r="AN142" s="359"/>
      <c r="AO142" s="359"/>
      <c r="AS142" s="359"/>
      <c r="AT142" s="359"/>
      <c r="AU142" s="359"/>
      <c r="AV142" s="359"/>
    </row>
    <row r="143" spans="1:51" x14ac:dyDescent="0.35">
      <c r="G143" s="15"/>
      <c r="H143" s="15"/>
      <c r="I143" s="15"/>
      <c r="J143" s="359"/>
      <c r="K143" s="359"/>
      <c r="L143" s="359"/>
      <c r="M143" s="359"/>
      <c r="Q143" s="359"/>
      <c r="R143" s="359"/>
      <c r="S143" s="359"/>
      <c r="T143" s="359"/>
      <c r="X143" s="359"/>
      <c r="Y143" s="359"/>
      <c r="Z143" s="359"/>
      <c r="AA143" s="359"/>
      <c r="AE143" s="359"/>
      <c r="AF143" s="359"/>
      <c r="AG143" s="359"/>
      <c r="AH143" s="359"/>
      <c r="AL143" s="359"/>
      <c r="AM143" s="359"/>
      <c r="AN143" s="359"/>
      <c r="AO143" s="359"/>
      <c r="AS143" s="359"/>
      <c r="AT143" s="359"/>
      <c r="AU143" s="359"/>
      <c r="AV143" s="359"/>
    </row>
    <row r="144" spans="1:51" x14ac:dyDescent="0.35">
      <c r="G144" s="15"/>
      <c r="H144" s="15"/>
      <c r="I144" s="15"/>
      <c r="J144" s="359"/>
      <c r="K144" s="359"/>
      <c r="L144" s="359"/>
      <c r="M144" s="359"/>
      <c r="Q144" s="359"/>
      <c r="R144" s="359"/>
      <c r="S144" s="359"/>
      <c r="T144" s="359"/>
      <c r="X144" s="359"/>
      <c r="Y144" s="359"/>
      <c r="Z144" s="359"/>
      <c r="AA144" s="359"/>
      <c r="AE144" s="359"/>
      <c r="AF144" s="359"/>
      <c r="AG144" s="359"/>
      <c r="AH144" s="359"/>
      <c r="AL144" s="359"/>
      <c r="AM144" s="359"/>
      <c r="AN144" s="359"/>
      <c r="AO144" s="359"/>
      <c r="AS144" s="359"/>
      <c r="AT144" s="359"/>
      <c r="AU144" s="359"/>
      <c r="AV144" s="359"/>
    </row>
    <row r="145" spans="7:48" x14ac:dyDescent="0.35">
      <c r="G145" s="15"/>
      <c r="H145" s="15"/>
      <c r="I145" s="15"/>
      <c r="J145" s="359"/>
      <c r="K145" s="359"/>
      <c r="L145" s="359"/>
      <c r="M145" s="359"/>
      <c r="Q145" s="359"/>
      <c r="R145" s="359"/>
      <c r="S145" s="359"/>
      <c r="T145" s="359"/>
      <c r="X145" s="359"/>
      <c r="Y145" s="359"/>
      <c r="Z145" s="359"/>
      <c r="AA145" s="359"/>
      <c r="AE145" s="359"/>
      <c r="AF145" s="359"/>
      <c r="AG145" s="359"/>
      <c r="AH145" s="359"/>
      <c r="AL145" s="359"/>
      <c r="AM145" s="359"/>
      <c r="AN145" s="359"/>
      <c r="AO145" s="359"/>
      <c r="AS145" s="359"/>
      <c r="AT145" s="359"/>
      <c r="AU145" s="359"/>
      <c r="AV145" s="359"/>
    </row>
    <row r="146" spans="7:48" x14ac:dyDescent="0.35">
      <c r="G146" s="15"/>
      <c r="H146" s="15"/>
      <c r="I146" s="15"/>
      <c r="J146" s="359"/>
      <c r="K146" s="359"/>
      <c r="L146" s="359"/>
      <c r="M146" s="359"/>
      <c r="Q146" s="359"/>
      <c r="R146" s="359"/>
      <c r="S146" s="359"/>
      <c r="T146" s="359"/>
      <c r="X146" s="359"/>
      <c r="Y146" s="359"/>
      <c r="Z146" s="359"/>
      <c r="AA146" s="359"/>
      <c r="AE146" s="359"/>
      <c r="AF146" s="359"/>
      <c r="AG146" s="359"/>
      <c r="AH146" s="359"/>
      <c r="AL146" s="359"/>
      <c r="AM146" s="359"/>
      <c r="AN146" s="359"/>
      <c r="AO146" s="359"/>
      <c r="AS146" s="359"/>
      <c r="AT146" s="359"/>
      <c r="AU146" s="359"/>
      <c r="AV146" s="359"/>
    </row>
    <row r="147" spans="7:48" x14ac:dyDescent="0.35">
      <c r="G147" s="15"/>
      <c r="H147" s="15"/>
      <c r="I147" s="15"/>
      <c r="J147" s="359"/>
      <c r="K147" s="359"/>
      <c r="L147" s="359"/>
      <c r="M147" s="359"/>
      <c r="Q147" s="359"/>
      <c r="R147" s="359"/>
      <c r="S147" s="359"/>
      <c r="T147" s="359"/>
      <c r="X147" s="359"/>
      <c r="Y147" s="359"/>
      <c r="Z147" s="359"/>
      <c r="AA147" s="359"/>
      <c r="AE147" s="359"/>
      <c r="AF147" s="359"/>
      <c r="AG147" s="359"/>
      <c r="AH147" s="359"/>
      <c r="AL147" s="359"/>
      <c r="AM147" s="359"/>
      <c r="AN147" s="359"/>
      <c r="AO147" s="359"/>
      <c r="AS147" s="359"/>
      <c r="AT147" s="359"/>
      <c r="AU147" s="359"/>
      <c r="AV147" s="359"/>
    </row>
    <row r="148" spans="7:48" x14ac:dyDescent="0.35">
      <c r="G148" s="15"/>
      <c r="H148" s="15"/>
      <c r="I148" s="15"/>
      <c r="J148" s="359"/>
      <c r="K148" s="359"/>
      <c r="L148" s="359"/>
      <c r="M148" s="359"/>
      <c r="Q148" s="359"/>
      <c r="R148" s="359"/>
      <c r="S148" s="359"/>
      <c r="T148" s="359"/>
      <c r="X148" s="359"/>
      <c r="Y148" s="359"/>
      <c r="Z148" s="359"/>
      <c r="AA148" s="359"/>
      <c r="AE148" s="359"/>
      <c r="AF148" s="359"/>
      <c r="AG148" s="359"/>
      <c r="AH148" s="359"/>
      <c r="AL148" s="359"/>
      <c r="AM148" s="359"/>
      <c r="AN148" s="359"/>
      <c r="AO148" s="359"/>
      <c r="AS148" s="359"/>
      <c r="AT148" s="359"/>
      <c r="AU148" s="359"/>
      <c r="AV148" s="359"/>
    </row>
    <row r="149" spans="7:48" x14ac:dyDescent="0.35">
      <c r="G149" s="15"/>
      <c r="H149" s="15"/>
      <c r="I149" s="15"/>
      <c r="J149" s="359"/>
      <c r="K149" s="359"/>
      <c r="L149" s="359"/>
      <c r="M149" s="359"/>
      <c r="Q149" s="359"/>
      <c r="R149" s="359"/>
      <c r="S149" s="359"/>
      <c r="T149" s="359"/>
      <c r="X149" s="359"/>
      <c r="Y149" s="359"/>
      <c r="Z149" s="359"/>
      <c r="AA149" s="359"/>
      <c r="AE149" s="359"/>
      <c r="AF149" s="359"/>
      <c r="AG149" s="359"/>
      <c r="AH149" s="359"/>
      <c r="AL149" s="359"/>
      <c r="AM149" s="359"/>
      <c r="AN149" s="359"/>
      <c r="AO149" s="359"/>
      <c r="AS149" s="359"/>
      <c r="AT149" s="359"/>
      <c r="AU149" s="359"/>
      <c r="AV149" s="359"/>
    </row>
    <row r="150" spans="7:48" x14ac:dyDescent="0.35">
      <c r="G150" s="15"/>
      <c r="H150" s="15"/>
      <c r="I150" s="15"/>
      <c r="J150" s="359"/>
      <c r="K150" s="359"/>
      <c r="L150" s="359"/>
      <c r="M150" s="359"/>
      <c r="Q150" s="359"/>
      <c r="R150" s="359"/>
      <c r="S150" s="359"/>
      <c r="T150" s="359"/>
      <c r="X150" s="359"/>
      <c r="Y150" s="359"/>
      <c r="Z150" s="359"/>
      <c r="AA150" s="359"/>
      <c r="AE150" s="359"/>
      <c r="AF150" s="359"/>
      <c r="AG150" s="359"/>
      <c r="AH150" s="359"/>
      <c r="AL150" s="359"/>
      <c r="AM150" s="359"/>
      <c r="AN150" s="359"/>
      <c r="AO150" s="359"/>
      <c r="AS150" s="359"/>
      <c r="AT150" s="359"/>
      <c r="AU150" s="359"/>
      <c r="AV150" s="359"/>
    </row>
    <row r="151" spans="7:48" x14ac:dyDescent="0.35">
      <c r="G151" s="15"/>
      <c r="H151" s="15"/>
      <c r="I151" s="15"/>
      <c r="J151" s="359"/>
      <c r="K151" s="359"/>
      <c r="L151" s="359"/>
      <c r="M151" s="359"/>
      <c r="Q151" s="359"/>
      <c r="R151" s="359"/>
      <c r="S151" s="359"/>
      <c r="T151" s="359"/>
      <c r="X151" s="359"/>
      <c r="Y151" s="359"/>
      <c r="Z151" s="359"/>
      <c r="AA151" s="359"/>
      <c r="AE151" s="359"/>
      <c r="AF151" s="359"/>
      <c r="AG151" s="359"/>
      <c r="AH151" s="359"/>
      <c r="AL151" s="359"/>
      <c r="AM151" s="359"/>
      <c r="AN151" s="359"/>
      <c r="AO151" s="359"/>
      <c r="AS151" s="359"/>
      <c r="AT151" s="359"/>
      <c r="AU151" s="359"/>
      <c r="AV151" s="359"/>
    </row>
    <row r="152" spans="7:48" x14ac:dyDescent="0.35">
      <c r="G152" s="15"/>
      <c r="H152" s="15"/>
      <c r="I152" s="15"/>
      <c r="J152" s="359"/>
      <c r="K152" s="359"/>
      <c r="L152" s="359"/>
      <c r="M152" s="359"/>
      <c r="Q152" s="359"/>
      <c r="R152" s="359"/>
      <c r="S152" s="359"/>
      <c r="T152" s="359"/>
      <c r="X152" s="359"/>
      <c r="Y152" s="359"/>
      <c r="Z152" s="359"/>
      <c r="AA152" s="359"/>
      <c r="AE152" s="359"/>
      <c r="AF152" s="359"/>
      <c r="AG152" s="359"/>
      <c r="AH152" s="359"/>
      <c r="AL152" s="359"/>
      <c r="AM152" s="359"/>
      <c r="AN152" s="359"/>
      <c r="AO152" s="359"/>
      <c r="AS152" s="359"/>
      <c r="AT152" s="359"/>
      <c r="AU152" s="359"/>
      <c r="AV152" s="359"/>
    </row>
    <row r="153" spans="7:48" x14ac:dyDescent="0.35">
      <c r="G153" s="15"/>
      <c r="H153" s="15"/>
      <c r="I153" s="15"/>
      <c r="J153" s="359"/>
      <c r="K153" s="359"/>
      <c r="L153" s="359"/>
      <c r="M153" s="359"/>
      <c r="Q153" s="359"/>
      <c r="R153" s="359"/>
      <c r="S153" s="359"/>
      <c r="T153" s="359"/>
      <c r="X153" s="359"/>
      <c r="Y153" s="359"/>
      <c r="Z153" s="359"/>
      <c r="AA153" s="359"/>
      <c r="AE153" s="359"/>
      <c r="AF153" s="359"/>
      <c r="AG153" s="359"/>
      <c r="AH153" s="359"/>
      <c r="AL153" s="359"/>
      <c r="AM153" s="359"/>
      <c r="AN153" s="359"/>
      <c r="AO153" s="359"/>
      <c r="AS153" s="359"/>
      <c r="AT153" s="359"/>
      <c r="AU153" s="359"/>
      <c r="AV153" s="359"/>
    </row>
    <row r="154" spans="7:48" x14ac:dyDescent="0.35">
      <c r="G154" s="15"/>
      <c r="H154" s="15"/>
      <c r="I154" s="15"/>
      <c r="J154" s="359"/>
      <c r="K154" s="359"/>
      <c r="L154" s="359"/>
      <c r="M154" s="359"/>
      <c r="Q154" s="359"/>
      <c r="R154" s="359"/>
      <c r="S154" s="359"/>
      <c r="T154" s="359"/>
      <c r="X154" s="359"/>
      <c r="Y154" s="359"/>
      <c r="Z154" s="359"/>
      <c r="AA154" s="359"/>
      <c r="AE154" s="359"/>
      <c r="AF154" s="359"/>
      <c r="AG154" s="359"/>
      <c r="AH154" s="359"/>
      <c r="AL154" s="359"/>
      <c r="AM154" s="359"/>
      <c r="AN154" s="359"/>
      <c r="AO154" s="359"/>
      <c r="AS154" s="359"/>
      <c r="AT154" s="359"/>
      <c r="AU154" s="359"/>
      <c r="AV154" s="359"/>
    </row>
    <row r="155" spans="7:48" x14ac:dyDescent="0.35">
      <c r="G155" s="15"/>
      <c r="H155" s="15"/>
      <c r="I155" s="15"/>
      <c r="J155" s="359"/>
      <c r="K155" s="359"/>
      <c r="L155" s="359"/>
      <c r="M155" s="359"/>
      <c r="Q155" s="359"/>
      <c r="R155" s="359"/>
      <c r="S155" s="359"/>
      <c r="T155" s="359"/>
      <c r="X155" s="359"/>
      <c r="Y155" s="359"/>
      <c r="Z155" s="359"/>
      <c r="AA155" s="359"/>
      <c r="AE155" s="359"/>
      <c r="AF155" s="359"/>
      <c r="AG155" s="359"/>
      <c r="AH155" s="359"/>
      <c r="AL155" s="359"/>
      <c r="AM155" s="359"/>
      <c r="AN155" s="359"/>
      <c r="AO155" s="359"/>
      <c r="AS155" s="359"/>
      <c r="AT155" s="359"/>
      <c r="AU155" s="359"/>
      <c r="AV155" s="359"/>
    </row>
    <row r="156" spans="7:48" x14ac:dyDescent="0.35">
      <c r="G156" s="15"/>
      <c r="H156" s="15"/>
      <c r="I156" s="15"/>
      <c r="J156" s="359"/>
      <c r="K156" s="359"/>
      <c r="L156" s="359"/>
      <c r="M156" s="359"/>
      <c r="Q156" s="359"/>
      <c r="R156" s="359"/>
      <c r="S156" s="359"/>
      <c r="T156" s="359"/>
      <c r="X156" s="359"/>
      <c r="Y156" s="359"/>
      <c r="Z156" s="359"/>
      <c r="AA156" s="359"/>
      <c r="AE156" s="359"/>
      <c r="AF156" s="359"/>
      <c r="AG156" s="359"/>
      <c r="AH156" s="359"/>
      <c r="AL156" s="359"/>
      <c r="AM156" s="359"/>
      <c r="AN156" s="359"/>
      <c r="AO156" s="359"/>
      <c r="AS156" s="359"/>
      <c r="AT156" s="359"/>
      <c r="AU156" s="359"/>
      <c r="AV156" s="359"/>
    </row>
    <row r="157" spans="7:48" x14ac:dyDescent="0.35">
      <c r="G157" s="15"/>
      <c r="H157" s="15"/>
      <c r="I157" s="15"/>
      <c r="J157" s="359"/>
      <c r="K157" s="359"/>
      <c r="L157" s="359"/>
      <c r="M157" s="359"/>
      <c r="Q157" s="359"/>
      <c r="R157" s="359"/>
      <c r="S157" s="359"/>
      <c r="T157" s="359"/>
      <c r="X157" s="359"/>
      <c r="Y157" s="359"/>
      <c r="Z157" s="359"/>
      <c r="AA157" s="359"/>
      <c r="AE157" s="359"/>
      <c r="AF157" s="359"/>
      <c r="AG157" s="359"/>
      <c r="AH157" s="359"/>
      <c r="AL157" s="359"/>
      <c r="AM157" s="359"/>
      <c r="AN157" s="359"/>
      <c r="AO157" s="359"/>
      <c r="AS157" s="359"/>
      <c r="AT157" s="359"/>
      <c r="AU157" s="359"/>
      <c r="AV157" s="359"/>
    </row>
    <row r="158" spans="7:48" x14ac:dyDescent="0.35">
      <c r="G158" s="15"/>
      <c r="H158" s="15"/>
      <c r="I158" s="15"/>
      <c r="J158" s="359"/>
      <c r="K158" s="359"/>
      <c r="L158" s="359"/>
      <c r="M158" s="359"/>
      <c r="Q158" s="359"/>
      <c r="R158" s="359"/>
      <c r="S158" s="359"/>
      <c r="T158" s="359"/>
      <c r="X158" s="359"/>
      <c r="Y158" s="359"/>
      <c r="Z158" s="359"/>
      <c r="AA158" s="359"/>
      <c r="AE158" s="359"/>
      <c r="AF158" s="359"/>
      <c r="AG158" s="359"/>
      <c r="AH158" s="359"/>
      <c r="AL158" s="359"/>
      <c r="AM158" s="359"/>
      <c r="AN158" s="359"/>
      <c r="AO158" s="359"/>
      <c r="AS158" s="359"/>
      <c r="AT158" s="359"/>
      <c r="AU158" s="359"/>
      <c r="AV158" s="359"/>
    </row>
    <row r="159" spans="7:48" x14ac:dyDescent="0.35">
      <c r="G159" s="15"/>
      <c r="H159" s="15"/>
      <c r="I159" s="15"/>
      <c r="J159" s="359"/>
      <c r="K159" s="359"/>
      <c r="L159" s="359"/>
      <c r="M159" s="359"/>
      <c r="Q159" s="359"/>
      <c r="R159" s="359"/>
      <c r="S159" s="359"/>
      <c r="T159" s="359"/>
      <c r="X159" s="359"/>
      <c r="Y159" s="359"/>
      <c r="Z159" s="359"/>
      <c r="AA159" s="359"/>
      <c r="AE159" s="359"/>
      <c r="AF159" s="359"/>
      <c r="AG159" s="359"/>
      <c r="AH159" s="359"/>
      <c r="AL159" s="359"/>
      <c r="AM159" s="359"/>
      <c r="AN159" s="359"/>
      <c r="AO159" s="359"/>
      <c r="AS159" s="359"/>
      <c r="AT159" s="359"/>
      <c r="AU159" s="359"/>
      <c r="AV159" s="359"/>
    </row>
    <row r="160" spans="7:48" x14ac:dyDescent="0.35">
      <c r="G160" s="15"/>
      <c r="H160" s="15"/>
      <c r="I160" s="15"/>
      <c r="J160" s="359"/>
      <c r="K160" s="359"/>
      <c r="L160" s="359"/>
      <c r="M160" s="359"/>
      <c r="Q160" s="359"/>
      <c r="R160" s="359"/>
      <c r="S160" s="359"/>
      <c r="T160" s="359"/>
      <c r="X160" s="359"/>
      <c r="Y160" s="359"/>
      <c r="Z160" s="359"/>
      <c r="AA160" s="359"/>
      <c r="AE160" s="359"/>
      <c r="AF160" s="359"/>
      <c r="AG160" s="359"/>
      <c r="AH160" s="359"/>
      <c r="AL160" s="359"/>
      <c r="AM160" s="359"/>
      <c r="AN160" s="359"/>
      <c r="AO160" s="359"/>
      <c r="AS160" s="359"/>
      <c r="AT160" s="359"/>
      <c r="AU160" s="359"/>
      <c r="AV160" s="359"/>
    </row>
    <row r="161" spans="7:48" x14ac:dyDescent="0.35">
      <c r="G161" s="15"/>
      <c r="H161" s="15"/>
      <c r="I161" s="15"/>
      <c r="J161" s="359"/>
      <c r="K161" s="359"/>
      <c r="L161" s="359"/>
      <c r="M161" s="359"/>
      <c r="Q161" s="359"/>
      <c r="R161" s="359"/>
      <c r="S161" s="359"/>
      <c r="T161" s="359"/>
      <c r="X161" s="359"/>
      <c r="Y161" s="359"/>
      <c r="Z161" s="359"/>
      <c r="AA161" s="359"/>
      <c r="AE161" s="359"/>
      <c r="AF161" s="359"/>
      <c r="AG161" s="359"/>
      <c r="AH161" s="359"/>
      <c r="AL161" s="359"/>
      <c r="AM161" s="359"/>
      <c r="AN161" s="359"/>
      <c r="AO161" s="359"/>
      <c r="AS161" s="359"/>
      <c r="AT161" s="359"/>
      <c r="AU161" s="359"/>
      <c r="AV161" s="359"/>
    </row>
    <row r="162" spans="7:48" x14ac:dyDescent="0.35">
      <c r="G162" s="15"/>
      <c r="H162" s="15"/>
      <c r="I162" s="15"/>
      <c r="J162" s="359"/>
      <c r="K162" s="359"/>
      <c r="L162" s="359"/>
      <c r="M162" s="359"/>
      <c r="Q162" s="359"/>
      <c r="R162" s="359"/>
      <c r="S162" s="359"/>
      <c r="T162" s="359"/>
      <c r="X162" s="359"/>
      <c r="Y162" s="359"/>
      <c r="Z162" s="359"/>
      <c r="AA162" s="359"/>
      <c r="AE162" s="359"/>
      <c r="AF162" s="359"/>
      <c r="AG162" s="359"/>
      <c r="AH162" s="359"/>
      <c r="AL162" s="359"/>
      <c r="AM162" s="359"/>
      <c r="AN162" s="359"/>
      <c r="AO162" s="359"/>
      <c r="AS162" s="359"/>
      <c r="AT162" s="359"/>
      <c r="AU162" s="359"/>
      <c r="AV162" s="359"/>
    </row>
    <row r="163" spans="7:48" x14ac:dyDescent="0.35">
      <c r="G163" s="15"/>
      <c r="H163" s="15"/>
      <c r="I163" s="15"/>
      <c r="J163" s="359"/>
      <c r="K163" s="359"/>
      <c r="L163" s="359"/>
      <c r="M163" s="359"/>
      <c r="Q163" s="359"/>
      <c r="R163" s="359"/>
      <c r="S163" s="359"/>
      <c r="T163" s="359"/>
      <c r="X163" s="359"/>
      <c r="Y163" s="359"/>
      <c r="Z163" s="359"/>
      <c r="AA163" s="359"/>
      <c r="AE163" s="359"/>
      <c r="AF163" s="359"/>
      <c r="AG163" s="359"/>
      <c r="AH163" s="359"/>
      <c r="AL163" s="359"/>
      <c r="AM163" s="359"/>
      <c r="AN163" s="359"/>
      <c r="AO163" s="359"/>
      <c r="AS163" s="359"/>
      <c r="AT163" s="359"/>
      <c r="AU163" s="359"/>
      <c r="AV163" s="359"/>
    </row>
    <row r="164" spans="7:48" x14ac:dyDescent="0.35">
      <c r="G164" s="15"/>
      <c r="H164" s="15"/>
      <c r="I164" s="15"/>
      <c r="J164" s="359"/>
      <c r="K164" s="359"/>
      <c r="L164" s="359"/>
      <c r="M164" s="359"/>
      <c r="Q164" s="359"/>
      <c r="R164" s="359"/>
      <c r="S164" s="359"/>
      <c r="T164" s="359"/>
      <c r="X164" s="359"/>
      <c r="Y164" s="359"/>
      <c r="Z164" s="359"/>
      <c r="AA164" s="359"/>
      <c r="AE164" s="359"/>
      <c r="AF164" s="359"/>
      <c r="AG164" s="359"/>
      <c r="AH164" s="359"/>
      <c r="AL164" s="359"/>
      <c r="AM164" s="359"/>
      <c r="AN164" s="359"/>
      <c r="AO164" s="359"/>
      <c r="AS164" s="359"/>
      <c r="AT164" s="359"/>
      <c r="AU164" s="359"/>
      <c r="AV164" s="359"/>
    </row>
    <row r="165" spans="7:48" x14ac:dyDescent="0.35">
      <c r="G165" s="15"/>
      <c r="H165" s="15"/>
      <c r="I165" s="15"/>
      <c r="J165" s="359"/>
      <c r="K165" s="359"/>
      <c r="L165" s="359"/>
      <c r="M165" s="359"/>
      <c r="Q165" s="359"/>
      <c r="R165" s="359"/>
      <c r="S165" s="359"/>
      <c r="T165" s="359"/>
      <c r="X165" s="359"/>
      <c r="Y165" s="359"/>
      <c r="Z165" s="359"/>
      <c r="AA165" s="359"/>
      <c r="AE165" s="359"/>
      <c r="AF165" s="359"/>
      <c r="AG165" s="359"/>
      <c r="AH165" s="359"/>
      <c r="AL165" s="359"/>
      <c r="AM165" s="359"/>
      <c r="AN165" s="359"/>
      <c r="AO165" s="359"/>
      <c r="AS165" s="359"/>
      <c r="AT165" s="359"/>
      <c r="AU165" s="359"/>
      <c r="AV165" s="359"/>
    </row>
    <row r="166" spans="7:48" x14ac:dyDescent="0.35">
      <c r="G166" s="15"/>
      <c r="H166" s="15"/>
      <c r="I166" s="15"/>
      <c r="J166" s="359"/>
      <c r="K166" s="359"/>
      <c r="L166" s="359"/>
      <c r="M166" s="359"/>
      <c r="Q166" s="359"/>
      <c r="R166" s="359"/>
      <c r="S166" s="359"/>
      <c r="T166" s="359"/>
      <c r="X166" s="359"/>
      <c r="Y166" s="359"/>
      <c r="Z166" s="359"/>
      <c r="AA166" s="359"/>
      <c r="AE166" s="359"/>
      <c r="AF166" s="359"/>
      <c r="AG166" s="359"/>
      <c r="AH166" s="359"/>
      <c r="AL166" s="359"/>
      <c r="AM166" s="359"/>
      <c r="AN166" s="359"/>
      <c r="AO166" s="359"/>
      <c r="AS166" s="359"/>
      <c r="AT166" s="359"/>
      <c r="AU166" s="359"/>
      <c r="AV166" s="359"/>
    </row>
    <row r="167" spans="7:48" x14ac:dyDescent="0.35">
      <c r="G167" s="15"/>
      <c r="H167" s="15"/>
      <c r="I167" s="15"/>
      <c r="J167" s="359"/>
      <c r="K167" s="359"/>
      <c r="L167" s="359"/>
      <c r="M167" s="359"/>
      <c r="Q167" s="359"/>
      <c r="R167" s="359"/>
      <c r="S167" s="359"/>
      <c r="T167" s="359"/>
      <c r="X167" s="359"/>
      <c r="Y167" s="359"/>
      <c r="Z167" s="359"/>
      <c r="AA167" s="359"/>
      <c r="AE167" s="359"/>
      <c r="AF167" s="359"/>
      <c r="AG167" s="359"/>
      <c r="AH167" s="359"/>
      <c r="AL167" s="359"/>
      <c r="AM167" s="359"/>
      <c r="AN167" s="359"/>
      <c r="AO167" s="359"/>
      <c r="AS167" s="359"/>
      <c r="AT167" s="359"/>
      <c r="AU167" s="359"/>
      <c r="AV167" s="359"/>
    </row>
    <row r="168" spans="7:48" x14ac:dyDescent="0.35">
      <c r="G168" s="15"/>
      <c r="H168" s="15"/>
      <c r="I168" s="15"/>
      <c r="J168" s="359"/>
      <c r="K168" s="359"/>
      <c r="L168" s="359"/>
      <c r="M168" s="359"/>
      <c r="Q168" s="359"/>
      <c r="R168" s="359"/>
      <c r="S168" s="359"/>
      <c r="T168" s="359"/>
      <c r="X168" s="359"/>
      <c r="Y168" s="359"/>
      <c r="Z168" s="359"/>
      <c r="AA168" s="359"/>
      <c r="AE168" s="359"/>
      <c r="AF168" s="359"/>
      <c r="AG168" s="359"/>
      <c r="AH168" s="359"/>
      <c r="AL168" s="359"/>
      <c r="AM168" s="359"/>
      <c r="AN168" s="359"/>
      <c r="AO168" s="359"/>
      <c r="AS168" s="359"/>
      <c r="AT168" s="359"/>
      <c r="AU168" s="359"/>
      <c r="AV168" s="359"/>
    </row>
    <row r="169" spans="7:48" x14ac:dyDescent="0.35">
      <c r="G169" s="15"/>
      <c r="H169" s="15"/>
      <c r="I169" s="15"/>
      <c r="J169" s="359"/>
      <c r="K169" s="359"/>
      <c r="L169" s="359"/>
      <c r="M169" s="359"/>
      <c r="Q169" s="359"/>
      <c r="R169" s="359"/>
      <c r="S169" s="359"/>
      <c r="T169" s="359"/>
      <c r="X169" s="359"/>
      <c r="Y169" s="359"/>
      <c r="Z169" s="359"/>
      <c r="AA169" s="359"/>
      <c r="AE169" s="359"/>
      <c r="AF169" s="359"/>
      <c r="AG169" s="359"/>
      <c r="AH169" s="359"/>
      <c r="AL169" s="359"/>
      <c r="AM169" s="359"/>
      <c r="AN169" s="359"/>
      <c r="AO169" s="359"/>
      <c r="AS169" s="359"/>
      <c r="AT169" s="359"/>
      <c r="AU169" s="359"/>
      <c r="AV169" s="359"/>
    </row>
    <row r="170" spans="7:48" x14ac:dyDescent="0.35">
      <c r="G170" s="15"/>
      <c r="H170" s="15"/>
      <c r="I170" s="15"/>
      <c r="J170" s="359"/>
      <c r="K170" s="359"/>
      <c r="L170" s="359"/>
      <c r="M170" s="359"/>
      <c r="Q170" s="359"/>
      <c r="R170" s="359"/>
      <c r="S170" s="359"/>
      <c r="T170" s="359"/>
      <c r="X170" s="359"/>
      <c r="Y170" s="359"/>
      <c r="Z170" s="359"/>
      <c r="AA170" s="359"/>
      <c r="AE170" s="359"/>
      <c r="AF170" s="359"/>
      <c r="AG170" s="359"/>
      <c r="AH170" s="359"/>
      <c r="AL170" s="359"/>
      <c r="AM170" s="359"/>
      <c r="AN170" s="359"/>
      <c r="AO170" s="359"/>
      <c r="AS170" s="359"/>
      <c r="AT170" s="359"/>
      <c r="AU170" s="359"/>
      <c r="AV170" s="359"/>
    </row>
    <row r="171" spans="7:48" x14ac:dyDescent="0.35">
      <c r="G171" s="15"/>
      <c r="H171" s="15"/>
      <c r="I171" s="15"/>
      <c r="J171" s="359"/>
      <c r="K171" s="359"/>
      <c r="L171" s="359"/>
      <c r="M171" s="359"/>
      <c r="Q171" s="359"/>
      <c r="R171" s="359"/>
      <c r="S171" s="359"/>
      <c r="T171" s="359"/>
      <c r="X171" s="359"/>
      <c r="Y171" s="359"/>
      <c r="Z171" s="359"/>
      <c r="AA171" s="359"/>
      <c r="AE171" s="359"/>
      <c r="AF171" s="359"/>
      <c r="AG171" s="359"/>
      <c r="AH171" s="359"/>
      <c r="AL171" s="359"/>
      <c r="AM171" s="359"/>
      <c r="AN171" s="359"/>
      <c r="AO171" s="359"/>
      <c r="AS171" s="359"/>
      <c r="AT171" s="359"/>
      <c r="AU171" s="359"/>
      <c r="AV171" s="359"/>
    </row>
    <row r="172" spans="7:48" x14ac:dyDescent="0.35">
      <c r="G172" s="15"/>
      <c r="H172" s="15"/>
      <c r="I172" s="15"/>
      <c r="J172" s="359"/>
      <c r="K172" s="359"/>
      <c r="L172" s="359"/>
      <c r="M172" s="359"/>
      <c r="Q172" s="359"/>
      <c r="R172" s="359"/>
      <c r="S172" s="359"/>
      <c r="T172" s="359"/>
      <c r="X172" s="359"/>
      <c r="Y172" s="359"/>
      <c r="Z172" s="359"/>
      <c r="AA172" s="359"/>
      <c r="AE172" s="359"/>
      <c r="AF172" s="359"/>
      <c r="AG172" s="359"/>
      <c r="AH172" s="359"/>
      <c r="AL172" s="359"/>
      <c r="AM172" s="359"/>
      <c r="AN172" s="359"/>
      <c r="AO172" s="359"/>
      <c r="AS172" s="359"/>
      <c r="AT172" s="359"/>
      <c r="AU172" s="359"/>
      <c r="AV172" s="359"/>
    </row>
    <row r="173" spans="7:48" x14ac:dyDescent="0.35">
      <c r="G173" s="15"/>
      <c r="H173" s="15"/>
      <c r="I173" s="15"/>
      <c r="J173" s="359"/>
      <c r="K173" s="359"/>
      <c r="L173" s="359"/>
      <c r="M173" s="359"/>
      <c r="Q173" s="359"/>
      <c r="R173" s="359"/>
      <c r="S173" s="359"/>
      <c r="T173" s="359"/>
      <c r="X173" s="359"/>
      <c r="Y173" s="359"/>
      <c r="Z173" s="359"/>
      <c r="AA173" s="359"/>
      <c r="AE173" s="359"/>
      <c r="AF173" s="359"/>
      <c r="AG173" s="359"/>
      <c r="AH173" s="359"/>
      <c r="AL173" s="359"/>
      <c r="AM173" s="359"/>
      <c r="AN173" s="359"/>
      <c r="AO173" s="359"/>
      <c r="AS173" s="359"/>
      <c r="AT173" s="359"/>
      <c r="AU173" s="359"/>
      <c r="AV173" s="359"/>
    </row>
    <row r="174" spans="7:48" x14ac:dyDescent="0.35">
      <c r="G174" s="15"/>
      <c r="H174" s="15"/>
      <c r="I174" s="15"/>
      <c r="J174" s="359"/>
      <c r="K174" s="359"/>
      <c r="L174" s="359"/>
      <c r="M174" s="359"/>
      <c r="Q174" s="359"/>
      <c r="R174" s="359"/>
      <c r="S174" s="359"/>
      <c r="T174" s="359"/>
      <c r="X174" s="359"/>
      <c r="Y174" s="359"/>
      <c r="Z174" s="359"/>
      <c r="AA174" s="359"/>
      <c r="AE174" s="359"/>
      <c r="AF174" s="359"/>
      <c r="AG174" s="359"/>
      <c r="AH174" s="359"/>
      <c r="AL174" s="359"/>
      <c r="AM174" s="359"/>
      <c r="AN174" s="359"/>
      <c r="AO174" s="359"/>
      <c r="AS174" s="359"/>
      <c r="AT174" s="359"/>
      <c r="AU174" s="359"/>
      <c r="AV174" s="359"/>
    </row>
    <row r="175" spans="7:48" x14ac:dyDescent="0.35">
      <c r="G175" s="15"/>
      <c r="H175" s="15"/>
      <c r="I175" s="15"/>
      <c r="J175" s="359"/>
      <c r="K175" s="359"/>
      <c r="L175" s="359"/>
      <c r="M175" s="359"/>
      <c r="Q175" s="359"/>
      <c r="R175" s="359"/>
      <c r="S175" s="359"/>
      <c r="T175" s="359"/>
      <c r="X175" s="359"/>
      <c r="Y175" s="359"/>
      <c r="Z175" s="359"/>
      <c r="AA175" s="359"/>
      <c r="AE175" s="359"/>
      <c r="AF175" s="359"/>
      <c r="AG175" s="359"/>
      <c r="AH175" s="359"/>
      <c r="AL175" s="359"/>
      <c r="AM175" s="359"/>
      <c r="AN175" s="359"/>
      <c r="AO175" s="359"/>
      <c r="AS175" s="359"/>
      <c r="AT175" s="359"/>
      <c r="AU175" s="359"/>
      <c r="AV175" s="359"/>
    </row>
    <row r="176" spans="7:48" x14ac:dyDescent="0.35">
      <c r="G176" s="15"/>
      <c r="H176" s="15"/>
      <c r="I176" s="15"/>
      <c r="J176" s="359"/>
      <c r="K176" s="359"/>
      <c r="L176" s="359"/>
      <c r="M176" s="359"/>
      <c r="Q176" s="359"/>
      <c r="R176" s="359"/>
      <c r="S176" s="359"/>
      <c r="T176" s="359"/>
      <c r="X176" s="359"/>
      <c r="Y176" s="359"/>
      <c r="Z176" s="359"/>
      <c r="AA176" s="359"/>
      <c r="AE176" s="359"/>
      <c r="AF176" s="359"/>
      <c r="AG176" s="359"/>
      <c r="AH176" s="359"/>
      <c r="AL176" s="359"/>
      <c r="AM176" s="359"/>
      <c r="AN176" s="359"/>
      <c r="AO176" s="359"/>
      <c r="AS176" s="359"/>
      <c r="AT176" s="359"/>
      <c r="AU176" s="359"/>
      <c r="AV176" s="359"/>
    </row>
    <row r="177" spans="7:48" x14ac:dyDescent="0.35">
      <c r="G177" s="15"/>
      <c r="H177" s="15"/>
      <c r="I177" s="15"/>
      <c r="J177" s="359"/>
      <c r="K177" s="359"/>
      <c r="L177" s="359"/>
      <c r="M177" s="359"/>
      <c r="Q177" s="359"/>
      <c r="R177" s="359"/>
      <c r="S177" s="359"/>
      <c r="T177" s="359"/>
      <c r="X177" s="359"/>
      <c r="Y177" s="359"/>
      <c r="Z177" s="359"/>
      <c r="AA177" s="359"/>
      <c r="AE177" s="359"/>
      <c r="AF177" s="359"/>
      <c r="AG177" s="359"/>
      <c r="AH177" s="359"/>
      <c r="AL177" s="359"/>
      <c r="AM177" s="359"/>
      <c r="AN177" s="359"/>
      <c r="AO177" s="359"/>
      <c r="AS177" s="359"/>
      <c r="AT177" s="359"/>
      <c r="AU177" s="359"/>
      <c r="AV177" s="359"/>
    </row>
    <row r="178" spans="7:48" x14ac:dyDescent="0.35">
      <c r="G178" s="15"/>
      <c r="H178" s="15"/>
      <c r="I178" s="15"/>
      <c r="J178" s="359"/>
      <c r="K178" s="359"/>
      <c r="L178" s="359"/>
      <c r="M178" s="359"/>
      <c r="Q178" s="359"/>
      <c r="R178" s="359"/>
      <c r="S178" s="359"/>
      <c r="T178" s="359"/>
      <c r="X178" s="359"/>
      <c r="Y178" s="359"/>
      <c r="Z178" s="359"/>
      <c r="AA178" s="359"/>
      <c r="AE178" s="359"/>
      <c r="AF178" s="359"/>
      <c r="AG178" s="359"/>
      <c r="AH178" s="359"/>
      <c r="AL178" s="359"/>
      <c r="AM178" s="359"/>
      <c r="AN178" s="359"/>
      <c r="AO178" s="359"/>
      <c r="AS178" s="359"/>
      <c r="AT178" s="359"/>
      <c r="AU178" s="359"/>
      <c r="AV178" s="359"/>
    </row>
    <row r="179" spans="7:48" x14ac:dyDescent="0.35">
      <c r="G179" s="15"/>
      <c r="H179" s="15"/>
      <c r="I179" s="15"/>
      <c r="J179" s="359"/>
      <c r="K179" s="359"/>
      <c r="L179" s="359"/>
      <c r="M179" s="359"/>
      <c r="Q179" s="359"/>
      <c r="R179" s="359"/>
      <c r="S179" s="359"/>
      <c r="T179" s="359"/>
      <c r="X179" s="359"/>
      <c r="Y179" s="359"/>
      <c r="Z179" s="359"/>
      <c r="AA179" s="359"/>
      <c r="AE179" s="359"/>
      <c r="AF179" s="359"/>
      <c r="AG179" s="359"/>
      <c r="AH179" s="359"/>
      <c r="AL179" s="359"/>
      <c r="AM179" s="359"/>
      <c r="AN179" s="359"/>
      <c r="AO179" s="359"/>
      <c r="AS179" s="359"/>
      <c r="AT179" s="359"/>
      <c r="AU179" s="359"/>
      <c r="AV179" s="359"/>
    </row>
    <row r="180" spans="7:48" x14ac:dyDescent="0.35">
      <c r="G180" s="15"/>
      <c r="H180" s="15"/>
      <c r="I180" s="15"/>
      <c r="J180" s="359"/>
      <c r="K180" s="359"/>
      <c r="L180" s="359"/>
      <c r="M180" s="359"/>
      <c r="Q180" s="359"/>
      <c r="R180" s="359"/>
      <c r="S180" s="359"/>
      <c r="T180" s="359"/>
      <c r="X180" s="359"/>
      <c r="Y180" s="359"/>
      <c r="Z180" s="359"/>
      <c r="AA180" s="359"/>
      <c r="AE180" s="359"/>
      <c r="AF180" s="359"/>
      <c r="AG180" s="359"/>
      <c r="AH180" s="359"/>
      <c r="AL180" s="359"/>
      <c r="AM180" s="359"/>
      <c r="AN180" s="359"/>
      <c r="AO180" s="359"/>
      <c r="AS180" s="359"/>
      <c r="AT180" s="359"/>
      <c r="AU180" s="359"/>
      <c r="AV180" s="359"/>
    </row>
    <row r="181" spans="7:48" x14ac:dyDescent="0.35">
      <c r="G181" s="15"/>
      <c r="H181" s="15"/>
      <c r="I181" s="15"/>
      <c r="J181" s="359"/>
      <c r="K181" s="359"/>
      <c r="L181" s="359"/>
      <c r="M181" s="359"/>
      <c r="Q181" s="359"/>
      <c r="R181" s="359"/>
      <c r="S181" s="359"/>
      <c r="T181" s="359"/>
      <c r="X181" s="359"/>
      <c r="Y181" s="359"/>
      <c r="Z181" s="359"/>
      <c r="AA181" s="359"/>
      <c r="AE181" s="359"/>
      <c r="AF181" s="359"/>
      <c r="AG181" s="359"/>
      <c r="AH181" s="359"/>
      <c r="AL181" s="359"/>
      <c r="AM181" s="359"/>
      <c r="AN181" s="359"/>
      <c r="AO181" s="359"/>
      <c r="AS181" s="359"/>
      <c r="AT181" s="359"/>
      <c r="AU181" s="359"/>
      <c r="AV181" s="359"/>
    </row>
    <row r="182" spans="7:48" x14ac:dyDescent="0.35">
      <c r="G182" s="15"/>
      <c r="H182" s="15"/>
      <c r="I182" s="15"/>
      <c r="J182" s="359"/>
      <c r="K182" s="359"/>
      <c r="L182" s="359"/>
      <c r="M182" s="359"/>
      <c r="Q182" s="359"/>
      <c r="R182" s="359"/>
      <c r="S182" s="359"/>
      <c r="T182" s="359"/>
      <c r="X182" s="359"/>
      <c r="Y182" s="359"/>
      <c r="Z182" s="359"/>
      <c r="AA182" s="359"/>
      <c r="AE182" s="359"/>
      <c r="AF182" s="359"/>
      <c r="AG182" s="359"/>
      <c r="AH182" s="359"/>
      <c r="AL182" s="359"/>
      <c r="AM182" s="359"/>
      <c r="AN182" s="359"/>
      <c r="AO182" s="359"/>
      <c r="AS182" s="359"/>
      <c r="AT182" s="359"/>
      <c r="AU182" s="359"/>
      <c r="AV182" s="359"/>
    </row>
    <row r="183" spans="7:48" x14ac:dyDescent="0.35">
      <c r="G183" s="15"/>
      <c r="H183" s="15"/>
      <c r="I183" s="15"/>
      <c r="J183" s="359"/>
      <c r="K183" s="359"/>
      <c r="L183" s="359"/>
      <c r="M183" s="359"/>
      <c r="Q183" s="359"/>
      <c r="R183" s="359"/>
      <c r="S183" s="359"/>
      <c r="T183" s="359"/>
      <c r="X183" s="359"/>
      <c r="Y183" s="359"/>
      <c r="Z183" s="359"/>
      <c r="AA183" s="359"/>
      <c r="AE183" s="359"/>
      <c r="AF183" s="359"/>
      <c r="AG183" s="359"/>
      <c r="AH183" s="359"/>
      <c r="AL183" s="359"/>
      <c r="AM183" s="359"/>
      <c r="AN183" s="359"/>
      <c r="AO183" s="359"/>
      <c r="AS183" s="359"/>
      <c r="AT183" s="359"/>
      <c r="AU183" s="359"/>
      <c r="AV183" s="359"/>
    </row>
    <row r="184" spans="7:48" x14ac:dyDescent="0.35">
      <c r="G184" s="15"/>
      <c r="H184" s="15"/>
      <c r="I184" s="15"/>
      <c r="J184" s="359"/>
      <c r="K184" s="359"/>
      <c r="L184" s="359"/>
      <c r="M184" s="359"/>
      <c r="Q184" s="359"/>
      <c r="R184" s="359"/>
      <c r="S184" s="359"/>
      <c r="T184" s="359"/>
      <c r="X184" s="359"/>
      <c r="Y184" s="359"/>
      <c r="Z184" s="359"/>
      <c r="AA184" s="359"/>
      <c r="AE184" s="359"/>
      <c r="AF184" s="359"/>
      <c r="AG184" s="359"/>
      <c r="AH184" s="359"/>
      <c r="AL184" s="359"/>
      <c r="AM184" s="359"/>
      <c r="AN184" s="359"/>
      <c r="AO184" s="359"/>
      <c r="AS184" s="359"/>
      <c r="AT184" s="359"/>
      <c r="AU184" s="359"/>
      <c r="AV184" s="359"/>
    </row>
    <row r="185" spans="7:48" x14ac:dyDescent="0.35">
      <c r="G185" s="15"/>
      <c r="H185" s="15"/>
      <c r="I185" s="15"/>
      <c r="J185" s="359"/>
      <c r="K185" s="359"/>
      <c r="L185" s="359"/>
      <c r="M185" s="359"/>
      <c r="Q185" s="359"/>
      <c r="R185" s="359"/>
      <c r="S185" s="359"/>
      <c r="T185" s="359"/>
      <c r="X185" s="359"/>
      <c r="Y185" s="359"/>
      <c r="Z185" s="359"/>
      <c r="AA185" s="359"/>
      <c r="AE185" s="359"/>
      <c r="AF185" s="359"/>
      <c r="AG185" s="359"/>
      <c r="AH185" s="359"/>
      <c r="AL185" s="359"/>
      <c r="AM185" s="359"/>
      <c r="AN185" s="359"/>
      <c r="AO185" s="359"/>
      <c r="AS185" s="359"/>
      <c r="AT185" s="359"/>
      <c r="AU185" s="359"/>
      <c r="AV185" s="359"/>
    </row>
    <row r="186" spans="7:48" x14ac:dyDescent="0.35">
      <c r="G186" s="15"/>
      <c r="H186" s="15"/>
      <c r="I186" s="15"/>
      <c r="J186" s="359"/>
      <c r="K186" s="359"/>
      <c r="L186" s="359"/>
      <c r="M186" s="359"/>
      <c r="Q186" s="359"/>
      <c r="R186" s="359"/>
      <c r="S186" s="359"/>
      <c r="T186" s="359"/>
      <c r="X186" s="359"/>
      <c r="Y186" s="359"/>
      <c r="Z186" s="359"/>
      <c r="AA186" s="359"/>
      <c r="AE186" s="359"/>
      <c r="AF186" s="359"/>
      <c r="AG186" s="359"/>
      <c r="AH186" s="359"/>
      <c r="AL186" s="359"/>
      <c r="AM186" s="359"/>
      <c r="AN186" s="359"/>
      <c r="AO186" s="359"/>
      <c r="AS186" s="359"/>
      <c r="AT186" s="359"/>
      <c r="AU186" s="359"/>
      <c r="AV186" s="359"/>
    </row>
    <row r="187" spans="7:48" x14ac:dyDescent="0.35">
      <c r="G187" s="15"/>
      <c r="H187" s="15"/>
      <c r="I187" s="15"/>
      <c r="J187" s="359"/>
      <c r="K187" s="359"/>
      <c r="L187" s="359"/>
      <c r="M187" s="359"/>
      <c r="Q187" s="359"/>
      <c r="R187" s="359"/>
      <c r="S187" s="359"/>
      <c r="T187" s="359"/>
      <c r="X187" s="359"/>
      <c r="Y187" s="359"/>
      <c r="Z187" s="359"/>
      <c r="AA187" s="359"/>
      <c r="AE187" s="359"/>
      <c r="AF187" s="359"/>
      <c r="AG187" s="359"/>
      <c r="AH187" s="359"/>
      <c r="AL187" s="359"/>
      <c r="AM187" s="359"/>
      <c r="AN187" s="359"/>
      <c r="AO187" s="359"/>
      <c r="AS187" s="359"/>
      <c r="AT187" s="359"/>
      <c r="AU187" s="359"/>
      <c r="AV187" s="359"/>
    </row>
    <row r="188" spans="7:48" x14ac:dyDescent="0.35">
      <c r="G188" s="15"/>
      <c r="H188" s="15"/>
      <c r="I188" s="15"/>
      <c r="J188" s="359"/>
      <c r="K188" s="359"/>
      <c r="L188" s="359"/>
      <c r="M188" s="359"/>
      <c r="Q188" s="359"/>
      <c r="R188" s="359"/>
      <c r="S188" s="359"/>
      <c r="T188" s="359"/>
      <c r="X188" s="359"/>
      <c r="Y188" s="359"/>
      <c r="Z188" s="359"/>
      <c r="AA188" s="359"/>
      <c r="AE188" s="359"/>
      <c r="AF188" s="359"/>
      <c r="AG188" s="359"/>
      <c r="AH188" s="359"/>
      <c r="AL188" s="359"/>
      <c r="AM188" s="359"/>
      <c r="AN188" s="359"/>
      <c r="AO188" s="359"/>
      <c r="AS188" s="359"/>
      <c r="AT188" s="359"/>
      <c r="AU188" s="359"/>
      <c r="AV188" s="359"/>
    </row>
    <row r="189" spans="7:48" x14ac:dyDescent="0.35">
      <c r="G189" s="15"/>
      <c r="H189" s="15"/>
      <c r="I189" s="15"/>
      <c r="J189" s="359"/>
      <c r="K189" s="359"/>
      <c r="L189" s="359"/>
      <c r="M189" s="359"/>
      <c r="Q189" s="359"/>
      <c r="R189" s="359"/>
      <c r="S189" s="359"/>
      <c r="T189" s="359"/>
      <c r="X189" s="359"/>
      <c r="Y189" s="359"/>
      <c r="Z189" s="359"/>
      <c r="AA189" s="359"/>
      <c r="AE189" s="359"/>
      <c r="AF189" s="359"/>
      <c r="AG189" s="359"/>
      <c r="AH189" s="359"/>
      <c r="AL189" s="359"/>
      <c r="AM189" s="359"/>
      <c r="AN189" s="359"/>
      <c r="AO189" s="359"/>
      <c r="AS189" s="359"/>
      <c r="AT189" s="359"/>
      <c r="AU189" s="359"/>
      <c r="AV189" s="359"/>
    </row>
    <row r="190" spans="7:48" x14ac:dyDescent="0.35">
      <c r="G190" s="15"/>
      <c r="H190" s="15"/>
      <c r="I190" s="15"/>
      <c r="J190" s="359"/>
      <c r="K190" s="359"/>
      <c r="L190" s="359"/>
      <c r="M190" s="359"/>
      <c r="Q190" s="359"/>
      <c r="R190" s="359"/>
      <c r="S190" s="359"/>
      <c r="T190" s="359"/>
      <c r="X190" s="359"/>
      <c r="Y190" s="359"/>
      <c r="Z190" s="359"/>
      <c r="AA190" s="359"/>
      <c r="AE190" s="359"/>
      <c r="AF190" s="359"/>
      <c r="AG190" s="359"/>
      <c r="AH190" s="359"/>
      <c r="AL190" s="359"/>
      <c r="AM190" s="359"/>
      <c r="AN190" s="359"/>
      <c r="AO190" s="359"/>
      <c r="AS190" s="359"/>
      <c r="AT190" s="359"/>
      <c r="AU190" s="359"/>
      <c r="AV190" s="359"/>
    </row>
    <row r="191" spans="7:48" x14ac:dyDescent="0.35">
      <c r="G191" s="15"/>
      <c r="H191" s="15"/>
      <c r="I191" s="15"/>
      <c r="J191" s="359"/>
      <c r="K191" s="359"/>
      <c r="L191" s="359"/>
      <c r="M191" s="359"/>
      <c r="Q191" s="359"/>
      <c r="R191" s="359"/>
      <c r="S191" s="359"/>
      <c r="T191" s="359"/>
      <c r="X191" s="359"/>
      <c r="Y191" s="359"/>
      <c r="Z191" s="359"/>
      <c r="AA191" s="359"/>
      <c r="AE191" s="359"/>
      <c r="AF191" s="359"/>
      <c r="AG191" s="359"/>
      <c r="AH191" s="359"/>
      <c r="AL191" s="359"/>
      <c r="AM191" s="359"/>
      <c r="AN191" s="359"/>
      <c r="AO191" s="359"/>
      <c r="AS191" s="359"/>
      <c r="AT191" s="359"/>
      <c r="AU191" s="359"/>
      <c r="AV191" s="359"/>
    </row>
    <row r="192" spans="7:48" x14ac:dyDescent="0.35">
      <c r="G192" s="15"/>
      <c r="H192" s="15"/>
      <c r="I192" s="15"/>
      <c r="J192" s="359"/>
      <c r="K192" s="359"/>
      <c r="L192" s="359"/>
      <c r="M192" s="359"/>
      <c r="Q192" s="359"/>
      <c r="R192" s="359"/>
      <c r="S192" s="359"/>
      <c r="T192" s="359"/>
      <c r="X192" s="359"/>
      <c r="Y192" s="359"/>
      <c r="Z192" s="359"/>
      <c r="AA192" s="359"/>
      <c r="AE192" s="359"/>
      <c r="AF192" s="359"/>
      <c r="AG192" s="359"/>
      <c r="AH192" s="359"/>
      <c r="AL192" s="359"/>
      <c r="AM192" s="359"/>
      <c r="AN192" s="359"/>
      <c r="AO192" s="359"/>
      <c r="AS192" s="359"/>
      <c r="AT192" s="359"/>
      <c r="AU192" s="359"/>
      <c r="AV192" s="359"/>
    </row>
    <row r="193" spans="7:48" x14ac:dyDescent="0.35">
      <c r="G193" s="15"/>
      <c r="H193" s="15"/>
      <c r="I193" s="15"/>
      <c r="J193" s="359"/>
      <c r="K193" s="359"/>
      <c r="L193" s="359"/>
      <c r="M193" s="359"/>
      <c r="Q193" s="359"/>
      <c r="R193" s="359"/>
      <c r="S193" s="359"/>
      <c r="T193" s="359"/>
      <c r="X193" s="359"/>
      <c r="Y193" s="359"/>
      <c r="Z193" s="359"/>
      <c r="AA193" s="359"/>
      <c r="AE193" s="359"/>
      <c r="AF193" s="359"/>
      <c r="AG193" s="359"/>
      <c r="AH193" s="359"/>
      <c r="AL193" s="359"/>
      <c r="AM193" s="359"/>
      <c r="AN193" s="359"/>
      <c r="AO193" s="359"/>
      <c r="AS193" s="359"/>
      <c r="AT193" s="359"/>
      <c r="AU193" s="359"/>
      <c r="AV193" s="359"/>
    </row>
    <row r="194" spans="7:48" x14ac:dyDescent="0.35">
      <c r="G194" s="15"/>
      <c r="H194" s="15"/>
      <c r="I194" s="15"/>
      <c r="J194" s="359"/>
      <c r="K194" s="359"/>
      <c r="L194" s="359"/>
      <c r="M194" s="359"/>
      <c r="Q194" s="359"/>
      <c r="R194" s="359"/>
      <c r="S194" s="359"/>
      <c r="T194" s="359"/>
      <c r="X194" s="359"/>
      <c r="Y194" s="359"/>
      <c r="Z194" s="359"/>
      <c r="AA194" s="359"/>
      <c r="AE194" s="359"/>
      <c r="AF194" s="359"/>
      <c r="AG194" s="359"/>
      <c r="AH194" s="359"/>
      <c r="AL194" s="359"/>
      <c r="AM194" s="359"/>
      <c r="AN194" s="359"/>
      <c r="AO194" s="359"/>
      <c r="AS194" s="359"/>
      <c r="AT194" s="359"/>
      <c r="AU194" s="359"/>
      <c r="AV194" s="359"/>
    </row>
    <row r="195" spans="7:48" x14ac:dyDescent="0.35">
      <c r="G195" s="15"/>
      <c r="H195" s="15"/>
      <c r="I195" s="15"/>
      <c r="J195" s="359"/>
      <c r="K195" s="359"/>
      <c r="L195" s="359"/>
      <c r="M195" s="359"/>
      <c r="Q195" s="359"/>
      <c r="R195" s="359"/>
      <c r="S195" s="359"/>
      <c r="T195" s="359"/>
      <c r="X195" s="359"/>
      <c r="Y195" s="359"/>
      <c r="Z195" s="359"/>
      <c r="AA195" s="359"/>
      <c r="AE195" s="359"/>
      <c r="AF195" s="359"/>
      <c r="AG195" s="359"/>
      <c r="AH195" s="359"/>
      <c r="AL195" s="359"/>
      <c r="AM195" s="359"/>
      <c r="AN195" s="359"/>
      <c r="AO195" s="359"/>
      <c r="AS195" s="359"/>
      <c r="AT195" s="359"/>
      <c r="AU195" s="359"/>
      <c r="AV195" s="359"/>
    </row>
    <row r="196" spans="7:48" x14ac:dyDescent="0.35">
      <c r="G196" s="15"/>
      <c r="H196" s="15"/>
      <c r="I196" s="15"/>
      <c r="J196" s="359"/>
      <c r="K196" s="359"/>
      <c r="L196" s="359"/>
      <c r="M196" s="359"/>
      <c r="Q196" s="359"/>
      <c r="R196" s="359"/>
      <c r="S196" s="359"/>
      <c r="T196" s="359"/>
      <c r="X196" s="359"/>
      <c r="Y196" s="359"/>
      <c r="Z196" s="359"/>
      <c r="AA196" s="359"/>
      <c r="AE196" s="359"/>
      <c r="AF196" s="359"/>
      <c r="AG196" s="359"/>
      <c r="AH196" s="359"/>
      <c r="AL196" s="359"/>
      <c r="AM196" s="359"/>
      <c r="AN196" s="359"/>
      <c r="AO196" s="359"/>
      <c r="AS196" s="359"/>
      <c r="AT196" s="359"/>
      <c r="AU196" s="359"/>
      <c r="AV196" s="359"/>
    </row>
    <row r="197" spans="7:48" x14ac:dyDescent="0.35">
      <c r="G197" s="15"/>
      <c r="H197" s="15"/>
      <c r="I197" s="15"/>
      <c r="J197" s="359"/>
      <c r="K197" s="359"/>
      <c r="L197" s="359"/>
      <c r="M197" s="359"/>
      <c r="Q197" s="359"/>
      <c r="R197" s="359"/>
      <c r="S197" s="359"/>
      <c r="T197" s="359"/>
      <c r="X197" s="359"/>
      <c r="Y197" s="359"/>
      <c r="Z197" s="359"/>
      <c r="AA197" s="359"/>
      <c r="AE197" s="359"/>
      <c r="AF197" s="359"/>
      <c r="AG197" s="359"/>
      <c r="AH197" s="359"/>
      <c r="AL197" s="359"/>
      <c r="AM197" s="359"/>
      <c r="AN197" s="359"/>
      <c r="AO197" s="359"/>
      <c r="AS197" s="359"/>
      <c r="AT197" s="359"/>
      <c r="AU197" s="359"/>
      <c r="AV197" s="359"/>
    </row>
    <row r="198" spans="7:48" x14ac:dyDescent="0.35">
      <c r="G198" s="15"/>
      <c r="H198" s="15"/>
      <c r="I198" s="15"/>
      <c r="J198" s="359"/>
      <c r="K198" s="359"/>
      <c r="L198" s="359"/>
      <c r="M198" s="359"/>
      <c r="Q198" s="359"/>
      <c r="R198" s="359"/>
      <c r="S198" s="359"/>
      <c r="T198" s="359"/>
      <c r="X198" s="359"/>
      <c r="Y198" s="359"/>
      <c r="Z198" s="359"/>
      <c r="AA198" s="359"/>
      <c r="AE198" s="359"/>
      <c r="AF198" s="359"/>
      <c r="AG198" s="359"/>
      <c r="AH198" s="359"/>
      <c r="AL198" s="359"/>
      <c r="AM198" s="359"/>
      <c r="AN198" s="359"/>
      <c r="AO198" s="359"/>
      <c r="AS198" s="359"/>
      <c r="AT198" s="359"/>
      <c r="AU198" s="359"/>
      <c r="AV198" s="359"/>
    </row>
    <row r="199" spans="7:48" x14ac:dyDescent="0.35">
      <c r="G199" s="15"/>
      <c r="H199" s="15"/>
      <c r="I199" s="15"/>
      <c r="J199" s="359"/>
      <c r="K199" s="359"/>
      <c r="L199" s="359"/>
      <c r="M199" s="359"/>
      <c r="Q199" s="359"/>
      <c r="R199" s="359"/>
      <c r="S199" s="359"/>
      <c r="T199" s="359"/>
      <c r="X199" s="359"/>
      <c r="Y199" s="359"/>
      <c r="Z199" s="359"/>
      <c r="AA199" s="359"/>
      <c r="AE199" s="359"/>
      <c r="AF199" s="359"/>
      <c r="AG199" s="359"/>
      <c r="AH199" s="359"/>
      <c r="AL199" s="359"/>
      <c r="AM199" s="359"/>
      <c r="AN199" s="359"/>
      <c r="AO199" s="359"/>
      <c r="AS199" s="359"/>
      <c r="AT199" s="359"/>
      <c r="AU199" s="359"/>
      <c r="AV199" s="359"/>
    </row>
    <row r="200" spans="7:48" x14ac:dyDescent="0.35">
      <c r="G200" s="15"/>
      <c r="H200" s="15"/>
      <c r="I200" s="15"/>
      <c r="J200" s="359"/>
      <c r="K200" s="359"/>
      <c r="L200" s="359"/>
      <c r="M200" s="359"/>
      <c r="Q200" s="359"/>
      <c r="R200" s="359"/>
      <c r="S200" s="359"/>
      <c r="T200" s="359"/>
      <c r="X200" s="359"/>
      <c r="Y200" s="359"/>
      <c r="Z200" s="359"/>
      <c r="AA200" s="359"/>
      <c r="AE200" s="359"/>
      <c r="AF200" s="359"/>
      <c r="AG200" s="359"/>
      <c r="AH200" s="359"/>
      <c r="AL200" s="359"/>
      <c r="AM200" s="359"/>
      <c r="AN200" s="359"/>
      <c r="AO200" s="359"/>
      <c r="AS200" s="359"/>
      <c r="AT200" s="359"/>
      <c r="AU200" s="359"/>
      <c r="AV200" s="359"/>
    </row>
    <row r="201" spans="7:48" x14ac:dyDescent="0.35">
      <c r="G201" s="15"/>
      <c r="H201" s="15"/>
      <c r="I201" s="15"/>
      <c r="J201" s="359"/>
      <c r="K201" s="359"/>
      <c r="L201" s="359"/>
      <c r="M201" s="359"/>
      <c r="Q201" s="359"/>
      <c r="R201" s="359"/>
      <c r="S201" s="359"/>
      <c r="T201" s="359"/>
      <c r="X201" s="359"/>
      <c r="Y201" s="359"/>
      <c r="Z201" s="359"/>
      <c r="AA201" s="359"/>
      <c r="AE201" s="359"/>
      <c r="AF201" s="359"/>
      <c r="AG201" s="359"/>
      <c r="AH201" s="359"/>
      <c r="AL201" s="359"/>
      <c r="AM201" s="359"/>
      <c r="AN201" s="359"/>
      <c r="AO201" s="359"/>
      <c r="AS201" s="359"/>
      <c r="AT201" s="359"/>
      <c r="AU201" s="359"/>
      <c r="AV201" s="359"/>
    </row>
    <row r="202" spans="7:48" x14ac:dyDescent="0.35">
      <c r="G202" s="15"/>
      <c r="H202" s="15"/>
      <c r="I202" s="15"/>
      <c r="J202" s="359"/>
      <c r="K202" s="359"/>
      <c r="L202" s="359"/>
      <c r="M202" s="359"/>
      <c r="Q202" s="359"/>
      <c r="R202" s="359"/>
      <c r="S202" s="359"/>
      <c r="T202" s="359"/>
      <c r="X202" s="359"/>
      <c r="Y202" s="359"/>
      <c r="Z202" s="359"/>
      <c r="AA202" s="359"/>
      <c r="AE202" s="359"/>
      <c r="AF202" s="359"/>
      <c r="AG202" s="359"/>
      <c r="AH202" s="359"/>
      <c r="AL202" s="359"/>
      <c r="AM202" s="359"/>
      <c r="AN202" s="359"/>
      <c r="AO202" s="359"/>
      <c r="AS202" s="359"/>
      <c r="AT202" s="359"/>
      <c r="AU202" s="359"/>
      <c r="AV202" s="359"/>
    </row>
    <row r="203" spans="7:48" x14ac:dyDescent="0.35">
      <c r="G203" s="15"/>
      <c r="H203" s="15"/>
      <c r="I203" s="15"/>
      <c r="J203" s="359"/>
      <c r="K203" s="359"/>
      <c r="L203" s="359"/>
      <c r="M203" s="359"/>
      <c r="Q203" s="359"/>
      <c r="R203" s="359"/>
      <c r="S203" s="359"/>
      <c r="T203" s="359"/>
      <c r="X203" s="359"/>
      <c r="Y203" s="359"/>
      <c r="Z203" s="359"/>
      <c r="AA203" s="359"/>
      <c r="AE203" s="359"/>
      <c r="AF203" s="359"/>
      <c r="AG203" s="359"/>
      <c r="AH203" s="359"/>
      <c r="AL203" s="359"/>
      <c r="AM203" s="359"/>
      <c r="AN203" s="359"/>
      <c r="AO203" s="359"/>
      <c r="AS203" s="359"/>
      <c r="AT203" s="359"/>
      <c r="AU203" s="359"/>
      <c r="AV203" s="359"/>
    </row>
    <row r="204" spans="7:48" x14ac:dyDescent="0.35">
      <c r="G204" s="15"/>
      <c r="H204" s="15"/>
      <c r="I204" s="15"/>
      <c r="J204" s="359"/>
      <c r="K204" s="359"/>
      <c r="L204" s="359"/>
      <c r="M204" s="359"/>
      <c r="Q204" s="359"/>
      <c r="R204" s="359"/>
      <c r="S204" s="359"/>
      <c r="T204" s="359"/>
      <c r="X204" s="359"/>
      <c r="Y204" s="359"/>
      <c r="Z204" s="359"/>
      <c r="AA204" s="359"/>
      <c r="AE204" s="359"/>
      <c r="AF204" s="359"/>
      <c r="AG204" s="359"/>
      <c r="AH204" s="359"/>
      <c r="AL204" s="359"/>
      <c r="AM204" s="359"/>
      <c r="AN204" s="359"/>
      <c r="AO204" s="359"/>
      <c r="AS204" s="359"/>
      <c r="AT204" s="359"/>
      <c r="AU204" s="359"/>
      <c r="AV204" s="359"/>
    </row>
    <row r="205" spans="7:48" x14ac:dyDescent="0.35">
      <c r="G205" s="15"/>
      <c r="H205" s="15"/>
      <c r="I205" s="15"/>
      <c r="J205" s="359"/>
      <c r="K205" s="359"/>
      <c r="L205" s="359"/>
      <c r="M205" s="359"/>
      <c r="Q205" s="359"/>
      <c r="R205" s="359"/>
      <c r="S205" s="359"/>
      <c r="T205" s="359"/>
      <c r="X205" s="359"/>
      <c r="Y205" s="359"/>
      <c r="Z205" s="359"/>
      <c r="AA205" s="359"/>
      <c r="AE205" s="359"/>
      <c r="AF205" s="359"/>
      <c r="AG205" s="359"/>
      <c r="AH205" s="359"/>
      <c r="AL205" s="359"/>
      <c r="AM205" s="359"/>
      <c r="AN205" s="359"/>
      <c r="AO205" s="359"/>
      <c r="AS205" s="359"/>
      <c r="AT205" s="359"/>
      <c r="AU205" s="359"/>
      <c r="AV205" s="359"/>
    </row>
    <row r="206" spans="7:48" x14ac:dyDescent="0.35">
      <c r="G206" s="15"/>
      <c r="H206" s="15"/>
      <c r="I206" s="15"/>
      <c r="J206" s="359"/>
      <c r="K206" s="359"/>
      <c r="L206" s="359"/>
      <c r="M206" s="359"/>
      <c r="Q206" s="359"/>
      <c r="R206" s="359"/>
      <c r="S206" s="359"/>
      <c r="T206" s="359"/>
      <c r="X206" s="359"/>
      <c r="Y206" s="359"/>
      <c r="Z206" s="359"/>
      <c r="AA206" s="359"/>
      <c r="AE206" s="359"/>
      <c r="AF206" s="359"/>
      <c r="AG206" s="359"/>
      <c r="AH206" s="359"/>
      <c r="AL206" s="359"/>
      <c r="AM206" s="359"/>
      <c r="AN206" s="359"/>
      <c r="AO206" s="359"/>
      <c r="AS206" s="359"/>
      <c r="AT206" s="359"/>
      <c r="AU206" s="359"/>
      <c r="AV206" s="359"/>
    </row>
    <row r="207" spans="7:48" x14ac:dyDescent="0.35">
      <c r="G207" s="15"/>
      <c r="H207" s="15"/>
      <c r="I207" s="15"/>
      <c r="J207" s="359"/>
      <c r="K207" s="359"/>
      <c r="L207" s="359"/>
      <c r="M207" s="359"/>
      <c r="Q207" s="359"/>
      <c r="R207" s="359"/>
      <c r="S207" s="359"/>
      <c r="T207" s="359"/>
      <c r="X207" s="359"/>
      <c r="Y207" s="359"/>
      <c r="Z207" s="359"/>
      <c r="AA207" s="359"/>
      <c r="AE207" s="359"/>
      <c r="AF207" s="359"/>
      <c r="AG207" s="359"/>
      <c r="AH207" s="359"/>
      <c r="AL207" s="359"/>
      <c r="AM207" s="359"/>
      <c r="AN207" s="359"/>
      <c r="AO207" s="359"/>
      <c r="AS207" s="359"/>
      <c r="AT207" s="359"/>
      <c r="AU207" s="359"/>
      <c r="AV207" s="359"/>
    </row>
    <row r="208" spans="7:48" x14ac:dyDescent="0.35">
      <c r="G208" s="15"/>
      <c r="H208" s="15"/>
      <c r="I208" s="15"/>
      <c r="J208" s="359"/>
      <c r="K208" s="359"/>
      <c r="L208" s="359"/>
      <c r="M208" s="359"/>
      <c r="Q208" s="359"/>
      <c r="R208" s="359"/>
      <c r="S208" s="359"/>
      <c r="T208" s="359"/>
      <c r="X208" s="359"/>
      <c r="Y208" s="359"/>
      <c r="Z208" s="359"/>
      <c r="AA208" s="359"/>
      <c r="AE208" s="359"/>
      <c r="AF208" s="359"/>
      <c r="AG208" s="359"/>
      <c r="AH208" s="359"/>
      <c r="AL208" s="359"/>
      <c r="AM208" s="359"/>
      <c r="AN208" s="359"/>
      <c r="AO208" s="359"/>
      <c r="AS208" s="359"/>
      <c r="AT208" s="359"/>
      <c r="AU208" s="359"/>
      <c r="AV208" s="359"/>
    </row>
    <row r="209" spans="7:48" x14ac:dyDescent="0.35">
      <c r="G209" s="15"/>
      <c r="H209" s="15"/>
      <c r="I209" s="15"/>
      <c r="J209" s="359"/>
      <c r="K209" s="359"/>
      <c r="L209" s="359"/>
      <c r="M209" s="359"/>
      <c r="Q209" s="359"/>
      <c r="R209" s="359"/>
      <c r="S209" s="359"/>
      <c r="T209" s="359"/>
      <c r="X209" s="359"/>
      <c r="Y209" s="359"/>
      <c r="Z209" s="359"/>
      <c r="AA209" s="359"/>
      <c r="AE209" s="359"/>
      <c r="AF209" s="359"/>
      <c r="AG209" s="359"/>
      <c r="AH209" s="359"/>
      <c r="AL209" s="359"/>
      <c r="AM209" s="359"/>
      <c r="AN209" s="359"/>
      <c r="AO209" s="359"/>
      <c r="AS209" s="359"/>
      <c r="AT209" s="359"/>
      <c r="AU209" s="359"/>
      <c r="AV209" s="359"/>
    </row>
    <row r="210" spans="7:48" x14ac:dyDescent="0.35">
      <c r="G210" s="15"/>
      <c r="H210" s="15"/>
      <c r="I210" s="15"/>
      <c r="J210" s="359"/>
      <c r="K210" s="359"/>
      <c r="L210" s="359"/>
      <c r="M210" s="359"/>
      <c r="Q210" s="359"/>
      <c r="R210" s="359"/>
      <c r="S210" s="359"/>
      <c r="T210" s="359"/>
      <c r="X210" s="359"/>
      <c r="Y210" s="359"/>
      <c r="Z210" s="359"/>
      <c r="AA210" s="359"/>
      <c r="AE210" s="359"/>
      <c r="AF210" s="359"/>
      <c r="AG210" s="359"/>
      <c r="AH210" s="359"/>
      <c r="AL210" s="359"/>
      <c r="AM210" s="359"/>
      <c r="AN210" s="359"/>
      <c r="AO210" s="359"/>
      <c r="AS210" s="359"/>
      <c r="AT210" s="359"/>
      <c r="AU210" s="359"/>
      <c r="AV210" s="359"/>
    </row>
    <row r="211" spans="7:48" x14ac:dyDescent="0.35">
      <c r="G211" s="15"/>
      <c r="H211" s="15"/>
      <c r="I211" s="15"/>
      <c r="J211" s="359"/>
      <c r="K211" s="359"/>
      <c r="L211" s="359"/>
      <c r="M211" s="359"/>
      <c r="Q211" s="359"/>
      <c r="R211" s="359"/>
      <c r="S211" s="359"/>
      <c r="T211" s="359"/>
      <c r="X211" s="359"/>
      <c r="Y211" s="359"/>
      <c r="Z211" s="359"/>
      <c r="AA211" s="359"/>
      <c r="AE211" s="359"/>
      <c r="AF211" s="359"/>
      <c r="AG211" s="359"/>
      <c r="AH211" s="359"/>
      <c r="AL211" s="359"/>
      <c r="AM211" s="359"/>
      <c r="AN211" s="359"/>
      <c r="AO211" s="359"/>
      <c r="AS211" s="359"/>
      <c r="AT211" s="359"/>
      <c r="AU211" s="359"/>
      <c r="AV211" s="359"/>
    </row>
    <row r="212" spans="7:48" x14ac:dyDescent="0.35">
      <c r="G212" s="15"/>
      <c r="H212" s="15"/>
      <c r="I212" s="15"/>
      <c r="J212" s="359"/>
      <c r="K212" s="359"/>
      <c r="L212" s="359"/>
      <c r="M212" s="359"/>
      <c r="Q212" s="359"/>
      <c r="R212" s="359"/>
      <c r="S212" s="359"/>
      <c r="T212" s="359"/>
      <c r="X212" s="359"/>
      <c r="Y212" s="359"/>
      <c r="Z212" s="359"/>
      <c r="AA212" s="359"/>
      <c r="AE212" s="359"/>
      <c r="AF212" s="359"/>
      <c r="AG212" s="359"/>
      <c r="AH212" s="359"/>
      <c r="AL212" s="359"/>
      <c r="AM212" s="359"/>
      <c r="AN212" s="359"/>
      <c r="AO212" s="359"/>
      <c r="AS212" s="359"/>
      <c r="AT212" s="359"/>
      <c r="AU212" s="359"/>
      <c r="AV212" s="359"/>
    </row>
    <row r="213" spans="7:48" x14ac:dyDescent="0.35">
      <c r="G213" s="15"/>
      <c r="H213" s="15"/>
      <c r="I213" s="15"/>
      <c r="J213" s="359"/>
      <c r="K213" s="359"/>
      <c r="L213" s="359"/>
      <c r="M213" s="359"/>
      <c r="Q213" s="359"/>
      <c r="R213" s="359"/>
      <c r="S213" s="359"/>
      <c r="T213" s="359"/>
      <c r="X213" s="359"/>
      <c r="Y213" s="359"/>
      <c r="Z213" s="359"/>
      <c r="AA213" s="359"/>
      <c r="AE213" s="359"/>
      <c r="AF213" s="359"/>
      <c r="AG213" s="359"/>
      <c r="AH213" s="359"/>
      <c r="AL213" s="359"/>
      <c r="AM213" s="359"/>
      <c r="AN213" s="359"/>
      <c r="AO213" s="359"/>
      <c r="AS213" s="359"/>
      <c r="AT213" s="359"/>
      <c r="AU213" s="359"/>
      <c r="AV213" s="359"/>
    </row>
    <row r="214" spans="7:48" x14ac:dyDescent="0.35">
      <c r="G214" s="15"/>
      <c r="H214" s="15"/>
      <c r="I214" s="15"/>
      <c r="J214" s="359"/>
      <c r="K214" s="359"/>
      <c r="L214" s="359"/>
      <c r="M214" s="359"/>
      <c r="Q214" s="359"/>
      <c r="R214" s="359"/>
      <c r="S214" s="359"/>
      <c r="T214" s="359"/>
      <c r="X214" s="359"/>
      <c r="Y214" s="359"/>
      <c r="Z214" s="359"/>
      <c r="AA214" s="359"/>
      <c r="AE214" s="359"/>
      <c r="AF214" s="359"/>
      <c r="AG214" s="359"/>
      <c r="AH214" s="359"/>
      <c r="AL214" s="359"/>
      <c r="AM214" s="359"/>
      <c r="AN214" s="359"/>
      <c r="AO214" s="359"/>
      <c r="AS214" s="359"/>
      <c r="AT214" s="359"/>
      <c r="AU214" s="359"/>
      <c r="AV214" s="359"/>
    </row>
    <row r="215" spans="7:48" x14ac:dyDescent="0.35">
      <c r="G215" s="15"/>
      <c r="H215" s="15"/>
      <c r="I215" s="15"/>
      <c r="J215" s="359"/>
      <c r="K215" s="359"/>
      <c r="L215" s="359"/>
      <c r="M215" s="359"/>
      <c r="Q215" s="359"/>
      <c r="R215" s="359"/>
      <c r="S215" s="359"/>
      <c r="T215" s="359"/>
      <c r="X215" s="359"/>
      <c r="Y215" s="359"/>
      <c r="Z215" s="359"/>
      <c r="AA215" s="359"/>
      <c r="AE215" s="359"/>
      <c r="AF215" s="359"/>
      <c r="AG215" s="359"/>
      <c r="AH215" s="359"/>
      <c r="AL215" s="359"/>
      <c r="AM215" s="359"/>
      <c r="AN215" s="359"/>
      <c r="AO215" s="359"/>
      <c r="AS215" s="359"/>
      <c r="AT215" s="359"/>
      <c r="AU215" s="359"/>
      <c r="AV215" s="359"/>
    </row>
    <row r="216" spans="7:48" x14ac:dyDescent="0.35">
      <c r="G216" s="15"/>
      <c r="H216" s="15"/>
      <c r="I216" s="15"/>
      <c r="J216" s="359"/>
      <c r="K216" s="359"/>
      <c r="L216" s="359"/>
      <c r="M216" s="359"/>
      <c r="Q216" s="359"/>
      <c r="R216" s="359"/>
      <c r="S216" s="359"/>
      <c r="T216" s="359"/>
      <c r="X216" s="359"/>
      <c r="Y216" s="359"/>
      <c r="Z216" s="359"/>
      <c r="AA216" s="359"/>
      <c r="AE216" s="359"/>
      <c r="AF216" s="359"/>
      <c r="AG216" s="359"/>
      <c r="AH216" s="359"/>
      <c r="AL216" s="359"/>
      <c r="AM216" s="359"/>
      <c r="AN216" s="359"/>
      <c r="AO216" s="359"/>
      <c r="AS216" s="359"/>
      <c r="AT216" s="359"/>
      <c r="AU216" s="359"/>
      <c r="AV216" s="359"/>
    </row>
    <row r="217" spans="7:48" x14ac:dyDescent="0.35">
      <c r="G217" s="15"/>
      <c r="H217" s="15"/>
      <c r="I217" s="15"/>
      <c r="J217" s="359"/>
      <c r="K217" s="359"/>
      <c r="L217" s="359"/>
      <c r="M217" s="359"/>
      <c r="Q217" s="359"/>
      <c r="R217" s="359"/>
      <c r="S217" s="359"/>
      <c r="T217" s="359"/>
      <c r="X217" s="359"/>
      <c r="Y217" s="359"/>
      <c r="Z217" s="359"/>
      <c r="AA217" s="359"/>
      <c r="AE217" s="359"/>
      <c r="AF217" s="359"/>
      <c r="AG217" s="359"/>
      <c r="AH217" s="359"/>
      <c r="AL217" s="359"/>
      <c r="AM217" s="359"/>
      <c r="AN217" s="359"/>
      <c r="AO217" s="359"/>
      <c r="AS217" s="359"/>
      <c r="AT217" s="359"/>
      <c r="AU217" s="359"/>
      <c r="AV217" s="359"/>
    </row>
    <row r="218" spans="7:48" x14ac:dyDescent="0.35">
      <c r="G218" s="15"/>
      <c r="H218" s="15"/>
      <c r="I218" s="15"/>
      <c r="J218" s="359"/>
      <c r="K218" s="359"/>
      <c r="L218" s="359"/>
      <c r="M218" s="359"/>
      <c r="Q218" s="359"/>
      <c r="R218" s="359"/>
      <c r="S218" s="359"/>
      <c r="T218" s="359"/>
      <c r="X218" s="359"/>
      <c r="Y218" s="359"/>
      <c r="Z218" s="359"/>
      <c r="AA218" s="359"/>
      <c r="AE218" s="359"/>
      <c r="AF218" s="359"/>
      <c r="AG218" s="359"/>
      <c r="AH218" s="359"/>
      <c r="AL218" s="359"/>
      <c r="AM218" s="359"/>
      <c r="AN218" s="359"/>
      <c r="AO218" s="359"/>
      <c r="AS218" s="359"/>
      <c r="AT218" s="359"/>
      <c r="AU218" s="359"/>
      <c r="AV218" s="359"/>
    </row>
    <row r="219" spans="7:48" x14ac:dyDescent="0.35">
      <c r="G219" s="15"/>
      <c r="H219" s="15"/>
      <c r="I219" s="15"/>
      <c r="J219" s="359"/>
      <c r="K219" s="359"/>
      <c r="L219" s="359"/>
      <c r="M219" s="359"/>
      <c r="Q219" s="359"/>
      <c r="R219" s="359"/>
      <c r="S219" s="359"/>
      <c r="T219" s="359"/>
      <c r="X219" s="359"/>
      <c r="Y219" s="359"/>
      <c r="Z219" s="359"/>
      <c r="AA219" s="359"/>
      <c r="AE219" s="359"/>
      <c r="AF219" s="359"/>
      <c r="AG219" s="359"/>
      <c r="AH219" s="359"/>
      <c r="AL219" s="359"/>
      <c r="AM219" s="359"/>
      <c r="AN219" s="359"/>
      <c r="AO219" s="359"/>
      <c r="AS219" s="359"/>
      <c r="AT219" s="359"/>
      <c r="AU219" s="359"/>
      <c r="AV219" s="359"/>
    </row>
    <row r="220" spans="7:48" x14ac:dyDescent="0.35">
      <c r="G220" s="15"/>
      <c r="H220" s="15"/>
      <c r="I220" s="15"/>
      <c r="J220" s="359"/>
      <c r="K220" s="359"/>
      <c r="L220" s="359"/>
      <c r="M220" s="359"/>
      <c r="Q220" s="359"/>
      <c r="R220" s="359"/>
      <c r="S220" s="359"/>
      <c r="T220" s="359"/>
      <c r="X220" s="359"/>
      <c r="Y220" s="359"/>
      <c r="Z220" s="359"/>
      <c r="AA220" s="359"/>
      <c r="AE220" s="359"/>
      <c r="AF220" s="359"/>
      <c r="AG220" s="359"/>
      <c r="AH220" s="359"/>
      <c r="AL220" s="359"/>
      <c r="AM220" s="359"/>
      <c r="AN220" s="359"/>
      <c r="AO220" s="359"/>
      <c r="AS220" s="359"/>
      <c r="AT220" s="359"/>
      <c r="AU220" s="359"/>
      <c r="AV220" s="359"/>
    </row>
    <row r="221" spans="7:48" x14ac:dyDescent="0.35">
      <c r="G221" s="15"/>
      <c r="H221" s="15"/>
      <c r="I221" s="15"/>
      <c r="J221" s="359"/>
      <c r="K221" s="359"/>
      <c r="L221" s="359"/>
      <c r="M221" s="359"/>
      <c r="Q221" s="359"/>
      <c r="R221" s="359"/>
      <c r="S221" s="359"/>
      <c r="T221" s="359"/>
      <c r="X221" s="359"/>
      <c r="Y221" s="359"/>
      <c r="Z221" s="359"/>
      <c r="AA221" s="359"/>
      <c r="AE221" s="359"/>
      <c r="AF221" s="359"/>
      <c r="AG221" s="359"/>
      <c r="AH221" s="359"/>
      <c r="AL221" s="359"/>
      <c r="AM221" s="359"/>
      <c r="AN221" s="359"/>
      <c r="AO221" s="359"/>
      <c r="AS221" s="359"/>
      <c r="AT221" s="359"/>
      <c r="AU221" s="359"/>
      <c r="AV221" s="359"/>
    </row>
    <row r="222" spans="7:48" x14ac:dyDescent="0.35">
      <c r="G222" s="15"/>
      <c r="H222" s="15"/>
      <c r="I222" s="15"/>
      <c r="J222" s="359"/>
      <c r="K222" s="359"/>
      <c r="L222" s="359"/>
      <c r="M222" s="359"/>
      <c r="Q222" s="359"/>
      <c r="R222" s="359"/>
      <c r="S222" s="359"/>
      <c r="T222" s="359"/>
      <c r="X222" s="359"/>
      <c r="Y222" s="359"/>
      <c r="Z222" s="359"/>
      <c r="AA222" s="359"/>
      <c r="AE222" s="359"/>
      <c r="AF222" s="359"/>
      <c r="AG222" s="359"/>
      <c r="AH222" s="359"/>
      <c r="AL222" s="359"/>
      <c r="AM222" s="359"/>
      <c r="AN222" s="359"/>
      <c r="AO222" s="359"/>
      <c r="AS222" s="359"/>
      <c r="AT222" s="359"/>
      <c r="AU222" s="359"/>
      <c r="AV222" s="359"/>
    </row>
    <row r="223" spans="7:48" x14ac:dyDescent="0.35">
      <c r="G223" s="15"/>
      <c r="H223" s="15"/>
      <c r="I223" s="15"/>
      <c r="J223" s="359"/>
      <c r="K223" s="359"/>
      <c r="L223" s="359"/>
      <c r="M223" s="359"/>
      <c r="Q223" s="359"/>
      <c r="R223" s="359"/>
      <c r="S223" s="359"/>
      <c r="T223" s="359"/>
      <c r="X223" s="359"/>
      <c r="Y223" s="359"/>
      <c r="Z223" s="359"/>
      <c r="AA223" s="359"/>
      <c r="AE223" s="359"/>
      <c r="AF223" s="359"/>
      <c r="AG223" s="359"/>
      <c r="AH223" s="359"/>
      <c r="AL223" s="359"/>
      <c r="AM223" s="359"/>
      <c r="AN223" s="359"/>
      <c r="AO223" s="359"/>
      <c r="AS223" s="359"/>
      <c r="AT223" s="359"/>
      <c r="AU223" s="359"/>
      <c r="AV223" s="359"/>
    </row>
    <row r="224" spans="7:48" x14ac:dyDescent="0.35">
      <c r="G224" s="15"/>
      <c r="H224" s="15"/>
      <c r="I224" s="15"/>
      <c r="J224" s="359"/>
      <c r="K224" s="359"/>
      <c r="L224" s="359"/>
      <c r="M224" s="359"/>
      <c r="Q224" s="359"/>
      <c r="R224" s="359"/>
      <c r="S224" s="359"/>
      <c r="T224" s="359"/>
      <c r="X224" s="359"/>
      <c r="Y224" s="359"/>
      <c r="Z224" s="359"/>
      <c r="AA224" s="359"/>
      <c r="AE224" s="359"/>
      <c r="AF224" s="359"/>
      <c r="AG224" s="359"/>
      <c r="AH224" s="359"/>
      <c r="AL224" s="359"/>
      <c r="AM224" s="359"/>
      <c r="AN224" s="359"/>
      <c r="AO224" s="359"/>
      <c r="AS224" s="359"/>
      <c r="AT224" s="359"/>
      <c r="AU224" s="359"/>
      <c r="AV224" s="359"/>
    </row>
    <row r="225" spans="7:48" x14ac:dyDescent="0.35">
      <c r="G225" s="15"/>
      <c r="H225" s="15"/>
      <c r="I225" s="15"/>
      <c r="J225" s="359"/>
      <c r="K225" s="359"/>
      <c r="L225" s="359"/>
      <c r="M225" s="359"/>
      <c r="Q225" s="359"/>
      <c r="R225" s="359"/>
      <c r="S225" s="359"/>
      <c r="T225" s="359"/>
      <c r="X225" s="359"/>
      <c r="Y225" s="359"/>
      <c r="Z225" s="359"/>
      <c r="AA225" s="359"/>
      <c r="AE225" s="359"/>
      <c r="AF225" s="359"/>
      <c r="AG225" s="359"/>
      <c r="AH225" s="359"/>
      <c r="AL225" s="359"/>
      <c r="AM225" s="359"/>
      <c r="AN225" s="359"/>
      <c r="AO225" s="359"/>
      <c r="AS225" s="359"/>
      <c r="AT225" s="359"/>
      <c r="AU225" s="359"/>
      <c r="AV225" s="359"/>
    </row>
    <row r="226" spans="7:48" x14ac:dyDescent="0.35">
      <c r="G226" s="15"/>
      <c r="H226" s="15"/>
      <c r="I226" s="15"/>
      <c r="J226" s="359"/>
      <c r="K226" s="359"/>
      <c r="L226" s="359"/>
      <c r="M226" s="359"/>
      <c r="Q226" s="359"/>
      <c r="R226" s="359"/>
      <c r="S226" s="359"/>
      <c r="T226" s="359"/>
      <c r="X226" s="359"/>
      <c r="Y226" s="359"/>
      <c r="Z226" s="359"/>
      <c r="AA226" s="359"/>
      <c r="AE226" s="359"/>
      <c r="AF226" s="359"/>
      <c r="AG226" s="359"/>
      <c r="AH226" s="359"/>
      <c r="AL226" s="359"/>
      <c r="AM226" s="359"/>
      <c r="AN226" s="359"/>
      <c r="AO226" s="359"/>
      <c r="AS226" s="359"/>
      <c r="AT226" s="359"/>
      <c r="AU226" s="359"/>
      <c r="AV226" s="359"/>
    </row>
    <row r="227" spans="7:48" x14ac:dyDescent="0.35">
      <c r="G227" s="15"/>
      <c r="H227" s="15"/>
      <c r="I227" s="15"/>
      <c r="J227" s="359"/>
      <c r="K227" s="359"/>
      <c r="L227" s="359"/>
      <c r="M227" s="359"/>
      <c r="Q227" s="359"/>
      <c r="R227" s="359"/>
      <c r="S227" s="359"/>
      <c r="T227" s="359"/>
      <c r="X227" s="359"/>
      <c r="Y227" s="359"/>
      <c r="Z227" s="359"/>
      <c r="AA227" s="359"/>
      <c r="AE227" s="359"/>
      <c r="AF227" s="359"/>
      <c r="AG227" s="359"/>
      <c r="AH227" s="359"/>
      <c r="AL227" s="359"/>
      <c r="AM227" s="359"/>
      <c r="AN227" s="359"/>
      <c r="AO227" s="359"/>
      <c r="AS227" s="359"/>
      <c r="AT227" s="359"/>
      <c r="AU227" s="359"/>
      <c r="AV227" s="359"/>
    </row>
    <row r="228" spans="7:48" x14ac:dyDescent="0.35">
      <c r="G228" s="15"/>
      <c r="H228" s="15"/>
      <c r="I228" s="15"/>
      <c r="J228" s="359"/>
      <c r="K228" s="359"/>
      <c r="L228" s="359"/>
      <c r="M228" s="359"/>
      <c r="Q228" s="359"/>
      <c r="R228" s="359"/>
      <c r="S228" s="359"/>
      <c r="T228" s="359"/>
      <c r="X228" s="359"/>
      <c r="Y228" s="359"/>
      <c r="Z228" s="359"/>
      <c r="AA228" s="359"/>
      <c r="AE228" s="359"/>
      <c r="AF228" s="359"/>
      <c r="AG228" s="359"/>
      <c r="AH228" s="359"/>
      <c r="AL228" s="359"/>
      <c r="AM228" s="359"/>
      <c r="AN228" s="359"/>
      <c r="AO228" s="359"/>
      <c r="AS228" s="359"/>
      <c r="AT228" s="359"/>
      <c r="AU228" s="359"/>
      <c r="AV228" s="359"/>
    </row>
    <row r="229" spans="7:48" x14ac:dyDescent="0.35">
      <c r="G229" s="15"/>
      <c r="H229" s="15"/>
      <c r="I229" s="15"/>
      <c r="J229" s="359"/>
      <c r="K229" s="359"/>
      <c r="L229" s="359"/>
      <c r="M229" s="359"/>
      <c r="Q229" s="359"/>
      <c r="R229" s="359"/>
      <c r="S229" s="359"/>
      <c r="T229" s="359"/>
      <c r="X229" s="359"/>
      <c r="Y229" s="359"/>
      <c r="Z229" s="359"/>
      <c r="AA229" s="359"/>
      <c r="AE229" s="359"/>
      <c r="AF229" s="359"/>
      <c r="AG229" s="359"/>
      <c r="AH229" s="359"/>
      <c r="AL229" s="359"/>
      <c r="AM229" s="359"/>
      <c r="AN229" s="359"/>
      <c r="AO229" s="359"/>
      <c r="AS229" s="359"/>
      <c r="AT229" s="359"/>
      <c r="AU229" s="359"/>
      <c r="AV229" s="359"/>
    </row>
    <row r="230" spans="7:48" x14ac:dyDescent="0.35">
      <c r="G230" s="15"/>
      <c r="H230" s="15"/>
      <c r="I230" s="15"/>
      <c r="J230" s="359"/>
      <c r="K230" s="359"/>
      <c r="L230" s="359"/>
      <c r="M230" s="359"/>
      <c r="Q230" s="359"/>
      <c r="R230" s="359"/>
      <c r="S230" s="359"/>
      <c r="T230" s="359"/>
      <c r="X230" s="359"/>
      <c r="Y230" s="359"/>
      <c r="Z230" s="359"/>
      <c r="AA230" s="359"/>
      <c r="AE230" s="359"/>
      <c r="AF230" s="359"/>
      <c r="AG230" s="359"/>
      <c r="AH230" s="359"/>
      <c r="AL230" s="359"/>
      <c r="AM230" s="359"/>
      <c r="AN230" s="359"/>
      <c r="AO230" s="359"/>
      <c r="AS230" s="359"/>
      <c r="AT230" s="359"/>
      <c r="AU230" s="359"/>
      <c r="AV230" s="359"/>
    </row>
    <row r="231" spans="7:48" x14ac:dyDescent="0.35">
      <c r="G231" s="15"/>
      <c r="H231" s="15"/>
      <c r="I231" s="15"/>
      <c r="J231" s="359"/>
      <c r="K231" s="359"/>
      <c r="L231" s="359"/>
      <c r="M231" s="359"/>
      <c r="Q231" s="359"/>
      <c r="R231" s="359"/>
      <c r="S231" s="359"/>
      <c r="T231" s="359"/>
      <c r="X231" s="359"/>
      <c r="Y231" s="359"/>
      <c r="Z231" s="359"/>
      <c r="AA231" s="359"/>
      <c r="AE231" s="359"/>
      <c r="AF231" s="359"/>
      <c r="AG231" s="359"/>
      <c r="AH231" s="359"/>
      <c r="AL231" s="359"/>
      <c r="AM231" s="359"/>
      <c r="AN231" s="359"/>
      <c r="AO231" s="359"/>
      <c r="AS231" s="359"/>
      <c r="AT231" s="359"/>
      <c r="AU231" s="359"/>
      <c r="AV231" s="359"/>
    </row>
    <row r="232" spans="7:48" x14ac:dyDescent="0.35">
      <c r="G232" s="15"/>
      <c r="H232" s="15"/>
      <c r="I232" s="15"/>
      <c r="J232" s="359"/>
      <c r="K232" s="359"/>
      <c r="L232" s="359"/>
      <c r="M232" s="359"/>
      <c r="Q232" s="359"/>
      <c r="R232" s="359"/>
      <c r="S232" s="359"/>
      <c r="T232" s="359"/>
      <c r="X232" s="359"/>
      <c r="Y232" s="359"/>
      <c r="Z232" s="359"/>
      <c r="AA232" s="359"/>
      <c r="AE232" s="359"/>
      <c r="AF232" s="359"/>
      <c r="AG232" s="359"/>
      <c r="AH232" s="359"/>
      <c r="AL232" s="359"/>
      <c r="AM232" s="359"/>
      <c r="AN232" s="359"/>
      <c r="AO232" s="359"/>
      <c r="AS232" s="359"/>
      <c r="AT232" s="359"/>
      <c r="AU232" s="359"/>
      <c r="AV232" s="359"/>
    </row>
    <row r="233" spans="7:48" x14ac:dyDescent="0.35">
      <c r="G233" s="15"/>
      <c r="H233" s="15"/>
      <c r="I233" s="15"/>
      <c r="J233" s="359"/>
      <c r="K233" s="359"/>
      <c r="L233" s="359"/>
      <c r="M233" s="359"/>
      <c r="Q233" s="359"/>
      <c r="R233" s="359"/>
      <c r="S233" s="359"/>
      <c r="T233" s="359"/>
      <c r="X233" s="359"/>
      <c r="Y233" s="359"/>
      <c r="Z233" s="359"/>
      <c r="AA233" s="359"/>
      <c r="AE233" s="359"/>
      <c r="AF233" s="359"/>
      <c r="AG233" s="359"/>
      <c r="AH233" s="359"/>
      <c r="AL233" s="359"/>
      <c r="AM233" s="359"/>
      <c r="AN233" s="359"/>
      <c r="AO233" s="359"/>
      <c r="AS233" s="359"/>
      <c r="AT233" s="359"/>
      <c r="AU233" s="359"/>
      <c r="AV233" s="359"/>
    </row>
    <row r="234" spans="7:48" x14ac:dyDescent="0.35">
      <c r="G234" s="15"/>
      <c r="H234" s="15"/>
      <c r="I234" s="15"/>
      <c r="J234" s="359"/>
      <c r="K234" s="359"/>
      <c r="L234" s="359"/>
      <c r="M234" s="359"/>
      <c r="Q234" s="359"/>
      <c r="R234" s="359"/>
      <c r="S234" s="359"/>
      <c r="T234" s="359"/>
      <c r="X234" s="359"/>
      <c r="Y234" s="359"/>
      <c r="Z234" s="359"/>
      <c r="AA234" s="359"/>
      <c r="AE234" s="359"/>
      <c r="AF234" s="359"/>
      <c r="AG234" s="359"/>
      <c r="AH234" s="359"/>
      <c r="AL234" s="359"/>
      <c r="AM234" s="359"/>
      <c r="AN234" s="359"/>
      <c r="AO234" s="359"/>
      <c r="AS234" s="359"/>
      <c r="AT234" s="359"/>
      <c r="AU234" s="359"/>
      <c r="AV234" s="359"/>
    </row>
    <row r="235" spans="7:48" x14ac:dyDescent="0.35">
      <c r="G235" s="15"/>
      <c r="H235" s="15"/>
      <c r="I235" s="15"/>
      <c r="J235" s="359"/>
      <c r="K235" s="359"/>
      <c r="L235" s="359"/>
      <c r="M235" s="359"/>
      <c r="Q235" s="359"/>
      <c r="R235" s="359"/>
      <c r="S235" s="359"/>
      <c r="T235" s="359"/>
      <c r="X235" s="359"/>
      <c r="Y235" s="359"/>
      <c r="Z235" s="359"/>
      <c r="AA235" s="359"/>
      <c r="AE235" s="359"/>
      <c r="AF235" s="359"/>
      <c r="AG235" s="359"/>
      <c r="AH235" s="359"/>
      <c r="AL235" s="359"/>
      <c r="AM235" s="359"/>
      <c r="AN235" s="359"/>
      <c r="AO235" s="359"/>
      <c r="AS235" s="359"/>
      <c r="AT235" s="359"/>
      <c r="AU235" s="359"/>
      <c r="AV235" s="359"/>
    </row>
    <row r="236" spans="7:48" x14ac:dyDescent="0.35">
      <c r="G236" s="15"/>
      <c r="H236" s="15"/>
      <c r="I236" s="15"/>
      <c r="J236" s="359"/>
      <c r="K236" s="359"/>
      <c r="L236" s="359"/>
      <c r="M236" s="359"/>
      <c r="Q236" s="359"/>
      <c r="R236" s="359"/>
      <c r="S236" s="359"/>
      <c r="T236" s="359"/>
      <c r="X236" s="359"/>
      <c r="Y236" s="359"/>
      <c r="Z236" s="359"/>
      <c r="AA236" s="359"/>
      <c r="AE236" s="359"/>
      <c r="AF236" s="359"/>
      <c r="AG236" s="359"/>
      <c r="AH236" s="359"/>
      <c r="AL236" s="359"/>
      <c r="AM236" s="359"/>
      <c r="AN236" s="359"/>
      <c r="AO236" s="359"/>
      <c r="AS236" s="359"/>
      <c r="AT236" s="359"/>
      <c r="AU236" s="359"/>
      <c r="AV236" s="359"/>
    </row>
    <row r="237" spans="7:48" x14ac:dyDescent="0.35">
      <c r="G237" s="15"/>
      <c r="H237" s="15"/>
      <c r="I237" s="15"/>
      <c r="J237" s="359"/>
      <c r="K237" s="359"/>
      <c r="L237" s="359"/>
      <c r="M237" s="359"/>
      <c r="Q237" s="359"/>
      <c r="R237" s="359"/>
      <c r="S237" s="359"/>
      <c r="T237" s="359"/>
      <c r="X237" s="359"/>
      <c r="Y237" s="359"/>
      <c r="Z237" s="359"/>
      <c r="AA237" s="359"/>
      <c r="AE237" s="359"/>
      <c r="AF237" s="359"/>
      <c r="AG237" s="359"/>
      <c r="AH237" s="359"/>
      <c r="AL237" s="359"/>
      <c r="AM237" s="359"/>
      <c r="AN237" s="359"/>
      <c r="AO237" s="359"/>
      <c r="AS237" s="359"/>
      <c r="AT237" s="359"/>
      <c r="AU237" s="359"/>
      <c r="AV237" s="359"/>
    </row>
    <row r="238" spans="7:48" x14ac:dyDescent="0.35">
      <c r="G238" s="15"/>
      <c r="H238" s="15"/>
      <c r="I238" s="15"/>
      <c r="J238" s="359"/>
      <c r="K238" s="359"/>
      <c r="L238" s="359"/>
      <c r="M238" s="359"/>
      <c r="Q238" s="359"/>
      <c r="R238" s="359"/>
      <c r="S238" s="359"/>
      <c r="T238" s="359"/>
      <c r="X238" s="359"/>
      <c r="Y238" s="359"/>
      <c r="Z238" s="359"/>
      <c r="AA238" s="359"/>
      <c r="AE238" s="359"/>
      <c r="AF238" s="359"/>
      <c r="AG238" s="359"/>
      <c r="AH238" s="359"/>
      <c r="AL238" s="359"/>
      <c r="AM238" s="359"/>
      <c r="AN238" s="359"/>
      <c r="AO238" s="359"/>
      <c r="AS238" s="359"/>
      <c r="AT238" s="359"/>
      <c r="AU238" s="359"/>
      <c r="AV238" s="359"/>
    </row>
    <row r="239" spans="7:48" x14ac:dyDescent="0.35">
      <c r="G239" s="15"/>
      <c r="H239" s="15"/>
      <c r="I239" s="15"/>
      <c r="J239" s="359"/>
      <c r="K239" s="359"/>
      <c r="L239" s="359"/>
      <c r="M239" s="359"/>
      <c r="Q239" s="359"/>
      <c r="R239" s="359"/>
      <c r="S239" s="359"/>
      <c r="T239" s="359"/>
      <c r="X239" s="359"/>
      <c r="Y239" s="359"/>
      <c r="Z239" s="359"/>
      <c r="AA239" s="359"/>
      <c r="AE239" s="359"/>
      <c r="AF239" s="359"/>
      <c r="AG239" s="359"/>
      <c r="AH239" s="359"/>
      <c r="AL239" s="359"/>
      <c r="AM239" s="359"/>
      <c r="AN239" s="359"/>
      <c r="AO239" s="359"/>
      <c r="AS239" s="359"/>
      <c r="AT239" s="359"/>
      <c r="AU239" s="359"/>
      <c r="AV239" s="359"/>
    </row>
    <row r="240" spans="7:48" x14ac:dyDescent="0.35">
      <c r="G240" s="15"/>
      <c r="H240" s="15"/>
      <c r="I240" s="15"/>
      <c r="J240" s="359"/>
      <c r="K240" s="359"/>
      <c r="L240" s="359"/>
      <c r="M240" s="359"/>
      <c r="Q240" s="359"/>
      <c r="R240" s="359"/>
      <c r="S240" s="359"/>
      <c r="T240" s="359"/>
      <c r="X240" s="359"/>
      <c r="Y240" s="359"/>
      <c r="Z240" s="359"/>
      <c r="AA240" s="359"/>
      <c r="AE240" s="359"/>
      <c r="AF240" s="359"/>
      <c r="AG240" s="359"/>
      <c r="AH240" s="359"/>
      <c r="AL240" s="359"/>
      <c r="AM240" s="359"/>
      <c r="AN240" s="359"/>
      <c r="AO240" s="359"/>
      <c r="AS240" s="359"/>
      <c r="AT240" s="359"/>
      <c r="AU240" s="359"/>
      <c r="AV240" s="359"/>
    </row>
    <row r="241" spans="7:48" x14ac:dyDescent="0.35">
      <c r="G241" s="15"/>
      <c r="H241" s="15"/>
      <c r="I241" s="15"/>
      <c r="J241" s="359"/>
      <c r="K241" s="359"/>
      <c r="L241" s="359"/>
      <c r="M241" s="359"/>
      <c r="Q241" s="359"/>
      <c r="R241" s="359"/>
      <c r="S241" s="359"/>
      <c r="T241" s="359"/>
      <c r="X241" s="359"/>
      <c r="Y241" s="359"/>
      <c r="Z241" s="359"/>
      <c r="AA241" s="359"/>
      <c r="AE241" s="359"/>
      <c r="AF241" s="359"/>
      <c r="AG241" s="359"/>
      <c r="AH241" s="359"/>
      <c r="AL241" s="359"/>
      <c r="AM241" s="359"/>
      <c r="AN241" s="359"/>
      <c r="AO241" s="359"/>
      <c r="AS241" s="359"/>
      <c r="AT241" s="359"/>
      <c r="AU241" s="359"/>
      <c r="AV241" s="359"/>
    </row>
    <row r="242" spans="7:48" x14ac:dyDescent="0.35">
      <c r="G242" s="15"/>
      <c r="H242" s="15"/>
      <c r="I242" s="15"/>
      <c r="J242" s="359"/>
      <c r="K242" s="359"/>
      <c r="L242" s="359"/>
      <c r="M242" s="359"/>
      <c r="Q242" s="359"/>
      <c r="R242" s="359"/>
      <c r="S242" s="359"/>
      <c r="T242" s="359"/>
      <c r="X242" s="359"/>
      <c r="Y242" s="359"/>
      <c r="Z242" s="359"/>
      <c r="AA242" s="359"/>
      <c r="AE242" s="359"/>
      <c r="AF242" s="359"/>
      <c r="AG242" s="359"/>
      <c r="AH242" s="359"/>
      <c r="AL242" s="359"/>
      <c r="AM242" s="359"/>
      <c r="AN242" s="359"/>
      <c r="AO242" s="359"/>
      <c r="AS242" s="359"/>
      <c r="AT242" s="359"/>
      <c r="AU242" s="359"/>
      <c r="AV242" s="359"/>
    </row>
    <row r="243" spans="7:48" x14ac:dyDescent="0.35">
      <c r="G243" s="15"/>
      <c r="H243" s="15"/>
      <c r="I243" s="15"/>
      <c r="J243" s="359"/>
      <c r="K243" s="359"/>
      <c r="L243" s="359"/>
      <c r="M243" s="359"/>
      <c r="Q243" s="359"/>
      <c r="R243" s="359"/>
      <c r="S243" s="359"/>
      <c r="T243" s="359"/>
      <c r="X243" s="359"/>
      <c r="Y243" s="359"/>
      <c r="Z243" s="359"/>
      <c r="AA243" s="359"/>
      <c r="AE243" s="359"/>
      <c r="AF243" s="359"/>
      <c r="AG243" s="359"/>
      <c r="AH243" s="359"/>
      <c r="AL243" s="359"/>
      <c r="AM243" s="359"/>
      <c r="AN243" s="359"/>
      <c r="AO243" s="359"/>
      <c r="AS243" s="359"/>
      <c r="AT243" s="359"/>
      <c r="AU243" s="359"/>
      <c r="AV243" s="359"/>
    </row>
    <row r="244" spans="7:48" x14ac:dyDescent="0.35">
      <c r="G244" s="15"/>
      <c r="H244" s="15"/>
      <c r="I244" s="15"/>
      <c r="J244" s="359"/>
      <c r="K244" s="359"/>
      <c r="L244" s="359"/>
      <c r="M244" s="359"/>
      <c r="Q244" s="359"/>
      <c r="R244" s="359"/>
      <c r="S244" s="359"/>
      <c r="T244" s="359"/>
      <c r="X244" s="359"/>
      <c r="Y244" s="359"/>
      <c r="Z244" s="359"/>
      <c r="AA244" s="359"/>
      <c r="AE244" s="359"/>
      <c r="AF244" s="359"/>
      <c r="AG244" s="359"/>
      <c r="AH244" s="359"/>
      <c r="AL244" s="359"/>
      <c r="AM244" s="359"/>
      <c r="AN244" s="359"/>
      <c r="AO244" s="359"/>
      <c r="AS244" s="359"/>
      <c r="AT244" s="359"/>
      <c r="AU244" s="359"/>
      <c r="AV244" s="359"/>
    </row>
    <row r="245" spans="7:48" x14ac:dyDescent="0.35">
      <c r="G245" s="15"/>
      <c r="H245" s="15"/>
      <c r="I245" s="15"/>
      <c r="J245" s="359"/>
      <c r="K245" s="359"/>
      <c r="L245" s="359"/>
      <c r="M245" s="359"/>
      <c r="Q245" s="359"/>
      <c r="R245" s="359"/>
      <c r="S245" s="359"/>
      <c r="T245" s="359"/>
      <c r="X245" s="359"/>
      <c r="Y245" s="359"/>
      <c r="Z245" s="359"/>
      <c r="AA245" s="359"/>
      <c r="AE245" s="359"/>
      <c r="AF245" s="359"/>
      <c r="AG245" s="359"/>
      <c r="AH245" s="359"/>
      <c r="AL245" s="359"/>
      <c r="AM245" s="359"/>
      <c r="AN245" s="359"/>
      <c r="AO245" s="359"/>
      <c r="AS245" s="359"/>
      <c r="AT245" s="359"/>
      <c r="AU245" s="359"/>
      <c r="AV245" s="359"/>
    </row>
    <row r="246" spans="7:48" x14ac:dyDescent="0.35">
      <c r="G246" s="15"/>
      <c r="H246" s="15"/>
      <c r="I246" s="15"/>
      <c r="J246" s="359"/>
      <c r="K246" s="359"/>
      <c r="L246" s="359"/>
      <c r="M246" s="359"/>
      <c r="Q246" s="359"/>
      <c r="R246" s="359"/>
      <c r="S246" s="359"/>
      <c r="T246" s="359"/>
      <c r="X246" s="359"/>
      <c r="Y246" s="359"/>
      <c r="Z246" s="359"/>
      <c r="AA246" s="359"/>
      <c r="AE246" s="359"/>
      <c r="AF246" s="359"/>
      <c r="AG246" s="359"/>
      <c r="AH246" s="359"/>
      <c r="AL246" s="359"/>
      <c r="AM246" s="359"/>
      <c r="AN246" s="359"/>
      <c r="AO246" s="359"/>
      <c r="AS246" s="359"/>
      <c r="AT246" s="359"/>
      <c r="AU246" s="359"/>
      <c r="AV246" s="359"/>
    </row>
    <row r="247" spans="7:48" x14ac:dyDescent="0.35">
      <c r="G247" s="15"/>
      <c r="H247" s="15"/>
      <c r="I247" s="15"/>
      <c r="J247" s="359"/>
      <c r="K247" s="359"/>
      <c r="L247" s="359"/>
      <c r="M247" s="359"/>
      <c r="Q247" s="359"/>
      <c r="R247" s="359"/>
      <c r="S247" s="359"/>
      <c r="T247" s="359"/>
      <c r="X247" s="359"/>
      <c r="Y247" s="359"/>
      <c r="Z247" s="359"/>
      <c r="AA247" s="359"/>
      <c r="AE247" s="359"/>
      <c r="AF247" s="359"/>
      <c r="AG247" s="359"/>
      <c r="AH247" s="359"/>
      <c r="AL247" s="359"/>
      <c r="AM247" s="359"/>
      <c r="AN247" s="359"/>
      <c r="AO247" s="359"/>
      <c r="AS247" s="359"/>
      <c r="AT247" s="359"/>
      <c r="AU247" s="359"/>
      <c r="AV247" s="359"/>
    </row>
    <row r="248" spans="7:48" x14ac:dyDescent="0.35">
      <c r="G248" s="15"/>
      <c r="H248" s="15"/>
      <c r="I248" s="15"/>
      <c r="J248" s="359"/>
      <c r="K248" s="359"/>
      <c r="L248" s="359"/>
      <c r="M248" s="359"/>
      <c r="Q248" s="359"/>
      <c r="R248" s="359"/>
      <c r="S248" s="359"/>
      <c r="T248" s="359"/>
      <c r="X248" s="359"/>
      <c r="Y248" s="359"/>
      <c r="Z248" s="359"/>
      <c r="AA248" s="359"/>
      <c r="AE248" s="359"/>
      <c r="AF248" s="359"/>
      <c r="AG248" s="359"/>
      <c r="AH248" s="359"/>
      <c r="AL248" s="359"/>
      <c r="AM248" s="359"/>
      <c r="AN248" s="359"/>
      <c r="AO248" s="359"/>
      <c r="AS248" s="359"/>
      <c r="AT248" s="359"/>
      <c r="AU248" s="359"/>
      <c r="AV248" s="359"/>
    </row>
    <row r="249" spans="7:48" x14ac:dyDescent="0.35">
      <c r="G249" s="15"/>
      <c r="H249" s="15"/>
      <c r="I249" s="15"/>
      <c r="J249" s="359"/>
      <c r="K249" s="359"/>
      <c r="L249" s="359"/>
      <c r="M249" s="359"/>
      <c r="Q249" s="359"/>
      <c r="R249" s="359"/>
      <c r="S249" s="359"/>
      <c r="T249" s="359"/>
      <c r="X249" s="359"/>
      <c r="Y249" s="359"/>
      <c r="Z249" s="359"/>
      <c r="AA249" s="359"/>
      <c r="AE249" s="359"/>
      <c r="AF249" s="359"/>
      <c r="AG249" s="359"/>
      <c r="AH249" s="359"/>
      <c r="AL249" s="359"/>
      <c r="AM249" s="359"/>
      <c r="AN249" s="359"/>
      <c r="AO249" s="359"/>
      <c r="AS249" s="359"/>
      <c r="AT249" s="359"/>
      <c r="AU249" s="359"/>
      <c r="AV249" s="359"/>
    </row>
    <row r="250" spans="7:48" x14ac:dyDescent="0.35">
      <c r="G250" s="15"/>
      <c r="H250" s="15"/>
      <c r="I250" s="15"/>
      <c r="J250" s="359"/>
      <c r="K250" s="359"/>
      <c r="L250" s="359"/>
      <c r="M250" s="359"/>
      <c r="Q250" s="359"/>
      <c r="R250" s="359"/>
      <c r="S250" s="359"/>
      <c r="T250" s="359"/>
      <c r="X250" s="359"/>
      <c r="Y250" s="359"/>
      <c r="Z250" s="359"/>
      <c r="AA250" s="359"/>
      <c r="AE250" s="359"/>
      <c r="AF250" s="359"/>
      <c r="AG250" s="359"/>
      <c r="AH250" s="359"/>
      <c r="AL250" s="359"/>
      <c r="AM250" s="359"/>
      <c r="AN250" s="359"/>
      <c r="AO250" s="359"/>
      <c r="AS250" s="359"/>
      <c r="AT250" s="359"/>
      <c r="AU250" s="359"/>
      <c r="AV250" s="359"/>
    </row>
    <row r="251" spans="7:48" x14ac:dyDescent="0.35">
      <c r="G251" s="15"/>
      <c r="H251" s="15"/>
      <c r="I251" s="15"/>
      <c r="J251" s="359"/>
      <c r="K251" s="359"/>
      <c r="L251" s="359"/>
      <c r="M251" s="359"/>
      <c r="Q251" s="359"/>
      <c r="R251" s="359"/>
      <c r="S251" s="359"/>
      <c r="T251" s="359"/>
      <c r="X251" s="359"/>
      <c r="Y251" s="359"/>
      <c r="Z251" s="359"/>
      <c r="AA251" s="359"/>
      <c r="AE251" s="359"/>
      <c r="AF251" s="359"/>
      <c r="AG251" s="359"/>
      <c r="AH251" s="359"/>
      <c r="AL251" s="359"/>
      <c r="AM251" s="359"/>
      <c r="AN251" s="359"/>
      <c r="AO251" s="359"/>
      <c r="AS251" s="359"/>
      <c r="AT251" s="359"/>
      <c r="AU251" s="359"/>
      <c r="AV251" s="359"/>
    </row>
    <row r="252" spans="7:48" x14ac:dyDescent="0.35">
      <c r="G252" s="15"/>
      <c r="H252" s="15"/>
      <c r="I252" s="15"/>
      <c r="J252" s="359"/>
      <c r="K252" s="359"/>
      <c r="L252" s="359"/>
      <c r="M252" s="359"/>
      <c r="Q252" s="359"/>
      <c r="R252" s="359"/>
      <c r="S252" s="359"/>
      <c r="T252" s="359"/>
      <c r="X252" s="359"/>
      <c r="Y252" s="359"/>
      <c r="Z252" s="359"/>
      <c r="AA252" s="359"/>
      <c r="AE252" s="359"/>
      <c r="AF252" s="359"/>
      <c r="AG252" s="359"/>
      <c r="AH252" s="359"/>
      <c r="AL252" s="359"/>
      <c r="AM252" s="359"/>
      <c r="AN252" s="359"/>
      <c r="AO252" s="359"/>
      <c r="AS252" s="359"/>
      <c r="AT252" s="359"/>
      <c r="AU252" s="359"/>
      <c r="AV252" s="359"/>
    </row>
    <row r="253" spans="7:48" x14ac:dyDescent="0.35">
      <c r="G253" s="15"/>
      <c r="H253" s="15"/>
      <c r="I253" s="15"/>
      <c r="J253" s="359"/>
      <c r="K253" s="359"/>
      <c r="L253" s="359"/>
      <c r="M253" s="359"/>
      <c r="Q253" s="359"/>
      <c r="R253" s="359"/>
      <c r="S253" s="359"/>
      <c r="T253" s="359"/>
      <c r="X253" s="359"/>
      <c r="Y253" s="359"/>
      <c r="Z253" s="359"/>
      <c r="AA253" s="359"/>
      <c r="AE253" s="359"/>
      <c r="AF253" s="359"/>
      <c r="AG253" s="359"/>
      <c r="AH253" s="359"/>
      <c r="AL253" s="359"/>
      <c r="AM253" s="359"/>
      <c r="AN253" s="359"/>
      <c r="AO253" s="359"/>
      <c r="AS253" s="359"/>
      <c r="AT253" s="359"/>
      <c r="AU253" s="359"/>
      <c r="AV253" s="359"/>
    </row>
    <row r="254" spans="7:48" x14ac:dyDescent="0.35">
      <c r="G254" s="15"/>
      <c r="H254" s="15"/>
      <c r="I254" s="15"/>
      <c r="J254" s="359"/>
      <c r="K254" s="359"/>
      <c r="L254" s="359"/>
      <c r="M254" s="359"/>
      <c r="Q254" s="359"/>
      <c r="R254" s="359"/>
      <c r="S254" s="359"/>
      <c r="T254" s="359"/>
      <c r="X254" s="359"/>
      <c r="Y254" s="359"/>
      <c r="Z254" s="359"/>
      <c r="AA254" s="359"/>
      <c r="AE254" s="359"/>
      <c r="AF254" s="359"/>
      <c r="AG254" s="359"/>
      <c r="AH254" s="359"/>
      <c r="AL254" s="359"/>
      <c r="AM254" s="359"/>
      <c r="AN254" s="359"/>
      <c r="AO254" s="359"/>
      <c r="AS254" s="359"/>
      <c r="AT254" s="359"/>
      <c r="AU254" s="359"/>
      <c r="AV254" s="359"/>
    </row>
    <row r="255" spans="7:48" x14ac:dyDescent="0.35">
      <c r="G255" s="15"/>
      <c r="H255" s="15"/>
      <c r="I255" s="15"/>
      <c r="J255" s="359"/>
      <c r="K255" s="359"/>
      <c r="L255" s="359"/>
      <c r="M255" s="359"/>
      <c r="Q255" s="359"/>
      <c r="R255" s="359"/>
      <c r="S255" s="359"/>
      <c r="T255" s="359"/>
      <c r="X255" s="359"/>
      <c r="Y255" s="359"/>
      <c r="Z255" s="359"/>
      <c r="AA255" s="359"/>
      <c r="AE255" s="359"/>
      <c r="AF255" s="359"/>
      <c r="AG255" s="359"/>
      <c r="AH255" s="359"/>
      <c r="AL255" s="359"/>
      <c r="AM255" s="359"/>
      <c r="AN255" s="359"/>
      <c r="AO255" s="359"/>
      <c r="AS255" s="359"/>
      <c r="AT255" s="359"/>
      <c r="AU255" s="359"/>
      <c r="AV255" s="359"/>
    </row>
    <row r="256" spans="7:48" x14ac:dyDescent="0.35">
      <c r="G256" s="15"/>
      <c r="H256" s="15"/>
      <c r="I256" s="15"/>
      <c r="J256" s="359"/>
      <c r="K256" s="359"/>
      <c r="L256" s="359"/>
      <c r="M256" s="359"/>
      <c r="Q256" s="359"/>
      <c r="R256" s="359"/>
      <c r="S256" s="359"/>
      <c r="T256" s="359"/>
      <c r="X256" s="359"/>
      <c r="Y256" s="359"/>
      <c r="Z256" s="359"/>
      <c r="AA256" s="359"/>
      <c r="AE256" s="359"/>
      <c r="AF256" s="359"/>
      <c r="AG256" s="359"/>
      <c r="AH256" s="359"/>
      <c r="AL256" s="359"/>
      <c r="AM256" s="359"/>
      <c r="AN256" s="359"/>
      <c r="AO256" s="359"/>
      <c r="AS256" s="359"/>
      <c r="AT256" s="359"/>
      <c r="AU256" s="359"/>
      <c r="AV256" s="359"/>
    </row>
    <row r="257" spans="7:48" x14ac:dyDescent="0.35">
      <c r="G257" s="15"/>
      <c r="H257" s="15"/>
      <c r="I257" s="15"/>
      <c r="J257" s="359"/>
      <c r="K257" s="359"/>
      <c r="L257" s="359"/>
      <c r="M257" s="359"/>
      <c r="Q257" s="359"/>
      <c r="R257" s="359"/>
      <c r="S257" s="359"/>
      <c r="T257" s="359"/>
      <c r="X257" s="359"/>
      <c r="Y257" s="359"/>
      <c r="Z257" s="359"/>
      <c r="AA257" s="359"/>
      <c r="AE257" s="359"/>
      <c r="AF257" s="359"/>
      <c r="AG257" s="359"/>
      <c r="AH257" s="359"/>
      <c r="AL257" s="359"/>
      <c r="AM257" s="359"/>
      <c r="AN257" s="359"/>
      <c r="AO257" s="359"/>
      <c r="AS257" s="359"/>
      <c r="AT257" s="359"/>
      <c r="AU257" s="359"/>
      <c r="AV257" s="359"/>
    </row>
    <row r="258" spans="7:48" x14ac:dyDescent="0.35">
      <c r="G258" s="15"/>
      <c r="H258" s="15"/>
      <c r="I258" s="15"/>
      <c r="J258" s="359"/>
      <c r="K258" s="359"/>
      <c r="L258" s="359"/>
      <c r="M258" s="359"/>
      <c r="Q258" s="359"/>
      <c r="R258" s="359"/>
      <c r="S258" s="359"/>
      <c r="T258" s="359"/>
      <c r="X258" s="359"/>
      <c r="Y258" s="359"/>
      <c r="Z258" s="359"/>
      <c r="AA258" s="359"/>
      <c r="AE258" s="359"/>
      <c r="AF258" s="359"/>
      <c r="AG258" s="359"/>
      <c r="AH258" s="359"/>
      <c r="AL258" s="359"/>
      <c r="AM258" s="359"/>
      <c r="AN258" s="359"/>
      <c r="AO258" s="359"/>
      <c r="AS258" s="359"/>
      <c r="AT258" s="359"/>
      <c r="AU258" s="359"/>
      <c r="AV258" s="359"/>
    </row>
    <row r="259" spans="7:48" x14ac:dyDescent="0.35">
      <c r="G259" s="15"/>
      <c r="H259" s="15"/>
      <c r="I259" s="15"/>
      <c r="J259" s="359"/>
      <c r="K259" s="359"/>
      <c r="L259" s="359"/>
      <c r="M259" s="359"/>
      <c r="Q259" s="359"/>
      <c r="R259" s="359"/>
      <c r="S259" s="359"/>
      <c r="T259" s="359"/>
      <c r="X259" s="359"/>
      <c r="Y259" s="359"/>
      <c r="Z259" s="359"/>
      <c r="AA259" s="359"/>
      <c r="AE259" s="359"/>
      <c r="AF259" s="359"/>
      <c r="AG259" s="359"/>
      <c r="AH259" s="359"/>
      <c r="AL259" s="359"/>
      <c r="AM259" s="359"/>
      <c r="AN259" s="359"/>
      <c r="AO259" s="359"/>
      <c r="AS259" s="359"/>
      <c r="AT259" s="359"/>
      <c r="AU259" s="359"/>
      <c r="AV259" s="359"/>
    </row>
    <row r="260" spans="7:48" x14ac:dyDescent="0.35">
      <c r="G260" s="15"/>
      <c r="H260" s="15"/>
      <c r="I260" s="15"/>
      <c r="J260" s="359"/>
      <c r="K260" s="359"/>
      <c r="L260" s="359"/>
      <c r="M260" s="359"/>
      <c r="Q260" s="359"/>
      <c r="R260" s="359"/>
      <c r="S260" s="359"/>
      <c r="T260" s="359"/>
      <c r="X260" s="359"/>
      <c r="Y260" s="359"/>
      <c r="Z260" s="359"/>
      <c r="AA260" s="359"/>
      <c r="AE260" s="359"/>
      <c r="AF260" s="359"/>
      <c r="AG260" s="359"/>
      <c r="AH260" s="359"/>
      <c r="AL260" s="359"/>
      <c r="AM260" s="359"/>
      <c r="AN260" s="359"/>
      <c r="AO260" s="359"/>
      <c r="AS260" s="359"/>
      <c r="AT260" s="359"/>
      <c r="AU260" s="359"/>
      <c r="AV260" s="359"/>
    </row>
    <row r="261" spans="7:48" x14ac:dyDescent="0.35">
      <c r="G261" s="15"/>
      <c r="H261" s="15"/>
      <c r="I261" s="15"/>
      <c r="J261" s="359"/>
      <c r="K261" s="359"/>
      <c r="L261" s="359"/>
      <c r="M261" s="359"/>
      <c r="Q261" s="359"/>
      <c r="R261" s="359"/>
      <c r="S261" s="359"/>
      <c r="T261" s="359"/>
      <c r="X261" s="359"/>
      <c r="Y261" s="359"/>
      <c r="Z261" s="359"/>
      <c r="AA261" s="359"/>
      <c r="AE261" s="359"/>
      <c r="AF261" s="359"/>
      <c r="AG261" s="359"/>
      <c r="AH261" s="359"/>
      <c r="AL261" s="359"/>
      <c r="AM261" s="359"/>
      <c r="AN261" s="359"/>
      <c r="AO261" s="359"/>
      <c r="AS261" s="359"/>
      <c r="AT261" s="359"/>
      <c r="AU261" s="359"/>
      <c r="AV261" s="359"/>
    </row>
    <row r="262" spans="7:48" x14ac:dyDescent="0.35">
      <c r="G262" s="15"/>
      <c r="H262" s="15"/>
      <c r="I262" s="15"/>
      <c r="J262" s="359"/>
      <c r="K262" s="359"/>
      <c r="L262" s="359"/>
      <c r="M262" s="359"/>
      <c r="Q262" s="359"/>
      <c r="R262" s="359"/>
      <c r="S262" s="359"/>
      <c r="T262" s="359"/>
      <c r="X262" s="359"/>
      <c r="Y262" s="359"/>
      <c r="Z262" s="359"/>
      <c r="AA262" s="359"/>
      <c r="AE262" s="359"/>
      <c r="AF262" s="359"/>
      <c r="AG262" s="359"/>
      <c r="AH262" s="359"/>
      <c r="AL262" s="359"/>
      <c r="AM262" s="359"/>
      <c r="AN262" s="359"/>
      <c r="AO262" s="359"/>
      <c r="AS262" s="359"/>
      <c r="AT262" s="359"/>
      <c r="AU262" s="359"/>
      <c r="AV262" s="359"/>
    </row>
    <row r="263" spans="7:48" x14ac:dyDescent="0.35">
      <c r="G263" s="15"/>
      <c r="H263" s="15"/>
      <c r="I263" s="15"/>
      <c r="J263" s="359"/>
      <c r="K263" s="359"/>
      <c r="L263" s="359"/>
      <c r="M263" s="359"/>
      <c r="Q263" s="359"/>
      <c r="R263" s="359"/>
      <c r="S263" s="359"/>
      <c r="T263" s="359"/>
      <c r="X263" s="359"/>
      <c r="Y263" s="359"/>
      <c r="Z263" s="359"/>
      <c r="AA263" s="359"/>
      <c r="AE263" s="359"/>
      <c r="AF263" s="359"/>
      <c r="AG263" s="359"/>
      <c r="AH263" s="359"/>
      <c r="AL263" s="359"/>
      <c r="AM263" s="359"/>
      <c r="AN263" s="359"/>
      <c r="AO263" s="359"/>
      <c r="AS263" s="359"/>
      <c r="AT263" s="359"/>
      <c r="AU263" s="359"/>
      <c r="AV263" s="359"/>
    </row>
    <row r="264" spans="7:48" x14ac:dyDescent="0.35">
      <c r="G264" s="15"/>
      <c r="H264" s="15"/>
      <c r="I264" s="15"/>
      <c r="J264" s="359"/>
      <c r="K264" s="359"/>
      <c r="L264" s="359"/>
      <c r="M264" s="359"/>
      <c r="Q264" s="359"/>
      <c r="R264" s="359"/>
      <c r="S264" s="359"/>
      <c r="T264" s="359"/>
      <c r="X264" s="359"/>
      <c r="Y264" s="359"/>
      <c r="Z264" s="359"/>
      <c r="AA264" s="359"/>
      <c r="AE264" s="359"/>
      <c r="AF264" s="359"/>
      <c r="AG264" s="359"/>
      <c r="AH264" s="359"/>
      <c r="AL264" s="359"/>
      <c r="AM264" s="359"/>
      <c r="AN264" s="359"/>
      <c r="AO264" s="359"/>
      <c r="AS264" s="359"/>
      <c r="AT264" s="359"/>
      <c r="AU264" s="359"/>
      <c r="AV264" s="359"/>
    </row>
    <row r="265" spans="7:48" x14ac:dyDescent="0.35">
      <c r="G265" s="15"/>
      <c r="H265" s="15"/>
      <c r="I265" s="15"/>
      <c r="J265" s="359"/>
      <c r="K265" s="359"/>
      <c r="L265" s="359"/>
      <c r="M265" s="359"/>
      <c r="Q265" s="359"/>
      <c r="R265" s="359"/>
      <c r="S265" s="359"/>
      <c r="T265" s="359"/>
      <c r="X265" s="359"/>
      <c r="Y265" s="359"/>
      <c r="Z265" s="359"/>
      <c r="AA265" s="359"/>
      <c r="AE265" s="359"/>
      <c r="AF265" s="359"/>
      <c r="AG265" s="359"/>
      <c r="AH265" s="359"/>
      <c r="AL265" s="359"/>
      <c r="AM265" s="359"/>
      <c r="AN265" s="359"/>
      <c r="AO265" s="359"/>
      <c r="AS265" s="359"/>
      <c r="AT265" s="359"/>
      <c r="AU265" s="359"/>
      <c r="AV265" s="359"/>
    </row>
    <row r="266" spans="7:48" x14ac:dyDescent="0.35">
      <c r="G266" s="15"/>
      <c r="H266" s="15"/>
      <c r="I266" s="15"/>
      <c r="J266" s="359"/>
      <c r="K266" s="359"/>
      <c r="L266" s="359"/>
      <c r="M266" s="359"/>
      <c r="Q266" s="359"/>
      <c r="R266" s="359"/>
      <c r="S266" s="359"/>
      <c r="T266" s="359"/>
      <c r="X266" s="359"/>
      <c r="Y266" s="359"/>
      <c r="Z266" s="359"/>
      <c r="AA266" s="359"/>
      <c r="AE266" s="359"/>
      <c r="AF266" s="359"/>
      <c r="AG266" s="359"/>
      <c r="AH266" s="359"/>
      <c r="AL266" s="359"/>
      <c r="AM266" s="359"/>
      <c r="AN266" s="359"/>
      <c r="AO266" s="359"/>
      <c r="AS266" s="359"/>
      <c r="AT266" s="359"/>
      <c r="AU266" s="359"/>
      <c r="AV266" s="359"/>
    </row>
    <row r="267" spans="7:48" x14ac:dyDescent="0.35">
      <c r="G267" s="15"/>
      <c r="H267" s="15"/>
      <c r="I267" s="15"/>
      <c r="J267" s="359"/>
      <c r="K267" s="359"/>
      <c r="L267" s="359"/>
      <c r="M267" s="359"/>
      <c r="Q267" s="359"/>
      <c r="R267" s="359"/>
      <c r="S267" s="359"/>
      <c r="T267" s="359"/>
      <c r="X267" s="359"/>
      <c r="Y267" s="359"/>
      <c r="Z267" s="359"/>
      <c r="AA267" s="359"/>
      <c r="AE267" s="359"/>
      <c r="AF267" s="359"/>
      <c r="AG267" s="359"/>
      <c r="AH267" s="359"/>
      <c r="AL267" s="359"/>
      <c r="AM267" s="359"/>
      <c r="AN267" s="359"/>
      <c r="AO267" s="359"/>
      <c r="AS267" s="359"/>
      <c r="AT267" s="359"/>
      <c r="AU267" s="359"/>
      <c r="AV267" s="359"/>
    </row>
    <row r="268" spans="7:48" x14ac:dyDescent="0.35">
      <c r="G268" s="15"/>
      <c r="H268" s="15"/>
      <c r="I268" s="15"/>
      <c r="J268" s="359"/>
      <c r="K268" s="359"/>
      <c r="L268" s="359"/>
      <c r="M268" s="359"/>
      <c r="Q268" s="359"/>
      <c r="R268" s="359"/>
      <c r="S268" s="359"/>
      <c r="T268" s="359"/>
      <c r="X268" s="359"/>
      <c r="Y268" s="359"/>
      <c r="Z268" s="359"/>
      <c r="AA268" s="359"/>
      <c r="AE268" s="359"/>
      <c r="AF268" s="359"/>
      <c r="AG268" s="359"/>
      <c r="AH268" s="359"/>
      <c r="AL268" s="359"/>
      <c r="AM268" s="359"/>
      <c r="AN268" s="359"/>
      <c r="AO268" s="359"/>
      <c r="AS268" s="359"/>
      <c r="AT268" s="359"/>
      <c r="AU268" s="359"/>
      <c r="AV268" s="359"/>
    </row>
    <row r="269" spans="7:48" x14ac:dyDescent="0.35">
      <c r="G269" s="15"/>
      <c r="H269" s="15"/>
      <c r="I269" s="15"/>
      <c r="J269" s="359"/>
      <c r="K269" s="359"/>
      <c r="L269" s="359"/>
      <c r="M269" s="359"/>
      <c r="Q269" s="359"/>
      <c r="R269" s="359"/>
      <c r="S269" s="359"/>
      <c r="T269" s="359"/>
      <c r="X269" s="359"/>
      <c r="Y269" s="359"/>
      <c r="Z269" s="359"/>
      <c r="AA269" s="359"/>
      <c r="AE269" s="359"/>
      <c r="AF269" s="359"/>
      <c r="AG269" s="359"/>
      <c r="AH269" s="359"/>
      <c r="AL269" s="359"/>
      <c r="AM269" s="359"/>
      <c r="AN269" s="359"/>
      <c r="AO269" s="359"/>
      <c r="AS269" s="359"/>
      <c r="AT269" s="359"/>
      <c r="AU269" s="359"/>
      <c r="AV269" s="359"/>
    </row>
    <row r="270" spans="7:48" x14ac:dyDescent="0.35">
      <c r="G270" s="15"/>
      <c r="H270" s="15"/>
      <c r="I270" s="15"/>
      <c r="J270" s="359"/>
      <c r="K270" s="359"/>
      <c r="L270" s="359"/>
      <c r="M270" s="359"/>
      <c r="Q270" s="359"/>
      <c r="R270" s="359"/>
      <c r="S270" s="359"/>
      <c r="T270" s="359"/>
      <c r="X270" s="359"/>
      <c r="Y270" s="359"/>
      <c r="Z270" s="359"/>
      <c r="AA270" s="359"/>
      <c r="AE270" s="359"/>
      <c r="AF270" s="359"/>
      <c r="AG270" s="359"/>
      <c r="AH270" s="359"/>
      <c r="AL270" s="359"/>
      <c r="AM270" s="359"/>
      <c r="AN270" s="359"/>
      <c r="AO270" s="359"/>
      <c r="AS270" s="359"/>
      <c r="AT270" s="359"/>
      <c r="AU270" s="359"/>
      <c r="AV270" s="359"/>
    </row>
    <row r="271" spans="7:48" x14ac:dyDescent="0.35">
      <c r="G271" s="15"/>
      <c r="H271" s="15"/>
      <c r="I271" s="15"/>
      <c r="J271" s="359"/>
      <c r="K271" s="359"/>
      <c r="L271" s="359"/>
      <c r="M271" s="359"/>
      <c r="Q271" s="359"/>
      <c r="R271" s="359"/>
      <c r="S271" s="359"/>
      <c r="T271" s="359"/>
      <c r="X271" s="359"/>
      <c r="Y271" s="359"/>
      <c r="Z271" s="359"/>
      <c r="AA271" s="359"/>
      <c r="AE271" s="359"/>
      <c r="AF271" s="359"/>
      <c r="AG271" s="359"/>
      <c r="AH271" s="359"/>
      <c r="AL271" s="359"/>
      <c r="AM271" s="359"/>
      <c r="AN271" s="359"/>
      <c r="AO271" s="359"/>
      <c r="AS271" s="359"/>
      <c r="AT271" s="359"/>
      <c r="AU271" s="359"/>
      <c r="AV271" s="359"/>
    </row>
    <row r="272" spans="7:48" x14ac:dyDescent="0.35">
      <c r="G272" s="15"/>
      <c r="H272" s="15"/>
      <c r="I272" s="15"/>
      <c r="J272" s="359"/>
      <c r="K272" s="359"/>
      <c r="L272" s="359"/>
      <c r="M272" s="359"/>
      <c r="Q272" s="359"/>
      <c r="R272" s="359"/>
      <c r="S272" s="359"/>
      <c r="T272" s="359"/>
      <c r="X272" s="359"/>
      <c r="Y272" s="359"/>
      <c r="Z272" s="359"/>
      <c r="AA272" s="359"/>
      <c r="AE272" s="359"/>
      <c r="AF272" s="359"/>
      <c r="AG272" s="359"/>
      <c r="AH272" s="359"/>
      <c r="AL272" s="359"/>
      <c r="AM272" s="359"/>
      <c r="AN272" s="359"/>
      <c r="AO272" s="359"/>
      <c r="AS272" s="359"/>
      <c r="AT272" s="359"/>
      <c r="AU272" s="359"/>
      <c r="AV272" s="359"/>
    </row>
    <row r="273" spans="7:48" x14ac:dyDescent="0.35">
      <c r="G273" s="15"/>
      <c r="H273" s="15"/>
      <c r="I273" s="15"/>
      <c r="J273" s="359"/>
      <c r="K273" s="359"/>
      <c r="L273" s="359"/>
      <c r="M273" s="359"/>
      <c r="Q273" s="359"/>
      <c r="R273" s="359"/>
      <c r="S273" s="359"/>
      <c r="T273" s="359"/>
      <c r="X273" s="359"/>
      <c r="Y273" s="359"/>
      <c r="Z273" s="359"/>
      <c r="AA273" s="359"/>
      <c r="AE273" s="359"/>
      <c r="AF273" s="359"/>
      <c r="AG273" s="359"/>
      <c r="AH273" s="359"/>
      <c r="AL273" s="359"/>
      <c r="AM273" s="359"/>
      <c r="AN273" s="359"/>
      <c r="AO273" s="359"/>
      <c r="AS273" s="359"/>
      <c r="AT273" s="359"/>
      <c r="AU273" s="359"/>
      <c r="AV273" s="359"/>
    </row>
  </sheetData>
  <mergeCells count="61">
    <mergeCell ref="AO82:AO83"/>
    <mergeCell ref="AP82:AP83"/>
    <mergeCell ref="AV82:AV83"/>
    <mergeCell ref="AW82:AW83"/>
    <mergeCell ref="B129:D129"/>
    <mergeCell ref="B134:D134"/>
    <mergeCell ref="AV81:AW81"/>
    <mergeCell ref="D82:D83"/>
    <mergeCell ref="M82:M83"/>
    <mergeCell ref="N82:N83"/>
    <mergeCell ref="T82:T83"/>
    <mergeCell ref="U82:U83"/>
    <mergeCell ref="AA82:AA83"/>
    <mergeCell ref="AB82:AB83"/>
    <mergeCell ref="AH82:AH83"/>
    <mergeCell ref="AI82:AI83"/>
    <mergeCell ref="AA81:AB81"/>
    <mergeCell ref="AD81:AF81"/>
    <mergeCell ref="AH81:AI81"/>
    <mergeCell ref="AK81:AM81"/>
    <mergeCell ref="AO81:AP81"/>
    <mergeCell ref="AR81:AT81"/>
    <mergeCell ref="G81:I81"/>
    <mergeCell ref="J81:L81"/>
    <mergeCell ref="M81:N81"/>
    <mergeCell ref="P81:R81"/>
    <mergeCell ref="T81:U81"/>
    <mergeCell ref="W81:Y81"/>
    <mergeCell ref="AV14:AV15"/>
    <mergeCell ref="AW14:AW15"/>
    <mergeCell ref="B61:D61"/>
    <mergeCell ref="B66:D66"/>
    <mergeCell ref="B71:J71"/>
    <mergeCell ref="AO14:AO15"/>
    <mergeCell ref="AP14:AP15"/>
    <mergeCell ref="B72:J72"/>
    <mergeCell ref="AA14:AA15"/>
    <mergeCell ref="AB14:AB15"/>
    <mergeCell ref="AH14:AH15"/>
    <mergeCell ref="AI14:AI15"/>
    <mergeCell ref="D14:D15"/>
    <mergeCell ref="M14:M15"/>
    <mergeCell ref="N14:N15"/>
    <mergeCell ref="T14:T15"/>
    <mergeCell ref="U14:U15"/>
    <mergeCell ref="AH13:AI13"/>
    <mergeCell ref="AK13:AM13"/>
    <mergeCell ref="AO13:AP13"/>
    <mergeCell ref="AR13:AT13"/>
    <mergeCell ref="AV13:AW13"/>
    <mergeCell ref="AD13:AF13"/>
    <mergeCell ref="B3:J3"/>
    <mergeCell ref="B4:J4"/>
    <mergeCell ref="D7:L7"/>
    <mergeCell ref="G13:I13"/>
    <mergeCell ref="J13:L13"/>
    <mergeCell ref="M13:N13"/>
    <mergeCell ref="P13:R13"/>
    <mergeCell ref="T13:U13"/>
    <mergeCell ref="W13:Y13"/>
    <mergeCell ref="AA13:AB13"/>
  </mergeCells>
  <conditionalFormatting sqref="K216:M272">
    <cfRule type="cellIs" dxfId="179" priority="45" operator="lessThan">
      <formula>0</formula>
    </cfRule>
    <cfRule type="cellIs" dxfId="178" priority="46" operator="greaterThan">
      <formula>0</formula>
    </cfRule>
  </conditionalFormatting>
  <conditionalFormatting sqref="J143:J273 J142:M142 K143:M211">
    <cfRule type="cellIs" dxfId="177" priority="49" operator="lessThan">
      <formula>0</formula>
    </cfRule>
    <cfRule type="cellIs" dxfId="176" priority="50" operator="greaterThan">
      <formula>0</formula>
    </cfRule>
  </conditionalFormatting>
  <conditionalFormatting sqref="K212:M215 K273:M273">
    <cfRule type="cellIs" dxfId="175" priority="47" operator="lessThan">
      <formula>0</formula>
    </cfRule>
    <cfRule type="cellIs" dxfId="174" priority="48" operator="greaterThan">
      <formula>0</formula>
    </cfRule>
  </conditionalFormatting>
  <conditionalFormatting sqref="H139:J141">
    <cfRule type="cellIs" dxfId="173" priority="43" operator="lessThan">
      <formula>0</formula>
    </cfRule>
    <cfRule type="cellIs" dxfId="172" priority="44" operator="greaterThan">
      <formula>0</formula>
    </cfRule>
  </conditionalFormatting>
  <conditionalFormatting sqref="G139:G141">
    <cfRule type="cellIs" dxfId="171" priority="41" operator="lessThan">
      <formula>0</formula>
    </cfRule>
    <cfRule type="cellIs" dxfId="170" priority="42" operator="greaterThan">
      <formula>0</formula>
    </cfRule>
  </conditionalFormatting>
  <conditionalFormatting sqref="R216:T272">
    <cfRule type="cellIs" dxfId="169" priority="35" operator="lessThan">
      <formula>0</formula>
    </cfRule>
    <cfRule type="cellIs" dxfId="168" priority="36" operator="greaterThan">
      <formula>0</formula>
    </cfRule>
  </conditionalFormatting>
  <conditionalFormatting sqref="Q143:Q273 Q142:T142 R143:T211">
    <cfRule type="cellIs" dxfId="167" priority="39" operator="lessThan">
      <formula>0</formula>
    </cfRule>
    <cfRule type="cellIs" dxfId="166" priority="40" operator="greaterThan">
      <formula>0</formula>
    </cfRule>
  </conditionalFormatting>
  <conditionalFormatting sqref="R212:T215 R273:T273">
    <cfRule type="cellIs" dxfId="165" priority="37" operator="lessThan">
      <formula>0</formula>
    </cfRule>
    <cfRule type="cellIs" dxfId="164" priority="38" operator="greaterThan">
      <formula>0</formula>
    </cfRule>
  </conditionalFormatting>
  <conditionalFormatting sqref="Q139:Q141">
    <cfRule type="cellIs" dxfId="163" priority="33" operator="lessThan">
      <formula>0</formula>
    </cfRule>
    <cfRule type="cellIs" dxfId="162" priority="34" operator="greaterThan">
      <formula>0</formula>
    </cfRule>
  </conditionalFormatting>
  <conditionalFormatting sqref="Y216:AA272">
    <cfRule type="cellIs" dxfId="161" priority="27" operator="lessThan">
      <formula>0</formula>
    </cfRule>
    <cfRule type="cellIs" dxfId="160" priority="28" operator="greaterThan">
      <formula>0</formula>
    </cfRule>
  </conditionalFormatting>
  <conditionalFormatting sqref="X143:X273 X142:AA142 Y143:AA211">
    <cfRule type="cellIs" dxfId="159" priority="31" operator="lessThan">
      <formula>0</formula>
    </cfRule>
    <cfRule type="cellIs" dxfId="158" priority="32" operator="greaterThan">
      <formula>0</formula>
    </cfRule>
  </conditionalFormatting>
  <conditionalFormatting sqref="Y212:AA215 Y273:AA273">
    <cfRule type="cellIs" dxfId="157" priority="29" operator="lessThan">
      <formula>0</formula>
    </cfRule>
    <cfRule type="cellIs" dxfId="156" priority="30" operator="greaterThan">
      <formula>0</formula>
    </cfRule>
  </conditionalFormatting>
  <conditionalFormatting sqref="X139:X141">
    <cfRule type="cellIs" dxfId="155" priority="25" operator="lessThan">
      <formula>0</formula>
    </cfRule>
    <cfRule type="cellIs" dxfId="154" priority="26" operator="greaterThan">
      <formula>0</formula>
    </cfRule>
  </conditionalFormatting>
  <conditionalFormatting sqref="AF216:AH272">
    <cfRule type="cellIs" dxfId="153" priority="19" operator="lessThan">
      <formula>0</formula>
    </cfRule>
    <cfRule type="cellIs" dxfId="152" priority="20" operator="greaterThan">
      <formula>0</formula>
    </cfRule>
  </conditionalFormatting>
  <conditionalFormatting sqref="AE143:AE273 AE142:AH142 AF143:AH211">
    <cfRule type="cellIs" dxfId="151" priority="23" operator="lessThan">
      <formula>0</formula>
    </cfRule>
    <cfRule type="cellIs" dxfId="150" priority="24" operator="greaterThan">
      <formula>0</formula>
    </cfRule>
  </conditionalFormatting>
  <conditionalFormatting sqref="AF212:AH215 AF273:AH273">
    <cfRule type="cellIs" dxfId="149" priority="21" operator="lessThan">
      <formula>0</formula>
    </cfRule>
    <cfRule type="cellIs" dxfId="148" priority="22" operator="greaterThan">
      <formula>0</formula>
    </cfRule>
  </conditionalFormatting>
  <conditionalFormatting sqref="AE139:AE141">
    <cfRule type="cellIs" dxfId="147" priority="17" operator="lessThan">
      <formula>0</formula>
    </cfRule>
    <cfRule type="cellIs" dxfId="146" priority="18" operator="greaterThan">
      <formula>0</formula>
    </cfRule>
  </conditionalFormatting>
  <conditionalFormatting sqref="AM216:AO272">
    <cfRule type="cellIs" dxfId="145" priority="11" operator="lessThan">
      <formula>0</formula>
    </cfRule>
    <cfRule type="cellIs" dxfId="144" priority="12" operator="greaterThan">
      <formula>0</formula>
    </cfRule>
  </conditionalFormatting>
  <conditionalFormatting sqref="AL143:AL273 AL142:AO142 AM143:AO211">
    <cfRule type="cellIs" dxfId="143" priority="15" operator="lessThan">
      <formula>0</formula>
    </cfRule>
    <cfRule type="cellIs" dxfId="142" priority="16" operator="greaterThan">
      <formula>0</formula>
    </cfRule>
  </conditionalFormatting>
  <conditionalFormatting sqref="AM212:AO215 AM273:AO273">
    <cfRule type="cellIs" dxfId="141" priority="13" operator="lessThan">
      <formula>0</formula>
    </cfRule>
    <cfRule type="cellIs" dxfId="140" priority="14" operator="greaterThan">
      <formula>0</formula>
    </cfRule>
  </conditionalFormatting>
  <conditionalFormatting sqref="AL139:AL141">
    <cfRule type="cellIs" dxfId="139" priority="9" operator="lessThan">
      <formula>0</formula>
    </cfRule>
    <cfRule type="cellIs" dxfId="138" priority="10" operator="greaterThan">
      <formula>0</formula>
    </cfRule>
  </conditionalFormatting>
  <conditionalFormatting sqref="AT216:AV272">
    <cfRule type="cellIs" dxfId="137" priority="3" operator="lessThan">
      <formula>0</formula>
    </cfRule>
    <cfRule type="cellIs" dxfId="136" priority="4" operator="greaterThan">
      <formula>0</formula>
    </cfRule>
  </conditionalFormatting>
  <conditionalFormatting sqref="AS143:AS273 AS142:AV142 AT143:AV211">
    <cfRule type="cellIs" dxfId="135" priority="7" operator="lessThan">
      <formula>0</formula>
    </cfRule>
    <cfRule type="cellIs" dxfId="134" priority="8" operator="greaterThan">
      <formula>0</formula>
    </cfRule>
  </conditionalFormatting>
  <conditionalFormatting sqref="AT212:AV215 AT273:AV273">
    <cfRule type="cellIs" dxfId="133" priority="5" operator="lessThan">
      <formula>0</formula>
    </cfRule>
    <cfRule type="cellIs" dxfId="132" priority="6" operator="greaterThan">
      <formula>0</formula>
    </cfRule>
  </conditionalFormatting>
  <conditionalFormatting sqref="AS139:AS141">
    <cfRule type="cellIs" dxfId="131" priority="1" operator="lessThan">
      <formula>0</formula>
    </cfRule>
    <cfRule type="cellIs" dxfId="130" priority="2" operator="greaterThan">
      <formula>0</formula>
    </cfRule>
  </conditionalFormatting>
  <dataValidations disablePrompts="1" count="5">
    <dataValidation type="list" allowBlank="1" showInputMessage="1" showErrorMessage="1" sqref="D16 D84 D20 D88" xr:uid="{D025BA15-B52B-4874-97F9-3FD6C63000F3}">
      <formula1>"per 30 days, per kWh, per kW, per kVA"</formula1>
    </dataValidation>
    <dataValidation type="list" allowBlank="1" showInputMessage="1" showErrorMessage="1" sqref="D9 D77" xr:uid="{1EE748F9-3A8E-4FC3-AC70-3000EDF6BADE}">
      <formula1>"TOU, non-TOU"</formula1>
    </dataValidation>
    <dataValidation type="list" allowBlank="1" showInputMessage="1" showErrorMessage="1" prompt="Select Charge Unit - per 30 days, per kWh, per kW, per kVA." sqref="D43:D44 D46:D56 D111:D112 D114:D124 D17:D19 D36:D41 D85:D87 D104:D109 D21:D34 D89:D102" xr:uid="{C0F77F91-1660-488E-B797-8CDCBC52E60F}">
      <formula1>"per 30 days, per kWh, per kW, per kVA"</formula1>
    </dataValidation>
    <dataValidation type="list" allowBlank="1" showInputMessage="1" showErrorMessage="1" sqref="E43:E44 E111:E112 E104:E109 E36:E41 E16:E34 E84:E102 E62 E67 E46:E57 E130 E135 E114:E125" xr:uid="{E112D6E3-1069-4E29-8E72-52E547022C3F}">
      <formula1>#REF!</formula1>
    </dataValidation>
    <dataValidation type="list" allowBlank="1" showInputMessage="1" showErrorMessage="1" prompt="Select Charge Unit - monthly, per kWh, per kW" sqref="D62 D57 D67 D130 D125 D135" xr:uid="{69F41ECE-AC57-45E4-A545-6CB569A65D6A}">
      <formula1>"Monthly, per kWh, per kW"</formula1>
    </dataValidation>
  </dataValidations>
  <printOptions horizontalCentered="1"/>
  <pageMargins left="0.31496062992125984" right="0.15748031496062992" top="0.59055118110236227" bottom="0.51181102362204722" header="0.31496062992125984" footer="0.31496062992125984"/>
  <pageSetup paperSize="3" scale="50" fitToHeight="0" orientation="landscape" r:id="rId1"/>
  <headerFooter>
    <oddHeader>&amp;RToronto Hydro-Electric System Limited
EB-2017-0077
DRAFT RATE ORDER UPDATE
Schedule 4-2
Filed:  2017 Aug 18
Page &amp;P of &amp;N</oddHeader>
    <oddFooter>&amp;C&amp;A</oddFooter>
  </headerFooter>
  <rowBreaks count="1" manualBreakCount="1">
    <brk id="69" max="43" man="1"/>
  </rowBreaks>
  <colBreaks count="1" manualBreakCount="1">
    <brk id="1" min="2" max="148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 moveWithCells="1">
                  <from>
                    <xdr:col>10</xdr:col>
                    <xdr:colOff>533400</xdr:colOff>
                    <xdr:row>9</xdr:row>
                    <xdr:rowOff>95250</xdr:rowOff>
                  </from>
                  <to>
                    <xdr:col>16</xdr:col>
                    <xdr:colOff>279400</xdr:colOff>
                    <xdr:row>11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 moveWithCells="1">
                  <from>
                    <xdr:col>7</xdr:col>
                    <xdr:colOff>450850</xdr:colOff>
                    <xdr:row>9</xdr:row>
                    <xdr:rowOff>171450</xdr:rowOff>
                  </from>
                  <to>
                    <xdr:col>9</xdr:col>
                    <xdr:colOff>546100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Option Button 3">
              <controlPr defaultSize="0" autoFill="0" autoLine="0" autoPict="0">
                <anchor moveWithCells="1">
                  <from>
                    <xdr:col>10</xdr:col>
                    <xdr:colOff>361950</xdr:colOff>
                    <xdr:row>77</xdr:row>
                    <xdr:rowOff>114300</xdr:rowOff>
                  </from>
                  <to>
                    <xdr:col>16</xdr:col>
                    <xdr:colOff>127000</xdr:colOff>
                    <xdr:row>79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Option Button 4">
              <controlPr defaultSize="0" autoFill="0" autoLine="0" autoPict="0">
                <anchor moveWithCells="1">
                  <from>
                    <xdr:col>7</xdr:col>
                    <xdr:colOff>400050</xdr:colOff>
                    <xdr:row>77</xdr:row>
                    <xdr:rowOff>171450</xdr:rowOff>
                  </from>
                  <to>
                    <xdr:col>9</xdr:col>
                    <xdr:colOff>476250</xdr:colOff>
                    <xdr:row>79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DD1CE-1669-402D-86D3-11ED1677E48F}">
  <sheetPr>
    <pageSetUpPr fitToPage="1"/>
  </sheetPr>
  <dimension ref="A1:AY255"/>
  <sheetViews>
    <sheetView topLeftCell="A22" zoomScale="90" zoomScaleNormal="90" workbookViewId="0">
      <pane xSplit="4" topLeftCell="E1" activePane="topRight" state="frozen"/>
      <selection activeCell="I222" sqref="I222"/>
      <selection pane="topRight" activeCell="G38" sqref="G38"/>
    </sheetView>
  </sheetViews>
  <sheetFormatPr defaultColWidth="9.26953125" defaultRowHeight="14.5" x14ac:dyDescent="0.35"/>
  <cols>
    <col min="1" max="1" width="1.7265625" style="229" customWidth="1"/>
    <col min="2" max="2" width="125.26953125" style="229" bestFit="1" customWidth="1"/>
    <col min="3" max="3" width="27.26953125" style="229" hidden="1" customWidth="1"/>
    <col min="4" max="4" width="13.453125" style="358" bestFit="1" customWidth="1"/>
    <col min="5" max="5" width="1.7265625" style="229" customWidth="1"/>
    <col min="6" max="6" width="1.26953125" style="229" customWidth="1"/>
    <col min="7" max="14" width="11.7265625" style="229" customWidth="1"/>
    <col min="15" max="15" width="0.7265625" style="229" customWidth="1"/>
    <col min="16" max="18" width="11.7265625" style="229" customWidth="1"/>
    <col min="19" max="19" width="0.7265625" style="229" customWidth="1"/>
    <col min="20" max="21" width="11.7265625" style="229" customWidth="1"/>
    <col min="22" max="22" width="0.54296875" style="229" customWidth="1"/>
    <col min="23" max="25" width="11.7265625" style="229" customWidth="1"/>
    <col min="26" max="26" width="0.26953125" style="229" customWidth="1"/>
    <col min="27" max="28" width="11.7265625" style="229" customWidth="1"/>
    <col min="29" max="29" width="0.7265625" style="229" customWidth="1"/>
    <col min="30" max="32" width="11.7265625" style="229" customWidth="1"/>
    <col min="33" max="33" width="0.26953125" style="229" customWidth="1"/>
    <col min="34" max="35" width="11.7265625" style="229" customWidth="1"/>
    <col min="36" max="36" width="0.26953125" style="229" customWidth="1"/>
    <col min="37" max="39" width="11.7265625" style="229" customWidth="1"/>
    <col min="40" max="40" width="0.26953125" style="229" customWidth="1"/>
    <col min="41" max="42" width="11.7265625" style="229" customWidth="1"/>
    <col min="43" max="43" width="0.54296875" style="229" customWidth="1"/>
    <col min="44" max="46" width="11.7265625" style="229" customWidth="1"/>
    <col min="47" max="47" width="0.7265625" style="229" customWidth="1"/>
    <col min="48" max="51" width="11.7265625" style="229" customWidth="1"/>
    <col min="52" max="16384" width="9.26953125" style="229"/>
  </cols>
  <sheetData>
    <row r="1" spans="1:51" ht="20" x14ac:dyDescent="0.35">
      <c r="A1" s="226"/>
      <c r="B1" s="526"/>
      <c r="C1" s="227"/>
      <c r="D1" s="228"/>
      <c r="E1" s="227"/>
      <c r="F1" s="227"/>
      <c r="G1" s="227"/>
      <c r="H1" s="227"/>
      <c r="I1" s="1"/>
      <c r="J1" s="1"/>
      <c r="K1" s="7"/>
      <c r="L1" s="7"/>
      <c r="M1" s="7"/>
      <c r="N1" s="7">
        <v>1</v>
      </c>
      <c r="O1" s="7">
        <v>1</v>
      </c>
      <c r="P1" s="7"/>
      <c r="Q1" s="1"/>
      <c r="R1" s="7"/>
      <c r="S1" s="7"/>
      <c r="T1" s="7"/>
      <c r="U1" s="7">
        <v>1</v>
      </c>
      <c r="V1" s="7">
        <v>1</v>
      </c>
      <c r="W1" s="7"/>
      <c r="X1" s="1"/>
      <c r="Y1" s="7"/>
      <c r="Z1" s="7"/>
      <c r="AA1" s="7"/>
      <c r="AB1" s="7">
        <v>1</v>
      </c>
      <c r="AC1" s="7">
        <v>1</v>
      </c>
      <c r="AD1" s="7"/>
      <c r="AE1" s="1"/>
      <c r="AF1" s="7"/>
      <c r="AG1" s="7"/>
      <c r="AH1" s="7"/>
      <c r="AI1" s="7">
        <v>1</v>
      </c>
      <c r="AJ1" s="7">
        <v>1</v>
      </c>
      <c r="AK1" s="7"/>
      <c r="AL1" s="1"/>
      <c r="AM1" s="7"/>
      <c r="AN1" s="7"/>
      <c r="AO1" s="7"/>
      <c r="AP1" s="7">
        <v>1</v>
      </c>
      <c r="AQ1" s="7">
        <v>1</v>
      </c>
      <c r="AR1" s="7"/>
      <c r="AS1" s="1"/>
      <c r="AT1" s="7"/>
      <c r="AU1" s="7"/>
      <c r="AV1" s="7"/>
      <c r="AW1" s="7">
        <v>1</v>
      </c>
      <c r="AX1" s="7">
        <v>1</v>
      </c>
      <c r="AY1" s="7"/>
    </row>
    <row r="2" spans="1:51" x14ac:dyDescent="0.35">
      <c r="A2" s="237"/>
      <c r="B2" s="237"/>
      <c r="C2" s="237"/>
      <c r="D2" s="238"/>
      <c r="E2" s="237"/>
      <c r="F2" s="237"/>
      <c r="G2" s="237"/>
      <c r="H2" s="237"/>
      <c r="M2" s="7"/>
      <c r="N2" s="458"/>
      <c r="O2" s="458"/>
      <c r="P2" s="458"/>
      <c r="T2" s="7"/>
      <c r="U2" s="458"/>
      <c r="V2" s="458"/>
      <c r="W2" s="458"/>
      <c r="AA2" s="7"/>
      <c r="AB2" s="458"/>
      <c r="AC2" s="458"/>
      <c r="AD2" s="458"/>
      <c r="AH2" s="7"/>
      <c r="AI2" s="458"/>
      <c r="AJ2" s="458"/>
      <c r="AK2" s="458"/>
      <c r="AO2" s="7"/>
      <c r="AP2" s="458"/>
      <c r="AQ2" s="458"/>
      <c r="AR2" s="458"/>
      <c r="AV2" s="7"/>
      <c r="AW2" s="458"/>
      <c r="AX2" s="458"/>
      <c r="AY2" s="458"/>
    </row>
    <row r="3" spans="1:51" ht="18" x14ac:dyDescent="0.4">
      <c r="A3" s="237"/>
      <c r="B3" s="540" t="s">
        <v>0</v>
      </c>
      <c r="C3" s="540"/>
      <c r="D3" s="540"/>
      <c r="E3" s="540"/>
      <c r="F3" s="540"/>
      <c r="G3" s="540"/>
      <c r="H3" s="540"/>
      <c r="I3" s="540"/>
      <c r="J3" s="540"/>
      <c r="M3" s="7"/>
      <c r="N3" s="458"/>
      <c r="O3" s="458"/>
      <c r="P3" s="458"/>
      <c r="Q3" s="458"/>
      <c r="T3" s="7"/>
      <c r="U3" s="458"/>
      <c r="V3" s="458"/>
      <c r="W3" s="458"/>
      <c r="X3" s="458"/>
      <c r="AA3" s="7"/>
      <c r="AB3" s="458"/>
      <c r="AC3" s="458"/>
      <c r="AD3" s="458"/>
      <c r="AE3" s="458"/>
      <c r="AH3" s="7"/>
      <c r="AI3" s="458"/>
      <c r="AJ3" s="458"/>
      <c r="AK3" s="458"/>
      <c r="AL3" s="458"/>
      <c r="AO3" s="7"/>
      <c r="AP3" s="458"/>
      <c r="AQ3" s="458"/>
      <c r="AR3" s="458"/>
      <c r="AS3" s="458"/>
      <c r="AV3" s="7"/>
      <c r="AW3" s="458"/>
      <c r="AX3" s="458"/>
      <c r="AY3" s="458"/>
    </row>
    <row r="4" spans="1:51" ht="18" x14ac:dyDescent="0.4">
      <c r="A4" s="237"/>
      <c r="B4" s="540" t="s">
        <v>1</v>
      </c>
      <c r="C4" s="540"/>
      <c r="D4" s="540"/>
      <c r="E4" s="540"/>
      <c r="F4" s="540"/>
      <c r="G4" s="540"/>
      <c r="H4" s="540"/>
      <c r="I4" s="540"/>
      <c r="J4" s="540"/>
      <c r="M4" s="7"/>
      <c r="N4" s="458"/>
      <c r="O4" s="459">
        <v>0.64</v>
      </c>
      <c r="P4" s="460" t="s">
        <v>43</v>
      </c>
      <c r="Q4" s="459"/>
      <c r="T4" s="7"/>
      <c r="U4" s="458"/>
      <c r="V4" s="459">
        <v>0.64</v>
      </c>
      <c r="W4" s="460" t="s">
        <v>43</v>
      </c>
      <c r="X4" s="459"/>
      <c r="AA4" s="7"/>
      <c r="AB4" s="458"/>
      <c r="AC4" s="459">
        <v>0.64</v>
      </c>
      <c r="AD4" s="460" t="s">
        <v>43</v>
      </c>
      <c r="AE4" s="459"/>
      <c r="AH4" s="7"/>
      <c r="AI4" s="458"/>
      <c r="AJ4" s="459">
        <v>0.64</v>
      </c>
      <c r="AK4" s="460" t="s">
        <v>43</v>
      </c>
      <c r="AL4" s="459"/>
      <c r="AO4" s="7"/>
      <c r="AP4" s="458"/>
      <c r="AQ4" s="459">
        <v>0.64</v>
      </c>
      <c r="AR4" s="460" t="s">
        <v>43</v>
      </c>
      <c r="AS4" s="459"/>
      <c r="AV4" s="7"/>
      <c r="AW4" s="458"/>
      <c r="AX4" s="459">
        <v>0.64</v>
      </c>
      <c r="AY4" s="460" t="s">
        <v>43</v>
      </c>
    </row>
    <row r="5" spans="1:51" x14ac:dyDescent="0.35">
      <c r="A5" s="237"/>
      <c r="B5" s="237"/>
      <c r="C5" s="237"/>
      <c r="D5" s="238"/>
      <c r="E5" s="237"/>
      <c r="F5" s="237"/>
      <c r="G5" s="237"/>
      <c r="H5" s="237"/>
      <c r="M5" s="7"/>
      <c r="N5" s="458"/>
      <c r="O5" s="459">
        <v>0.18</v>
      </c>
      <c r="P5" s="460" t="s">
        <v>44</v>
      </c>
      <c r="T5" s="7"/>
      <c r="U5" s="458"/>
      <c r="V5" s="459">
        <v>0.18</v>
      </c>
      <c r="W5" s="460" t="s">
        <v>44</v>
      </c>
      <c r="AA5" s="7"/>
      <c r="AB5" s="458"/>
      <c r="AC5" s="459">
        <v>0.18</v>
      </c>
      <c r="AD5" s="460" t="s">
        <v>44</v>
      </c>
      <c r="AH5" s="7"/>
      <c r="AI5" s="458"/>
      <c r="AJ5" s="459">
        <v>0.18</v>
      </c>
      <c r="AK5" s="460" t="s">
        <v>44</v>
      </c>
      <c r="AO5" s="7"/>
      <c r="AP5" s="458"/>
      <c r="AQ5" s="459">
        <v>0.18</v>
      </c>
      <c r="AR5" s="460" t="s">
        <v>44</v>
      </c>
      <c r="AV5" s="7"/>
      <c r="AW5" s="458"/>
      <c r="AX5" s="459">
        <v>0.18</v>
      </c>
      <c r="AY5" s="460" t="s">
        <v>44</v>
      </c>
    </row>
    <row r="6" spans="1:51" x14ac:dyDescent="0.35">
      <c r="A6" s="237"/>
      <c r="B6" s="237"/>
      <c r="C6" s="237"/>
      <c r="D6" s="238"/>
      <c r="E6" s="237"/>
      <c r="F6" s="237"/>
      <c r="G6" s="237"/>
      <c r="H6" s="237"/>
      <c r="M6" s="7"/>
      <c r="N6" s="458"/>
      <c r="O6" s="459">
        <v>0.18</v>
      </c>
      <c r="P6" s="461" t="s">
        <v>45</v>
      </c>
      <c r="T6" s="7"/>
      <c r="U6" s="458"/>
      <c r="V6" s="459">
        <v>0.18</v>
      </c>
      <c r="W6" s="461" t="s">
        <v>45</v>
      </c>
      <c r="AA6" s="7"/>
      <c r="AB6" s="458"/>
      <c r="AC6" s="459">
        <v>0.18</v>
      </c>
      <c r="AD6" s="461" t="s">
        <v>45</v>
      </c>
      <c r="AH6" s="7"/>
      <c r="AI6" s="458"/>
      <c r="AJ6" s="459">
        <v>0.18</v>
      </c>
      <c r="AK6" s="461" t="s">
        <v>45</v>
      </c>
      <c r="AO6" s="7"/>
      <c r="AP6" s="458"/>
      <c r="AQ6" s="459">
        <v>0.18</v>
      </c>
      <c r="AR6" s="461" t="s">
        <v>45</v>
      </c>
      <c r="AV6" s="7"/>
      <c r="AW6" s="458"/>
      <c r="AX6" s="459">
        <v>0.18</v>
      </c>
      <c r="AY6" s="461" t="s">
        <v>45</v>
      </c>
    </row>
    <row r="7" spans="1:51" ht="15.5" x14ac:dyDescent="0.35">
      <c r="A7" s="237"/>
      <c r="B7" s="239" t="s">
        <v>2</v>
      </c>
      <c r="C7" s="237"/>
      <c r="D7" s="541" t="s">
        <v>76</v>
      </c>
      <c r="E7" s="541"/>
      <c r="F7" s="541"/>
      <c r="G7" s="541"/>
      <c r="H7" s="541"/>
      <c r="I7" s="541"/>
      <c r="J7" s="541"/>
      <c r="M7" s="7"/>
      <c r="N7" s="458"/>
      <c r="O7" s="458"/>
      <c r="P7" s="458"/>
      <c r="Q7" s="458"/>
      <c r="T7" s="7"/>
      <c r="U7" s="458"/>
      <c r="V7" s="458"/>
      <c r="W7" s="458"/>
      <c r="X7" s="458"/>
      <c r="AA7" s="7"/>
      <c r="AB7" s="458"/>
      <c r="AC7" s="458"/>
      <c r="AD7" s="458"/>
      <c r="AE7" s="458"/>
      <c r="AH7" s="7"/>
      <c r="AI7" s="458"/>
      <c r="AJ7" s="458"/>
      <c r="AK7" s="458"/>
      <c r="AL7" s="458"/>
      <c r="AO7" s="7"/>
      <c r="AP7" s="458"/>
      <c r="AQ7" s="458"/>
      <c r="AR7" s="458"/>
      <c r="AS7" s="458"/>
      <c r="AV7" s="7"/>
      <c r="AW7" s="458"/>
      <c r="AX7" s="458"/>
      <c r="AY7" s="458"/>
    </row>
    <row r="8" spans="1:51" ht="15.5" x14ac:dyDescent="0.35">
      <c r="A8" s="237"/>
      <c r="B8" s="240"/>
      <c r="C8" s="237"/>
      <c r="D8" s="241"/>
      <c r="E8" s="241"/>
      <c r="F8" s="242"/>
      <c r="G8" s="242"/>
      <c r="H8" s="242"/>
      <c r="I8" s="242"/>
      <c r="J8" s="242"/>
      <c r="K8" s="243"/>
      <c r="L8" s="243"/>
      <c r="M8" s="242"/>
      <c r="N8" s="243"/>
      <c r="O8" s="243"/>
      <c r="P8" s="243"/>
      <c r="Q8" s="242"/>
      <c r="R8" s="243"/>
      <c r="S8" s="243"/>
      <c r="T8" s="242"/>
      <c r="U8" s="243"/>
      <c r="V8" s="243"/>
      <c r="W8" s="243"/>
      <c r="X8" s="242"/>
      <c r="Y8" s="243"/>
      <c r="Z8" s="243"/>
      <c r="AA8" s="242"/>
      <c r="AB8" s="243"/>
      <c r="AC8" s="243"/>
      <c r="AD8" s="243"/>
      <c r="AE8" s="242"/>
      <c r="AF8" s="243"/>
      <c r="AG8" s="243"/>
      <c r="AH8" s="242"/>
      <c r="AI8" s="243"/>
      <c r="AJ8" s="243"/>
      <c r="AK8" s="243"/>
      <c r="AL8" s="242"/>
      <c r="AM8" s="243"/>
      <c r="AN8" s="243"/>
      <c r="AO8" s="242"/>
      <c r="AP8" s="243"/>
      <c r="AQ8" s="243"/>
      <c r="AR8" s="243"/>
      <c r="AS8" s="242"/>
      <c r="AT8" s="243"/>
      <c r="AU8" s="243"/>
      <c r="AV8" s="242"/>
      <c r="AW8" s="243"/>
      <c r="AX8" s="243"/>
      <c r="AY8" s="243"/>
    </row>
    <row r="9" spans="1:51" ht="15.5" x14ac:dyDescent="0.35">
      <c r="A9" s="237"/>
      <c r="B9" s="239" t="s">
        <v>4</v>
      </c>
      <c r="C9" s="237"/>
      <c r="D9" s="244" t="s">
        <v>57</v>
      </c>
      <c r="E9" s="241"/>
      <c r="F9" s="242"/>
      <c r="G9" s="462" t="s">
        <v>77</v>
      </c>
      <c r="H9" s="242"/>
      <c r="I9" s="245"/>
      <c r="J9" s="242"/>
      <c r="K9" s="246"/>
      <c r="L9" s="243"/>
      <c r="M9" s="245"/>
      <c r="N9" s="243"/>
      <c r="O9" s="247"/>
      <c r="P9" s="248"/>
      <c r="Q9" s="242"/>
      <c r="R9" s="246"/>
      <c r="S9" s="243"/>
      <c r="T9" s="245"/>
      <c r="U9" s="243"/>
      <c r="V9" s="247"/>
      <c r="W9" s="248"/>
      <c r="X9" s="242"/>
      <c r="Y9" s="246"/>
      <c r="Z9" s="243"/>
      <c r="AA9" s="245"/>
      <c r="AB9" s="243"/>
      <c r="AC9" s="247"/>
      <c r="AD9" s="248"/>
      <c r="AE9" s="242"/>
      <c r="AF9" s="246"/>
      <c r="AG9" s="243"/>
      <c r="AH9" s="245"/>
      <c r="AI9" s="243"/>
      <c r="AJ9" s="247"/>
      <c r="AK9" s="248"/>
      <c r="AL9" s="242"/>
      <c r="AM9" s="246"/>
      <c r="AN9" s="243"/>
      <c r="AO9" s="245"/>
      <c r="AP9" s="243"/>
      <c r="AQ9" s="247"/>
      <c r="AR9" s="248"/>
      <c r="AS9" s="242"/>
      <c r="AT9" s="246"/>
      <c r="AU9" s="243"/>
      <c r="AV9" s="245"/>
      <c r="AW9" s="243"/>
      <c r="AX9" s="247"/>
      <c r="AY9" s="248"/>
    </row>
    <row r="10" spans="1:51" ht="15.5" x14ac:dyDescent="0.35">
      <c r="A10" s="237"/>
      <c r="B10" s="240"/>
      <c r="C10" s="237"/>
      <c r="D10" s="241"/>
      <c r="E10" s="241"/>
      <c r="F10" s="241"/>
      <c r="G10" s="463">
        <v>180</v>
      </c>
      <c r="H10" s="464" t="s">
        <v>78</v>
      </c>
      <c r="I10" s="241"/>
      <c r="J10" s="241"/>
      <c r="Q10" s="241"/>
      <c r="X10" s="241"/>
      <c r="AE10" s="241"/>
      <c r="AL10" s="241"/>
      <c r="AS10" s="241"/>
    </row>
    <row r="11" spans="1:51" x14ac:dyDescent="0.35">
      <c r="A11" s="237"/>
      <c r="B11" s="249"/>
      <c r="C11" s="237"/>
      <c r="D11" s="250"/>
      <c r="E11" s="251"/>
      <c r="F11" s="237"/>
      <c r="G11" s="463">
        <v>200</v>
      </c>
      <c r="H11" s="251" t="s">
        <v>79</v>
      </c>
      <c r="I11" s="237"/>
      <c r="J11" s="237"/>
      <c r="Q11" s="237"/>
      <c r="X11" s="237"/>
      <c r="AE11" s="237"/>
      <c r="AL11" s="237"/>
      <c r="AS11" s="237"/>
    </row>
    <row r="12" spans="1:51" x14ac:dyDescent="0.35">
      <c r="A12" s="237"/>
      <c r="B12" s="465"/>
      <c r="C12" s="237"/>
      <c r="D12" s="250" t="s">
        <v>6</v>
      </c>
      <c r="E12" s="237"/>
      <c r="F12" s="237"/>
      <c r="G12" s="466">
        <v>79000</v>
      </c>
      <c r="H12" s="464" t="s">
        <v>7</v>
      </c>
      <c r="I12" s="253"/>
      <c r="J12" s="237"/>
      <c r="M12" s="467"/>
      <c r="Q12" s="237"/>
      <c r="T12" s="467"/>
      <c r="X12" s="237"/>
      <c r="AA12" s="467"/>
      <c r="AE12" s="237"/>
      <c r="AH12" s="467"/>
      <c r="AL12" s="237"/>
      <c r="AO12" s="467"/>
      <c r="AS12" s="237"/>
      <c r="AV12" s="467"/>
    </row>
    <row r="13" spans="1:51" s="15" customFormat="1" x14ac:dyDescent="0.35">
      <c r="A13" s="13"/>
      <c r="B13" s="39"/>
      <c r="C13" s="13"/>
      <c r="D13" s="48"/>
      <c r="E13" s="46"/>
      <c r="F13" s="13"/>
      <c r="G13" s="542" t="str">
        <f>'GS&lt;50 kW'!G13:I13</f>
        <v>2023 Board-Approved</v>
      </c>
      <c r="H13" s="543"/>
      <c r="I13" s="544"/>
      <c r="J13" s="542" t="s">
        <v>9</v>
      </c>
      <c r="K13" s="543"/>
      <c r="L13" s="544"/>
      <c r="M13" s="542" t="s">
        <v>10</v>
      </c>
      <c r="N13" s="544"/>
      <c r="O13" s="254"/>
      <c r="P13" s="542" t="s">
        <v>11</v>
      </c>
      <c r="Q13" s="543"/>
      <c r="R13" s="544"/>
      <c r="S13" s="13"/>
      <c r="T13" s="542" t="s">
        <v>10</v>
      </c>
      <c r="U13" s="544"/>
      <c r="V13" s="255"/>
      <c r="W13" s="542" t="s">
        <v>12</v>
      </c>
      <c r="X13" s="543"/>
      <c r="Y13" s="544"/>
      <c r="Z13" s="13"/>
      <c r="AA13" s="542" t="s">
        <v>10</v>
      </c>
      <c r="AB13" s="544"/>
      <c r="AC13" s="255"/>
      <c r="AD13" s="542" t="s">
        <v>13</v>
      </c>
      <c r="AE13" s="543"/>
      <c r="AF13" s="544"/>
      <c r="AG13" s="13"/>
      <c r="AH13" s="542" t="s">
        <v>10</v>
      </c>
      <c r="AI13" s="544"/>
      <c r="AJ13" s="255"/>
      <c r="AK13" s="542" t="s">
        <v>14</v>
      </c>
      <c r="AL13" s="543"/>
      <c r="AM13" s="544"/>
      <c r="AN13" s="13"/>
      <c r="AO13" s="542" t="s">
        <v>10</v>
      </c>
      <c r="AP13" s="544"/>
      <c r="AQ13" s="255"/>
      <c r="AR13" s="542" t="s">
        <v>15</v>
      </c>
      <c r="AS13" s="543"/>
      <c r="AT13" s="544"/>
      <c r="AU13" s="13"/>
      <c r="AV13" s="542" t="s">
        <v>10</v>
      </c>
      <c r="AW13" s="544"/>
    </row>
    <row r="14" spans="1:51" ht="15" customHeight="1" x14ac:dyDescent="0.35">
      <c r="A14" s="237"/>
      <c r="B14" s="256"/>
      <c r="C14" s="237"/>
      <c r="D14" s="545" t="s">
        <v>16</v>
      </c>
      <c r="E14" s="250"/>
      <c r="F14" s="237"/>
      <c r="G14" s="257" t="s">
        <v>17</v>
      </c>
      <c r="H14" s="258" t="s">
        <v>18</v>
      </c>
      <c r="I14" s="259" t="s">
        <v>19</v>
      </c>
      <c r="J14" s="257" t="s">
        <v>17</v>
      </c>
      <c r="K14" s="258" t="s">
        <v>18</v>
      </c>
      <c r="L14" s="259" t="s">
        <v>19</v>
      </c>
      <c r="M14" s="547" t="s">
        <v>20</v>
      </c>
      <c r="N14" s="549" t="s">
        <v>21</v>
      </c>
      <c r="O14" s="259"/>
      <c r="P14" s="257" t="s">
        <v>17</v>
      </c>
      <c r="Q14" s="258" t="s">
        <v>18</v>
      </c>
      <c r="R14" s="259" t="s">
        <v>19</v>
      </c>
      <c r="S14" s="237"/>
      <c r="T14" s="547" t="s">
        <v>20</v>
      </c>
      <c r="U14" s="549" t="s">
        <v>21</v>
      </c>
      <c r="V14" s="243"/>
      <c r="W14" s="257" t="s">
        <v>17</v>
      </c>
      <c r="X14" s="258" t="s">
        <v>18</v>
      </c>
      <c r="Y14" s="259" t="s">
        <v>19</v>
      </c>
      <c r="Z14" s="237"/>
      <c r="AA14" s="547" t="s">
        <v>20</v>
      </c>
      <c r="AB14" s="549" t="s">
        <v>21</v>
      </c>
      <c r="AC14" s="243"/>
      <c r="AD14" s="257" t="s">
        <v>17</v>
      </c>
      <c r="AE14" s="258" t="s">
        <v>18</v>
      </c>
      <c r="AF14" s="259" t="s">
        <v>19</v>
      </c>
      <c r="AG14" s="237"/>
      <c r="AH14" s="547" t="s">
        <v>20</v>
      </c>
      <c r="AI14" s="549" t="s">
        <v>21</v>
      </c>
      <c r="AJ14" s="243"/>
      <c r="AK14" s="257" t="s">
        <v>17</v>
      </c>
      <c r="AL14" s="258" t="s">
        <v>18</v>
      </c>
      <c r="AM14" s="259" t="s">
        <v>19</v>
      </c>
      <c r="AN14" s="237"/>
      <c r="AO14" s="547" t="s">
        <v>20</v>
      </c>
      <c r="AP14" s="549" t="s">
        <v>21</v>
      </c>
      <c r="AQ14" s="243"/>
      <c r="AR14" s="257" t="s">
        <v>17</v>
      </c>
      <c r="AS14" s="258" t="s">
        <v>18</v>
      </c>
      <c r="AT14" s="259" t="s">
        <v>19</v>
      </c>
      <c r="AU14" s="237"/>
      <c r="AV14" s="547" t="s">
        <v>20</v>
      </c>
      <c r="AW14" s="549" t="s">
        <v>21</v>
      </c>
    </row>
    <row r="15" spans="1:51" x14ac:dyDescent="0.35">
      <c r="A15" s="237"/>
      <c r="B15" s="256"/>
      <c r="C15" s="237"/>
      <c r="D15" s="546"/>
      <c r="E15" s="250"/>
      <c r="F15" s="237"/>
      <c r="G15" s="260" t="s">
        <v>22</v>
      </c>
      <c r="H15" s="261"/>
      <c r="I15" s="261" t="s">
        <v>22</v>
      </c>
      <c r="J15" s="260" t="s">
        <v>22</v>
      </c>
      <c r="K15" s="261"/>
      <c r="L15" s="261" t="s">
        <v>22</v>
      </c>
      <c r="M15" s="548"/>
      <c r="N15" s="550"/>
      <c r="O15" s="261"/>
      <c r="P15" s="260" t="s">
        <v>22</v>
      </c>
      <c r="Q15" s="261"/>
      <c r="R15" s="261" t="s">
        <v>22</v>
      </c>
      <c r="S15" s="237"/>
      <c r="T15" s="548"/>
      <c r="U15" s="550"/>
      <c r="V15" s="243"/>
      <c r="W15" s="260" t="s">
        <v>22</v>
      </c>
      <c r="X15" s="261"/>
      <c r="Y15" s="261" t="s">
        <v>22</v>
      </c>
      <c r="Z15" s="237"/>
      <c r="AA15" s="548"/>
      <c r="AB15" s="550"/>
      <c r="AC15" s="243"/>
      <c r="AD15" s="260" t="s">
        <v>22</v>
      </c>
      <c r="AE15" s="261"/>
      <c r="AF15" s="261" t="s">
        <v>22</v>
      </c>
      <c r="AG15" s="237"/>
      <c r="AH15" s="548"/>
      <c r="AI15" s="550"/>
      <c r="AJ15" s="243"/>
      <c r="AK15" s="260" t="s">
        <v>22</v>
      </c>
      <c r="AL15" s="261"/>
      <c r="AM15" s="261" t="s">
        <v>22</v>
      </c>
      <c r="AN15" s="237"/>
      <c r="AO15" s="548"/>
      <c r="AP15" s="550"/>
      <c r="AQ15" s="243"/>
      <c r="AR15" s="260" t="s">
        <v>22</v>
      </c>
      <c r="AS15" s="261"/>
      <c r="AT15" s="261" t="s">
        <v>22</v>
      </c>
      <c r="AU15" s="237"/>
      <c r="AV15" s="548"/>
      <c r="AW15" s="550"/>
    </row>
    <row r="16" spans="1:51" s="15" customFormat="1" x14ac:dyDescent="0.35">
      <c r="A16" s="13"/>
      <c r="B16" s="55" t="s">
        <v>23</v>
      </c>
      <c r="C16" s="56"/>
      <c r="D16" s="57" t="s">
        <v>24</v>
      </c>
      <c r="E16" s="56"/>
      <c r="F16" s="21"/>
      <c r="G16" s="58">
        <v>55.52</v>
      </c>
      <c r="H16" s="59">
        <v>1</v>
      </c>
      <c r="I16" s="60">
        <f t="shared" ref="I16:I22" si="0">H16*G16</f>
        <v>55.52</v>
      </c>
      <c r="J16" s="58">
        <v>58.07</v>
      </c>
      <c r="K16" s="59">
        <v>1</v>
      </c>
      <c r="L16" s="60">
        <f t="shared" ref="L16:L22" si="1">K16*J16</f>
        <v>58.07</v>
      </c>
      <c r="M16" s="61">
        <f>L16-I16</f>
        <v>2.5499999999999972</v>
      </c>
      <c r="N16" s="62">
        <f>IF(OR(I16=0,L16=0),"",(M16/I16))</f>
        <v>4.5929394812680061E-2</v>
      </c>
      <c r="O16" s="60"/>
      <c r="P16" s="58">
        <v>65.290000000000006</v>
      </c>
      <c r="Q16" s="59">
        <v>1</v>
      </c>
      <c r="R16" s="60">
        <f t="shared" ref="R16:R36" si="2">Q16*P16</f>
        <v>65.290000000000006</v>
      </c>
      <c r="S16" s="64"/>
      <c r="T16" s="61">
        <f t="shared" ref="T16:T26" si="3">R16-L16</f>
        <v>7.220000000000006</v>
      </c>
      <c r="U16" s="62">
        <f t="shared" ref="U16:U26" si="4">IF(OR(L16=0,R16=0),"",(T16/L16))</f>
        <v>0.12433270191148624</v>
      </c>
      <c r="V16" s="65"/>
      <c r="W16" s="58">
        <v>68.37</v>
      </c>
      <c r="X16" s="59">
        <v>1</v>
      </c>
      <c r="Y16" s="60">
        <f t="shared" ref="Y16:Y36" si="5">X16*W16</f>
        <v>68.37</v>
      </c>
      <c r="Z16" s="64"/>
      <c r="AA16" s="61">
        <f>Y16-R16</f>
        <v>3.0799999999999983</v>
      </c>
      <c r="AB16" s="62">
        <f>IF(OR(R16=0,Y16=0),"",(AA16/R16))</f>
        <v>4.7174146117322686E-2</v>
      </c>
      <c r="AC16" s="65"/>
      <c r="AD16" s="58">
        <v>70.92</v>
      </c>
      <c r="AE16" s="59">
        <v>1</v>
      </c>
      <c r="AF16" s="60">
        <f t="shared" ref="AF16:AF36" si="6">AE16*AD16</f>
        <v>70.92</v>
      </c>
      <c r="AG16" s="64"/>
      <c r="AH16" s="61">
        <f>AF16-Y16</f>
        <v>2.5499999999999972</v>
      </c>
      <c r="AI16" s="62">
        <f>IF(OR(Y16=0,AF16=0),"",(AH16/Y16))</f>
        <v>3.7297060114085082E-2</v>
      </c>
      <c r="AJ16" s="65"/>
      <c r="AK16" s="58">
        <v>76.75</v>
      </c>
      <c r="AL16" s="59">
        <v>1</v>
      </c>
      <c r="AM16" s="60">
        <f t="shared" ref="AM16:AM36" si="7">AL16*AK16</f>
        <v>76.75</v>
      </c>
      <c r="AN16" s="64"/>
      <c r="AO16" s="61">
        <f>AM16-AF16</f>
        <v>5.8299999999999983</v>
      </c>
      <c r="AP16" s="62">
        <f>IF(OR(AF16=0,AM16=0),"",(AO16/AF16))</f>
        <v>8.2205301748448936E-2</v>
      </c>
      <c r="AQ16" s="65"/>
      <c r="AR16" s="58">
        <v>79.12</v>
      </c>
      <c r="AS16" s="59">
        <v>1</v>
      </c>
      <c r="AT16" s="60">
        <f t="shared" ref="AT16:AT36" si="8">AS16*AR16</f>
        <v>79.12</v>
      </c>
      <c r="AU16" s="64"/>
      <c r="AV16" s="61">
        <f>AT16-AM16</f>
        <v>2.3700000000000045</v>
      </c>
      <c r="AW16" s="62">
        <f>IF(OR(AM16=0,AT16=0),"",(AV16/AM16))</f>
        <v>3.0879478827361622E-2</v>
      </c>
    </row>
    <row r="17" spans="1:49" x14ac:dyDescent="0.35">
      <c r="A17" s="237"/>
      <c r="B17" s="66" t="s">
        <v>25</v>
      </c>
      <c r="C17" s="262"/>
      <c r="D17" s="263" t="s">
        <v>24</v>
      </c>
      <c r="E17" s="262"/>
      <c r="F17" s="264"/>
      <c r="G17" s="265">
        <v>-0.47</v>
      </c>
      <c r="H17" s="370">
        <v>1</v>
      </c>
      <c r="I17" s="267">
        <f t="shared" si="0"/>
        <v>-0.47</v>
      </c>
      <c r="J17" s="265">
        <v>-0.47</v>
      </c>
      <c r="K17" s="370">
        <v>1</v>
      </c>
      <c r="L17" s="267">
        <f t="shared" si="1"/>
        <v>-0.47</v>
      </c>
      <c r="M17" s="268">
        <f t="shared" ref="M17:M67" si="9">L17-I17</f>
        <v>0</v>
      </c>
      <c r="N17" s="269">
        <f t="shared" ref="N17:N67" si="10">IF(OR(I17=0,L17=0),"",(M17/I17))</f>
        <v>0</v>
      </c>
      <c r="O17" s="267"/>
      <c r="P17" s="265"/>
      <c r="Q17" s="370">
        <v>1</v>
      </c>
      <c r="R17" s="267">
        <f t="shared" si="2"/>
        <v>0</v>
      </c>
      <c r="S17" s="264"/>
      <c r="T17" s="268">
        <f t="shared" si="3"/>
        <v>0.47</v>
      </c>
      <c r="U17" s="269" t="str">
        <f t="shared" si="4"/>
        <v/>
      </c>
      <c r="V17" s="243"/>
      <c r="W17" s="265"/>
      <c r="X17" s="370">
        <v>1</v>
      </c>
      <c r="Y17" s="267">
        <f t="shared" si="5"/>
        <v>0</v>
      </c>
      <c r="Z17" s="264"/>
      <c r="AA17" s="61">
        <f t="shared" ref="AA17:AA67" si="11">Y17-R17</f>
        <v>0</v>
      </c>
      <c r="AB17" s="62" t="str">
        <f t="shared" ref="AB17:AB67" si="12">IF(OR(R17=0,Y17=0),"",(AA17/R17))</f>
        <v/>
      </c>
      <c r="AC17" s="243"/>
      <c r="AD17" s="265"/>
      <c r="AE17" s="370">
        <v>1</v>
      </c>
      <c r="AF17" s="267">
        <f t="shared" si="6"/>
        <v>0</v>
      </c>
      <c r="AG17" s="264"/>
      <c r="AH17" s="61">
        <f t="shared" ref="AH17:AH67" si="13">AF17-Y17</f>
        <v>0</v>
      </c>
      <c r="AI17" s="62" t="str">
        <f t="shared" ref="AI17:AI67" si="14">IF(OR(Y17=0,AF17=0),"",(AH17/Y17))</f>
        <v/>
      </c>
      <c r="AJ17" s="243"/>
      <c r="AK17" s="265"/>
      <c r="AL17" s="370">
        <v>1</v>
      </c>
      <c r="AM17" s="267">
        <f t="shared" si="7"/>
        <v>0</v>
      </c>
      <c r="AN17" s="264"/>
      <c r="AO17" s="61">
        <f t="shared" ref="AO17:AO67" si="15">AM17-AF17</f>
        <v>0</v>
      </c>
      <c r="AP17" s="62" t="str">
        <f t="shared" ref="AP17:AP67" si="16">IF(OR(AF17=0,AM17=0),"",(AO17/AF17))</f>
        <v/>
      </c>
      <c r="AQ17" s="243"/>
      <c r="AR17" s="265"/>
      <c r="AS17" s="370">
        <v>1</v>
      </c>
      <c r="AT17" s="267">
        <f t="shared" si="8"/>
        <v>0</v>
      </c>
      <c r="AU17" s="264"/>
      <c r="AV17" s="61">
        <f t="shared" ref="AV17:AV67" si="17">AT17-AM17</f>
        <v>0</v>
      </c>
      <c r="AW17" s="62" t="str">
        <f t="shared" ref="AW17:AW67" si="18">IF(OR(AM17=0,AT17=0),"",(AV17/AM17))</f>
        <v/>
      </c>
    </row>
    <row r="18" spans="1:49" x14ac:dyDescent="0.35">
      <c r="A18" s="237"/>
      <c r="B18" s="71" t="s">
        <v>102</v>
      </c>
      <c r="C18" s="262"/>
      <c r="D18" s="263" t="s">
        <v>80</v>
      </c>
      <c r="E18" s="262"/>
      <c r="F18" s="264"/>
      <c r="G18" s="468">
        <v>-1.2999999999999999E-3</v>
      </c>
      <c r="H18" s="370">
        <f t="shared" ref="H18:H36" si="19">$G$11</f>
        <v>200</v>
      </c>
      <c r="I18" s="267">
        <f t="shared" si="0"/>
        <v>-0.26</v>
      </c>
      <c r="J18" s="468">
        <v>-1.2999999999999999E-3</v>
      </c>
      <c r="K18" s="370">
        <f t="shared" ref="K18:K36" si="20">$G$11</f>
        <v>200</v>
      </c>
      <c r="L18" s="267">
        <f t="shared" si="1"/>
        <v>-0.26</v>
      </c>
      <c r="M18" s="61">
        <f t="shared" si="9"/>
        <v>0</v>
      </c>
      <c r="N18" s="62">
        <f t="shared" si="10"/>
        <v>0</v>
      </c>
      <c r="O18" s="267"/>
      <c r="P18" s="468">
        <v>0</v>
      </c>
      <c r="Q18" s="370">
        <f t="shared" ref="Q18:Q36" si="21">$G$11</f>
        <v>200</v>
      </c>
      <c r="R18" s="267">
        <f t="shared" si="2"/>
        <v>0</v>
      </c>
      <c r="S18" s="264"/>
      <c r="T18" s="61">
        <f t="shared" si="3"/>
        <v>0.26</v>
      </c>
      <c r="U18" s="62" t="str">
        <f t="shared" si="4"/>
        <v/>
      </c>
      <c r="V18" s="243"/>
      <c r="W18" s="468">
        <v>0</v>
      </c>
      <c r="X18" s="370">
        <f t="shared" ref="X18:X36" si="22">$G$11</f>
        <v>200</v>
      </c>
      <c r="Y18" s="267">
        <f t="shared" si="5"/>
        <v>0</v>
      </c>
      <c r="Z18" s="264"/>
      <c r="AA18" s="61">
        <f t="shared" si="11"/>
        <v>0</v>
      </c>
      <c r="AB18" s="62" t="str">
        <f t="shared" si="12"/>
        <v/>
      </c>
      <c r="AC18" s="243"/>
      <c r="AD18" s="468">
        <v>2.8299999999999999E-2</v>
      </c>
      <c r="AE18" s="370">
        <f t="shared" ref="AE18:AE36" si="23">$G$11</f>
        <v>200</v>
      </c>
      <c r="AF18" s="267">
        <f t="shared" si="6"/>
        <v>5.66</v>
      </c>
      <c r="AG18" s="264"/>
      <c r="AH18" s="61">
        <f t="shared" si="13"/>
        <v>5.66</v>
      </c>
      <c r="AI18" s="62" t="str">
        <f t="shared" si="14"/>
        <v/>
      </c>
      <c r="AJ18" s="243"/>
      <c r="AK18" s="468">
        <v>0</v>
      </c>
      <c r="AL18" s="370">
        <f t="shared" ref="AL18:AL36" si="24">$G$11</f>
        <v>200</v>
      </c>
      <c r="AM18" s="267">
        <f t="shared" si="7"/>
        <v>0</v>
      </c>
      <c r="AN18" s="264"/>
      <c r="AO18" s="61">
        <f t="shared" si="15"/>
        <v>-5.66</v>
      </c>
      <c r="AP18" s="62" t="str">
        <f t="shared" si="16"/>
        <v/>
      </c>
      <c r="AQ18" s="243"/>
      <c r="AR18" s="468">
        <v>0</v>
      </c>
      <c r="AS18" s="370">
        <f t="shared" ref="AS18:AS36" si="25">$G$11</f>
        <v>200</v>
      </c>
      <c r="AT18" s="267">
        <f t="shared" si="8"/>
        <v>0</v>
      </c>
      <c r="AU18" s="264"/>
      <c r="AV18" s="61">
        <f t="shared" si="17"/>
        <v>0</v>
      </c>
      <c r="AW18" s="62" t="str">
        <f t="shared" si="18"/>
        <v/>
      </c>
    </row>
    <row r="19" spans="1:49" x14ac:dyDescent="0.35">
      <c r="A19" s="237"/>
      <c r="B19" s="71" t="s">
        <v>26</v>
      </c>
      <c r="C19" s="262"/>
      <c r="D19" s="263" t="s">
        <v>80</v>
      </c>
      <c r="E19" s="262"/>
      <c r="F19" s="264"/>
      <c r="G19" s="468">
        <v>-0.43790000000000001</v>
      </c>
      <c r="H19" s="370">
        <f t="shared" si="19"/>
        <v>200</v>
      </c>
      <c r="I19" s="267">
        <f t="shared" si="0"/>
        <v>-87.58</v>
      </c>
      <c r="J19" s="468">
        <v>-0.43790000000000001</v>
      </c>
      <c r="K19" s="370">
        <f t="shared" si="20"/>
        <v>200</v>
      </c>
      <c r="L19" s="267">
        <f t="shared" si="1"/>
        <v>-87.58</v>
      </c>
      <c r="M19" s="268">
        <f t="shared" si="9"/>
        <v>0</v>
      </c>
      <c r="N19" s="269">
        <f t="shared" si="10"/>
        <v>0</v>
      </c>
      <c r="O19" s="267"/>
      <c r="P19" s="468"/>
      <c r="Q19" s="370">
        <f t="shared" si="21"/>
        <v>200</v>
      </c>
      <c r="R19" s="267">
        <f t="shared" si="2"/>
        <v>0</v>
      </c>
      <c r="S19" s="264"/>
      <c r="T19" s="268">
        <f t="shared" si="3"/>
        <v>87.58</v>
      </c>
      <c r="U19" s="269" t="str">
        <f t="shared" si="4"/>
        <v/>
      </c>
      <c r="V19" s="243"/>
      <c r="W19" s="468"/>
      <c r="X19" s="370">
        <f t="shared" si="22"/>
        <v>200</v>
      </c>
      <c r="Y19" s="267">
        <f t="shared" si="5"/>
        <v>0</v>
      </c>
      <c r="Z19" s="264"/>
      <c r="AA19" s="61">
        <f t="shared" si="11"/>
        <v>0</v>
      </c>
      <c r="AB19" s="62" t="str">
        <f t="shared" si="12"/>
        <v/>
      </c>
      <c r="AC19" s="243"/>
      <c r="AD19" s="468"/>
      <c r="AE19" s="370">
        <f t="shared" si="23"/>
        <v>200</v>
      </c>
      <c r="AF19" s="267">
        <f t="shared" si="6"/>
        <v>0</v>
      </c>
      <c r="AG19" s="264"/>
      <c r="AH19" s="61">
        <f t="shared" si="13"/>
        <v>0</v>
      </c>
      <c r="AI19" s="62" t="str">
        <f t="shared" si="14"/>
        <v/>
      </c>
      <c r="AJ19" s="243"/>
      <c r="AK19" s="468"/>
      <c r="AL19" s="370">
        <f t="shared" si="24"/>
        <v>200</v>
      </c>
      <c r="AM19" s="267">
        <f t="shared" si="7"/>
        <v>0</v>
      </c>
      <c r="AN19" s="264"/>
      <c r="AO19" s="61">
        <f t="shared" si="15"/>
        <v>0</v>
      </c>
      <c r="AP19" s="62" t="str">
        <f t="shared" si="16"/>
        <v/>
      </c>
      <c r="AQ19" s="243"/>
      <c r="AR19" s="468"/>
      <c r="AS19" s="370">
        <f t="shared" si="25"/>
        <v>200</v>
      </c>
      <c r="AT19" s="267">
        <f t="shared" si="8"/>
        <v>0</v>
      </c>
      <c r="AU19" s="264"/>
      <c r="AV19" s="61">
        <f t="shared" si="17"/>
        <v>0</v>
      </c>
      <c r="AW19" s="62" t="str">
        <f t="shared" si="18"/>
        <v/>
      </c>
    </row>
    <row r="20" spans="1:49" x14ac:dyDescent="0.35">
      <c r="A20" s="237"/>
      <c r="B20" s="71" t="s">
        <v>103</v>
      </c>
      <c r="C20" s="262"/>
      <c r="D20" s="263" t="s">
        <v>80</v>
      </c>
      <c r="E20" s="262"/>
      <c r="F20" s="264"/>
      <c r="G20" s="468">
        <v>-6.2100000000000002E-2</v>
      </c>
      <c r="H20" s="370">
        <f t="shared" si="19"/>
        <v>200</v>
      </c>
      <c r="I20" s="267">
        <f t="shared" si="0"/>
        <v>-12.42</v>
      </c>
      <c r="J20" s="468">
        <v>-6.2100000000000002E-2</v>
      </c>
      <c r="K20" s="370">
        <f t="shared" si="20"/>
        <v>200</v>
      </c>
      <c r="L20" s="267">
        <f t="shared" si="1"/>
        <v>-12.42</v>
      </c>
      <c r="M20" s="61">
        <f t="shared" si="9"/>
        <v>0</v>
      </c>
      <c r="N20" s="62">
        <f t="shared" si="10"/>
        <v>0</v>
      </c>
      <c r="O20" s="267"/>
      <c r="P20" s="468">
        <v>-1.9599999999999999E-2</v>
      </c>
      <c r="Q20" s="370">
        <f t="shared" si="21"/>
        <v>200</v>
      </c>
      <c r="R20" s="267">
        <f t="shared" si="2"/>
        <v>-3.92</v>
      </c>
      <c r="S20" s="264"/>
      <c r="T20" s="61">
        <f t="shared" si="3"/>
        <v>8.5</v>
      </c>
      <c r="U20" s="62">
        <f t="shared" si="4"/>
        <v>-0.6843800322061192</v>
      </c>
      <c r="V20" s="243"/>
      <c r="W20" s="468">
        <v>0</v>
      </c>
      <c r="X20" s="370">
        <f t="shared" si="22"/>
        <v>200</v>
      </c>
      <c r="Y20" s="267">
        <f t="shared" si="5"/>
        <v>0</v>
      </c>
      <c r="Z20" s="264"/>
      <c r="AA20" s="61">
        <f t="shared" si="11"/>
        <v>3.92</v>
      </c>
      <c r="AB20" s="62" t="str">
        <f t="shared" si="12"/>
        <v/>
      </c>
      <c r="AC20" s="243"/>
      <c r="AD20" s="468">
        <v>0</v>
      </c>
      <c r="AE20" s="370">
        <f t="shared" si="23"/>
        <v>200</v>
      </c>
      <c r="AF20" s="267">
        <f t="shared" si="6"/>
        <v>0</v>
      </c>
      <c r="AG20" s="264"/>
      <c r="AH20" s="61">
        <f t="shared" si="13"/>
        <v>0</v>
      </c>
      <c r="AI20" s="62" t="str">
        <f t="shared" si="14"/>
        <v/>
      </c>
      <c r="AJ20" s="243"/>
      <c r="AK20" s="468">
        <v>0</v>
      </c>
      <c r="AL20" s="370">
        <f t="shared" si="24"/>
        <v>200</v>
      </c>
      <c r="AM20" s="267">
        <f t="shared" si="7"/>
        <v>0</v>
      </c>
      <c r="AN20" s="264"/>
      <c r="AO20" s="61">
        <f t="shared" si="15"/>
        <v>0</v>
      </c>
      <c r="AP20" s="62" t="str">
        <f t="shared" si="16"/>
        <v/>
      </c>
      <c r="AQ20" s="243"/>
      <c r="AR20" s="468">
        <v>0</v>
      </c>
      <c r="AS20" s="370">
        <f t="shared" si="25"/>
        <v>200</v>
      </c>
      <c r="AT20" s="267">
        <f t="shared" si="8"/>
        <v>0</v>
      </c>
      <c r="AU20" s="264"/>
      <c r="AV20" s="61">
        <f t="shared" si="17"/>
        <v>0</v>
      </c>
      <c r="AW20" s="62" t="str">
        <f t="shared" si="18"/>
        <v/>
      </c>
    </row>
    <row r="21" spans="1:49" x14ac:dyDescent="0.35">
      <c r="A21" s="237"/>
      <c r="B21" s="285" t="s">
        <v>115</v>
      </c>
      <c r="C21" s="262"/>
      <c r="D21" s="263" t="s">
        <v>80</v>
      </c>
      <c r="E21" s="262"/>
      <c r="F21" s="264"/>
      <c r="G21" s="468">
        <v>-6.9900000000000004E-2</v>
      </c>
      <c r="H21" s="370">
        <f t="shared" si="19"/>
        <v>200</v>
      </c>
      <c r="I21" s="267">
        <f t="shared" si="0"/>
        <v>-13.98</v>
      </c>
      <c r="J21" s="468">
        <v>-6.9900000000000004E-2</v>
      </c>
      <c r="K21" s="370">
        <f t="shared" si="20"/>
        <v>200</v>
      </c>
      <c r="L21" s="267">
        <f t="shared" si="1"/>
        <v>-13.98</v>
      </c>
      <c r="M21" s="268">
        <f t="shared" si="9"/>
        <v>0</v>
      </c>
      <c r="N21" s="269">
        <f t="shared" si="10"/>
        <v>0</v>
      </c>
      <c r="O21" s="267"/>
      <c r="P21" s="468">
        <v>-4.6300000000000001E-2</v>
      </c>
      <c r="Q21" s="370">
        <f t="shared" si="21"/>
        <v>200</v>
      </c>
      <c r="R21" s="267">
        <f t="shared" si="2"/>
        <v>-9.26</v>
      </c>
      <c r="S21" s="264"/>
      <c r="T21" s="268">
        <f t="shared" si="3"/>
        <v>4.7200000000000006</v>
      </c>
      <c r="U21" s="269">
        <f t="shared" si="4"/>
        <v>-0.33762517882689558</v>
      </c>
      <c r="V21" s="243"/>
      <c r="W21" s="468">
        <v>-4.6300000000000001E-2</v>
      </c>
      <c r="X21" s="370">
        <f t="shared" si="22"/>
        <v>200</v>
      </c>
      <c r="Y21" s="267">
        <f t="shared" si="5"/>
        <v>-9.26</v>
      </c>
      <c r="Z21" s="264"/>
      <c r="AA21" s="61">
        <f t="shared" si="11"/>
        <v>0</v>
      </c>
      <c r="AB21" s="62">
        <f t="shared" si="12"/>
        <v>0</v>
      </c>
      <c r="AC21" s="243"/>
      <c r="AD21" s="468">
        <v>-4.6300000000000001E-2</v>
      </c>
      <c r="AE21" s="370">
        <f t="shared" si="23"/>
        <v>200</v>
      </c>
      <c r="AF21" s="267">
        <f t="shared" si="6"/>
        <v>-9.26</v>
      </c>
      <c r="AG21" s="264"/>
      <c r="AH21" s="61">
        <f t="shared" si="13"/>
        <v>0</v>
      </c>
      <c r="AI21" s="62">
        <f t="shared" si="14"/>
        <v>0</v>
      </c>
      <c r="AJ21" s="243"/>
      <c r="AK21" s="468">
        <v>-4.6300000000000001E-2</v>
      </c>
      <c r="AL21" s="370">
        <f t="shared" si="24"/>
        <v>200</v>
      </c>
      <c r="AM21" s="267">
        <f t="shared" si="7"/>
        <v>-9.26</v>
      </c>
      <c r="AN21" s="264"/>
      <c r="AO21" s="61">
        <f t="shared" si="15"/>
        <v>0</v>
      </c>
      <c r="AP21" s="62">
        <f t="shared" si="16"/>
        <v>0</v>
      </c>
      <c r="AQ21" s="243"/>
      <c r="AR21" s="468">
        <v>-4.6300000000000001E-2</v>
      </c>
      <c r="AS21" s="370">
        <f t="shared" si="25"/>
        <v>200</v>
      </c>
      <c r="AT21" s="267">
        <f t="shared" si="8"/>
        <v>-9.26</v>
      </c>
      <c r="AU21" s="264"/>
      <c r="AV21" s="61">
        <f t="shared" si="17"/>
        <v>0</v>
      </c>
      <c r="AW21" s="62">
        <f t="shared" si="18"/>
        <v>0</v>
      </c>
    </row>
    <row r="22" spans="1:49" x14ac:dyDescent="0.35">
      <c r="A22" s="237"/>
      <c r="B22" s="71" t="s">
        <v>27</v>
      </c>
      <c r="C22" s="262"/>
      <c r="D22" s="263" t="s">
        <v>80</v>
      </c>
      <c r="E22" s="262"/>
      <c r="F22" s="264"/>
      <c r="G22" s="468">
        <v>-5.0000000000000001E-4</v>
      </c>
      <c r="H22" s="370">
        <f t="shared" si="19"/>
        <v>200</v>
      </c>
      <c r="I22" s="267">
        <f t="shared" si="0"/>
        <v>-0.1</v>
      </c>
      <c r="J22" s="468">
        <v>-5.0000000000000001E-4</v>
      </c>
      <c r="K22" s="370">
        <f t="shared" si="20"/>
        <v>200</v>
      </c>
      <c r="L22" s="267">
        <f t="shared" si="1"/>
        <v>-0.1</v>
      </c>
      <c r="M22" s="61">
        <f t="shared" si="9"/>
        <v>0</v>
      </c>
      <c r="N22" s="62">
        <f t="shared" si="10"/>
        <v>0</v>
      </c>
      <c r="O22" s="267"/>
      <c r="P22" s="468"/>
      <c r="Q22" s="370">
        <f t="shared" si="21"/>
        <v>200</v>
      </c>
      <c r="R22" s="267">
        <f t="shared" si="2"/>
        <v>0</v>
      </c>
      <c r="S22" s="264"/>
      <c r="T22" s="61">
        <f t="shared" si="3"/>
        <v>0.1</v>
      </c>
      <c r="U22" s="62" t="str">
        <f t="shared" si="4"/>
        <v/>
      </c>
      <c r="V22" s="243"/>
      <c r="W22" s="468"/>
      <c r="X22" s="370">
        <f t="shared" si="22"/>
        <v>200</v>
      </c>
      <c r="Y22" s="267">
        <f t="shared" si="5"/>
        <v>0</v>
      </c>
      <c r="Z22" s="264"/>
      <c r="AA22" s="61">
        <f t="shared" si="11"/>
        <v>0</v>
      </c>
      <c r="AB22" s="62" t="str">
        <f t="shared" si="12"/>
        <v/>
      </c>
      <c r="AC22" s="243"/>
      <c r="AD22" s="468"/>
      <c r="AE22" s="370">
        <f t="shared" si="23"/>
        <v>200</v>
      </c>
      <c r="AF22" s="267">
        <f t="shared" si="6"/>
        <v>0</v>
      </c>
      <c r="AG22" s="264"/>
      <c r="AH22" s="61">
        <f t="shared" si="13"/>
        <v>0</v>
      </c>
      <c r="AI22" s="62" t="str">
        <f t="shared" si="14"/>
        <v/>
      </c>
      <c r="AJ22" s="243"/>
      <c r="AK22" s="468"/>
      <c r="AL22" s="370">
        <f t="shared" si="24"/>
        <v>200</v>
      </c>
      <c r="AM22" s="267">
        <f t="shared" si="7"/>
        <v>0</v>
      </c>
      <c r="AN22" s="264"/>
      <c r="AO22" s="61">
        <f t="shared" si="15"/>
        <v>0</v>
      </c>
      <c r="AP22" s="62" t="str">
        <f t="shared" si="16"/>
        <v/>
      </c>
      <c r="AQ22" s="243"/>
      <c r="AR22" s="468"/>
      <c r="AS22" s="370">
        <f t="shared" si="25"/>
        <v>200</v>
      </c>
      <c r="AT22" s="267">
        <f t="shared" si="8"/>
        <v>0</v>
      </c>
      <c r="AU22" s="264"/>
      <c r="AV22" s="61">
        <f t="shared" si="17"/>
        <v>0</v>
      </c>
      <c r="AW22" s="62" t="str">
        <f t="shared" si="18"/>
        <v/>
      </c>
    </row>
    <row r="23" spans="1:49" x14ac:dyDescent="0.35">
      <c r="A23" s="237"/>
      <c r="B23" s="71" t="s">
        <v>104</v>
      </c>
      <c r="C23" s="262"/>
      <c r="D23" s="263" t="s">
        <v>80</v>
      </c>
      <c r="E23" s="262"/>
      <c r="F23" s="264"/>
      <c r="G23" s="468"/>
      <c r="H23" s="370">
        <f t="shared" si="19"/>
        <v>200</v>
      </c>
      <c r="I23" s="267"/>
      <c r="J23" s="468"/>
      <c r="K23" s="370">
        <f t="shared" si="20"/>
        <v>200</v>
      </c>
      <c r="L23" s="267"/>
      <c r="M23" s="268">
        <f t="shared" si="9"/>
        <v>0</v>
      </c>
      <c r="N23" s="269" t="str">
        <f t="shared" si="10"/>
        <v/>
      </c>
      <c r="O23" s="267"/>
      <c r="P23" s="468">
        <v>0</v>
      </c>
      <c r="Q23" s="370">
        <f t="shared" si="21"/>
        <v>200</v>
      </c>
      <c r="R23" s="267">
        <f t="shared" si="2"/>
        <v>0</v>
      </c>
      <c r="S23" s="264"/>
      <c r="T23" s="268">
        <f t="shared" si="3"/>
        <v>0</v>
      </c>
      <c r="U23" s="269" t="str">
        <f t="shared" si="4"/>
        <v/>
      </c>
      <c r="V23" s="243"/>
      <c r="W23" s="468">
        <v>0</v>
      </c>
      <c r="X23" s="370">
        <f t="shared" si="22"/>
        <v>200</v>
      </c>
      <c r="Y23" s="267">
        <f t="shared" si="5"/>
        <v>0</v>
      </c>
      <c r="Z23" s="264"/>
      <c r="AA23" s="61">
        <f t="shared" si="11"/>
        <v>0</v>
      </c>
      <c r="AB23" s="62" t="str">
        <f t="shared" si="12"/>
        <v/>
      </c>
      <c r="AC23" s="243"/>
      <c r="AD23" s="468">
        <v>4.4999999999999998E-2</v>
      </c>
      <c r="AE23" s="370">
        <f t="shared" si="23"/>
        <v>200</v>
      </c>
      <c r="AF23" s="267">
        <f t="shared" si="6"/>
        <v>9</v>
      </c>
      <c r="AG23" s="264"/>
      <c r="AH23" s="61">
        <f t="shared" si="13"/>
        <v>9</v>
      </c>
      <c r="AI23" s="62" t="str">
        <f t="shared" si="14"/>
        <v/>
      </c>
      <c r="AJ23" s="243"/>
      <c r="AK23" s="468">
        <v>0</v>
      </c>
      <c r="AL23" s="370">
        <f t="shared" si="24"/>
        <v>200</v>
      </c>
      <c r="AM23" s="267">
        <f t="shared" si="7"/>
        <v>0</v>
      </c>
      <c r="AN23" s="264"/>
      <c r="AO23" s="61">
        <f t="shared" si="15"/>
        <v>-9</v>
      </c>
      <c r="AP23" s="62" t="str">
        <f t="shared" si="16"/>
        <v/>
      </c>
      <c r="AQ23" s="243"/>
      <c r="AR23" s="468">
        <v>0</v>
      </c>
      <c r="AS23" s="370">
        <f t="shared" si="25"/>
        <v>200</v>
      </c>
      <c r="AT23" s="267">
        <f t="shared" si="8"/>
        <v>0</v>
      </c>
      <c r="AU23" s="264"/>
      <c r="AV23" s="61">
        <f t="shared" si="17"/>
        <v>0</v>
      </c>
      <c r="AW23" s="62" t="str">
        <f t="shared" si="18"/>
        <v/>
      </c>
    </row>
    <row r="24" spans="1:49" x14ac:dyDescent="0.35">
      <c r="A24" s="237"/>
      <c r="B24" s="71" t="s">
        <v>105</v>
      </c>
      <c r="C24" s="262"/>
      <c r="D24" s="263" t="s">
        <v>80</v>
      </c>
      <c r="E24" s="262"/>
      <c r="F24" s="264"/>
      <c r="G24" s="468"/>
      <c r="H24" s="370">
        <f t="shared" si="19"/>
        <v>200</v>
      </c>
      <c r="I24" s="267"/>
      <c r="J24" s="468"/>
      <c r="K24" s="370">
        <f t="shared" si="20"/>
        <v>200</v>
      </c>
      <c r="L24" s="267"/>
      <c r="M24" s="61">
        <f t="shared" si="9"/>
        <v>0</v>
      </c>
      <c r="N24" s="62" t="str">
        <f t="shared" si="10"/>
        <v/>
      </c>
      <c r="O24" s="267"/>
      <c r="P24" s="468">
        <v>-0.36990000000000001</v>
      </c>
      <c r="Q24" s="370">
        <f t="shared" si="21"/>
        <v>200</v>
      </c>
      <c r="R24" s="267">
        <f t="shared" si="2"/>
        <v>-73.98</v>
      </c>
      <c r="S24" s="264"/>
      <c r="T24" s="61">
        <f t="shared" si="3"/>
        <v>-73.98</v>
      </c>
      <c r="U24" s="62" t="str">
        <f t="shared" si="4"/>
        <v/>
      </c>
      <c r="V24" s="243"/>
      <c r="W24" s="468">
        <v>0</v>
      </c>
      <c r="X24" s="370">
        <f t="shared" si="22"/>
        <v>200</v>
      </c>
      <c r="Y24" s="267">
        <f t="shared" si="5"/>
        <v>0</v>
      </c>
      <c r="Z24" s="264"/>
      <c r="AA24" s="61">
        <f t="shared" si="11"/>
        <v>73.98</v>
      </c>
      <c r="AB24" s="62" t="str">
        <f t="shared" si="12"/>
        <v/>
      </c>
      <c r="AC24" s="243"/>
      <c r="AD24" s="468">
        <v>0</v>
      </c>
      <c r="AE24" s="370">
        <f t="shared" si="23"/>
        <v>200</v>
      </c>
      <c r="AF24" s="267">
        <f t="shared" si="6"/>
        <v>0</v>
      </c>
      <c r="AG24" s="264"/>
      <c r="AH24" s="61">
        <f t="shared" si="13"/>
        <v>0</v>
      </c>
      <c r="AI24" s="62" t="str">
        <f t="shared" si="14"/>
        <v/>
      </c>
      <c r="AJ24" s="243"/>
      <c r="AK24" s="468">
        <v>0</v>
      </c>
      <c r="AL24" s="370">
        <f t="shared" si="24"/>
        <v>200</v>
      </c>
      <c r="AM24" s="267">
        <f t="shared" si="7"/>
        <v>0</v>
      </c>
      <c r="AN24" s="264"/>
      <c r="AO24" s="61">
        <f t="shared" si="15"/>
        <v>0</v>
      </c>
      <c r="AP24" s="62" t="str">
        <f t="shared" si="16"/>
        <v/>
      </c>
      <c r="AQ24" s="243"/>
      <c r="AR24" s="468">
        <v>0</v>
      </c>
      <c r="AS24" s="370">
        <f t="shared" si="25"/>
        <v>200</v>
      </c>
      <c r="AT24" s="267">
        <f t="shared" si="8"/>
        <v>0</v>
      </c>
      <c r="AU24" s="264"/>
      <c r="AV24" s="61">
        <f t="shared" si="17"/>
        <v>0</v>
      </c>
      <c r="AW24" s="62" t="str">
        <f t="shared" si="18"/>
        <v/>
      </c>
    </row>
    <row r="25" spans="1:49" x14ac:dyDescent="0.35">
      <c r="A25" s="237"/>
      <c r="B25" s="71" t="s">
        <v>106</v>
      </c>
      <c r="C25" s="262"/>
      <c r="D25" s="263" t="s">
        <v>80</v>
      </c>
      <c r="E25" s="262"/>
      <c r="F25" s="264"/>
      <c r="G25" s="468"/>
      <c r="H25" s="370">
        <f t="shared" si="19"/>
        <v>200</v>
      </c>
      <c r="I25" s="267"/>
      <c r="J25" s="468"/>
      <c r="K25" s="370">
        <f t="shared" si="20"/>
        <v>200</v>
      </c>
      <c r="L25" s="267"/>
      <c r="M25" s="268">
        <f t="shared" si="9"/>
        <v>0</v>
      </c>
      <c r="N25" s="269" t="str">
        <f t="shared" si="10"/>
        <v/>
      </c>
      <c r="O25" s="267"/>
      <c r="P25" s="468">
        <v>-1.9199999999999998E-2</v>
      </c>
      <c r="Q25" s="370">
        <f t="shared" si="21"/>
        <v>200</v>
      </c>
      <c r="R25" s="267">
        <f t="shared" si="2"/>
        <v>-3.84</v>
      </c>
      <c r="S25" s="264"/>
      <c r="T25" s="268">
        <f t="shared" si="3"/>
        <v>-3.84</v>
      </c>
      <c r="U25" s="269" t="str">
        <f t="shared" si="4"/>
        <v/>
      </c>
      <c r="V25" s="243"/>
      <c r="W25" s="468">
        <v>0</v>
      </c>
      <c r="X25" s="370">
        <f t="shared" si="22"/>
        <v>200</v>
      </c>
      <c r="Y25" s="267">
        <f t="shared" si="5"/>
        <v>0</v>
      </c>
      <c r="Z25" s="264"/>
      <c r="AA25" s="61">
        <f t="shared" si="11"/>
        <v>3.84</v>
      </c>
      <c r="AB25" s="62" t="str">
        <f t="shared" si="12"/>
        <v/>
      </c>
      <c r="AC25" s="243"/>
      <c r="AD25" s="468">
        <v>0</v>
      </c>
      <c r="AE25" s="370">
        <f t="shared" si="23"/>
        <v>200</v>
      </c>
      <c r="AF25" s="267">
        <f t="shared" si="6"/>
        <v>0</v>
      </c>
      <c r="AG25" s="264"/>
      <c r="AH25" s="61">
        <f t="shared" si="13"/>
        <v>0</v>
      </c>
      <c r="AI25" s="62" t="str">
        <f t="shared" si="14"/>
        <v/>
      </c>
      <c r="AJ25" s="243"/>
      <c r="AK25" s="468">
        <v>0</v>
      </c>
      <c r="AL25" s="370">
        <f t="shared" si="24"/>
        <v>200</v>
      </c>
      <c r="AM25" s="267">
        <f t="shared" si="7"/>
        <v>0</v>
      </c>
      <c r="AN25" s="264"/>
      <c r="AO25" s="61">
        <f t="shared" si="15"/>
        <v>0</v>
      </c>
      <c r="AP25" s="62" t="str">
        <f t="shared" si="16"/>
        <v/>
      </c>
      <c r="AQ25" s="243"/>
      <c r="AR25" s="468">
        <v>0</v>
      </c>
      <c r="AS25" s="370">
        <f t="shared" si="25"/>
        <v>200</v>
      </c>
      <c r="AT25" s="267">
        <f t="shared" si="8"/>
        <v>0</v>
      </c>
      <c r="AU25" s="264"/>
      <c r="AV25" s="61">
        <f t="shared" si="17"/>
        <v>0</v>
      </c>
      <c r="AW25" s="62" t="str">
        <f t="shared" si="18"/>
        <v/>
      </c>
    </row>
    <row r="26" spans="1:49" x14ac:dyDescent="0.35">
      <c r="A26" s="237"/>
      <c r="B26" s="71" t="s">
        <v>107</v>
      </c>
      <c r="C26" s="262"/>
      <c r="D26" s="263" t="s">
        <v>80</v>
      </c>
      <c r="E26" s="262"/>
      <c r="F26" s="264"/>
      <c r="G26" s="468"/>
      <c r="H26" s="370">
        <f t="shared" si="19"/>
        <v>200</v>
      </c>
      <c r="I26" s="267"/>
      <c r="J26" s="468"/>
      <c r="K26" s="370">
        <f t="shared" si="20"/>
        <v>200</v>
      </c>
      <c r="L26" s="267"/>
      <c r="M26" s="61">
        <f t="shared" si="9"/>
        <v>0</v>
      </c>
      <c r="N26" s="62" t="str">
        <f t="shared" si="10"/>
        <v/>
      </c>
      <c r="O26" s="267"/>
      <c r="P26" s="468">
        <v>0</v>
      </c>
      <c r="Q26" s="370">
        <f t="shared" si="21"/>
        <v>200</v>
      </c>
      <c r="R26" s="267">
        <f t="shared" si="2"/>
        <v>0</v>
      </c>
      <c r="S26" s="264"/>
      <c r="T26" s="61">
        <f t="shared" si="3"/>
        <v>0</v>
      </c>
      <c r="U26" s="62" t="str">
        <f t="shared" si="4"/>
        <v/>
      </c>
      <c r="V26" s="243"/>
      <c r="W26" s="468">
        <v>1.83E-2</v>
      </c>
      <c r="X26" s="370">
        <f t="shared" si="22"/>
        <v>200</v>
      </c>
      <c r="Y26" s="267">
        <f t="shared" si="5"/>
        <v>3.66</v>
      </c>
      <c r="Z26" s="264"/>
      <c r="AA26" s="61">
        <f t="shared" si="11"/>
        <v>3.66</v>
      </c>
      <c r="AB26" s="62" t="str">
        <f t="shared" si="12"/>
        <v/>
      </c>
      <c r="AC26" s="243"/>
      <c r="AD26" s="468">
        <v>0</v>
      </c>
      <c r="AE26" s="370">
        <f t="shared" si="23"/>
        <v>200</v>
      </c>
      <c r="AF26" s="267">
        <f t="shared" si="6"/>
        <v>0</v>
      </c>
      <c r="AG26" s="264"/>
      <c r="AH26" s="61">
        <f t="shared" si="13"/>
        <v>-3.66</v>
      </c>
      <c r="AI26" s="62" t="str">
        <f t="shared" si="14"/>
        <v/>
      </c>
      <c r="AJ26" s="243"/>
      <c r="AK26" s="468">
        <v>0</v>
      </c>
      <c r="AL26" s="370">
        <f t="shared" si="24"/>
        <v>200</v>
      </c>
      <c r="AM26" s="267">
        <f t="shared" si="7"/>
        <v>0</v>
      </c>
      <c r="AN26" s="264"/>
      <c r="AO26" s="61">
        <f t="shared" si="15"/>
        <v>0</v>
      </c>
      <c r="AP26" s="62" t="str">
        <f t="shared" si="16"/>
        <v/>
      </c>
      <c r="AQ26" s="243"/>
      <c r="AR26" s="468">
        <v>0</v>
      </c>
      <c r="AS26" s="370">
        <f t="shared" si="25"/>
        <v>200</v>
      </c>
      <c r="AT26" s="267">
        <f t="shared" si="8"/>
        <v>0</v>
      </c>
      <c r="AU26" s="264"/>
      <c r="AV26" s="61">
        <f t="shared" si="17"/>
        <v>0</v>
      </c>
      <c r="AW26" s="62" t="str">
        <f t="shared" si="18"/>
        <v/>
      </c>
    </row>
    <row r="27" spans="1:49" x14ac:dyDescent="0.35">
      <c r="A27" s="237"/>
      <c r="B27" s="71" t="s">
        <v>108</v>
      </c>
      <c r="C27" s="262"/>
      <c r="D27" s="263" t="s">
        <v>80</v>
      </c>
      <c r="E27" s="262"/>
      <c r="F27" s="264"/>
      <c r="G27" s="468"/>
      <c r="H27" s="370">
        <f t="shared" si="19"/>
        <v>200</v>
      </c>
      <c r="I27" s="267"/>
      <c r="J27" s="468"/>
      <c r="K27" s="370">
        <f t="shared" si="20"/>
        <v>200</v>
      </c>
      <c r="L27" s="267"/>
      <c r="M27" s="61">
        <f t="shared" si="9"/>
        <v>0</v>
      </c>
      <c r="N27" s="62" t="str">
        <f t="shared" si="10"/>
        <v/>
      </c>
      <c r="O27" s="267"/>
      <c r="P27" s="468"/>
      <c r="Q27" s="370">
        <f t="shared" si="21"/>
        <v>200</v>
      </c>
      <c r="R27" s="267"/>
      <c r="S27" s="264"/>
      <c r="T27" s="61"/>
      <c r="U27" s="62"/>
      <c r="V27" s="243"/>
      <c r="W27" s="468"/>
      <c r="X27" s="370">
        <f t="shared" si="22"/>
        <v>200</v>
      </c>
      <c r="Y27" s="267"/>
      <c r="Z27" s="264"/>
      <c r="AA27" s="61"/>
      <c r="AB27" s="62"/>
      <c r="AC27" s="243"/>
      <c r="AD27" s="468">
        <v>1E-4</v>
      </c>
      <c r="AE27" s="370">
        <f t="shared" si="23"/>
        <v>200</v>
      </c>
      <c r="AF27" s="267">
        <f t="shared" si="6"/>
        <v>0.02</v>
      </c>
      <c r="AG27" s="264"/>
      <c r="AH27" s="61">
        <f t="shared" si="13"/>
        <v>0.02</v>
      </c>
      <c r="AI27" s="62" t="str">
        <f t="shared" si="14"/>
        <v/>
      </c>
      <c r="AJ27" s="243"/>
      <c r="AK27" s="468"/>
      <c r="AL27" s="370">
        <f t="shared" si="24"/>
        <v>200</v>
      </c>
      <c r="AM27" s="267"/>
      <c r="AN27" s="264"/>
      <c r="AO27" s="61"/>
      <c r="AP27" s="62"/>
      <c r="AQ27" s="243"/>
      <c r="AR27" s="468"/>
      <c r="AS27" s="370">
        <f t="shared" si="25"/>
        <v>200</v>
      </c>
      <c r="AT27" s="267"/>
      <c r="AU27" s="264"/>
      <c r="AV27" s="61"/>
      <c r="AW27" s="62"/>
    </row>
    <row r="28" spans="1:49" x14ac:dyDescent="0.35">
      <c r="A28" s="237"/>
      <c r="B28" s="71" t="s">
        <v>109</v>
      </c>
      <c r="C28" s="262"/>
      <c r="D28" s="263" t="s">
        <v>80</v>
      </c>
      <c r="E28" s="262"/>
      <c r="F28" s="264"/>
      <c r="G28" s="468"/>
      <c r="H28" s="370">
        <f t="shared" si="19"/>
        <v>200</v>
      </c>
      <c r="I28" s="267"/>
      <c r="J28" s="468"/>
      <c r="K28" s="370">
        <f t="shared" si="20"/>
        <v>200</v>
      </c>
      <c r="L28" s="267"/>
      <c r="M28" s="61">
        <f t="shared" si="9"/>
        <v>0</v>
      </c>
      <c r="N28" s="62" t="str">
        <f t="shared" si="10"/>
        <v/>
      </c>
      <c r="O28" s="267"/>
      <c r="P28" s="468">
        <v>0</v>
      </c>
      <c r="Q28" s="370">
        <f t="shared" si="21"/>
        <v>200</v>
      </c>
      <c r="R28" s="267">
        <f t="shared" si="2"/>
        <v>0</v>
      </c>
      <c r="S28" s="264"/>
      <c r="T28" s="61">
        <f t="shared" ref="T28:T67" si="26">R28-L28</f>
        <v>0</v>
      </c>
      <c r="U28" s="62" t="str">
        <f t="shared" ref="U28:U67" si="27">IF(OR(L28=0,R28=0),"",(T28/L28))</f>
        <v/>
      </c>
      <c r="V28" s="243"/>
      <c r="W28" s="468">
        <v>0</v>
      </c>
      <c r="X28" s="370">
        <f t="shared" si="22"/>
        <v>200</v>
      </c>
      <c r="Y28" s="267">
        <f t="shared" si="5"/>
        <v>0</v>
      </c>
      <c r="Z28" s="264"/>
      <c r="AA28" s="61">
        <f t="shared" si="11"/>
        <v>0</v>
      </c>
      <c r="AB28" s="62" t="str">
        <f t="shared" si="12"/>
        <v/>
      </c>
      <c r="AC28" s="243"/>
      <c r="AD28" s="468">
        <v>0</v>
      </c>
      <c r="AE28" s="370">
        <f t="shared" si="23"/>
        <v>200</v>
      </c>
      <c r="AF28" s="267">
        <f t="shared" si="6"/>
        <v>0</v>
      </c>
      <c r="AG28" s="264"/>
      <c r="AH28" s="61">
        <f t="shared" si="13"/>
        <v>0</v>
      </c>
      <c r="AI28" s="62" t="str">
        <f t="shared" si="14"/>
        <v/>
      </c>
      <c r="AJ28" s="243"/>
      <c r="AK28" s="468">
        <v>0</v>
      </c>
      <c r="AL28" s="370">
        <f t="shared" si="24"/>
        <v>200</v>
      </c>
      <c r="AM28" s="267">
        <f t="shared" si="7"/>
        <v>0</v>
      </c>
      <c r="AN28" s="264"/>
      <c r="AO28" s="61">
        <f t="shared" si="15"/>
        <v>0</v>
      </c>
      <c r="AP28" s="62" t="str">
        <f t="shared" si="16"/>
        <v/>
      </c>
      <c r="AQ28" s="243"/>
      <c r="AR28" s="468">
        <v>0.21490000000000001</v>
      </c>
      <c r="AS28" s="370">
        <f t="shared" si="25"/>
        <v>200</v>
      </c>
      <c r="AT28" s="267">
        <f t="shared" si="8"/>
        <v>42.980000000000004</v>
      </c>
      <c r="AU28" s="264"/>
      <c r="AV28" s="61">
        <f t="shared" si="17"/>
        <v>42.980000000000004</v>
      </c>
      <c r="AW28" s="62" t="str">
        <f t="shared" si="18"/>
        <v/>
      </c>
    </row>
    <row r="29" spans="1:49" x14ac:dyDescent="0.35">
      <c r="A29" s="237"/>
      <c r="B29" s="66" t="s">
        <v>116</v>
      </c>
      <c r="C29" s="262"/>
      <c r="D29" s="263" t="s">
        <v>80</v>
      </c>
      <c r="E29" s="262"/>
      <c r="F29" s="264"/>
      <c r="G29" s="468"/>
      <c r="H29" s="370">
        <f t="shared" si="19"/>
        <v>200</v>
      </c>
      <c r="I29" s="267"/>
      <c r="J29" s="468"/>
      <c r="K29" s="370">
        <f t="shared" si="20"/>
        <v>200</v>
      </c>
      <c r="L29" s="267"/>
      <c r="M29" s="61">
        <f t="shared" si="9"/>
        <v>0</v>
      </c>
      <c r="N29" s="62" t="str">
        <f t="shared" si="10"/>
        <v/>
      </c>
      <c r="O29" s="267"/>
      <c r="P29" s="468">
        <v>-2.0000000000000001E-4</v>
      </c>
      <c r="Q29" s="370">
        <f t="shared" si="21"/>
        <v>200</v>
      </c>
      <c r="R29" s="267">
        <f t="shared" si="2"/>
        <v>-0.04</v>
      </c>
      <c r="S29" s="264"/>
      <c r="T29" s="61">
        <f t="shared" si="26"/>
        <v>-0.04</v>
      </c>
      <c r="U29" s="62" t="str">
        <f t="shared" si="27"/>
        <v/>
      </c>
      <c r="V29" s="243"/>
      <c r="W29" s="468">
        <v>-2.0000000000000001E-4</v>
      </c>
      <c r="X29" s="370">
        <f t="shared" si="22"/>
        <v>200</v>
      </c>
      <c r="Y29" s="267">
        <f t="shared" si="5"/>
        <v>-0.04</v>
      </c>
      <c r="Z29" s="264"/>
      <c r="AA29" s="61">
        <f t="shared" si="11"/>
        <v>0</v>
      </c>
      <c r="AB29" s="62">
        <f t="shared" si="12"/>
        <v>0</v>
      </c>
      <c r="AC29" s="243"/>
      <c r="AD29" s="468">
        <v>-2.0000000000000001E-4</v>
      </c>
      <c r="AE29" s="370">
        <f t="shared" si="23"/>
        <v>200</v>
      </c>
      <c r="AF29" s="267">
        <f t="shared" si="6"/>
        <v>-0.04</v>
      </c>
      <c r="AG29" s="264"/>
      <c r="AH29" s="61">
        <f t="shared" si="13"/>
        <v>0</v>
      </c>
      <c r="AI29" s="62">
        <f t="shared" si="14"/>
        <v>0</v>
      </c>
      <c r="AJ29" s="243"/>
      <c r="AK29" s="468">
        <v>-2.0000000000000001E-4</v>
      </c>
      <c r="AL29" s="370">
        <f t="shared" si="24"/>
        <v>200</v>
      </c>
      <c r="AM29" s="267">
        <f t="shared" si="7"/>
        <v>-0.04</v>
      </c>
      <c r="AN29" s="264"/>
      <c r="AO29" s="61">
        <f t="shared" si="15"/>
        <v>0</v>
      </c>
      <c r="AP29" s="62">
        <f t="shared" si="16"/>
        <v>0</v>
      </c>
      <c r="AQ29" s="243"/>
      <c r="AR29" s="468">
        <v>0</v>
      </c>
      <c r="AS29" s="370">
        <f t="shared" si="25"/>
        <v>200</v>
      </c>
      <c r="AT29" s="267">
        <f t="shared" si="8"/>
        <v>0</v>
      </c>
      <c r="AU29" s="264"/>
      <c r="AV29" s="61">
        <f t="shared" si="17"/>
        <v>0.04</v>
      </c>
      <c r="AW29" s="62" t="str">
        <f t="shared" si="18"/>
        <v/>
      </c>
    </row>
    <row r="30" spans="1:49" x14ac:dyDescent="0.35">
      <c r="A30" s="237"/>
      <c r="B30" s="71" t="s">
        <v>111</v>
      </c>
      <c r="C30" s="262"/>
      <c r="D30" s="263" t="s">
        <v>80</v>
      </c>
      <c r="E30" s="262"/>
      <c r="F30" s="264"/>
      <c r="G30" s="468"/>
      <c r="H30" s="370">
        <f t="shared" si="19"/>
        <v>200</v>
      </c>
      <c r="I30" s="267"/>
      <c r="J30" s="468"/>
      <c r="K30" s="370">
        <f t="shared" si="20"/>
        <v>200</v>
      </c>
      <c r="L30" s="267"/>
      <c r="M30" s="61">
        <f t="shared" si="9"/>
        <v>0</v>
      </c>
      <c r="N30" s="62" t="str">
        <f t="shared" si="10"/>
        <v/>
      </c>
      <c r="O30" s="267"/>
      <c r="P30" s="468">
        <v>0</v>
      </c>
      <c r="Q30" s="370">
        <f t="shared" si="21"/>
        <v>200</v>
      </c>
      <c r="R30" s="267">
        <f t="shared" si="2"/>
        <v>0</v>
      </c>
      <c r="S30" s="264"/>
      <c r="T30" s="61">
        <f t="shared" si="26"/>
        <v>0</v>
      </c>
      <c r="U30" s="62" t="str">
        <f t="shared" si="27"/>
        <v/>
      </c>
      <c r="V30" s="243"/>
      <c r="W30" s="468">
        <v>-9.2999999999999992E-3</v>
      </c>
      <c r="X30" s="370">
        <f t="shared" si="22"/>
        <v>200</v>
      </c>
      <c r="Y30" s="267">
        <f t="shared" si="5"/>
        <v>-1.8599999999999999</v>
      </c>
      <c r="Z30" s="264"/>
      <c r="AA30" s="61">
        <f t="shared" si="11"/>
        <v>-1.8599999999999999</v>
      </c>
      <c r="AB30" s="62" t="str">
        <f t="shared" si="12"/>
        <v/>
      </c>
      <c r="AC30" s="243"/>
      <c r="AD30" s="468">
        <v>-9.2999999999999992E-3</v>
      </c>
      <c r="AE30" s="370">
        <f t="shared" si="23"/>
        <v>200</v>
      </c>
      <c r="AF30" s="267">
        <f t="shared" si="6"/>
        <v>-1.8599999999999999</v>
      </c>
      <c r="AG30" s="264"/>
      <c r="AH30" s="61">
        <f t="shared" si="13"/>
        <v>0</v>
      </c>
      <c r="AI30" s="62">
        <f t="shared" si="14"/>
        <v>0</v>
      </c>
      <c r="AJ30" s="243"/>
      <c r="AK30" s="468">
        <v>-9.2999999999999992E-3</v>
      </c>
      <c r="AL30" s="370">
        <f t="shared" si="24"/>
        <v>200</v>
      </c>
      <c r="AM30" s="267">
        <f t="shared" si="7"/>
        <v>-1.8599999999999999</v>
      </c>
      <c r="AN30" s="264"/>
      <c r="AO30" s="61">
        <f t="shared" si="15"/>
        <v>0</v>
      </c>
      <c r="AP30" s="62">
        <f t="shared" si="16"/>
        <v>0</v>
      </c>
      <c r="AQ30" s="243"/>
      <c r="AR30" s="468">
        <v>0</v>
      </c>
      <c r="AS30" s="370">
        <f t="shared" si="25"/>
        <v>200</v>
      </c>
      <c r="AT30" s="267">
        <f t="shared" si="8"/>
        <v>0</v>
      </c>
      <c r="AU30" s="264"/>
      <c r="AV30" s="61">
        <f t="shared" si="17"/>
        <v>1.8599999999999999</v>
      </c>
      <c r="AW30" s="62" t="str">
        <f t="shared" si="18"/>
        <v/>
      </c>
    </row>
    <row r="31" spans="1:49" x14ac:dyDescent="0.35">
      <c r="A31" s="237"/>
      <c r="B31" s="66" t="s">
        <v>121</v>
      </c>
      <c r="C31" s="262"/>
      <c r="D31" s="263" t="s">
        <v>80</v>
      </c>
      <c r="E31" s="262"/>
      <c r="F31" s="264"/>
      <c r="G31" s="468"/>
      <c r="H31" s="370">
        <f t="shared" si="19"/>
        <v>200</v>
      </c>
      <c r="I31" s="267"/>
      <c r="J31" s="468"/>
      <c r="K31" s="370">
        <f t="shared" si="20"/>
        <v>200</v>
      </c>
      <c r="L31" s="267"/>
      <c r="M31" s="61">
        <f t="shared" si="9"/>
        <v>0</v>
      </c>
      <c r="N31" s="62" t="str">
        <f t="shared" si="10"/>
        <v/>
      </c>
      <c r="O31" s="267"/>
      <c r="P31" s="468">
        <v>0</v>
      </c>
      <c r="Q31" s="370">
        <f t="shared" si="21"/>
        <v>200</v>
      </c>
      <c r="R31" s="267">
        <f t="shared" si="2"/>
        <v>0</v>
      </c>
      <c r="S31" s="264"/>
      <c r="T31" s="61">
        <f t="shared" si="26"/>
        <v>0</v>
      </c>
      <c r="U31" s="62" t="str">
        <f t="shared" si="27"/>
        <v/>
      </c>
      <c r="V31" s="243"/>
      <c r="W31" s="468">
        <v>-2.9499999999999998E-2</v>
      </c>
      <c r="X31" s="370">
        <f t="shared" si="22"/>
        <v>200</v>
      </c>
      <c r="Y31" s="267">
        <f t="shared" si="5"/>
        <v>-5.8999999999999995</v>
      </c>
      <c r="Z31" s="264"/>
      <c r="AA31" s="61">
        <f t="shared" si="11"/>
        <v>-5.8999999999999995</v>
      </c>
      <c r="AB31" s="62" t="str">
        <f t="shared" si="12"/>
        <v/>
      </c>
      <c r="AC31" s="243"/>
      <c r="AD31" s="468">
        <v>-2.9499999999999998E-2</v>
      </c>
      <c r="AE31" s="370">
        <f t="shared" si="23"/>
        <v>200</v>
      </c>
      <c r="AF31" s="267">
        <f t="shared" si="6"/>
        <v>-5.8999999999999995</v>
      </c>
      <c r="AG31" s="264"/>
      <c r="AH31" s="61">
        <f t="shared" si="13"/>
        <v>0</v>
      </c>
      <c r="AI31" s="62">
        <f t="shared" si="14"/>
        <v>0</v>
      </c>
      <c r="AJ31" s="243"/>
      <c r="AK31" s="468">
        <v>-2.9499999999999998E-2</v>
      </c>
      <c r="AL31" s="370">
        <f t="shared" si="24"/>
        <v>200</v>
      </c>
      <c r="AM31" s="267">
        <f t="shared" si="7"/>
        <v>-5.8999999999999995</v>
      </c>
      <c r="AN31" s="264"/>
      <c r="AO31" s="61">
        <f t="shared" si="15"/>
        <v>0</v>
      </c>
      <c r="AP31" s="62">
        <f t="shared" si="16"/>
        <v>0</v>
      </c>
      <c r="AQ31" s="243"/>
      <c r="AR31" s="468">
        <v>-2.9499999999999998E-2</v>
      </c>
      <c r="AS31" s="370">
        <f t="shared" si="25"/>
        <v>200</v>
      </c>
      <c r="AT31" s="267">
        <f t="shared" si="8"/>
        <v>-5.8999999999999995</v>
      </c>
      <c r="AU31" s="264"/>
      <c r="AV31" s="61">
        <f t="shared" si="17"/>
        <v>0</v>
      </c>
      <c r="AW31" s="62">
        <f t="shared" si="18"/>
        <v>0</v>
      </c>
    </row>
    <row r="32" spans="1:49" x14ac:dyDescent="0.35">
      <c r="A32" s="237"/>
      <c r="B32" s="66" t="s">
        <v>112</v>
      </c>
      <c r="C32" s="262"/>
      <c r="D32" s="263" t="s">
        <v>80</v>
      </c>
      <c r="E32" s="262"/>
      <c r="F32" s="264"/>
      <c r="G32" s="468"/>
      <c r="H32" s="370">
        <f t="shared" si="19"/>
        <v>200</v>
      </c>
      <c r="I32" s="267"/>
      <c r="J32" s="468"/>
      <c r="K32" s="370">
        <f t="shared" si="20"/>
        <v>200</v>
      </c>
      <c r="L32" s="267"/>
      <c r="M32" s="268">
        <f t="shared" si="9"/>
        <v>0</v>
      </c>
      <c r="N32" s="269" t="str">
        <f t="shared" si="10"/>
        <v/>
      </c>
      <c r="O32" s="267"/>
      <c r="P32" s="468">
        <v>-0.30270000000000002</v>
      </c>
      <c r="Q32" s="370">
        <f t="shared" si="21"/>
        <v>200</v>
      </c>
      <c r="R32" s="267">
        <f>Q32*P32</f>
        <v>-60.540000000000006</v>
      </c>
      <c r="S32" s="264"/>
      <c r="T32" s="268">
        <f t="shared" si="26"/>
        <v>-60.540000000000006</v>
      </c>
      <c r="U32" s="269" t="str">
        <f t="shared" si="27"/>
        <v/>
      </c>
      <c r="V32" s="243"/>
      <c r="W32" s="468">
        <v>-0.30270000000000002</v>
      </c>
      <c r="X32" s="370">
        <f t="shared" si="22"/>
        <v>200</v>
      </c>
      <c r="Y32" s="267">
        <f>X32*W32</f>
        <v>-60.540000000000006</v>
      </c>
      <c r="Z32" s="264"/>
      <c r="AA32" s="61">
        <f>Y32-R32</f>
        <v>0</v>
      </c>
      <c r="AB32" s="62">
        <f>IF(OR(R32=0,Y32=0),"",(AA32/R32))</f>
        <v>0</v>
      </c>
      <c r="AC32" s="243"/>
      <c r="AD32" s="468">
        <v>0</v>
      </c>
      <c r="AE32" s="370">
        <f t="shared" si="23"/>
        <v>200</v>
      </c>
      <c r="AF32" s="267">
        <f>AE32*AD32</f>
        <v>0</v>
      </c>
      <c r="AG32" s="264"/>
      <c r="AH32" s="61">
        <f>AF32-Y32</f>
        <v>60.540000000000006</v>
      </c>
      <c r="AI32" s="62" t="str">
        <f>IF(OR(Y32=0,AF32=0),"",(AH32/Y32))</f>
        <v/>
      </c>
      <c r="AJ32" s="243"/>
      <c r="AK32" s="468">
        <v>0</v>
      </c>
      <c r="AL32" s="370">
        <f t="shared" si="24"/>
        <v>200</v>
      </c>
      <c r="AM32" s="267">
        <f>AL32*AK32</f>
        <v>0</v>
      </c>
      <c r="AN32" s="264"/>
      <c r="AO32" s="61">
        <f>AM32-AF32</f>
        <v>0</v>
      </c>
      <c r="AP32" s="62" t="str">
        <f>IF(OR(AF32=0,AM32=0),"",(AO32/AF32))</f>
        <v/>
      </c>
      <c r="AQ32" s="243"/>
      <c r="AR32" s="468">
        <v>0</v>
      </c>
      <c r="AS32" s="370">
        <f t="shared" si="25"/>
        <v>200</v>
      </c>
      <c r="AT32" s="267">
        <f>AS32*AR32</f>
        <v>0</v>
      </c>
      <c r="AU32" s="264"/>
      <c r="AV32" s="61">
        <f>AT32-AM32</f>
        <v>0</v>
      </c>
      <c r="AW32" s="62" t="str">
        <f>IF(OR(AM32=0,AT32=0),"",(AV32/AM32))</f>
        <v/>
      </c>
    </row>
    <row r="33" spans="1:49" x14ac:dyDescent="0.35">
      <c r="A33" s="237"/>
      <c r="B33" s="66" t="s">
        <v>113</v>
      </c>
      <c r="C33" s="262"/>
      <c r="D33" s="263" t="s">
        <v>80</v>
      </c>
      <c r="E33" s="262"/>
      <c r="F33" s="264"/>
      <c r="G33" s="468"/>
      <c r="H33" s="370">
        <f t="shared" si="19"/>
        <v>200</v>
      </c>
      <c r="I33" s="267"/>
      <c r="J33" s="468"/>
      <c r="K33" s="370">
        <f t="shared" si="20"/>
        <v>200</v>
      </c>
      <c r="L33" s="267"/>
      <c r="M33" s="61">
        <f>L33-I33</f>
        <v>0</v>
      </c>
      <c r="N33" s="62" t="str">
        <f>IF(OR(I33=0,L33=0),"",(M33/I33))</f>
        <v/>
      </c>
      <c r="O33" s="267"/>
      <c r="P33" s="468">
        <v>-6.0499999999999998E-2</v>
      </c>
      <c r="Q33" s="370">
        <f t="shared" si="21"/>
        <v>200</v>
      </c>
      <c r="R33" s="267">
        <f>Q33*P33</f>
        <v>-12.1</v>
      </c>
      <c r="S33" s="264"/>
      <c r="T33" s="61">
        <f>R33-L33</f>
        <v>-12.1</v>
      </c>
      <c r="U33" s="62" t="str">
        <f>IF(OR(L33=0,R33=0),"",(T33/L33))</f>
        <v/>
      </c>
      <c r="V33" s="243"/>
      <c r="W33" s="468">
        <v>-6.0499999999999998E-2</v>
      </c>
      <c r="X33" s="370">
        <f t="shared" si="22"/>
        <v>200</v>
      </c>
      <c r="Y33" s="267">
        <f>X33*W33</f>
        <v>-12.1</v>
      </c>
      <c r="Z33" s="264"/>
      <c r="AA33" s="61">
        <f>Y33-R33</f>
        <v>0</v>
      </c>
      <c r="AB33" s="62">
        <f>IF(OR(R33=0,Y33=0),"",(AA33/R33))</f>
        <v>0</v>
      </c>
      <c r="AC33" s="243"/>
      <c r="AD33" s="468">
        <v>-6.0499999999999998E-2</v>
      </c>
      <c r="AE33" s="370">
        <f t="shared" si="23"/>
        <v>200</v>
      </c>
      <c r="AF33" s="267">
        <f>AE33*AD33</f>
        <v>-12.1</v>
      </c>
      <c r="AG33" s="264"/>
      <c r="AH33" s="61">
        <f>AF33-Y33</f>
        <v>0</v>
      </c>
      <c r="AI33" s="62">
        <f>IF(OR(Y33=0,AF33=0),"",(AH33/Y33))</f>
        <v>0</v>
      </c>
      <c r="AJ33" s="243"/>
      <c r="AK33" s="468">
        <v>-6.0499999999999998E-2</v>
      </c>
      <c r="AL33" s="370">
        <f t="shared" si="24"/>
        <v>200</v>
      </c>
      <c r="AM33" s="267">
        <f>AL33*AK33</f>
        <v>-12.1</v>
      </c>
      <c r="AN33" s="264"/>
      <c r="AO33" s="61">
        <f>AM33-AF33</f>
        <v>0</v>
      </c>
      <c r="AP33" s="62">
        <f>IF(OR(AF33=0,AM33=0),"",(AO33/AF33))</f>
        <v>0</v>
      </c>
      <c r="AQ33" s="243"/>
      <c r="AR33" s="468">
        <v>-6.0499999999999998E-2</v>
      </c>
      <c r="AS33" s="370">
        <f t="shared" si="25"/>
        <v>200</v>
      </c>
      <c r="AT33" s="267">
        <f>AS33*AR33</f>
        <v>-12.1</v>
      </c>
      <c r="AU33" s="264"/>
      <c r="AV33" s="61">
        <f>AT33-AM33</f>
        <v>0</v>
      </c>
      <c r="AW33" s="62">
        <f>IF(OR(AM33=0,AT33=0),"",(AV33/AM33))</f>
        <v>0</v>
      </c>
    </row>
    <row r="34" spans="1:49" x14ac:dyDescent="0.35">
      <c r="A34" s="237"/>
      <c r="B34" s="72" t="s">
        <v>114</v>
      </c>
      <c r="C34" s="262"/>
      <c r="D34" s="263" t="s">
        <v>80</v>
      </c>
      <c r="E34" s="262"/>
      <c r="F34" s="264"/>
      <c r="G34" s="468"/>
      <c r="H34" s="370">
        <f t="shared" si="19"/>
        <v>200</v>
      </c>
      <c r="I34" s="267"/>
      <c r="J34" s="468"/>
      <c r="K34" s="370">
        <f t="shared" si="20"/>
        <v>200</v>
      </c>
      <c r="L34" s="267"/>
      <c r="M34" s="61">
        <f t="shared" si="9"/>
        <v>0</v>
      </c>
      <c r="N34" s="62" t="str">
        <f t="shared" si="10"/>
        <v/>
      </c>
      <c r="O34" s="267"/>
      <c r="P34" s="468">
        <v>0</v>
      </c>
      <c r="Q34" s="370">
        <f t="shared" si="21"/>
        <v>200</v>
      </c>
      <c r="R34" s="267">
        <f t="shared" si="2"/>
        <v>0</v>
      </c>
      <c r="S34" s="264"/>
      <c r="T34" s="61">
        <f t="shared" si="26"/>
        <v>0</v>
      </c>
      <c r="U34" s="62" t="str">
        <f t="shared" si="27"/>
        <v/>
      </c>
      <c r="V34" s="243"/>
      <c r="W34" s="468">
        <v>-0.15859999999999999</v>
      </c>
      <c r="X34" s="370">
        <f t="shared" si="22"/>
        <v>200</v>
      </c>
      <c r="Y34" s="267">
        <f t="shared" si="5"/>
        <v>-31.72</v>
      </c>
      <c r="Z34" s="264"/>
      <c r="AA34" s="61">
        <f t="shared" si="11"/>
        <v>-31.72</v>
      </c>
      <c r="AB34" s="62" t="str">
        <f t="shared" si="12"/>
        <v/>
      </c>
      <c r="AC34" s="243"/>
      <c r="AD34" s="468">
        <v>-0.15859999999999999</v>
      </c>
      <c r="AE34" s="370">
        <f t="shared" si="23"/>
        <v>200</v>
      </c>
      <c r="AF34" s="267">
        <f t="shared" si="6"/>
        <v>-31.72</v>
      </c>
      <c r="AG34" s="264"/>
      <c r="AH34" s="61">
        <f t="shared" si="13"/>
        <v>0</v>
      </c>
      <c r="AI34" s="62">
        <f t="shared" si="14"/>
        <v>0</v>
      </c>
      <c r="AJ34" s="243"/>
      <c r="AK34" s="468">
        <v>-0.15859999999999999</v>
      </c>
      <c r="AL34" s="370">
        <f t="shared" si="24"/>
        <v>200</v>
      </c>
      <c r="AM34" s="267">
        <f t="shared" si="7"/>
        <v>-31.72</v>
      </c>
      <c r="AN34" s="264"/>
      <c r="AO34" s="61">
        <f t="shared" si="15"/>
        <v>0</v>
      </c>
      <c r="AP34" s="62">
        <f t="shared" si="16"/>
        <v>0</v>
      </c>
      <c r="AQ34" s="243"/>
      <c r="AR34" s="468">
        <v>-0.15859999999999999</v>
      </c>
      <c r="AS34" s="370">
        <f t="shared" si="25"/>
        <v>200</v>
      </c>
      <c r="AT34" s="267">
        <f t="shared" si="8"/>
        <v>-31.72</v>
      </c>
      <c r="AU34" s="264"/>
      <c r="AV34" s="61">
        <f t="shared" si="17"/>
        <v>0</v>
      </c>
      <c r="AW34" s="62">
        <f t="shared" si="18"/>
        <v>0</v>
      </c>
    </row>
    <row r="35" spans="1:49" x14ac:dyDescent="0.35">
      <c r="A35" s="237"/>
      <c r="B35" s="285" t="s">
        <v>68</v>
      </c>
      <c r="C35" s="262"/>
      <c r="D35" s="263" t="s">
        <v>80</v>
      </c>
      <c r="E35" s="262"/>
      <c r="F35" s="264"/>
      <c r="G35" s="109">
        <v>8.9153000000000002</v>
      </c>
      <c r="H35" s="370">
        <f t="shared" si="19"/>
        <v>200</v>
      </c>
      <c r="I35" s="284">
        <f>H35*G35</f>
        <v>1783.06</v>
      </c>
      <c r="J35" s="109">
        <v>9.3254000000000001</v>
      </c>
      <c r="K35" s="370">
        <f t="shared" si="20"/>
        <v>200</v>
      </c>
      <c r="L35" s="284">
        <f>K35*J35</f>
        <v>1865.08</v>
      </c>
      <c r="M35" s="268">
        <f t="shared" si="9"/>
        <v>82.019999999999982</v>
      </c>
      <c r="N35" s="269">
        <f t="shared" si="10"/>
        <v>4.5999573766446436E-2</v>
      </c>
      <c r="O35" s="284"/>
      <c r="P35" s="109">
        <v>10.6816</v>
      </c>
      <c r="Q35" s="370">
        <f t="shared" si="21"/>
        <v>200</v>
      </c>
      <c r="R35" s="267">
        <f t="shared" si="2"/>
        <v>2136.3199999999997</v>
      </c>
      <c r="S35" s="264"/>
      <c r="T35" s="268">
        <f t="shared" si="26"/>
        <v>271.23999999999978</v>
      </c>
      <c r="U35" s="269">
        <f t="shared" si="27"/>
        <v>0.14543075900229469</v>
      </c>
      <c r="V35" s="243"/>
      <c r="W35" s="109">
        <v>11.268700000000001</v>
      </c>
      <c r="X35" s="370">
        <f t="shared" si="22"/>
        <v>200</v>
      </c>
      <c r="Y35" s="267">
        <f t="shared" si="5"/>
        <v>2253.7400000000002</v>
      </c>
      <c r="Z35" s="264"/>
      <c r="AA35" s="61">
        <f t="shared" si="11"/>
        <v>117.42000000000053</v>
      </c>
      <c r="AB35" s="62">
        <f t="shared" si="12"/>
        <v>5.4963675853804926E-2</v>
      </c>
      <c r="AC35" s="243"/>
      <c r="AD35" s="109">
        <v>11.773199999999999</v>
      </c>
      <c r="AE35" s="370">
        <f t="shared" si="23"/>
        <v>200</v>
      </c>
      <c r="AF35" s="267">
        <f t="shared" si="6"/>
        <v>2354.64</v>
      </c>
      <c r="AG35" s="264"/>
      <c r="AH35" s="61">
        <f t="shared" si="13"/>
        <v>100.89999999999964</v>
      </c>
      <c r="AI35" s="62">
        <f t="shared" si="14"/>
        <v>4.4770026711155514E-2</v>
      </c>
      <c r="AJ35" s="243"/>
      <c r="AK35" s="109">
        <v>12.780799999999999</v>
      </c>
      <c r="AL35" s="370">
        <f t="shared" si="24"/>
        <v>200</v>
      </c>
      <c r="AM35" s="267">
        <f t="shared" si="7"/>
        <v>2556.16</v>
      </c>
      <c r="AN35" s="264"/>
      <c r="AO35" s="61">
        <f t="shared" si="15"/>
        <v>201.51999999999998</v>
      </c>
      <c r="AP35" s="62">
        <f t="shared" si="16"/>
        <v>8.5584208201678391E-2</v>
      </c>
      <c r="AQ35" s="243"/>
      <c r="AR35" s="109">
        <v>13.296799999999999</v>
      </c>
      <c r="AS35" s="370">
        <f t="shared" si="25"/>
        <v>200</v>
      </c>
      <c r="AT35" s="267">
        <f t="shared" si="8"/>
        <v>2659.3599999999997</v>
      </c>
      <c r="AU35" s="264"/>
      <c r="AV35" s="61">
        <f t="shared" si="17"/>
        <v>103.19999999999982</v>
      </c>
      <c r="AW35" s="62">
        <f t="shared" si="18"/>
        <v>4.037305958938401E-2</v>
      </c>
    </row>
    <row r="36" spans="1:49" x14ac:dyDescent="0.35">
      <c r="A36" s="237"/>
      <c r="B36" s="87" t="s">
        <v>69</v>
      </c>
      <c r="C36" s="262"/>
      <c r="D36" s="263" t="s">
        <v>80</v>
      </c>
      <c r="E36" s="262"/>
      <c r="F36" s="264"/>
      <c r="G36" s="109">
        <v>0</v>
      </c>
      <c r="H36" s="370">
        <f t="shared" si="19"/>
        <v>200</v>
      </c>
      <c r="I36" s="284"/>
      <c r="J36" s="109">
        <v>0</v>
      </c>
      <c r="K36" s="370">
        <f t="shared" si="20"/>
        <v>200</v>
      </c>
      <c r="L36" s="284"/>
      <c r="M36" s="61">
        <f t="shared" si="9"/>
        <v>0</v>
      </c>
      <c r="N36" s="62" t="str">
        <f t="shared" si="10"/>
        <v/>
      </c>
      <c r="O36" s="284"/>
      <c r="P36" s="109">
        <v>2.8799999999999999E-2</v>
      </c>
      <c r="Q36" s="370">
        <f t="shared" si="21"/>
        <v>200</v>
      </c>
      <c r="R36" s="267">
        <f t="shared" si="2"/>
        <v>5.76</v>
      </c>
      <c r="S36" s="264"/>
      <c r="T36" s="61">
        <f t="shared" si="26"/>
        <v>5.76</v>
      </c>
      <c r="U36" s="62" t="str">
        <f t="shared" si="27"/>
        <v/>
      </c>
      <c r="V36" s="243"/>
      <c r="W36" s="109">
        <v>2.8799999999999999E-2</v>
      </c>
      <c r="X36" s="370">
        <f t="shared" si="22"/>
        <v>200</v>
      </c>
      <c r="Y36" s="267">
        <f t="shared" si="5"/>
        <v>5.76</v>
      </c>
      <c r="Z36" s="264"/>
      <c r="AA36" s="61">
        <f t="shared" si="11"/>
        <v>0</v>
      </c>
      <c r="AB36" s="62">
        <f t="shared" si="12"/>
        <v>0</v>
      </c>
      <c r="AC36" s="243"/>
      <c r="AD36" s="109">
        <v>2.8799999999999999E-2</v>
      </c>
      <c r="AE36" s="370">
        <f t="shared" si="23"/>
        <v>200</v>
      </c>
      <c r="AF36" s="267">
        <f t="shared" si="6"/>
        <v>5.76</v>
      </c>
      <c r="AG36" s="264"/>
      <c r="AH36" s="61">
        <f t="shared" si="13"/>
        <v>0</v>
      </c>
      <c r="AI36" s="62">
        <f t="shared" si="14"/>
        <v>0</v>
      </c>
      <c r="AJ36" s="243"/>
      <c r="AK36" s="109">
        <v>2.8799999999999999E-2</v>
      </c>
      <c r="AL36" s="370">
        <f t="shared" si="24"/>
        <v>200</v>
      </c>
      <c r="AM36" s="267">
        <f t="shared" si="7"/>
        <v>5.76</v>
      </c>
      <c r="AN36" s="264"/>
      <c r="AO36" s="61">
        <f t="shared" si="15"/>
        <v>0</v>
      </c>
      <c r="AP36" s="62">
        <f t="shared" si="16"/>
        <v>0</v>
      </c>
      <c r="AQ36" s="243"/>
      <c r="AR36" s="109">
        <v>2.8799999999999999E-2</v>
      </c>
      <c r="AS36" s="370">
        <f t="shared" si="25"/>
        <v>200</v>
      </c>
      <c r="AT36" s="267">
        <f t="shared" si="8"/>
        <v>5.76</v>
      </c>
      <c r="AU36" s="264"/>
      <c r="AV36" s="61">
        <f t="shared" si="17"/>
        <v>0</v>
      </c>
      <c r="AW36" s="62">
        <f t="shared" si="18"/>
        <v>0</v>
      </c>
    </row>
    <row r="37" spans="1:49" x14ac:dyDescent="0.35">
      <c r="A37" s="237"/>
      <c r="B37" s="372" t="s">
        <v>28</v>
      </c>
      <c r="C37" s="432"/>
      <c r="D37" s="433"/>
      <c r="E37" s="432"/>
      <c r="F37" s="434"/>
      <c r="G37" s="435"/>
      <c r="H37" s="436"/>
      <c r="I37" s="437">
        <f>SUM(I16:I36)</f>
        <v>1723.77</v>
      </c>
      <c r="J37" s="435"/>
      <c r="K37" s="436"/>
      <c r="L37" s="437">
        <f>SUM(L16:L36)</f>
        <v>1808.34</v>
      </c>
      <c r="M37" s="438">
        <f t="shared" si="9"/>
        <v>84.569999999999936</v>
      </c>
      <c r="N37" s="439">
        <f t="shared" si="10"/>
        <v>4.9061069632259487E-2</v>
      </c>
      <c r="O37" s="437"/>
      <c r="P37" s="435"/>
      <c r="Q37" s="436"/>
      <c r="R37" s="437">
        <f>SUM(R16:R36)</f>
        <v>2043.6899999999996</v>
      </c>
      <c r="S37" s="434"/>
      <c r="T37" s="438">
        <f t="shared" si="26"/>
        <v>235.34999999999968</v>
      </c>
      <c r="U37" s="439">
        <f t="shared" si="27"/>
        <v>0.13014698563323251</v>
      </c>
      <c r="V37" s="243"/>
      <c r="W37" s="435"/>
      <c r="X37" s="436"/>
      <c r="Y37" s="437">
        <f>SUM(Y16:Y36)</f>
        <v>2210.1100000000006</v>
      </c>
      <c r="Z37" s="434"/>
      <c r="AA37" s="438">
        <f t="shared" si="11"/>
        <v>166.42000000000098</v>
      </c>
      <c r="AB37" s="439">
        <f t="shared" si="12"/>
        <v>8.1431136816249541E-2</v>
      </c>
      <c r="AC37" s="243"/>
      <c r="AD37" s="435"/>
      <c r="AE37" s="436"/>
      <c r="AF37" s="437">
        <f>SUM(AF16:AF36)</f>
        <v>2385.12</v>
      </c>
      <c r="AG37" s="434"/>
      <c r="AH37" s="438">
        <f t="shared" si="13"/>
        <v>175.00999999999931</v>
      </c>
      <c r="AI37" s="439">
        <f t="shared" si="14"/>
        <v>7.9186103859083604E-2</v>
      </c>
      <c r="AJ37" s="243"/>
      <c r="AK37" s="435"/>
      <c r="AL37" s="436"/>
      <c r="AM37" s="437">
        <f>SUM(AM16:AM36)</f>
        <v>2577.79</v>
      </c>
      <c r="AN37" s="434"/>
      <c r="AO37" s="438">
        <f t="shared" si="15"/>
        <v>192.67000000000007</v>
      </c>
      <c r="AP37" s="439">
        <f t="shared" si="16"/>
        <v>8.0780002683303181E-2</v>
      </c>
      <c r="AQ37" s="243"/>
      <c r="AR37" s="435"/>
      <c r="AS37" s="436"/>
      <c r="AT37" s="437">
        <f>SUM(AT16:AT36)</f>
        <v>2728.24</v>
      </c>
      <c r="AU37" s="434"/>
      <c r="AV37" s="438">
        <f t="shared" si="17"/>
        <v>150.44999999999982</v>
      </c>
      <c r="AW37" s="439">
        <f t="shared" si="18"/>
        <v>5.8363947412318234E-2</v>
      </c>
    </row>
    <row r="38" spans="1:49" ht="15.75" customHeight="1" x14ac:dyDescent="0.35">
      <c r="A38" s="237"/>
      <c r="B38" s="66" t="s">
        <v>29</v>
      </c>
      <c r="C38" s="264"/>
      <c r="D38" s="263" t="s">
        <v>30</v>
      </c>
      <c r="E38" s="264"/>
      <c r="F38" s="264"/>
      <c r="G38" s="282">
        <f>$G$57</f>
        <v>0.1076</v>
      </c>
      <c r="H38" s="283">
        <f>$G$12*(1+G70)-$G$12</f>
        <v>2330.5</v>
      </c>
      <c r="I38" s="284">
        <f>H38*G38</f>
        <v>250.76179999999999</v>
      </c>
      <c r="J38" s="282">
        <f>$J$57</f>
        <v>0.1076</v>
      </c>
      <c r="K38" s="283">
        <f>$G$12*(1+J70)-$G$12</f>
        <v>2330.5</v>
      </c>
      <c r="L38" s="284">
        <f>K38*J38</f>
        <v>250.76179999999999</v>
      </c>
      <c r="M38" s="268">
        <f t="shared" si="9"/>
        <v>0</v>
      </c>
      <c r="N38" s="269">
        <f t="shared" si="10"/>
        <v>0</v>
      </c>
      <c r="O38" s="284"/>
      <c r="P38" s="282">
        <f>$J$57</f>
        <v>0.1076</v>
      </c>
      <c r="Q38" s="283">
        <f>$G$12*(1+P70)-$G$12</f>
        <v>2330.5</v>
      </c>
      <c r="R38" s="284">
        <f>Q38*P38</f>
        <v>250.76179999999999</v>
      </c>
      <c r="S38" s="264"/>
      <c r="T38" s="268">
        <f t="shared" si="26"/>
        <v>0</v>
      </c>
      <c r="U38" s="269">
        <f t="shared" si="27"/>
        <v>0</v>
      </c>
      <c r="V38" s="243"/>
      <c r="W38" s="282">
        <f>$J$57</f>
        <v>0.1076</v>
      </c>
      <c r="X38" s="283">
        <f>$G$12*(1+W70)-$G$12</f>
        <v>2330.5</v>
      </c>
      <c r="Y38" s="284">
        <f>X38*W38</f>
        <v>250.76179999999999</v>
      </c>
      <c r="Z38" s="264"/>
      <c r="AA38" s="268">
        <f t="shared" si="11"/>
        <v>0</v>
      </c>
      <c r="AB38" s="269">
        <f t="shared" si="12"/>
        <v>0</v>
      </c>
      <c r="AC38" s="243"/>
      <c r="AD38" s="282">
        <f>$J$57</f>
        <v>0.1076</v>
      </c>
      <c r="AE38" s="283">
        <f>$G$12*(1+AD70)-$G$12</f>
        <v>2330.5</v>
      </c>
      <c r="AF38" s="284">
        <f>AE38*AD38</f>
        <v>250.76179999999999</v>
      </c>
      <c r="AG38" s="264"/>
      <c r="AH38" s="268">
        <f t="shared" si="13"/>
        <v>0</v>
      </c>
      <c r="AI38" s="269">
        <f t="shared" si="14"/>
        <v>0</v>
      </c>
      <c r="AJ38" s="243"/>
      <c r="AK38" s="282">
        <f>$J$57</f>
        <v>0.1076</v>
      </c>
      <c r="AL38" s="283">
        <f>$G$12*(1+AK70)-$G$12</f>
        <v>2330.5</v>
      </c>
      <c r="AM38" s="284">
        <f>AL38*AK38</f>
        <v>250.76179999999999</v>
      </c>
      <c r="AN38" s="264"/>
      <c r="AO38" s="268">
        <f t="shared" si="15"/>
        <v>0</v>
      </c>
      <c r="AP38" s="269">
        <f t="shared" si="16"/>
        <v>0</v>
      </c>
      <c r="AQ38" s="243"/>
      <c r="AR38" s="282">
        <f>$J$57</f>
        <v>0.1076</v>
      </c>
      <c r="AS38" s="283">
        <f>$G$12*(1+AR70)-$G$12</f>
        <v>2330.5</v>
      </c>
      <c r="AT38" s="284">
        <f>AS38*AR38</f>
        <v>250.76179999999999</v>
      </c>
      <c r="AU38" s="264"/>
      <c r="AV38" s="268">
        <f t="shared" si="17"/>
        <v>0</v>
      </c>
      <c r="AW38" s="269">
        <f t="shared" si="18"/>
        <v>0</v>
      </c>
    </row>
    <row r="39" spans="1:49" s="15" customFormat="1" ht="15.75" customHeight="1" x14ac:dyDescent="0.35">
      <c r="A39" s="13"/>
      <c r="B39" s="87" t="str">
        <f>+RESIDENTIAL!$B$46</f>
        <v>Rate Rider for Disposition of Deferral/Variance Accounts - effective until December 31, 2024</v>
      </c>
      <c r="C39" s="56"/>
      <c r="D39" s="57" t="s">
        <v>80</v>
      </c>
      <c r="E39" s="56"/>
      <c r="F39" s="21"/>
      <c r="G39" s="90">
        <v>0.89959999999999996</v>
      </c>
      <c r="H39" s="89">
        <f t="shared" ref="H39:H41" si="28">$G$11</f>
        <v>200</v>
      </c>
      <c r="I39" s="69">
        <f>H39*G39</f>
        <v>179.92</v>
      </c>
      <c r="J39" s="90">
        <v>0.95</v>
      </c>
      <c r="K39" s="89">
        <f t="shared" ref="K39:K41" si="29">$G$11</f>
        <v>200</v>
      </c>
      <c r="L39" s="69">
        <f>K39*J39</f>
        <v>190</v>
      </c>
      <c r="M39" s="61">
        <f t="shared" si="9"/>
        <v>10.080000000000013</v>
      </c>
      <c r="N39" s="269">
        <f t="shared" si="10"/>
        <v>5.6024899955535869E-2</v>
      </c>
      <c r="O39" s="69"/>
      <c r="P39" s="90">
        <v>0</v>
      </c>
      <c r="Q39" s="89">
        <f t="shared" ref="Q39:Q41" si="30">$G$11</f>
        <v>200</v>
      </c>
      <c r="R39" s="69">
        <f>Q39*P39</f>
        <v>0</v>
      </c>
      <c r="S39" s="64"/>
      <c r="T39" s="61">
        <f t="shared" si="26"/>
        <v>-190</v>
      </c>
      <c r="U39" s="269" t="str">
        <f t="shared" si="27"/>
        <v/>
      </c>
      <c r="V39" s="65"/>
      <c r="W39" s="90">
        <v>0</v>
      </c>
      <c r="X39" s="89">
        <f t="shared" ref="X39:X41" si="31">$G$11</f>
        <v>200</v>
      </c>
      <c r="Y39" s="69">
        <f>X39*W39</f>
        <v>0</v>
      </c>
      <c r="Z39" s="64"/>
      <c r="AA39" s="61">
        <f t="shared" si="11"/>
        <v>0</v>
      </c>
      <c r="AB39" s="269" t="str">
        <f t="shared" si="12"/>
        <v/>
      </c>
      <c r="AC39" s="65"/>
      <c r="AD39" s="90">
        <v>0</v>
      </c>
      <c r="AE39" s="89">
        <f t="shared" ref="AE39:AE41" si="32">$G$11</f>
        <v>200</v>
      </c>
      <c r="AF39" s="69">
        <f>AE39*AD39</f>
        <v>0</v>
      </c>
      <c r="AG39" s="64"/>
      <c r="AH39" s="61">
        <f t="shared" si="13"/>
        <v>0</v>
      </c>
      <c r="AI39" s="269" t="str">
        <f t="shared" si="14"/>
        <v/>
      </c>
      <c r="AJ39" s="65"/>
      <c r="AK39" s="90">
        <v>0</v>
      </c>
      <c r="AL39" s="89">
        <f t="shared" ref="AL39:AL41" si="33">$G$11</f>
        <v>200</v>
      </c>
      <c r="AM39" s="69">
        <f>AL39*AK39</f>
        <v>0</v>
      </c>
      <c r="AN39" s="64"/>
      <c r="AO39" s="61">
        <f t="shared" si="15"/>
        <v>0</v>
      </c>
      <c r="AP39" s="269" t="str">
        <f t="shared" si="16"/>
        <v/>
      </c>
      <c r="AQ39" s="65"/>
      <c r="AR39" s="90">
        <v>0</v>
      </c>
      <c r="AS39" s="89">
        <f t="shared" ref="AS39:AS41" si="34">$G$11</f>
        <v>200</v>
      </c>
      <c r="AT39" s="69">
        <f>AS39*AR39</f>
        <v>0</v>
      </c>
      <c r="AU39" s="64"/>
      <c r="AV39" s="61">
        <f t="shared" si="17"/>
        <v>0</v>
      </c>
      <c r="AW39" s="269" t="str">
        <f t="shared" si="18"/>
        <v/>
      </c>
    </row>
    <row r="40" spans="1:49" s="15" customFormat="1" ht="15.75" customHeight="1" x14ac:dyDescent="0.35">
      <c r="A40" s="13"/>
      <c r="B40" s="87" t="s">
        <v>70</v>
      </c>
      <c r="C40" s="56"/>
      <c r="D40" s="57" t="s">
        <v>80</v>
      </c>
      <c r="E40" s="56"/>
      <c r="F40" s="21"/>
      <c r="G40" s="90">
        <v>0.3679</v>
      </c>
      <c r="H40" s="89">
        <f t="shared" si="28"/>
        <v>200</v>
      </c>
      <c r="I40" s="69">
        <f>H40*G40</f>
        <v>73.58</v>
      </c>
      <c r="J40" s="90">
        <v>0.9335</v>
      </c>
      <c r="K40" s="89">
        <f t="shared" si="29"/>
        <v>200</v>
      </c>
      <c r="L40" s="69">
        <f>K40*J40</f>
        <v>186.7</v>
      </c>
      <c r="M40" s="61">
        <f t="shared" si="9"/>
        <v>113.11999999999999</v>
      </c>
      <c r="N40" s="269">
        <f t="shared" si="10"/>
        <v>1.5373742864908941</v>
      </c>
      <c r="O40" s="69"/>
      <c r="P40" s="90">
        <v>0</v>
      </c>
      <c r="Q40" s="89">
        <f t="shared" si="30"/>
        <v>200</v>
      </c>
      <c r="R40" s="69">
        <f>Q40*P40</f>
        <v>0</v>
      </c>
      <c r="S40" s="64"/>
      <c r="T40" s="61">
        <f t="shared" si="26"/>
        <v>-186.7</v>
      </c>
      <c r="U40" s="269" t="str">
        <f t="shared" si="27"/>
        <v/>
      </c>
      <c r="V40" s="65"/>
      <c r="W40" s="90">
        <v>0</v>
      </c>
      <c r="X40" s="89">
        <f t="shared" si="31"/>
        <v>200</v>
      </c>
      <c r="Y40" s="69">
        <f>X40*W40</f>
        <v>0</v>
      </c>
      <c r="Z40" s="64"/>
      <c r="AA40" s="61">
        <f t="shared" si="11"/>
        <v>0</v>
      </c>
      <c r="AB40" s="269" t="str">
        <f t="shared" si="12"/>
        <v/>
      </c>
      <c r="AC40" s="65"/>
      <c r="AD40" s="90">
        <v>0</v>
      </c>
      <c r="AE40" s="89">
        <f t="shared" si="32"/>
        <v>200</v>
      </c>
      <c r="AF40" s="69">
        <f>AE40*AD40</f>
        <v>0</v>
      </c>
      <c r="AG40" s="64"/>
      <c r="AH40" s="61">
        <f t="shared" si="13"/>
        <v>0</v>
      </c>
      <c r="AI40" s="269" t="str">
        <f t="shared" si="14"/>
        <v/>
      </c>
      <c r="AJ40" s="65"/>
      <c r="AK40" s="90">
        <v>0</v>
      </c>
      <c r="AL40" s="89">
        <f t="shared" si="33"/>
        <v>200</v>
      </c>
      <c r="AM40" s="69">
        <f>AL40*AK40</f>
        <v>0</v>
      </c>
      <c r="AN40" s="64"/>
      <c r="AO40" s="61">
        <f t="shared" si="15"/>
        <v>0</v>
      </c>
      <c r="AP40" s="269" t="str">
        <f t="shared" si="16"/>
        <v/>
      </c>
      <c r="AQ40" s="65"/>
      <c r="AR40" s="90">
        <v>0</v>
      </c>
      <c r="AS40" s="89">
        <f t="shared" si="34"/>
        <v>200</v>
      </c>
      <c r="AT40" s="69">
        <f>AS40*AR40</f>
        <v>0</v>
      </c>
      <c r="AU40" s="64"/>
      <c r="AV40" s="61">
        <f t="shared" si="17"/>
        <v>0</v>
      </c>
      <c r="AW40" s="269" t="str">
        <f t="shared" si="18"/>
        <v/>
      </c>
    </row>
    <row r="41" spans="1:49" s="15" customFormat="1" ht="15.75" customHeight="1" x14ac:dyDescent="0.35">
      <c r="A41" s="13"/>
      <c r="B41" s="87" t="str">
        <f>+RESIDENTIAL!$B$47</f>
        <v>Rate Rider for Disposition of Capacity Based Recovery Account - Applicable only for Class B Customers - effective until December 31, 2024</v>
      </c>
      <c r="C41" s="56"/>
      <c r="D41" s="57" t="s">
        <v>80</v>
      </c>
      <c r="E41" s="56"/>
      <c r="F41" s="21"/>
      <c r="G41" s="90">
        <v>-5.7799999999999997E-2</v>
      </c>
      <c r="H41" s="89">
        <f t="shared" si="28"/>
        <v>200</v>
      </c>
      <c r="I41" s="69">
        <f>H41*G41</f>
        <v>-11.559999999999999</v>
      </c>
      <c r="J41" s="90">
        <v>-4.6100000000000002E-2</v>
      </c>
      <c r="K41" s="89">
        <f t="shared" si="29"/>
        <v>200</v>
      </c>
      <c r="L41" s="69">
        <f>K41*J41</f>
        <v>-9.2200000000000006</v>
      </c>
      <c r="M41" s="61">
        <f t="shared" si="9"/>
        <v>2.3399999999999981</v>
      </c>
      <c r="N41" s="269">
        <f t="shared" si="10"/>
        <v>-0.20242214532871958</v>
      </c>
      <c r="O41" s="69"/>
      <c r="P41" s="90">
        <v>0</v>
      </c>
      <c r="Q41" s="89">
        <f t="shared" si="30"/>
        <v>200</v>
      </c>
      <c r="R41" s="69">
        <f>Q41*P41</f>
        <v>0</v>
      </c>
      <c r="S41" s="64"/>
      <c r="T41" s="61">
        <f t="shared" si="26"/>
        <v>9.2200000000000006</v>
      </c>
      <c r="U41" s="269" t="str">
        <f t="shared" si="27"/>
        <v/>
      </c>
      <c r="V41" s="65"/>
      <c r="W41" s="90">
        <v>0</v>
      </c>
      <c r="X41" s="89">
        <f t="shared" si="31"/>
        <v>200</v>
      </c>
      <c r="Y41" s="69">
        <f>X41*W41</f>
        <v>0</v>
      </c>
      <c r="Z41" s="64"/>
      <c r="AA41" s="61">
        <f t="shared" si="11"/>
        <v>0</v>
      </c>
      <c r="AB41" s="269" t="str">
        <f t="shared" si="12"/>
        <v/>
      </c>
      <c r="AC41" s="65"/>
      <c r="AD41" s="90">
        <v>0</v>
      </c>
      <c r="AE41" s="89">
        <f t="shared" si="32"/>
        <v>200</v>
      </c>
      <c r="AF41" s="69">
        <f>AE41*AD41</f>
        <v>0</v>
      </c>
      <c r="AG41" s="64"/>
      <c r="AH41" s="61">
        <f t="shared" si="13"/>
        <v>0</v>
      </c>
      <c r="AI41" s="269" t="str">
        <f t="shared" si="14"/>
        <v/>
      </c>
      <c r="AJ41" s="65"/>
      <c r="AK41" s="90">
        <v>0</v>
      </c>
      <c r="AL41" s="89">
        <f t="shared" si="33"/>
        <v>200</v>
      </c>
      <c r="AM41" s="69">
        <f>AL41*AK41</f>
        <v>0</v>
      </c>
      <c r="AN41" s="64"/>
      <c r="AO41" s="61">
        <f t="shared" si="15"/>
        <v>0</v>
      </c>
      <c r="AP41" s="269" t="str">
        <f t="shared" si="16"/>
        <v/>
      </c>
      <c r="AQ41" s="65"/>
      <c r="AR41" s="90">
        <v>0</v>
      </c>
      <c r="AS41" s="89">
        <f t="shared" si="34"/>
        <v>200</v>
      </c>
      <c r="AT41" s="69">
        <f>AS41*AR41</f>
        <v>0</v>
      </c>
      <c r="AU41" s="64"/>
      <c r="AV41" s="61">
        <f t="shared" si="17"/>
        <v>0</v>
      </c>
      <c r="AW41" s="269" t="str">
        <f t="shared" si="18"/>
        <v/>
      </c>
    </row>
    <row r="42" spans="1:49" s="15" customFormat="1" ht="15.75" customHeight="1" x14ac:dyDescent="0.35">
      <c r="A42" s="13"/>
      <c r="B42" s="87" t="str">
        <f>+RESIDENTIAL!$B$48</f>
        <v>Rate Rider for Disposition of Global Adjustment Account - Applicable only for Non-RPP Customers - effective until December 31, 2023</v>
      </c>
      <c r="C42" s="56"/>
      <c r="D42" s="57" t="s">
        <v>30</v>
      </c>
      <c r="E42" s="56"/>
      <c r="F42" s="21"/>
      <c r="G42" s="90">
        <v>-2.5100000000000001E-3</v>
      </c>
      <c r="H42" s="89">
        <f>+$G$12</f>
        <v>79000</v>
      </c>
      <c r="I42" s="69">
        <f t="shared" ref="I42" si="35">H42*G42</f>
        <v>-198.29</v>
      </c>
      <c r="J42" s="90">
        <v>0</v>
      </c>
      <c r="K42" s="89">
        <f>+$G$12</f>
        <v>79000</v>
      </c>
      <c r="L42" s="69">
        <f t="shared" ref="L42" si="36">K42*J42</f>
        <v>0</v>
      </c>
      <c r="M42" s="61">
        <f t="shared" si="9"/>
        <v>198.29</v>
      </c>
      <c r="N42" s="269" t="str">
        <f t="shared" si="10"/>
        <v/>
      </c>
      <c r="O42" s="69"/>
      <c r="P42" s="90">
        <v>0</v>
      </c>
      <c r="Q42" s="89">
        <f>+$G$12</f>
        <v>79000</v>
      </c>
      <c r="R42" s="69">
        <f t="shared" ref="R42" si="37">Q42*P42</f>
        <v>0</v>
      </c>
      <c r="S42" s="64"/>
      <c r="T42" s="61">
        <f t="shared" si="26"/>
        <v>0</v>
      </c>
      <c r="U42" s="269" t="str">
        <f t="shared" si="27"/>
        <v/>
      </c>
      <c r="V42" s="65"/>
      <c r="W42" s="90">
        <v>0</v>
      </c>
      <c r="X42" s="89">
        <f>+$G$12</f>
        <v>79000</v>
      </c>
      <c r="Y42" s="69">
        <f t="shared" ref="Y42" si="38">X42*W42</f>
        <v>0</v>
      </c>
      <c r="Z42" s="64"/>
      <c r="AA42" s="61">
        <f t="shared" si="11"/>
        <v>0</v>
      </c>
      <c r="AB42" s="269" t="str">
        <f t="shared" si="12"/>
        <v/>
      </c>
      <c r="AC42" s="65"/>
      <c r="AD42" s="469">
        <v>0</v>
      </c>
      <c r="AE42" s="89">
        <f>+$G$12</f>
        <v>79000</v>
      </c>
      <c r="AF42" s="69">
        <f t="shared" ref="AF42" si="39">AE42*AD42</f>
        <v>0</v>
      </c>
      <c r="AG42" s="64"/>
      <c r="AH42" s="61">
        <f t="shared" si="13"/>
        <v>0</v>
      </c>
      <c r="AI42" s="269" t="str">
        <f t="shared" si="14"/>
        <v/>
      </c>
      <c r="AJ42" s="65"/>
      <c r="AK42" s="90">
        <v>0</v>
      </c>
      <c r="AL42" s="89">
        <f>+$G$12</f>
        <v>79000</v>
      </c>
      <c r="AM42" s="69">
        <f t="shared" ref="AM42" si="40">AL42*AK42</f>
        <v>0</v>
      </c>
      <c r="AN42" s="64"/>
      <c r="AO42" s="61">
        <f t="shared" si="15"/>
        <v>0</v>
      </c>
      <c r="AP42" s="269" t="str">
        <f t="shared" si="16"/>
        <v/>
      </c>
      <c r="AQ42" s="65"/>
      <c r="AR42" s="90">
        <v>0</v>
      </c>
      <c r="AS42" s="89">
        <f>+$G$12</f>
        <v>79000</v>
      </c>
      <c r="AT42" s="69">
        <f t="shared" ref="AT42" si="41">AS42*AR42</f>
        <v>0</v>
      </c>
      <c r="AU42" s="64"/>
      <c r="AV42" s="61">
        <f t="shared" si="17"/>
        <v>0</v>
      </c>
      <c r="AW42" s="269" t="str">
        <f t="shared" si="18"/>
        <v/>
      </c>
    </row>
    <row r="43" spans="1:49" x14ac:dyDescent="0.35">
      <c r="A43" s="237"/>
      <c r="B43" s="470" t="s">
        <v>35</v>
      </c>
      <c r="C43" s="442"/>
      <c r="D43" s="443"/>
      <c r="E43" s="442"/>
      <c r="F43" s="434"/>
      <c r="G43" s="444"/>
      <c r="H43" s="445"/>
      <c r="I43" s="446">
        <f>SUM(I38:I42)+I37</f>
        <v>2018.1817999999998</v>
      </c>
      <c r="J43" s="444"/>
      <c r="K43" s="445"/>
      <c r="L43" s="446">
        <f>SUM(L38:L42)+L37</f>
        <v>2426.5817999999999</v>
      </c>
      <c r="M43" s="438">
        <f t="shared" si="9"/>
        <v>408.40000000000009</v>
      </c>
      <c r="N43" s="439">
        <f t="shared" si="10"/>
        <v>0.20236036218342673</v>
      </c>
      <c r="O43" s="446"/>
      <c r="P43" s="444"/>
      <c r="Q43" s="445"/>
      <c r="R43" s="446">
        <f>SUM(R38:R42)+R37</f>
        <v>2294.4517999999998</v>
      </c>
      <c r="S43" s="434"/>
      <c r="T43" s="438">
        <f t="shared" si="26"/>
        <v>-132.13000000000011</v>
      </c>
      <c r="U43" s="439">
        <f t="shared" si="27"/>
        <v>-5.4451080116071138E-2</v>
      </c>
      <c r="V43" s="243"/>
      <c r="W43" s="444"/>
      <c r="X43" s="445"/>
      <c r="Y43" s="446">
        <f>SUM(Y38:Y42)+Y37</f>
        <v>2460.8718000000008</v>
      </c>
      <c r="Z43" s="434"/>
      <c r="AA43" s="438">
        <f t="shared" si="11"/>
        <v>166.42000000000098</v>
      </c>
      <c r="AB43" s="439">
        <f t="shared" si="12"/>
        <v>7.2531486606082107E-2</v>
      </c>
      <c r="AC43" s="243"/>
      <c r="AD43" s="444"/>
      <c r="AE43" s="445"/>
      <c r="AF43" s="446">
        <f>SUM(AF38:AF42)+AF37</f>
        <v>2635.8818000000001</v>
      </c>
      <c r="AG43" s="434"/>
      <c r="AH43" s="438">
        <f t="shared" si="13"/>
        <v>175.00999999999931</v>
      </c>
      <c r="AI43" s="439">
        <f t="shared" si="14"/>
        <v>7.1117073225837796E-2</v>
      </c>
      <c r="AJ43" s="243"/>
      <c r="AK43" s="444"/>
      <c r="AL43" s="445"/>
      <c r="AM43" s="446">
        <f>SUM(AM38:AM42)+AM37</f>
        <v>2828.5518000000002</v>
      </c>
      <c r="AN43" s="434"/>
      <c r="AO43" s="438">
        <f t="shared" si="15"/>
        <v>192.67000000000007</v>
      </c>
      <c r="AP43" s="439">
        <f t="shared" si="16"/>
        <v>7.309508339865621E-2</v>
      </c>
      <c r="AQ43" s="243"/>
      <c r="AR43" s="444"/>
      <c r="AS43" s="445"/>
      <c r="AT43" s="446">
        <f>SUM(AT38:AT42)+AT37</f>
        <v>2979.0018</v>
      </c>
      <c r="AU43" s="434"/>
      <c r="AV43" s="438">
        <f t="shared" si="17"/>
        <v>150.44999999999982</v>
      </c>
      <c r="AW43" s="439">
        <f t="shared" si="18"/>
        <v>5.3189763044113179E-2</v>
      </c>
    </row>
    <row r="44" spans="1:49" x14ac:dyDescent="0.35">
      <c r="A44" s="237"/>
      <c r="B44" s="293" t="s">
        <v>36</v>
      </c>
      <c r="C44" s="264"/>
      <c r="D44" s="263" t="s">
        <v>81</v>
      </c>
      <c r="E44" s="264"/>
      <c r="F44" s="264"/>
      <c r="G44" s="109">
        <v>3.8111999999999999</v>
      </c>
      <c r="H44" s="294">
        <f>+$G$10</f>
        <v>180</v>
      </c>
      <c r="I44" s="284">
        <f>H44*G44</f>
        <v>686.01599999999996</v>
      </c>
      <c r="J44" s="109">
        <v>3.7566999999999999</v>
      </c>
      <c r="K44" s="294">
        <f>+$G$10</f>
        <v>180</v>
      </c>
      <c r="L44" s="284">
        <f>K44*J44</f>
        <v>676.20600000000002</v>
      </c>
      <c r="M44" s="268">
        <f t="shared" si="9"/>
        <v>-9.8099999999999454</v>
      </c>
      <c r="N44" s="269">
        <f t="shared" si="10"/>
        <v>-1.4299958018471793E-2</v>
      </c>
      <c r="O44" s="284"/>
      <c r="P44" s="109">
        <v>3.9550999999999998</v>
      </c>
      <c r="Q44" s="294">
        <f>+$G$10</f>
        <v>180</v>
      </c>
      <c r="R44" s="284">
        <f>Q44*P44</f>
        <v>711.91800000000001</v>
      </c>
      <c r="S44" s="264"/>
      <c r="T44" s="268">
        <f t="shared" si="26"/>
        <v>35.711999999999989</v>
      </c>
      <c r="U44" s="269">
        <f t="shared" si="27"/>
        <v>5.2812308675167015E-2</v>
      </c>
      <c r="V44" s="243"/>
      <c r="W44" s="109">
        <v>3.9550999999999998</v>
      </c>
      <c r="X44" s="294">
        <f>+$G$10</f>
        <v>180</v>
      </c>
      <c r="Y44" s="284">
        <f>X44*W44</f>
        <v>711.91800000000001</v>
      </c>
      <c r="Z44" s="264"/>
      <c r="AA44" s="268">
        <f t="shared" si="11"/>
        <v>0</v>
      </c>
      <c r="AB44" s="269">
        <f t="shared" si="12"/>
        <v>0</v>
      </c>
      <c r="AC44" s="243"/>
      <c r="AD44" s="109">
        <v>3.9550999999999998</v>
      </c>
      <c r="AE44" s="294">
        <f>+$G$10</f>
        <v>180</v>
      </c>
      <c r="AF44" s="284">
        <f>AE44*AD44</f>
        <v>711.91800000000001</v>
      </c>
      <c r="AG44" s="264"/>
      <c r="AH44" s="268">
        <f t="shared" si="13"/>
        <v>0</v>
      </c>
      <c r="AI44" s="269">
        <f t="shared" si="14"/>
        <v>0</v>
      </c>
      <c r="AJ44" s="243"/>
      <c r="AK44" s="109">
        <v>3.9550999999999998</v>
      </c>
      <c r="AL44" s="294">
        <f>+$G$10</f>
        <v>180</v>
      </c>
      <c r="AM44" s="284">
        <f>AL44*AK44</f>
        <v>711.91800000000001</v>
      </c>
      <c r="AN44" s="264"/>
      <c r="AO44" s="268">
        <f t="shared" si="15"/>
        <v>0</v>
      </c>
      <c r="AP44" s="269">
        <f t="shared" si="16"/>
        <v>0</v>
      </c>
      <c r="AQ44" s="243"/>
      <c r="AR44" s="109">
        <v>3.9550999999999998</v>
      </c>
      <c r="AS44" s="294">
        <f>+$G$10</f>
        <v>180</v>
      </c>
      <c r="AT44" s="284">
        <f>AS44*AR44</f>
        <v>711.91800000000001</v>
      </c>
      <c r="AU44" s="264"/>
      <c r="AV44" s="268">
        <f t="shared" si="17"/>
        <v>0</v>
      </c>
      <c r="AW44" s="269">
        <f t="shared" si="18"/>
        <v>0</v>
      </c>
    </row>
    <row r="45" spans="1:49" x14ac:dyDescent="0.35">
      <c r="A45" s="237"/>
      <c r="B45" s="295" t="s">
        <v>37</v>
      </c>
      <c r="C45" s="264"/>
      <c r="D45" s="263" t="s">
        <v>81</v>
      </c>
      <c r="E45" s="264"/>
      <c r="F45" s="264"/>
      <c r="G45" s="109">
        <v>2.3700999999999999</v>
      </c>
      <c r="H45" s="294">
        <f>+$G$10</f>
        <v>180</v>
      </c>
      <c r="I45" s="284">
        <f>H45*G45</f>
        <v>426.61799999999999</v>
      </c>
      <c r="J45" s="109">
        <v>2.5198999999999998</v>
      </c>
      <c r="K45" s="294">
        <f>+$G$10</f>
        <v>180</v>
      </c>
      <c r="L45" s="284">
        <f>K45*J45</f>
        <v>453.58199999999999</v>
      </c>
      <c r="M45" s="268">
        <f t="shared" si="9"/>
        <v>26.963999999999999</v>
      </c>
      <c r="N45" s="269">
        <f t="shared" si="10"/>
        <v>6.3204084215855869E-2</v>
      </c>
      <c r="O45" s="284"/>
      <c r="P45" s="109">
        <v>2.6945000000000001</v>
      </c>
      <c r="Q45" s="294">
        <f>+$G$10</f>
        <v>180</v>
      </c>
      <c r="R45" s="284">
        <f>Q45*P45</f>
        <v>485.01000000000005</v>
      </c>
      <c r="S45" s="264"/>
      <c r="T45" s="268">
        <f t="shared" si="26"/>
        <v>31.428000000000054</v>
      </c>
      <c r="U45" s="269">
        <f t="shared" si="27"/>
        <v>6.9288463827929803E-2</v>
      </c>
      <c r="V45" s="243"/>
      <c r="W45" s="109">
        <v>2.6945000000000001</v>
      </c>
      <c r="X45" s="294">
        <f>+$G$10</f>
        <v>180</v>
      </c>
      <c r="Y45" s="284">
        <f>X45*W45</f>
        <v>485.01000000000005</v>
      </c>
      <c r="Z45" s="264"/>
      <c r="AA45" s="268">
        <f t="shared" si="11"/>
        <v>0</v>
      </c>
      <c r="AB45" s="269">
        <f t="shared" si="12"/>
        <v>0</v>
      </c>
      <c r="AC45" s="243"/>
      <c r="AD45" s="109">
        <v>2.6945000000000001</v>
      </c>
      <c r="AE45" s="294">
        <f>+$G$10</f>
        <v>180</v>
      </c>
      <c r="AF45" s="284">
        <f>AE45*AD45</f>
        <v>485.01000000000005</v>
      </c>
      <c r="AG45" s="264"/>
      <c r="AH45" s="268">
        <f t="shared" si="13"/>
        <v>0</v>
      </c>
      <c r="AI45" s="269">
        <f t="shared" si="14"/>
        <v>0</v>
      </c>
      <c r="AJ45" s="243"/>
      <c r="AK45" s="109">
        <v>2.6945000000000001</v>
      </c>
      <c r="AL45" s="294">
        <f>+$G$10</f>
        <v>180</v>
      </c>
      <c r="AM45" s="284">
        <f>AL45*AK45</f>
        <v>485.01000000000005</v>
      </c>
      <c r="AN45" s="264"/>
      <c r="AO45" s="268">
        <f t="shared" si="15"/>
        <v>0</v>
      </c>
      <c r="AP45" s="269">
        <f t="shared" si="16"/>
        <v>0</v>
      </c>
      <c r="AQ45" s="243"/>
      <c r="AR45" s="109">
        <v>2.6945000000000001</v>
      </c>
      <c r="AS45" s="294">
        <f>+$G$10</f>
        <v>180</v>
      </c>
      <c r="AT45" s="284">
        <f>AS45*AR45</f>
        <v>485.01000000000005</v>
      </c>
      <c r="AU45" s="264"/>
      <c r="AV45" s="268">
        <f t="shared" si="17"/>
        <v>0</v>
      </c>
      <c r="AW45" s="269">
        <f t="shared" si="18"/>
        <v>0</v>
      </c>
    </row>
    <row r="46" spans="1:49" x14ac:dyDescent="0.35">
      <c r="A46" s="237"/>
      <c r="B46" s="470" t="s">
        <v>38</v>
      </c>
      <c r="C46" s="432"/>
      <c r="D46" s="447"/>
      <c r="E46" s="432"/>
      <c r="F46" s="448"/>
      <c r="G46" s="449"/>
      <c r="H46" s="471"/>
      <c r="I46" s="446">
        <f>SUM(I43:I45)</f>
        <v>3130.8157999999999</v>
      </c>
      <c r="J46" s="449"/>
      <c r="K46" s="471"/>
      <c r="L46" s="446">
        <f>SUM(L43:L45)</f>
        <v>3556.3697999999999</v>
      </c>
      <c r="M46" s="438">
        <f t="shared" si="9"/>
        <v>425.55400000000009</v>
      </c>
      <c r="N46" s="439">
        <f t="shared" si="10"/>
        <v>0.13592431723386605</v>
      </c>
      <c r="O46" s="446"/>
      <c r="P46" s="449"/>
      <c r="Q46" s="471"/>
      <c r="R46" s="446">
        <f>SUM(R43:R45)</f>
        <v>3491.3798000000002</v>
      </c>
      <c r="S46" s="448"/>
      <c r="T46" s="438">
        <f t="shared" si="26"/>
        <v>-64.989999999999782</v>
      </c>
      <c r="U46" s="439">
        <f t="shared" si="27"/>
        <v>-1.8274252581944594E-2</v>
      </c>
      <c r="V46" s="243"/>
      <c r="W46" s="449"/>
      <c r="X46" s="471"/>
      <c r="Y46" s="446">
        <f>SUM(Y43:Y45)</f>
        <v>3657.7998000000011</v>
      </c>
      <c r="Z46" s="448"/>
      <c r="AA46" s="438">
        <f t="shared" si="11"/>
        <v>166.42000000000098</v>
      </c>
      <c r="AB46" s="439">
        <f t="shared" si="12"/>
        <v>4.766596862363727E-2</v>
      </c>
      <c r="AC46" s="243"/>
      <c r="AD46" s="449"/>
      <c r="AE46" s="471"/>
      <c r="AF46" s="446">
        <f>SUM(AF43:AF45)</f>
        <v>3832.8098000000005</v>
      </c>
      <c r="AG46" s="448"/>
      <c r="AH46" s="438">
        <f t="shared" si="13"/>
        <v>175.00999999999931</v>
      </c>
      <c r="AI46" s="439">
        <f t="shared" si="14"/>
        <v>4.7845702216944529E-2</v>
      </c>
      <c r="AJ46" s="243"/>
      <c r="AK46" s="449"/>
      <c r="AL46" s="471"/>
      <c r="AM46" s="446">
        <f>SUM(AM43:AM45)</f>
        <v>4025.4798000000005</v>
      </c>
      <c r="AN46" s="448"/>
      <c r="AO46" s="438">
        <f t="shared" si="15"/>
        <v>192.67000000000007</v>
      </c>
      <c r="AP46" s="439">
        <f t="shared" si="16"/>
        <v>5.0268604510456026E-2</v>
      </c>
      <c r="AQ46" s="243"/>
      <c r="AR46" s="449"/>
      <c r="AS46" s="471"/>
      <c r="AT46" s="446">
        <f>SUM(AT43:AT45)</f>
        <v>4175.9297999999999</v>
      </c>
      <c r="AU46" s="448"/>
      <c r="AV46" s="438">
        <f t="shared" si="17"/>
        <v>150.44999999999936</v>
      </c>
      <c r="AW46" s="439">
        <f t="shared" si="18"/>
        <v>3.7374426770195035E-2</v>
      </c>
    </row>
    <row r="47" spans="1:49" x14ac:dyDescent="0.35">
      <c r="A47" s="237"/>
      <c r="B47" s="285" t="s">
        <v>71</v>
      </c>
      <c r="C47" s="262"/>
      <c r="D47" s="263" t="s">
        <v>30</v>
      </c>
      <c r="E47" s="262"/>
      <c r="F47" s="264"/>
      <c r="G47" s="109">
        <v>4.1000000000000003E-3</v>
      </c>
      <c r="H47" s="370">
        <f>+$G$12*(1+G70)</f>
        <v>81330.5</v>
      </c>
      <c r="I47" s="267">
        <f t="shared" ref="I47:I57" si="42">H47*G47</f>
        <v>333.45505000000003</v>
      </c>
      <c r="J47" s="109">
        <v>4.1000000000000003E-3</v>
      </c>
      <c r="K47" s="370">
        <f>+$G$12*(1+J70)</f>
        <v>81330.5</v>
      </c>
      <c r="L47" s="267">
        <f t="shared" ref="L47:L57" si="43">K47*J47</f>
        <v>333.45505000000003</v>
      </c>
      <c r="M47" s="268">
        <f t="shared" si="9"/>
        <v>0</v>
      </c>
      <c r="N47" s="269">
        <f t="shared" si="10"/>
        <v>0</v>
      </c>
      <c r="O47" s="267"/>
      <c r="P47" s="109">
        <v>4.1000000000000003E-3</v>
      </c>
      <c r="Q47" s="370">
        <f>+$G$12*(1+P70)</f>
        <v>81330.5</v>
      </c>
      <c r="R47" s="267">
        <f t="shared" ref="R47:R57" si="44">Q47*P47</f>
        <v>333.45505000000003</v>
      </c>
      <c r="S47" s="264"/>
      <c r="T47" s="268">
        <f t="shared" si="26"/>
        <v>0</v>
      </c>
      <c r="U47" s="269">
        <f t="shared" si="27"/>
        <v>0</v>
      </c>
      <c r="V47" s="243"/>
      <c r="W47" s="109">
        <v>4.1000000000000003E-3</v>
      </c>
      <c r="X47" s="370">
        <f>+$G$12*(1+W70)</f>
        <v>81330.5</v>
      </c>
      <c r="Y47" s="267">
        <f t="shared" ref="Y47:Y57" si="45">X47*W47</f>
        <v>333.45505000000003</v>
      </c>
      <c r="Z47" s="264"/>
      <c r="AA47" s="268">
        <f t="shared" si="11"/>
        <v>0</v>
      </c>
      <c r="AB47" s="269">
        <f t="shared" si="12"/>
        <v>0</v>
      </c>
      <c r="AC47" s="243"/>
      <c r="AD47" s="109">
        <v>4.1000000000000003E-3</v>
      </c>
      <c r="AE47" s="370">
        <f>+$G$12*(1+AD70)</f>
        <v>81330.5</v>
      </c>
      <c r="AF47" s="267">
        <f t="shared" ref="AF47:AF57" si="46">AE47*AD47</f>
        <v>333.45505000000003</v>
      </c>
      <c r="AG47" s="264"/>
      <c r="AH47" s="268">
        <f t="shared" si="13"/>
        <v>0</v>
      </c>
      <c r="AI47" s="269">
        <f t="shared" si="14"/>
        <v>0</v>
      </c>
      <c r="AJ47" s="243"/>
      <c r="AK47" s="109">
        <v>4.1000000000000003E-3</v>
      </c>
      <c r="AL47" s="370">
        <f>+$G$12*(1+AK70)</f>
        <v>81330.5</v>
      </c>
      <c r="AM47" s="267">
        <f t="shared" ref="AM47:AM57" si="47">AL47*AK47</f>
        <v>333.45505000000003</v>
      </c>
      <c r="AN47" s="264"/>
      <c r="AO47" s="268">
        <f t="shared" si="15"/>
        <v>0</v>
      </c>
      <c r="AP47" s="269">
        <f t="shared" si="16"/>
        <v>0</v>
      </c>
      <c r="AQ47" s="243"/>
      <c r="AR47" s="109">
        <v>4.1000000000000003E-3</v>
      </c>
      <c r="AS47" s="370">
        <f>+$G$12*(1+AR70)</f>
        <v>81330.5</v>
      </c>
      <c r="AT47" s="267">
        <f t="shared" ref="AT47:AT57" si="48">AS47*AR47</f>
        <v>333.45505000000003</v>
      </c>
      <c r="AU47" s="264"/>
      <c r="AV47" s="268">
        <f t="shared" si="17"/>
        <v>0</v>
      </c>
      <c r="AW47" s="269">
        <f t="shared" si="18"/>
        <v>0</v>
      </c>
    </row>
    <row r="48" spans="1:49" x14ac:dyDescent="0.35">
      <c r="A48" s="237"/>
      <c r="B48" s="285" t="s">
        <v>72</v>
      </c>
      <c r="C48" s="262"/>
      <c r="D48" s="263" t="s">
        <v>30</v>
      </c>
      <c r="E48" s="262"/>
      <c r="F48" s="264"/>
      <c r="G48" s="109">
        <v>6.9999999999999999E-4</v>
      </c>
      <c r="H48" s="370">
        <f>+H47</f>
        <v>81330.5</v>
      </c>
      <c r="I48" s="267">
        <f t="shared" si="42"/>
        <v>56.931350000000002</v>
      </c>
      <c r="J48" s="109">
        <v>6.9999999999999999E-4</v>
      </c>
      <c r="K48" s="370">
        <f>+K47</f>
        <v>81330.5</v>
      </c>
      <c r="L48" s="267">
        <f t="shared" si="43"/>
        <v>56.931350000000002</v>
      </c>
      <c r="M48" s="268">
        <f t="shared" si="9"/>
        <v>0</v>
      </c>
      <c r="N48" s="269">
        <f t="shared" si="10"/>
        <v>0</v>
      </c>
      <c r="O48" s="267"/>
      <c r="P48" s="109">
        <v>6.9999999999999999E-4</v>
      </c>
      <c r="Q48" s="370">
        <f>+Q47</f>
        <v>81330.5</v>
      </c>
      <c r="R48" s="267">
        <f t="shared" si="44"/>
        <v>56.931350000000002</v>
      </c>
      <c r="S48" s="264"/>
      <c r="T48" s="268">
        <f t="shared" si="26"/>
        <v>0</v>
      </c>
      <c r="U48" s="269">
        <f t="shared" si="27"/>
        <v>0</v>
      </c>
      <c r="V48" s="243"/>
      <c r="W48" s="109">
        <v>6.9999999999999999E-4</v>
      </c>
      <c r="X48" s="370">
        <f>+X47</f>
        <v>81330.5</v>
      </c>
      <c r="Y48" s="267">
        <f t="shared" si="45"/>
        <v>56.931350000000002</v>
      </c>
      <c r="Z48" s="264"/>
      <c r="AA48" s="268">
        <f t="shared" si="11"/>
        <v>0</v>
      </c>
      <c r="AB48" s="269">
        <f t="shared" si="12"/>
        <v>0</v>
      </c>
      <c r="AC48" s="243"/>
      <c r="AD48" s="109">
        <v>6.9999999999999999E-4</v>
      </c>
      <c r="AE48" s="370">
        <f>+AE47</f>
        <v>81330.5</v>
      </c>
      <c r="AF48" s="267">
        <f t="shared" si="46"/>
        <v>56.931350000000002</v>
      </c>
      <c r="AG48" s="264"/>
      <c r="AH48" s="268">
        <f t="shared" si="13"/>
        <v>0</v>
      </c>
      <c r="AI48" s="269">
        <f t="shared" si="14"/>
        <v>0</v>
      </c>
      <c r="AJ48" s="243"/>
      <c r="AK48" s="109">
        <v>6.9999999999999999E-4</v>
      </c>
      <c r="AL48" s="370">
        <f>+AL47</f>
        <v>81330.5</v>
      </c>
      <c r="AM48" s="267">
        <f t="shared" si="47"/>
        <v>56.931350000000002</v>
      </c>
      <c r="AN48" s="264"/>
      <c r="AO48" s="268">
        <f t="shared" si="15"/>
        <v>0</v>
      </c>
      <c r="AP48" s="269">
        <f t="shared" si="16"/>
        <v>0</v>
      </c>
      <c r="AQ48" s="243"/>
      <c r="AR48" s="109">
        <v>6.9999999999999999E-4</v>
      </c>
      <c r="AS48" s="370">
        <f>+AS47</f>
        <v>81330.5</v>
      </c>
      <c r="AT48" s="267">
        <f t="shared" si="48"/>
        <v>56.931350000000002</v>
      </c>
      <c r="AU48" s="264"/>
      <c r="AV48" s="268">
        <f t="shared" si="17"/>
        <v>0</v>
      </c>
      <c r="AW48" s="269">
        <f t="shared" si="18"/>
        <v>0</v>
      </c>
    </row>
    <row r="49" spans="1:49" x14ac:dyDescent="0.35">
      <c r="A49" s="237"/>
      <c r="B49" s="262" t="s">
        <v>41</v>
      </c>
      <c r="C49" s="262"/>
      <c r="D49" s="263" t="s">
        <v>30</v>
      </c>
      <c r="E49" s="262"/>
      <c r="F49" s="264"/>
      <c r="G49" s="109">
        <v>4.0000000000000002E-4</v>
      </c>
      <c r="H49" s="370">
        <f>+H47</f>
        <v>81330.5</v>
      </c>
      <c r="I49" s="267">
        <f t="shared" si="42"/>
        <v>32.532200000000003</v>
      </c>
      <c r="J49" s="109">
        <v>4.0000000000000002E-4</v>
      </c>
      <c r="K49" s="370">
        <f>+K47</f>
        <v>81330.5</v>
      </c>
      <c r="L49" s="267">
        <f t="shared" si="43"/>
        <v>32.532200000000003</v>
      </c>
      <c r="M49" s="268">
        <f t="shared" si="9"/>
        <v>0</v>
      </c>
      <c r="N49" s="269">
        <f t="shared" si="10"/>
        <v>0</v>
      </c>
      <c r="O49" s="267"/>
      <c r="P49" s="109">
        <v>4.0000000000000002E-4</v>
      </c>
      <c r="Q49" s="370">
        <f>+Q47</f>
        <v>81330.5</v>
      </c>
      <c r="R49" s="267">
        <f t="shared" si="44"/>
        <v>32.532200000000003</v>
      </c>
      <c r="S49" s="264"/>
      <c r="T49" s="268">
        <f t="shared" si="26"/>
        <v>0</v>
      </c>
      <c r="U49" s="269">
        <f t="shared" si="27"/>
        <v>0</v>
      </c>
      <c r="V49" s="243"/>
      <c r="W49" s="109">
        <v>4.0000000000000002E-4</v>
      </c>
      <c r="X49" s="370">
        <f>+X47</f>
        <v>81330.5</v>
      </c>
      <c r="Y49" s="267">
        <f t="shared" si="45"/>
        <v>32.532200000000003</v>
      </c>
      <c r="Z49" s="264"/>
      <c r="AA49" s="268">
        <f t="shared" si="11"/>
        <v>0</v>
      </c>
      <c r="AB49" s="269">
        <f t="shared" si="12"/>
        <v>0</v>
      </c>
      <c r="AC49" s="243"/>
      <c r="AD49" s="109">
        <v>4.0000000000000002E-4</v>
      </c>
      <c r="AE49" s="370">
        <f>+AE47</f>
        <v>81330.5</v>
      </c>
      <c r="AF49" s="267">
        <f t="shared" si="46"/>
        <v>32.532200000000003</v>
      </c>
      <c r="AG49" s="264"/>
      <c r="AH49" s="268">
        <f t="shared" si="13"/>
        <v>0</v>
      </c>
      <c r="AI49" s="269">
        <f t="shared" si="14"/>
        <v>0</v>
      </c>
      <c r="AJ49" s="243"/>
      <c r="AK49" s="109">
        <v>4.0000000000000002E-4</v>
      </c>
      <c r="AL49" s="370">
        <f>+AL47</f>
        <v>81330.5</v>
      </c>
      <c r="AM49" s="267">
        <f t="shared" si="47"/>
        <v>32.532200000000003</v>
      </c>
      <c r="AN49" s="264"/>
      <c r="AO49" s="268">
        <f t="shared" si="15"/>
        <v>0</v>
      </c>
      <c r="AP49" s="269">
        <f t="shared" si="16"/>
        <v>0</v>
      </c>
      <c r="AQ49" s="243"/>
      <c r="AR49" s="109">
        <v>4.0000000000000002E-4</v>
      </c>
      <c r="AS49" s="370">
        <f>+AS47</f>
        <v>81330.5</v>
      </c>
      <c r="AT49" s="267">
        <f t="shared" si="48"/>
        <v>32.532200000000003</v>
      </c>
      <c r="AU49" s="264"/>
      <c r="AV49" s="268">
        <f t="shared" si="17"/>
        <v>0</v>
      </c>
      <c r="AW49" s="269">
        <f t="shared" si="18"/>
        <v>0</v>
      </c>
    </row>
    <row r="50" spans="1:49" x14ac:dyDescent="0.35">
      <c r="A50" s="237"/>
      <c r="B50" s="262" t="s">
        <v>73</v>
      </c>
      <c r="C50" s="262"/>
      <c r="D50" s="263" t="s">
        <v>24</v>
      </c>
      <c r="E50" s="262"/>
      <c r="F50" s="264"/>
      <c r="G50" s="110">
        <v>0.25</v>
      </c>
      <c r="H50" s="266">
        <v>1</v>
      </c>
      <c r="I50" s="284">
        <f t="shared" si="42"/>
        <v>0.25</v>
      </c>
      <c r="J50" s="110">
        <v>0.25</v>
      </c>
      <c r="K50" s="266">
        <v>1</v>
      </c>
      <c r="L50" s="284">
        <f t="shared" si="43"/>
        <v>0.25</v>
      </c>
      <c r="M50" s="268">
        <f t="shared" si="9"/>
        <v>0</v>
      </c>
      <c r="N50" s="269">
        <f t="shared" si="10"/>
        <v>0</v>
      </c>
      <c r="O50" s="284"/>
      <c r="P50" s="110">
        <v>0.25</v>
      </c>
      <c r="Q50" s="266">
        <v>1</v>
      </c>
      <c r="R50" s="284">
        <f t="shared" si="44"/>
        <v>0.25</v>
      </c>
      <c r="S50" s="264"/>
      <c r="T50" s="268">
        <f t="shared" si="26"/>
        <v>0</v>
      </c>
      <c r="U50" s="269">
        <f t="shared" si="27"/>
        <v>0</v>
      </c>
      <c r="V50" s="243"/>
      <c r="W50" s="110">
        <v>0.25</v>
      </c>
      <c r="X50" s="266">
        <v>1</v>
      </c>
      <c r="Y50" s="284">
        <f t="shared" si="45"/>
        <v>0.25</v>
      </c>
      <c r="Z50" s="264"/>
      <c r="AA50" s="268">
        <f t="shared" si="11"/>
        <v>0</v>
      </c>
      <c r="AB50" s="269">
        <f t="shared" si="12"/>
        <v>0</v>
      </c>
      <c r="AC50" s="243"/>
      <c r="AD50" s="110">
        <v>0.25</v>
      </c>
      <c r="AE50" s="266">
        <v>1</v>
      </c>
      <c r="AF50" s="284">
        <f t="shared" si="46"/>
        <v>0.25</v>
      </c>
      <c r="AG50" s="264"/>
      <c r="AH50" s="268">
        <f t="shared" si="13"/>
        <v>0</v>
      </c>
      <c r="AI50" s="269">
        <f t="shared" si="14"/>
        <v>0</v>
      </c>
      <c r="AJ50" s="243"/>
      <c r="AK50" s="110">
        <v>0.25</v>
      </c>
      <c r="AL50" s="266">
        <v>1</v>
      </c>
      <c r="AM50" s="284">
        <f t="shared" si="47"/>
        <v>0.25</v>
      </c>
      <c r="AN50" s="264"/>
      <c r="AO50" s="268">
        <f t="shared" si="15"/>
        <v>0</v>
      </c>
      <c r="AP50" s="269">
        <f t="shared" si="16"/>
        <v>0</v>
      </c>
      <c r="AQ50" s="243"/>
      <c r="AR50" s="110">
        <v>0.25</v>
      </c>
      <c r="AS50" s="266">
        <v>1</v>
      </c>
      <c r="AT50" s="284">
        <f t="shared" si="48"/>
        <v>0.25</v>
      </c>
      <c r="AU50" s="264"/>
      <c r="AV50" s="268">
        <f t="shared" si="17"/>
        <v>0</v>
      </c>
      <c r="AW50" s="269">
        <f t="shared" si="18"/>
        <v>0</v>
      </c>
    </row>
    <row r="51" spans="1:49" s="15" customFormat="1" x14ac:dyDescent="0.35">
      <c r="A51" s="13"/>
      <c r="B51" s="56" t="s">
        <v>43</v>
      </c>
      <c r="C51" s="56"/>
      <c r="D51" s="57" t="s">
        <v>30</v>
      </c>
      <c r="E51" s="56"/>
      <c r="F51" s="21"/>
      <c r="G51" s="109">
        <v>7.3999999999999996E-2</v>
      </c>
      <c r="H51" s="91">
        <f>$D$73*$G$12</f>
        <v>49770</v>
      </c>
      <c r="I51" s="284">
        <f t="shared" si="42"/>
        <v>3682.98</v>
      </c>
      <c r="J51" s="109">
        <v>7.3999999999999996E-2</v>
      </c>
      <c r="K51" s="91">
        <f>$D$73*$G$12</f>
        <v>49770</v>
      </c>
      <c r="L51" s="284">
        <f t="shared" si="43"/>
        <v>3682.98</v>
      </c>
      <c r="M51" s="268">
        <f t="shared" si="9"/>
        <v>0</v>
      </c>
      <c r="N51" s="269">
        <f t="shared" si="10"/>
        <v>0</v>
      </c>
      <c r="O51" s="284"/>
      <c r="P51" s="109">
        <v>7.3999999999999996E-2</v>
      </c>
      <c r="Q51" s="91">
        <f>$D$73*$G$12</f>
        <v>49770</v>
      </c>
      <c r="R51" s="284">
        <f t="shared" si="44"/>
        <v>3682.98</v>
      </c>
      <c r="S51" s="64"/>
      <c r="T51" s="268">
        <f t="shared" si="26"/>
        <v>0</v>
      </c>
      <c r="U51" s="269">
        <f t="shared" si="27"/>
        <v>0</v>
      </c>
      <c r="V51" s="65"/>
      <c r="W51" s="109">
        <v>7.3999999999999996E-2</v>
      </c>
      <c r="X51" s="91">
        <f>$D$73*$G$12</f>
        <v>49770</v>
      </c>
      <c r="Y51" s="284">
        <f t="shared" si="45"/>
        <v>3682.98</v>
      </c>
      <c r="Z51" s="64"/>
      <c r="AA51" s="268">
        <f t="shared" si="11"/>
        <v>0</v>
      </c>
      <c r="AB51" s="269">
        <f t="shared" si="12"/>
        <v>0</v>
      </c>
      <c r="AC51" s="65"/>
      <c r="AD51" s="109">
        <v>7.3999999999999996E-2</v>
      </c>
      <c r="AE51" s="91">
        <f>$D$73*$G$12</f>
        <v>49770</v>
      </c>
      <c r="AF51" s="284">
        <f t="shared" si="46"/>
        <v>3682.98</v>
      </c>
      <c r="AG51" s="64"/>
      <c r="AH51" s="268">
        <f t="shared" si="13"/>
        <v>0</v>
      </c>
      <c r="AI51" s="269">
        <f t="shared" si="14"/>
        <v>0</v>
      </c>
      <c r="AJ51" s="65"/>
      <c r="AK51" s="109">
        <v>7.3999999999999996E-2</v>
      </c>
      <c r="AL51" s="91">
        <f>$D$73*$G$12</f>
        <v>49770</v>
      </c>
      <c r="AM51" s="284">
        <f t="shared" si="47"/>
        <v>3682.98</v>
      </c>
      <c r="AN51" s="64"/>
      <c r="AO51" s="268">
        <f t="shared" si="15"/>
        <v>0</v>
      </c>
      <c r="AP51" s="269">
        <f t="shared" si="16"/>
        <v>0</v>
      </c>
      <c r="AQ51" s="65"/>
      <c r="AR51" s="109">
        <v>7.3999999999999996E-2</v>
      </c>
      <c r="AS51" s="91">
        <f>$D$73*$G$12</f>
        <v>49770</v>
      </c>
      <c r="AT51" s="284">
        <f t="shared" si="48"/>
        <v>3682.98</v>
      </c>
      <c r="AU51" s="64"/>
      <c r="AV51" s="268">
        <f t="shared" si="17"/>
        <v>0</v>
      </c>
      <c r="AW51" s="269">
        <f t="shared" si="18"/>
        <v>0</v>
      </c>
    </row>
    <row r="52" spans="1:49" s="15" customFormat="1" x14ac:dyDescent="0.35">
      <c r="A52" s="13"/>
      <c r="B52" s="56" t="s">
        <v>44</v>
      </c>
      <c r="C52" s="56"/>
      <c r="D52" s="57" t="s">
        <v>30</v>
      </c>
      <c r="E52" s="56"/>
      <c r="F52" s="21"/>
      <c r="G52" s="109">
        <v>0.10199999999999999</v>
      </c>
      <c r="H52" s="91">
        <f>$D$74*$G$12</f>
        <v>14220</v>
      </c>
      <c r="I52" s="284">
        <f t="shared" si="42"/>
        <v>1450.4399999999998</v>
      </c>
      <c r="J52" s="109">
        <v>0.10199999999999999</v>
      </c>
      <c r="K52" s="91">
        <f>$D$74*$G$12</f>
        <v>14220</v>
      </c>
      <c r="L52" s="284">
        <f t="shared" si="43"/>
        <v>1450.4399999999998</v>
      </c>
      <c r="M52" s="268">
        <f t="shared" si="9"/>
        <v>0</v>
      </c>
      <c r="N52" s="269">
        <f t="shared" si="10"/>
        <v>0</v>
      </c>
      <c r="O52" s="284"/>
      <c r="P52" s="109">
        <v>0.10199999999999999</v>
      </c>
      <c r="Q52" s="91">
        <f>$D$74*$G$12</f>
        <v>14220</v>
      </c>
      <c r="R52" s="284">
        <f t="shared" si="44"/>
        <v>1450.4399999999998</v>
      </c>
      <c r="S52" s="64"/>
      <c r="T52" s="268">
        <f t="shared" si="26"/>
        <v>0</v>
      </c>
      <c r="U52" s="269">
        <f t="shared" si="27"/>
        <v>0</v>
      </c>
      <c r="V52" s="65"/>
      <c r="W52" s="109">
        <v>0.10199999999999999</v>
      </c>
      <c r="X52" s="91">
        <f>$D$74*$G$12</f>
        <v>14220</v>
      </c>
      <c r="Y52" s="284">
        <f t="shared" si="45"/>
        <v>1450.4399999999998</v>
      </c>
      <c r="Z52" s="64"/>
      <c r="AA52" s="268">
        <f t="shared" si="11"/>
        <v>0</v>
      </c>
      <c r="AB52" s="269">
        <f t="shared" si="12"/>
        <v>0</v>
      </c>
      <c r="AC52" s="65"/>
      <c r="AD52" s="109">
        <v>0.10199999999999999</v>
      </c>
      <c r="AE52" s="91">
        <f>$D$74*$G$12</f>
        <v>14220</v>
      </c>
      <c r="AF52" s="284">
        <f t="shared" si="46"/>
        <v>1450.4399999999998</v>
      </c>
      <c r="AG52" s="64"/>
      <c r="AH52" s="268">
        <f t="shared" si="13"/>
        <v>0</v>
      </c>
      <c r="AI52" s="269">
        <f t="shared" si="14"/>
        <v>0</v>
      </c>
      <c r="AJ52" s="65"/>
      <c r="AK52" s="109">
        <v>0.10199999999999999</v>
      </c>
      <c r="AL52" s="91">
        <f>$D$74*$G$12</f>
        <v>14220</v>
      </c>
      <c r="AM52" s="284">
        <f t="shared" si="47"/>
        <v>1450.4399999999998</v>
      </c>
      <c r="AN52" s="64"/>
      <c r="AO52" s="268">
        <f t="shared" si="15"/>
        <v>0</v>
      </c>
      <c r="AP52" s="269">
        <f t="shared" si="16"/>
        <v>0</v>
      </c>
      <c r="AQ52" s="65"/>
      <c r="AR52" s="109">
        <v>0.10199999999999999</v>
      </c>
      <c r="AS52" s="91">
        <f>$D$74*$G$12</f>
        <v>14220</v>
      </c>
      <c r="AT52" s="284">
        <f t="shared" si="48"/>
        <v>1450.4399999999998</v>
      </c>
      <c r="AU52" s="64"/>
      <c r="AV52" s="268">
        <f t="shared" si="17"/>
        <v>0</v>
      </c>
      <c r="AW52" s="269">
        <f t="shared" si="18"/>
        <v>0</v>
      </c>
    </row>
    <row r="53" spans="1:49" s="15" customFormat="1" x14ac:dyDescent="0.35">
      <c r="A53" s="13"/>
      <c r="B53" s="56" t="s">
        <v>45</v>
      </c>
      <c r="C53" s="56"/>
      <c r="D53" s="57" t="s">
        <v>30</v>
      </c>
      <c r="E53" s="56"/>
      <c r="F53" s="21"/>
      <c r="G53" s="109">
        <v>0.151</v>
      </c>
      <c r="H53" s="91">
        <f>$D$75*$G$12</f>
        <v>15010</v>
      </c>
      <c r="I53" s="284">
        <f t="shared" si="42"/>
        <v>2266.5099999999998</v>
      </c>
      <c r="J53" s="109">
        <v>0.151</v>
      </c>
      <c r="K53" s="91">
        <f>$D$75*$G$12</f>
        <v>15010</v>
      </c>
      <c r="L53" s="284">
        <f t="shared" si="43"/>
        <v>2266.5099999999998</v>
      </c>
      <c r="M53" s="268">
        <f t="shared" si="9"/>
        <v>0</v>
      </c>
      <c r="N53" s="269">
        <f t="shared" si="10"/>
        <v>0</v>
      </c>
      <c r="O53" s="284"/>
      <c r="P53" s="109">
        <v>0.151</v>
      </c>
      <c r="Q53" s="91">
        <f>$D$75*$G$12</f>
        <v>15010</v>
      </c>
      <c r="R53" s="284">
        <f t="shared" si="44"/>
        <v>2266.5099999999998</v>
      </c>
      <c r="S53" s="64"/>
      <c r="T53" s="268">
        <f t="shared" si="26"/>
        <v>0</v>
      </c>
      <c r="U53" s="269">
        <f t="shared" si="27"/>
        <v>0</v>
      </c>
      <c r="V53" s="65"/>
      <c r="W53" s="109">
        <v>0.151</v>
      </c>
      <c r="X53" s="91">
        <f>$D$75*$G$12</f>
        <v>15010</v>
      </c>
      <c r="Y53" s="284">
        <f t="shared" si="45"/>
        <v>2266.5099999999998</v>
      </c>
      <c r="Z53" s="64"/>
      <c r="AA53" s="268">
        <f t="shared" si="11"/>
        <v>0</v>
      </c>
      <c r="AB53" s="269">
        <f t="shared" si="12"/>
        <v>0</v>
      </c>
      <c r="AC53" s="65"/>
      <c r="AD53" s="109">
        <v>0.151</v>
      </c>
      <c r="AE53" s="91">
        <f>$D$75*$G$12</f>
        <v>15010</v>
      </c>
      <c r="AF53" s="284">
        <f t="shared" si="46"/>
        <v>2266.5099999999998</v>
      </c>
      <c r="AG53" s="64"/>
      <c r="AH53" s="268">
        <f t="shared" si="13"/>
        <v>0</v>
      </c>
      <c r="AI53" s="269">
        <f t="shared" si="14"/>
        <v>0</v>
      </c>
      <c r="AJ53" s="65"/>
      <c r="AK53" s="109">
        <v>0.151</v>
      </c>
      <c r="AL53" s="91">
        <f>$D$75*$G$12</f>
        <v>15010</v>
      </c>
      <c r="AM53" s="284">
        <f t="shared" si="47"/>
        <v>2266.5099999999998</v>
      </c>
      <c r="AN53" s="64"/>
      <c r="AO53" s="268">
        <f t="shared" si="15"/>
        <v>0</v>
      </c>
      <c r="AP53" s="269">
        <f t="shared" si="16"/>
        <v>0</v>
      </c>
      <c r="AQ53" s="65"/>
      <c r="AR53" s="109">
        <v>0.151</v>
      </c>
      <c r="AS53" s="91">
        <f>$D$75*$G$12</f>
        <v>15010</v>
      </c>
      <c r="AT53" s="284">
        <f t="shared" si="48"/>
        <v>2266.5099999999998</v>
      </c>
      <c r="AU53" s="64"/>
      <c r="AV53" s="268">
        <f t="shared" si="17"/>
        <v>0</v>
      </c>
      <c r="AW53" s="269">
        <f t="shared" si="18"/>
        <v>0</v>
      </c>
    </row>
    <row r="54" spans="1:49" s="15" customFormat="1" x14ac:dyDescent="0.35">
      <c r="A54" s="13"/>
      <c r="B54" s="56" t="s">
        <v>46</v>
      </c>
      <c r="C54" s="56"/>
      <c r="D54" s="57" t="s">
        <v>30</v>
      </c>
      <c r="E54" s="56"/>
      <c r="F54" s="21"/>
      <c r="G54" s="109">
        <v>8.6999999999999994E-2</v>
      </c>
      <c r="H54" s="91">
        <f>IF(AND($N$1=1, $G$12&gt;=750), 750, IF(AND($N$1=1, AND($G$12&lt;750, $G$12&gt;=0)), $G$12, IF(AND($N$1=2, $G$12&gt;=750), 750, IF(AND($N$1=2, AND($G$12&lt;750, $G$12&gt;=0)), $G$12))))</f>
        <v>750</v>
      </c>
      <c r="I54" s="69">
        <f t="shared" si="42"/>
        <v>65.25</v>
      </c>
      <c r="J54" s="109">
        <v>8.6999999999999994E-2</v>
      </c>
      <c r="K54" s="91">
        <f>IF(AND($N$1=1, $G$12&gt;=750), 750, IF(AND($N$1=1, AND($G$12&lt;750, $G$12&gt;=0)), $G$12, IF(AND($N$1=2, $G$12&gt;=750), 750, IF(AND($N$1=2, AND($G$12&lt;750, $G$12&gt;=0)), $G$12))))</f>
        <v>750</v>
      </c>
      <c r="L54" s="69">
        <f t="shared" si="43"/>
        <v>65.25</v>
      </c>
      <c r="M54" s="268">
        <f t="shared" si="9"/>
        <v>0</v>
      </c>
      <c r="N54" s="269">
        <f t="shared" si="10"/>
        <v>0</v>
      </c>
      <c r="O54" s="69"/>
      <c r="P54" s="109">
        <v>8.6999999999999994E-2</v>
      </c>
      <c r="Q54" s="91">
        <f>IF(AND($N$1=1, $G$12&gt;=750), 750, IF(AND($N$1=1, AND($G$12&lt;750, $G$12&gt;=0)), $G$12, IF(AND($N$1=2, $G$12&gt;=750), 750, IF(AND($N$1=2, AND($G$12&lt;750, $G$12&gt;=0)), $G$12))))</f>
        <v>750</v>
      </c>
      <c r="R54" s="69">
        <f t="shared" si="44"/>
        <v>65.25</v>
      </c>
      <c r="S54" s="64"/>
      <c r="T54" s="268">
        <f t="shared" si="26"/>
        <v>0</v>
      </c>
      <c r="U54" s="269">
        <f t="shared" si="27"/>
        <v>0</v>
      </c>
      <c r="V54" s="65"/>
      <c r="W54" s="109">
        <v>8.6999999999999994E-2</v>
      </c>
      <c r="X54" s="91">
        <f>IF(AND($N$1=1, $G$12&gt;=750), 750, IF(AND($N$1=1, AND($G$12&lt;750, $G$12&gt;=0)), $G$12, IF(AND($N$1=2, $G$12&gt;=750), 750, IF(AND($N$1=2, AND($G$12&lt;750, $G$12&gt;=0)), $G$12))))</f>
        <v>750</v>
      </c>
      <c r="Y54" s="69">
        <f t="shared" si="45"/>
        <v>65.25</v>
      </c>
      <c r="Z54" s="64"/>
      <c r="AA54" s="268">
        <f t="shared" si="11"/>
        <v>0</v>
      </c>
      <c r="AB54" s="269">
        <f t="shared" si="12"/>
        <v>0</v>
      </c>
      <c r="AC54" s="65"/>
      <c r="AD54" s="109">
        <v>8.6999999999999994E-2</v>
      </c>
      <c r="AE54" s="91">
        <f>IF(AND($N$1=1, $G$12&gt;=750), 750, IF(AND($N$1=1, AND($G$12&lt;750, $G$12&gt;=0)), $G$12, IF(AND($N$1=2, $G$12&gt;=750), 750, IF(AND($N$1=2, AND($G$12&lt;750, $G$12&gt;=0)), $G$12))))</f>
        <v>750</v>
      </c>
      <c r="AF54" s="69">
        <f t="shared" si="46"/>
        <v>65.25</v>
      </c>
      <c r="AG54" s="64"/>
      <c r="AH54" s="268">
        <f t="shared" si="13"/>
        <v>0</v>
      </c>
      <c r="AI54" s="269">
        <f t="shared" si="14"/>
        <v>0</v>
      </c>
      <c r="AJ54" s="65"/>
      <c r="AK54" s="109">
        <v>8.6999999999999994E-2</v>
      </c>
      <c r="AL54" s="91">
        <f>IF(AND($N$1=1, $G$12&gt;=750), 750, IF(AND($N$1=1, AND($G$12&lt;750, $G$12&gt;=0)), $G$12, IF(AND($N$1=2, $G$12&gt;=750), 750, IF(AND($N$1=2, AND($G$12&lt;750, $G$12&gt;=0)), $G$12))))</f>
        <v>750</v>
      </c>
      <c r="AM54" s="69">
        <f t="shared" si="47"/>
        <v>65.25</v>
      </c>
      <c r="AN54" s="64"/>
      <c r="AO54" s="268">
        <f t="shared" si="15"/>
        <v>0</v>
      </c>
      <c r="AP54" s="269">
        <f t="shared" si="16"/>
        <v>0</v>
      </c>
      <c r="AQ54" s="65"/>
      <c r="AR54" s="109">
        <v>8.6999999999999994E-2</v>
      </c>
      <c r="AS54" s="91">
        <f>IF(AND($N$1=1, $G$12&gt;=750), 750, IF(AND($N$1=1, AND($G$12&lt;750, $G$12&gt;=0)), $G$12, IF(AND($N$1=2, $G$12&gt;=750), 750, IF(AND($N$1=2, AND($G$12&lt;750, $G$12&gt;=0)), $G$12))))</f>
        <v>750</v>
      </c>
      <c r="AT54" s="69">
        <f t="shared" si="48"/>
        <v>65.25</v>
      </c>
      <c r="AU54" s="64"/>
      <c r="AV54" s="268">
        <f t="shared" si="17"/>
        <v>0</v>
      </c>
      <c r="AW54" s="269">
        <f t="shared" si="18"/>
        <v>0</v>
      </c>
    </row>
    <row r="55" spans="1:49" s="15" customFormat="1" x14ac:dyDescent="0.35">
      <c r="A55" s="13"/>
      <c r="B55" s="56" t="s">
        <v>47</v>
      </c>
      <c r="C55" s="56"/>
      <c r="D55" s="57" t="s">
        <v>30</v>
      </c>
      <c r="E55" s="56"/>
      <c r="F55" s="21"/>
      <c r="G55" s="109">
        <v>0.10299999999999999</v>
      </c>
      <c r="H55" s="91">
        <f>IF(AND($N$1=1, $G$12&gt;=750), $G$12-750, IF(AND($N$1=1, AND($G$12&lt;750, $G$12&gt;=0)), 0, IF(AND($N$1=2, $G$12&gt;=750), $G$12-750, IF(AND($N$1=2, AND($G$12&lt;750, $G$12&gt;=0)), 0))))</f>
        <v>78250</v>
      </c>
      <c r="I55" s="69">
        <f t="shared" si="42"/>
        <v>8059.75</v>
      </c>
      <c r="J55" s="109">
        <v>0.10299999999999999</v>
      </c>
      <c r="K55" s="91">
        <f>IF(AND($N$1=1, $G$12&gt;=750), $G$12-750, IF(AND($N$1=1, AND($G$12&lt;750, $G$12&gt;=0)), 0, IF(AND($N$1=2, $G$12&gt;=750), $G$12-750, IF(AND($N$1=2, AND($G$12&lt;750, $G$12&gt;=0)), 0))))</f>
        <v>78250</v>
      </c>
      <c r="L55" s="69">
        <f t="shared" si="43"/>
        <v>8059.75</v>
      </c>
      <c r="M55" s="268">
        <f t="shared" si="9"/>
        <v>0</v>
      </c>
      <c r="N55" s="269">
        <f t="shared" si="10"/>
        <v>0</v>
      </c>
      <c r="O55" s="69"/>
      <c r="P55" s="109">
        <v>0.10299999999999999</v>
      </c>
      <c r="Q55" s="91">
        <f>IF(AND($N$1=1, $G$12&gt;=750), $G$12-750, IF(AND($N$1=1, AND($G$12&lt;750, $G$12&gt;=0)), 0, IF(AND($N$1=2, $G$12&gt;=750), $G$12-750, IF(AND($N$1=2, AND($G$12&lt;750, $G$12&gt;=0)), 0))))</f>
        <v>78250</v>
      </c>
      <c r="R55" s="69">
        <f t="shared" si="44"/>
        <v>8059.75</v>
      </c>
      <c r="S55" s="64"/>
      <c r="T55" s="268">
        <f t="shared" si="26"/>
        <v>0</v>
      </c>
      <c r="U55" s="269">
        <f t="shared" si="27"/>
        <v>0</v>
      </c>
      <c r="V55" s="65"/>
      <c r="W55" s="109">
        <v>0.10299999999999999</v>
      </c>
      <c r="X55" s="91">
        <f>IF(AND($N$1=1, $G$12&gt;=750), $G$12-750, IF(AND($N$1=1, AND($G$12&lt;750, $G$12&gt;=0)), 0, IF(AND($N$1=2, $G$12&gt;=750), $G$12-750, IF(AND($N$1=2, AND($G$12&lt;750, $G$12&gt;=0)), 0))))</f>
        <v>78250</v>
      </c>
      <c r="Y55" s="69">
        <f t="shared" si="45"/>
        <v>8059.75</v>
      </c>
      <c r="Z55" s="64"/>
      <c r="AA55" s="268">
        <f t="shared" si="11"/>
        <v>0</v>
      </c>
      <c r="AB55" s="269">
        <f t="shared" si="12"/>
        <v>0</v>
      </c>
      <c r="AC55" s="65"/>
      <c r="AD55" s="109">
        <v>0.10299999999999999</v>
      </c>
      <c r="AE55" s="91">
        <f>IF(AND($N$1=1, $G$12&gt;=750), $G$12-750, IF(AND($N$1=1, AND($G$12&lt;750, $G$12&gt;=0)), 0, IF(AND($N$1=2, $G$12&gt;=750), $G$12-750, IF(AND($N$1=2, AND($G$12&lt;750, $G$12&gt;=0)), 0))))</f>
        <v>78250</v>
      </c>
      <c r="AF55" s="69">
        <f t="shared" si="46"/>
        <v>8059.75</v>
      </c>
      <c r="AG55" s="64"/>
      <c r="AH55" s="268">
        <f t="shared" si="13"/>
        <v>0</v>
      </c>
      <c r="AI55" s="269">
        <f t="shared" si="14"/>
        <v>0</v>
      </c>
      <c r="AJ55" s="65"/>
      <c r="AK55" s="109">
        <v>0.10299999999999999</v>
      </c>
      <c r="AL55" s="91">
        <f>IF(AND($N$1=1, $G$12&gt;=750), $G$12-750, IF(AND($N$1=1, AND($G$12&lt;750, $G$12&gt;=0)), 0, IF(AND($N$1=2, $G$12&gt;=750), $G$12-750, IF(AND($N$1=2, AND($G$12&lt;750, $G$12&gt;=0)), 0))))</f>
        <v>78250</v>
      </c>
      <c r="AM55" s="69">
        <f t="shared" si="47"/>
        <v>8059.75</v>
      </c>
      <c r="AN55" s="64"/>
      <c r="AO55" s="268">
        <f t="shared" si="15"/>
        <v>0</v>
      </c>
      <c r="AP55" s="269">
        <f t="shared" si="16"/>
        <v>0</v>
      </c>
      <c r="AQ55" s="65"/>
      <c r="AR55" s="109">
        <v>0.10299999999999999</v>
      </c>
      <c r="AS55" s="91">
        <f>IF(AND($N$1=1, $G$12&gt;=750), $G$12-750, IF(AND($N$1=1, AND($G$12&lt;750, $G$12&gt;=0)), 0, IF(AND($N$1=2, $G$12&gt;=750), $G$12-750, IF(AND($N$1=2, AND($G$12&lt;750, $G$12&gt;=0)), 0))))</f>
        <v>78250</v>
      </c>
      <c r="AT55" s="69">
        <f t="shared" si="48"/>
        <v>8059.75</v>
      </c>
      <c r="AU55" s="64"/>
      <c r="AV55" s="268">
        <f t="shared" si="17"/>
        <v>0</v>
      </c>
      <c r="AW55" s="269">
        <f t="shared" si="18"/>
        <v>0</v>
      </c>
    </row>
    <row r="56" spans="1:49" s="15" customFormat="1" x14ac:dyDescent="0.35">
      <c r="A56" s="13"/>
      <c r="B56" s="56" t="s">
        <v>48</v>
      </c>
      <c r="C56" s="56"/>
      <c r="D56" s="57" t="s">
        <v>30</v>
      </c>
      <c r="E56" s="56"/>
      <c r="F56" s="21"/>
      <c r="G56" s="109">
        <v>0.1076</v>
      </c>
      <c r="H56" s="91">
        <v>0</v>
      </c>
      <c r="I56" s="69">
        <f t="shared" si="42"/>
        <v>0</v>
      </c>
      <c r="J56" s="109">
        <v>0.1076</v>
      </c>
      <c r="K56" s="91">
        <v>0</v>
      </c>
      <c r="L56" s="69">
        <f t="shared" si="43"/>
        <v>0</v>
      </c>
      <c r="M56" s="268">
        <f t="shared" si="9"/>
        <v>0</v>
      </c>
      <c r="N56" s="269" t="str">
        <f t="shared" si="10"/>
        <v/>
      </c>
      <c r="O56" s="69"/>
      <c r="P56" s="109">
        <v>0.1076</v>
      </c>
      <c r="Q56" s="91">
        <v>0</v>
      </c>
      <c r="R56" s="69">
        <f t="shared" si="44"/>
        <v>0</v>
      </c>
      <c r="S56" s="64"/>
      <c r="T56" s="268">
        <f t="shared" si="26"/>
        <v>0</v>
      </c>
      <c r="U56" s="269" t="str">
        <f t="shared" si="27"/>
        <v/>
      </c>
      <c r="V56" s="65"/>
      <c r="W56" s="109">
        <v>0.1076</v>
      </c>
      <c r="X56" s="91">
        <v>0</v>
      </c>
      <c r="Y56" s="69">
        <f t="shared" si="45"/>
        <v>0</v>
      </c>
      <c r="Z56" s="64"/>
      <c r="AA56" s="268">
        <f t="shared" si="11"/>
        <v>0</v>
      </c>
      <c r="AB56" s="269" t="str">
        <f t="shared" si="12"/>
        <v/>
      </c>
      <c r="AC56" s="65"/>
      <c r="AD56" s="109">
        <v>0.1076</v>
      </c>
      <c r="AE56" s="91">
        <v>0</v>
      </c>
      <c r="AF56" s="69">
        <f t="shared" si="46"/>
        <v>0</v>
      </c>
      <c r="AG56" s="64"/>
      <c r="AH56" s="268">
        <f t="shared" si="13"/>
        <v>0</v>
      </c>
      <c r="AI56" s="269" t="str">
        <f t="shared" si="14"/>
        <v/>
      </c>
      <c r="AJ56" s="65"/>
      <c r="AK56" s="109">
        <v>0.1076</v>
      </c>
      <c r="AL56" s="91">
        <v>0</v>
      </c>
      <c r="AM56" s="69">
        <f t="shared" si="47"/>
        <v>0</v>
      </c>
      <c r="AN56" s="64"/>
      <c r="AO56" s="268">
        <f t="shared" si="15"/>
        <v>0</v>
      </c>
      <c r="AP56" s="269" t="str">
        <f t="shared" si="16"/>
        <v/>
      </c>
      <c r="AQ56" s="65"/>
      <c r="AR56" s="109">
        <v>0.1076</v>
      </c>
      <c r="AS56" s="91">
        <v>0</v>
      </c>
      <c r="AT56" s="69">
        <f t="shared" si="48"/>
        <v>0</v>
      </c>
      <c r="AU56" s="64"/>
      <c r="AV56" s="268">
        <f t="shared" si="17"/>
        <v>0</v>
      </c>
      <c r="AW56" s="269" t="str">
        <f t="shared" si="18"/>
        <v/>
      </c>
    </row>
    <row r="57" spans="1:49" s="15" customFormat="1" ht="15" thickBot="1" x14ac:dyDescent="0.4">
      <c r="A57" s="13"/>
      <c r="B57" s="56" t="s">
        <v>49</v>
      </c>
      <c r="C57" s="56"/>
      <c r="D57" s="57" t="s">
        <v>30</v>
      </c>
      <c r="E57" s="56"/>
      <c r="F57" s="21"/>
      <c r="G57" s="109">
        <f>G56</f>
        <v>0.1076</v>
      </c>
      <c r="H57" s="91">
        <f>+$G$12</f>
        <v>79000</v>
      </c>
      <c r="I57" s="69">
        <f t="shared" si="42"/>
        <v>8500.4</v>
      </c>
      <c r="J57" s="109">
        <f>J56</f>
        <v>0.1076</v>
      </c>
      <c r="K57" s="91">
        <f>+$G$12</f>
        <v>79000</v>
      </c>
      <c r="L57" s="69">
        <f t="shared" si="43"/>
        <v>8500.4</v>
      </c>
      <c r="M57" s="268">
        <f t="shared" si="9"/>
        <v>0</v>
      </c>
      <c r="N57" s="269">
        <f t="shared" si="10"/>
        <v>0</v>
      </c>
      <c r="O57" s="69"/>
      <c r="P57" s="109">
        <f>P56</f>
        <v>0.1076</v>
      </c>
      <c r="Q57" s="91">
        <f>+$G$12</f>
        <v>79000</v>
      </c>
      <c r="R57" s="69">
        <f t="shared" si="44"/>
        <v>8500.4</v>
      </c>
      <c r="S57" s="64"/>
      <c r="T57" s="268">
        <f t="shared" si="26"/>
        <v>0</v>
      </c>
      <c r="U57" s="269">
        <f t="shared" si="27"/>
        <v>0</v>
      </c>
      <c r="V57" s="65"/>
      <c r="W57" s="109">
        <f>W56</f>
        <v>0.1076</v>
      </c>
      <c r="X57" s="91">
        <f>+$G$12</f>
        <v>79000</v>
      </c>
      <c r="Y57" s="69">
        <f t="shared" si="45"/>
        <v>8500.4</v>
      </c>
      <c r="Z57" s="64"/>
      <c r="AA57" s="268">
        <f t="shared" si="11"/>
        <v>0</v>
      </c>
      <c r="AB57" s="269">
        <f t="shared" si="12"/>
        <v>0</v>
      </c>
      <c r="AC57" s="65"/>
      <c r="AD57" s="109">
        <f>AD56</f>
        <v>0.1076</v>
      </c>
      <c r="AE57" s="91">
        <f>+$G$12</f>
        <v>79000</v>
      </c>
      <c r="AF57" s="69">
        <f t="shared" si="46"/>
        <v>8500.4</v>
      </c>
      <c r="AG57" s="64"/>
      <c r="AH57" s="268">
        <f t="shared" si="13"/>
        <v>0</v>
      </c>
      <c r="AI57" s="269">
        <f t="shared" si="14"/>
        <v>0</v>
      </c>
      <c r="AJ57" s="65"/>
      <c r="AK57" s="109">
        <f>AK56</f>
        <v>0.1076</v>
      </c>
      <c r="AL57" s="91">
        <f>+$G$12</f>
        <v>79000</v>
      </c>
      <c r="AM57" s="69">
        <f t="shared" si="47"/>
        <v>8500.4</v>
      </c>
      <c r="AN57" s="64"/>
      <c r="AO57" s="268">
        <f t="shared" si="15"/>
        <v>0</v>
      </c>
      <c r="AP57" s="269">
        <f t="shared" si="16"/>
        <v>0</v>
      </c>
      <c r="AQ57" s="65"/>
      <c r="AR57" s="109">
        <f>AR56</f>
        <v>0.1076</v>
      </c>
      <c r="AS57" s="91">
        <f>+$G$12</f>
        <v>79000</v>
      </c>
      <c r="AT57" s="69">
        <f t="shared" si="48"/>
        <v>8500.4</v>
      </c>
      <c r="AU57" s="64"/>
      <c r="AV57" s="268">
        <f t="shared" si="17"/>
        <v>0</v>
      </c>
      <c r="AW57" s="269">
        <f t="shared" si="18"/>
        <v>0</v>
      </c>
    </row>
    <row r="58" spans="1:49" ht="15" thickBot="1" x14ac:dyDescent="0.4">
      <c r="A58" s="237"/>
      <c r="B58" s="302"/>
      <c r="C58" s="303"/>
      <c r="D58" s="304"/>
      <c r="E58" s="303"/>
      <c r="F58" s="305"/>
      <c r="G58" s="306"/>
      <c r="H58" s="307"/>
      <c r="I58" s="308"/>
      <c r="J58" s="306"/>
      <c r="K58" s="307"/>
      <c r="L58" s="308"/>
      <c r="M58" s="309"/>
      <c r="N58" s="310"/>
      <c r="O58" s="308"/>
      <c r="P58" s="306"/>
      <c r="Q58" s="307"/>
      <c r="R58" s="308"/>
      <c r="S58" s="305"/>
      <c r="T58" s="309">
        <f t="shared" si="26"/>
        <v>0</v>
      </c>
      <c r="U58" s="310" t="str">
        <f t="shared" si="27"/>
        <v/>
      </c>
      <c r="V58" s="243"/>
      <c r="W58" s="306"/>
      <c r="X58" s="307"/>
      <c r="Y58" s="308"/>
      <c r="Z58" s="305"/>
      <c r="AA58" s="309">
        <f t="shared" si="11"/>
        <v>0</v>
      </c>
      <c r="AB58" s="310" t="str">
        <f t="shared" si="12"/>
        <v/>
      </c>
      <c r="AC58" s="243"/>
      <c r="AD58" s="306"/>
      <c r="AE58" s="307"/>
      <c r="AF58" s="308"/>
      <c r="AG58" s="305"/>
      <c r="AH58" s="309">
        <f t="shared" si="13"/>
        <v>0</v>
      </c>
      <c r="AI58" s="310" t="str">
        <f t="shared" si="14"/>
        <v/>
      </c>
      <c r="AJ58" s="243"/>
      <c r="AK58" s="306"/>
      <c r="AL58" s="307"/>
      <c r="AM58" s="308"/>
      <c r="AN58" s="305"/>
      <c r="AO58" s="309">
        <f t="shared" si="15"/>
        <v>0</v>
      </c>
      <c r="AP58" s="310" t="str">
        <f t="shared" si="16"/>
        <v/>
      </c>
      <c r="AQ58" s="243"/>
      <c r="AR58" s="306"/>
      <c r="AS58" s="307"/>
      <c r="AT58" s="308"/>
      <c r="AU58" s="305"/>
      <c r="AV58" s="309">
        <f t="shared" si="17"/>
        <v>0</v>
      </c>
      <c r="AW58" s="310" t="str">
        <f t="shared" si="18"/>
        <v/>
      </c>
    </row>
    <row r="59" spans="1:49" s="474" customFormat="1" x14ac:dyDescent="0.35">
      <c r="A59" s="472"/>
      <c r="B59" s="311" t="s">
        <v>82</v>
      </c>
      <c r="C59" s="311"/>
      <c r="D59" s="473"/>
      <c r="E59" s="311"/>
      <c r="F59" s="313"/>
      <c r="G59" s="314"/>
      <c r="H59" s="314"/>
      <c r="I59" s="315">
        <f>SUM(I46:I50,I57)</f>
        <v>12054.384399999999</v>
      </c>
      <c r="J59" s="314"/>
      <c r="K59" s="314"/>
      <c r="L59" s="315">
        <f>SUM(L46:L50,L57)</f>
        <v>12479.938399999999</v>
      </c>
      <c r="M59" s="316">
        <f t="shared" si="9"/>
        <v>425.55400000000009</v>
      </c>
      <c r="N59" s="317">
        <f t="shared" si="10"/>
        <v>3.5302839687110038E-2</v>
      </c>
      <c r="O59" s="316"/>
      <c r="P59" s="314"/>
      <c r="Q59" s="314"/>
      <c r="R59" s="315">
        <f>SUM(R46:R50,R57)</f>
        <v>12414.948399999999</v>
      </c>
      <c r="S59" s="318"/>
      <c r="T59" s="316">
        <f t="shared" si="26"/>
        <v>-64.989999999999782</v>
      </c>
      <c r="U59" s="317">
        <f t="shared" si="27"/>
        <v>-5.2075577552530058E-3</v>
      </c>
      <c r="V59" s="342"/>
      <c r="W59" s="314"/>
      <c r="X59" s="314"/>
      <c r="Y59" s="315">
        <f>SUM(Y46:Y50,Y57)</f>
        <v>12581.368400000001</v>
      </c>
      <c r="Z59" s="318"/>
      <c r="AA59" s="316">
        <f t="shared" si="11"/>
        <v>166.42000000000189</v>
      </c>
      <c r="AB59" s="317">
        <f t="shared" si="12"/>
        <v>1.3404808029649313E-2</v>
      </c>
      <c r="AC59" s="342"/>
      <c r="AD59" s="314"/>
      <c r="AE59" s="314"/>
      <c r="AF59" s="315">
        <f>SUM(AF46:AF50,AF57)</f>
        <v>12756.3784</v>
      </c>
      <c r="AG59" s="318"/>
      <c r="AH59" s="316">
        <f t="shared" si="13"/>
        <v>175.0099999999984</v>
      </c>
      <c r="AI59" s="317">
        <f t="shared" si="14"/>
        <v>1.3910251606653405E-2</v>
      </c>
      <c r="AJ59" s="342"/>
      <c r="AK59" s="314"/>
      <c r="AL59" s="314"/>
      <c r="AM59" s="315">
        <f>SUM(AM46:AM50,AM57)</f>
        <v>12949.0484</v>
      </c>
      <c r="AN59" s="318"/>
      <c r="AO59" s="316">
        <f t="shared" si="15"/>
        <v>192.67000000000007</v>
      </c>
      <c r="AP59" s="317">
        <f t="shared" si="16"/>
        <v>1.510381661302867E-2</v>
      </c>
      <c r="AQ59" s="342"/>
      <c r="AR59" s="314"/>
      <c r="AS59" s="314"/>
      <c r="AT59" s="315">
        <f>SUM(AT46:AT50,AT57)</f>
        <v>13099.4984</v>
      </c>
      <c r="AU59" s="318"/>
      <c r="AV59" s="316">
        <f t="shared" si="17"/>
        <v>150.45000000000073</v>
      </c>
      <c r="AW59" s="317">
        <f t="shared" si="18"/>
        <v>1.1618614384050084E-2</v>
      </c>
    </row>
    <row r="60" spans="1:49" s="474" customFormat="1" x14ac:dyDescent="0.35">
      <c r="A60" s="472"/>
      <c r="B60" s="311" t="s">
        <v>51</v>
      </c>
      <c r="C60" s="311"/>
      <c r="D60" s="473"/>
      <c r="E60" s="311"/>
      <c r="F60" s="313"/>
      <c r="G60" s="137">
        <v>-0.11700000000000001</v>
      </c>
      <c r="H60" s="475"/>
      <c r="I60" s="316"/>
      <c r="J60" s="137">
        <v>-0.11700000000000001</v>
      </c>
      <c r="K60" s="475"/>
      <c r="L60" s="316"/>
      <c r="M60" s="316">
        <f t="shared" si="9"/>
        <v>0</v>
      </c>
      <c r="N60" s="317" t="str">
        <f t="shared" si="10"/>
        <v/>
      </c>
      <c r="O60" s="316"/>
      <c r="P60" s="137">
        <v>-0.11700000000000001</v>
      </c>
      <c r="Q60" s="475"/>
      <c r="R60" s="316"/>
      <c r="S60" s="318"/>
      <c r="T60" s="316">
        <f t="shared" si="26"/>
        <v>0</v>
      </c>
      <c r="U60" s="317" t="str">
        <f t="shared" si="27"/>
        <v/>
      </c>
      <c r="V60" s="342"/>
      <c r="W60" s="137">
        <v>-0.11700000000000001</v>
      </c>
      <c r="X60" s="475"/>
      <c r="Y60" s="316"/>
      <c r="Z60" s="318"/>
      <c r="AA60" s="316">
        <f t="shared" si="11"/>
        <v>0</v>
      </c>
      <c r="AB60" s="317" t="str">
        <f t="shared" si="12"/>
        <v/>
      </c>
      <c r="AC60" s="342"/>
      <c r="AD60" s="137">
        <v>-0.11700000000000001</v>
      </c>
      <c r="AE60" s="475"/>
      <c r="AF60" s="316"/>
      <c r="AG60" s="318"/>
      <c r="AH60" s="316">
        <f t="shared" si="13"/>
        <v>0</v>
      </c>
      <c r="AI60" s="317" t="str">
        <f t="shared" si="14"/>
        <v/>
      </c>
      <c r="AJ60" s="342"/>
      <c r="AK60" s="137">
        <v>-0.11700000000000001</v>
      </c>
      <c r="AL60" s="475"/>
      <c r="AM60" s="316"/>
      <c r="AN60" s="318"/>
      <c r="AO60" s="316">
        <f t="shared" si="15"/>
        <v>0</v>
      </c>
      <c r="AP60" s="317" t="str">
        <f t="shared" si="16"/>
        <v/>
      </c>
      <c r="AQ60" s="342"/>
      <c r="AR60" s="137">
        <v>-0.11700000000000001</v>
      </c>
      <c r="AS60" s="475"/>
      <c r="AT60" s="316"/>
      <c r="AU60" s="318"/>
      <c r="AV60" s="316">
        <f t="shared" si="17"/>
        <v>0</v>
      </c>
      <c r="AW60" s="317" t="str">
        <f t="shared" si="18"/>
        <v/>
      </c>
    </row>
    <row r="61" spans="1:49" s="474" customFormat="1" x14ac:dyDescent="0.35">
      <c r="A61" s="472"/>
      <c r="B61" s="311" t="s">
        <v>52</v>
      </c>
      <c r="C61" s="311"/>
      <c r="D61" s="473"/>
      <c r="E61" s="311"/>
      <c r="F61" s="313"/>
      <c r="G61" s="476">
        <v>0.13</v>
      </c>
      <c r="H61" s="313"/>
      <c r="I61" s="316">
        <f>I59*G61</f>
        <v>1567.069972</v>
      </c>
      <c r="J61" s="476">
        <v>0.13</v>
      </c>
      <c r="K61" s="313"/>
      <c r="L61" s="316">
        <f>L59*J61</f>
        <v>1622.3919919999998</v>
      </c>
      <c r="M61" s="316">
        <f t="shared" si="9"/>
        <v>55.322019999999839</v>
      </c>
      <c r="N61" s="317">
        <f t="shared" si="10"/>
        <v>3.5302839687109927E-2</v>
      </c>
      <c r="O61" s="316"/>
      <c r="P61" s="476">
        <v>0.13</v>
      </c>
      <c r="Q61" s="313"/>
      <c r="R61" s="316">
        <f>R59*P61</f>
        <v>1613.9432919999999</v>
      </c>
      <c r="S61" s="318"/>
      <c r="T61" s="316">
        <f t="shared" si="26"/>
        <v>-8.4486999999999171</v>
      </c>
      <c r="U61" s="317">
        <f t="shared" si="27"/>
        <v>-5.207557755252972E-3</v>
      </c>
      <c r="V61" s="342"/>
      <c r="W61" s="476">
        <v>0.13</v>
      </c>
      <c r="X61" s="313"/>
      <c r="Y61" s="316">
        <f>Y59*W61</f>
        <v>1635.5778920000002</v>
      </c>
      <c r="Z61" s="318"/>
      <c r="AA61" s="316">
        <f t="shared" si="11"/>
        <v>21.634600000000319</v>
      </c>
      <c r="AB61" s="317">
        <f t="shared" si="12"/>
        <v>1.3404808029649358E-2</v>
      </c>
      <c r="AC61" s="342"/>
      <c r="AD61" s="476">
        <v>0.13</v>
      </c>
      <c r="AE61" s="313"/>
      <c r="AF61" s="316">
        <f>AF59*AD61</f>
        <v>1658.3291919999999</v>
      </c>
      <c r="AG61" s="318"/>
      <c r="AH61" s="316">
        <f t="shared" si="13"/>
        <v>22.751299999999674</v>
      </c>
      <c r="AI61" s="317">
        <f t="shared" si="14"/>
        <v>1.3910251606653332E-2</v>
      </c>
      <c r="AJ61" s="342"/>
      <c r="AK61" s="476">
        <v>0.13</v>
      </c>
      <c r="AL61" s="313"/>
      <c r="AM61" s="316">
        <f>AM59*AK61</f>
        <v>1683.3762919999999</v>
      </c>
      <c r="AN61" s="318"/>
      <c r="AO61" s="316">
        <f t="shared" si="15"/>
        <v>25.0471</v>
      </c>
      <c r="AP61" s="317">
        <f t="shared" si="16"/>
        <v>1.5103816613028665E-2</v>
      </c>
      <c r="AQ61" s="342"/>
      <c r="AR61" s="476">
        <v>0.13</v>
      </c>
      <c r="AS61" s="313"/>
      <c r="AT61" s="316">
        <f>AT59*AR61</f>
        <v>1702.934792</v>
      </c>
      <c r="AU61" s="318"/>
      <c r="AV61" s="316">
        <f t="shared" si="17"/>
        <v>19.558500000000095</v>
      </c>
      <c r="AW61" s="317">
        <f t="shared" si="18"/>
        <v>1.1618614384050084E-2</v>
      </c>
    </row>
    <row r="62" spans="1:49" ht="15" thickBot="1" x14ac:dyDescent="0.4">
      <c r="A62" s="237"/>
      <c r="B62" s="551" t="s">
        <v>83</v>
      </c>
      <c r="C62" s="551"/>
      <c r="D62" s="551"/>
      <c r="E62" s="324"/>
      <c r="F62" s="325"/>
      <c r="G62" s="325"/>
      <c r="H62" s="325"/>
      <c r="I62" s="326">
        <f>SUM(I59:I61)</f>
        <v>13621.454371999998</v>
      </c>
      <c r="J62" s="325"/>
      <c r="K62" s="325"/>
      <c r="L62" s="326">
        <f>SUM(L59:L61)</f>
        <v>14102.330392</v>
      </c>
      <c r="M62" s="393">
        <f t="shared" si="9"/>
        <v>480.87602000000152</v>
      </c>
      <c r="N62" s="394">
        <f t="shared" si="10"/>
        <v>3.5302839687110142E-2</v>
      </c>
      <c r="O62" s="326"/>
      <c r="P62" s="325"/>
      <c r="Q62" s="325"/>
      <c r="R62" s="326">
        <f>SUM(R59:R61)</f>
        <v>14028.891691999999</v>
      </c>
      <c r="S62" s="329"/>
      <c r="T62" s="393">
        <f t="shared" si="26"/>
        <v>-73.438700000000608</v>
      </c>
      <c r="U62" s="394">
        <f t="shared" si="27"/>
        <v>-5.2075577552530656E-3</v>
      </c>
      <c r="V62" s="243"/>
      <c r="W62" s="325"/>
      <c r="X62" s="325"/>
      <c r="Y62" s="326">
        <f>SUM(Y59:Y61)</f>
        <v>14216.946292000001</v>
      </c>
      <c r="Z62" s="329"/>
      <c r="AA62" s="393">
        <f t="shared" si="11"/>
        <v>188.0546000000013</v>
      </c>
      <c r="AB62" s="394">
        <f t="shared" si="12"/>
        <v>1.3404808029649254E-2</v>
      </c>
      <c r="AC62" s="243"/>
      <c r="AD62" s="325"/>
      <c r="AE62" s="325"/>
      <c r="AF62" s="326">
        <f>SUM(AF59:AF61)</f>
        <v>14414.707591999999</v>
      </c>
      <c r="AG62" s="329"/>
      <c r="AH62" s="393">
        <f t="shared" si="13"/>
        <v>197.7612999999983</v>
      </c>
      <c r="AI62" s="394">
        <f t="shared" si="14"/>
        <v>1.3910251606653413E-2</v>
      </c>
      <c r="AJ62" s="243"/>
      <c r="AK62" s="325"/>
      <c r="AL62" s="325"/>
      <c r="AM62" s="326">
        <f>SUM(AM59:AM61)</f>
        <v>14632.424692000001</v>
      </c>
      <c r="AN62" s="329"/>
      <c r="AO62" s="393">
        <f t="shared" si="15"/>
        <v>217.71710000000166</v>
      </c>
      <c r="AP62" s="394">
        <f t="shared" si="16"/>
        <v>1.510381661302878E-2</v>
      </c>
      <c r="AQ62" s="243"/>
      <c r="AR62" s="325"/>
      <c r="AS62" s="325"/>
      <c r="AT62" s="326">
        <f>SUM(AT59:AT61)</f>
        <v>14802.433192</v>
      </c>
      <c r="AU62" s="329"/>
      <c r="AV62" s="393">
        <f t="shared" si="17"/>
        <v>170.00849999999991</v>
      </c>
      <c r="AW62" s="394">
        <f t="shared" si="18"/>
        <v>1.1618614384050022E-2</v>
      </c>
    </row>
    <row r="63" spans="1:49" ht="15" thickBot="1" x14ac:dyDescent="0.4">
      <c r="A63" s="330"/>
      <c r="B63" s="477"/>
      <c r="C63" s="396"/>
      <c r="D63" s="397"/>
      <c r="E63" s="396"/>
      <c r="F63" s="398"/>
      <c r="G63" s="306"/>
      <c r="H63" s="399"/>
      <c r="I63" s="400"/>
      <c r="J63" s="306"/>
      <c r="K63" s="399"/>
      <c r="L63" s="400"/>
      <c r="M63" s="401"/>
      <c r="N63" s="310"/>
      <c r="O63" s="402"/>
      <c r="P63" s="306"/>
      <c r="Q63" s="399"/>
      <c r="R63" s="400"/>
      <c r="S63" s="398"/>
      <c r="T63" s="401">
        <f t="shared" si="26"/>
        <v>0</v>
      </c>
      <c r="U63" s="310" t="str">
        <f t="shared" si="27"/>
        <v/>
      </c>
      <c r="V63" s="243"/>
      <c r="W63" s="306"/>
      <c r="X63" s="399"/>
      <c r="Y63" s="400"/>
      <c r="Z63" s="398"/>
      <c r="AA63" s="401">
        <f t="shared" si="11"/>
        <v>0</v>
      </c>
      <c r="AB63" s="310" t="str">
        <f t="shared" si="12"/>
        <v/>
      </c>
      <c r="AC63" s="243"/>
      <c r="AD63" s="306"/>
      <c r="AE63" s="399"/>
      <c r="AF63" s="400"/>
      <c r="AG63" s="398"/>
      <c r="AH63" s="401">
        <f t="shared" si="13"/>
        <v>0</v>
      </c>
      <c r="AI63" s="310" t="str">
        <f t="shared" si="14"/>
        <v/>
      </c>
      <c r="AJ63" s="243"/>
      <c r="AK63" s="306"/>
      <c r="AL63" s="399"/>
      <c r="AM63" s="400"/>
      <c r="AN63" s="398"/>
      <c r="AO63" s="401">
        <f t="shared" si="15"/>
        <v>0</v>
      </c>
      <c r="AP63" s="310" t="str">
        <f t="shared" si="16"/>
        <v/>
      </c>
      <c r="AQ63" s="243"/>
      <c r="AR63" s="306"/>
      <c r="AS63" s="399"/>
      <c r="AT63" s="400"/>
      <c r="AU63" s="398"/>
      <c r="AV63" s="401">
        <f t="shared" si="17"/>
        <v>0</v>
      </c>
      <c r="AW63" s="310" t="str">
        <f t="shared" si="18"/>
        <v/>
      </c>
    </row>
    <row r="64" spans="1:49" x14ac:dyDescent="0.35">
      <c r="A64" s="330"/>
      <c r="B64" s="404" t="s">
        <v>74</v>
      </c>
      <c r="C64" s="404"/>
      <c r="D64" s="405"/>
      <c r="E64" s="404"/>
      <c r="F64" s="411"/>
      <c r="G64" s="413"/>
      <c r="H64" s="413"/>
      <c r="I64" s="452">
        <f>SUM(I54:I55,I46,I47:I50)</f>
        <v>11678.984400000001</v>
      </c>
      <c r="J64" s="413"/>
      <c r="K64" s="413"/>
      <c r="L64" s="452">
        <f>SUM(L54:L55,L46,L47:L50)</f>
        <v>12104.538400000001</v>
      </c>
      <c r="M64" s="268">
        <f t="shared" si="9"/>
        <v>425.55400000000009</v>
      </c>
      <c r="N64" s="269">
        <f t="shared" si="10"/>
        <v>3.6437586131205041E-2</v>
      </c>
      <c r="O64" s="414"/>
      <c r="P64" s="413"/>
      <c r="Q64" s="413"/>
      <c r="R64" s="452">
        <f>SUM(R54:R55,R46,R47:R50)</f>
        <v>12039.548400000001</v>
      </c>
      <c r="S64" s="415"/>
      <c r="T64" s="268">
        <f t="shared" si="26"/>
        <v>-64.989999999999782</v>
      </c>
      <c r="U64" s="269">
        <f t="shared" si="27"/>
        <v>-5.3690605830949961E-3</v>
      </c>
      <c r="V64" s="243"/>
      <c r="W64" s="413"/>
      <c r="X64" s="413"/>
      <c r="Y64" s="452">
        <f>SUM(Y54:Y55,Y46,Y47:Y50)</f>
        <v>12205.968400000002</v>
      </c>
      <c r="Z64" s="415"/>
      <c r="AA64" s="268">
        <f t="shared" si="11"/>
        <v>166.42000000000007</v>
      </c>
      <c r="AB64" s="269">
        <f t="shared" si="12"/>
        <v>1.3822777605179946E-2</v>
      </c>
      <c r="AC64" s="243"/>
      <c r="AD64" s="413"/>
      <c r="AE64" s="413"/>
      <c r="AF64" s="452">
        <f>SUM(AF54:AF55,AF46,AF47:AF50)</f>
        <v>12380.978400000002</v>
      </c>
      <c r="AG64" s="415"/>
      <c r="AH64" s="268">
        <f t="shared" si="13"/>
        <v>175.01000000000022</v>
      </c>
      <c r="AI64" s="269">
        <f t="shared" si="14"/>
        <v>1.4338067596504691E-2</v>
      </c>
      <c r="AJ64" s="243"/>
      <c r="AK64" s="413"/>
      <c r="AL64" s="413"/>
      <c r="AM64" s="452">
        <f>SUM(AM54:AM55,AM46,AM47:AM50)</f>
        <v>12573.648400000002</v>
      </c>
      <c r="AN64" s="415"/>
      <c r="AO64" s="268">
        <f t="shared" si="15"/>
        <v>192.67000000000007</v>
      </c>
      <c r="AP64" s="269">
        <f t="shared" si="16"/>
        <v>1.5561774988639027E-2</v>
      </c>
      <c r="AQ64" s="243"/>
      <c r="AR64" s="413"/>
      <c r="AS64" s="413"/>
      <c r="AT64" s="452">
        <f>SUM(AT54:AT55,AT46,AT47:AT50)</f>
        <v>12724.098400000001</v>
      </c>
      <c r="AU64" s="415"/>
      <c r="AV64" s="268">
        <f t="shared" si="17"/>
        <v>150.44999999999891</v>
      </c>
      <c r="AW64" s="269">
        <f t="shared" si="18"/>
        <v>1.1965500800865315E-2</v>
      </c>
    </row>
    <row r="65" spans="1:51" x14ac:dyDescent="0.35">
      <c r="A65" s="330"/>
      <c r="B65" s="262" t="s">
        <v>51</v>
      </c>
      <c r="C65" s="262"/>
      <c r="D65" s="312"/>
      <c r="E65" s="262"/>
      <c r="F65" s="270"/>
      <c r="G65" s="137">
        <v>-0.11700000000000001</v>
      </c>
      <c r="H65" s="320"/>
      <c r="I65" s="268"/>
      <c r="J65" s="137">
        <v>-0.11700000000000001</v>
      </c>
      <c r="K65" s="320"/>
      <c r="L65" s="268"/>
      <c r="M65" s="268">
        <f t="shared" si="9"/>
        <v>0</v>
      </c>
      <c r="N65" s="269" t="str">
        <f t="shared" si="10"/>
        <v/>
      </c>
      <c r="O65" s="268"/>
      <c r="P65" s="137">
        <v>-0.11700000000000001</v>
      </c>
      <c r="Q65" s="320"/>
      <c r="R65" s="268"/>
      <c r="S65" s="323"/>
      <c r="T65" s="268">
        <f t="shared" si="26"/>
        <v>0</v>
      </c>
      <c r="U65" s="269" t="str">
        <f t="shared" si="27"/>
        <v/>
      </c>
      <c r="V65" s="243"/>
      <c r="W65" s="137">
        <v>-0.11700000000000001</v>
      </c>
      <c r="X65" s="320"/>
      <c r="Y65" s="268"/>
      <c r="Z65" s="323"/>
      <c r="AA65" s="268">
        <f t="shared" si="11"/>
        <v>0</v>
      </c>
      <c r="AB65" s="269" t="str">
        <f t="shared" si="12"/>
        <v/>
      </c>
      <c r="AC65" s="243"/>
      <c r="AD65" s="137">
        <v>-0.11700000000000001</v>
      </c>
      <c r="AE65" s="320"/>
      <c r="AF65" s="268"/>
      <c r="AG65" s="323"/>
      <c r="AH65" s="268">
        <f t="shared" si="13"/>
        <v>0</v>
      </c>
      <c r="AI65" s="269" t="str">
        <f t="shared" si="14"/>
        <v/>
      </c>
      <c r="AJ65" s="243"/>
      <c r="AK65" s="137">
        <v>-0.11700000000000001</v>
      </c>
      <c r="AL65" s="320"/>
      <c r="AM65" s="268"/>
      <c r="AN65" s="323"/>
      <c r="AO65" s="268">
        <f t="shared" si="15"/>
        <v>0</v>
      </c>
      <c r="AP65" s="269" t="str">
        <f t="shared" si="16"/>
        <v/>
      </c>
      <c r="AQ65" s="243"/>
      <c r="AR65" s="137">
        <v>-0.11700000000000001</v>
      </c>
      <c r="AS65" s="320"/>
      <c r="AT65" s="268"/>
      <c r="AU65" s="323"/>
      <c r="AV65" s="268">
        <f t="shared" si="17"/>
        <v>0</v>
      </c>
      <c r="AW65" s="269" t="str">
        <f t="shared" si="18"/>
        <v/>
      </c>
    </row>
    <row r="66" spans="1:51" x14ac:dyDescent="0.35">
      <c r="A66" s="330"/>
      <c r="B66" s="478" t="s">
        <v>52</v>
      </c>
      <c r="C66" s="404"/>
      <c r="D66" s="405"/>
      <c r="E66" s="404"/>
      <c r="F66" s="411"/>
      <c r="G66" s="412">
        <v>0.13</v>
      </c>
      <c r="H66" s="413"/>
      <c r="I66" s="414">
        <f>I64*G66</f>
        <v>1518.2679720000001</v>
      </c>
      <c r="J66" s="412">
        <v>0.13</v>
      </c>
      <c r="K66" s="413"/>
      <c r="L66" s="414">
        <f>L64*J66</f>
        <v>1573.5899920000002</v>
      </c>
      <c r="M66" s="268">
        <f t="shared" si="9"/>
        <v>55.322020000000066</v>
      </c>
      <c r="N66" s="269">
        <f t="shared" si="10"/>
        <v>3.6437586131205082E-2</v>
      </c>
      <c r="O66" s="414"/>
      <c r="P66" s="412">
        <v>0.13</v>
      </c>
      <c r="Q66" s="413"/>
      <c r="R66" s="414">
        <f>R64*P66</f>
        <v>1565.1412920000002</v>
      </c>
      <c r="S66" s="415"/>
      <c r="T66" s="268">
        <f t="shared" si="26"/>
        <v>-8.4486999999999171</v>
      </c>
      <c r="U66" s="269">
        <f t="shared" si="27"/>
        <v>-5.3690605830949614E-3</v>
      </c>
      <c r="V66" s="243"/>
      <c r="W66" s="412">
        <v>0.13</v>
      </c>
      <c r="X66" s="413"/>
      <c r="Y66" s="414">
        <f>Y64*W66</f>
        <v>1586.7758920000003</v>
      </c>
      <c r="Z66" s="415"/>
      <c r="AA66" s="268">
        <f t="shared" si="11"/>
        <v>21.634600000000091</v>
      </c>
      <c r="AB66" s="269">
        <f t="shared" si="12"/>
        <v>1.3822777605179998E-2</v>
      </c>
      <c r="AC66" s="243"/>
      <c r="AD66" s="412">
        <v>0.13</v>
      </c>
      <c r="AE66" s="413"/>
      <c r="AF66" s="414">
        <f>AF64*AD66</f>
        <v>1609.5271920000002</v>
      </c>
      <c r="AG66" s="415"/>
      <c r="AH66" s="268">
        <f t="shared" si="13"/>
        <v>22.751299999999901</v>
      </c>
      <c r="AI66" s="269">
        <f t="shared" si="14"/>
        <v>1.4338067596504609E-2</v>
      </c>
      <c r="AJ66" s="243"/>
      <c r="AK66" s="412">
        <v>0.13</v>
      </c>
      <c r="AL66" s="413"/>
      <c r="AM66" s="414">
        <f>AM64*AK66</f>
        <v>1634.5742920000002</v>
      </c>
      <c r="AN66" s="415"/>
      <c r="AO66" s="268">
        <f t="shared" si="15"/>
        <v>25.0471</v>
      </c>
      <c r="AP66" s="269">
        <f t="shared" si="16"/>
        <v>1.5561774988639022E-2</v>
      </c>
      <c r="AQ66" s="243"/>
      <c r="AR66" s="412">
        <v>0.13</v>
      </c>
      <c r="AS66" s="413"/>
      <c r="AT66" s="414">
        <f>AT64*AR66</f>
        <v>1654.1327920000001</v>
      </c>
      <c r="AU66" s="415"/>
      <c r="AV66" s="268">
        <f t="shared" si="17"/>
        <v>19.558499999999867</v>
      </c>
      <c r="AW66" s="269">
        <f t="shared" si="18"/>
        <v>1.1965500800865321E-2</v>
      </c>
    </row>
    <row r="67" spans="1:51" ht="15" thickBot="1" x14ac:dyDescent="0.4">
      <c r="A67" s="330"/>
      <c r="B67" s="557" t="s">
        <v>84</v>
      </c>
      <c r="C67" s="557"/>
      <c r="D67" s="557"/>
      <c r="E67" s="262"/>
      <c r="F67" s="479"/>
      <c r="G67" s="479"/>
      <c r="H67" s="479"/>
      <c r="I67" s="480">
        <f>SUM(I64:I66)</f>
        <v>13197.252372000001</v>
      </c>
      <c r="J67" s="479"/>
      <c r="K67" s="479"/>
      <c r="L67" s="480">
        <f>SUM(L64:L66)</f>
        <v>13678.128392000002</v>
      </c>
      <c r="M67" s="268">
        <f t="shared" si="9"/>
        <v>480.87602000000152</v>
      </c>
      <c r="N67" s="269">
        <f t="shared" si="10"/>
        <v>3.6437586131205152E-2</v>
      </c>
      <c r="O67" s="268"/>
      <c r="P67" s="479"/>
      <c r="Q67" s="479"/>
      <c r="R67" s="480">
        <f>SUM(R64:R66)</f>
        <v>13604.689692000002</v>
      </c>
      <c r="S67" s="481"/>
      <c r="T67" s="268">
        <f t="shared" si="26"/>
        <v>-73.438700000000608</v>
      </c>
      <c r="U67" s="269">
        <f t="shared" si="27"/>
        <v>-5.3690605830950585E-3</v>
      </c>
      <c r="V67" s="243"/>
      <c r="W67" s="479"/>
      <c r="X67" s="479"/>
      <c r="Y67" s="480">
        <f>SUM(Y64:Y66)</f>
        <v>13792.744292000001</v>
      </c>
      <c r="Z67" s="481"/>
      <c r="AA67" s="268">
        <f t="shared" si="11"/>
        <v>188.05459999999948</v>
      </c>
      <c r="AB67" s="269">
        <f t="shared" si="12"/>
        <v>1.3822777605179902E-2</v>
      </c>
      <c r="AC67" s="243"/>
      <c r="AD67" s="479"/>
      <c r="AE67" s="479"/>
      <c r="AF67" s="480">
        <f>SUM(AF64:AF66)</f>
        <v>13990.505592000001</v>
      </c>
      <c r="AG67" s="481"/>
      <c r="AH67" s="268">
        <f t="shared" si="13"/>
        <v>197.76130000000012</v>
      </c>
      <c r="AI67" s="269">
        <f t="shared" si="14"/>
        <v>1.4338067596504682E-2</v>
      </c>
      <c r="AJ67" s="243"/>
      <c r="AK67" s="479"/>
      <c r="AL67" s="479"/>
      <c r="AM67" s="480">
        <f>SUM(AM64:AM66)</f>
        <v>14208.222692000003</v>
      </c>
      <c r="AN67" s="481"/>
      <c r="AO67" s="268">
        <f t="shared" si="15"/>
        <v>217.71710000000166</v>
      </c>
      <c r="AP67" s="269">
        <f t="shared" si="16"/>
        <v>1.5561774988639141E-2</v>
      </c>
      <c r="AQ67" s="243"/>
      <c r="AR67" s="479"/>
      <c r="AS67" s="479"/>
      <c r="AT67" s="480">
        <f>SUM(AT64:AT66)</f>
        <v>14378.231192000001</v>
      </c>
      <c r="AU67" s="481"/>
      <c r="AV67" s="268">
        <f t="shared" si="17"/>
        <v>170.00849999999809</v>
      </c>
      <c r="AW67" s="269">
        <f t="shared" si="18"/>
        <v>1.1965500800865267E-2</v>
      </c>
    </row>
    <row r="68" spans="1:51" ht="15" thickBot="1" x14ac:dyDescent="0.4">
      <c r="A68" s="330"/>
      <c r="B68" s="331"/>
      <c r="C68" s="332"/>
      <c r="D68" s="333"/>
      <c r="E68" s="332"/>
      <c r="F68" s="482"/>
      <c r="G68" s="483"/>
      <c r="H68" s="484"/>
      <c r="I68" s="340"/>
      <c r="J68" s="483"/>
      <c r="K68" s="484"/>
      <c r="L68" s="340"/>
      <c r="M68" s="338"/>
      <c r="N68" s="485"/>
      <c r="O68" s="340"/>
      <c r="P68" s="483"/>
      <c r="Q68" s="484"/>
      <c r="R68" s="340"/>
      <c r="S68" s="334"/>
      <c r="T68" s="338"/>
      <c r="U68" s="485"/>
      <c r="V68" s="243"/>
      <c r="W68" s="483"/>
      <c r="X68" s="484"/>
      <c r="Y68" s="340"/>
      <c r="Z68" s="334"/>
      <c r="AA68" s="338"/>
      <c r="AB68" s="485"/>
      <c r="AC68" s="243"/>
      <c r="AD68" s="483"/>
      <c r="AE68" s="484"/>
      <c r="AF68" s="340"/>
      <c r="AG68" s="334"/>
      <c r="AH68" s="338"/>
      <c r="AI68" s="485"/>
      <c r="AJ68" s="243"/>
      <c r="AK68" s="483"/>
      <c r="AL68" s="484"/>
      <c r="AM68" s="340"/>
      <c r="AN68" s="334"/>
      <c r="AO68" s="338"/>
      <c r="AP68" s="485"/>
      <c r="AQ68" s="243"/>
      <c r="AR68" s="483"/>
      <c r="AS68" s="484"/>
      <c r="AT68" s="340"/>
      <c r="AU68" s="334"/>
      <c r="AV68" s="338"/>
      <c r="AW68" s="485"/>
    </row>
    <row r="69" spans="1:51" x14ac:dyDescent="0.35">
      <c r="A69" s="237"/>
      <c r="B69" s="237"/>
      <c r="C69" s="237"/>
      <c r="D69" s="238"/>
      <c r="E69" s="237"/>
      <c r="F69" s="237"/>
      <c r="G69" s="237"/>
      <c r="H69" s="237"/>
      <c r="I69" s="253"/>
      <c r="J69" s="237"/>
      <c r="K69" s="237"/>
      <c r="L69" s="253"/>
      <c r="M69" s="237"/>
      <c r="N69" s="237"/>
      <c r="O69" s="253"/>
      <c r="P69" s="237"/>
      <c r="Q69" s="237"/>
      <c r="R69" s="253"/>
      <c r="S69" s="237"/>
      <c r="T69" s="237"/>
      <c r="U69" s="237"/>
      <c r="V69" s="243"/>
      <c r="W69" s="237"/>
      <c r="X69" s="237"/>
      <c r="Y69" s="253"/>
      <c r="Z69" s="237"/>
      <c r="AA69" s="237"/>
      <c r="AB69" s="237"/>
      <c r="AC69" s="243"/>
      <c r="AD69" s="237"/>
      <c r="AE69" s="237"/>
      <c r="AF69" s="253"/>
      <c r="AG69" s="237"/>
      <c r="AH69" s="237"/>
      <c r="AI69" s="237"/>
      <c r="AJ69" s="243"/>
      <c r="AK69" s="237"/>
      <c r="AL69" s="237"/>
      <c r="AM69" s="253"/>
      <c r="AN69" s="237"/>
      <c r="AO69" s="237"/>
      <c r="AP69" s="237"/>
      <c r="AQ69" s="243"/>
      <c r="AR69" s="237"/>
      <c r="AS69" s="237"/>
      <c r="AT69" s="253"/>
      <c r="AU69" s="237"/>
      <c r="AV69" s="237"/>
      <c r="AW69" s="237"/>
    </row>
    <row r="70" spans="1:51" x14ac:dyDescent="0.35">
      <c r="A70" s="237"/>
      <c r="B70" s="251" t="s">
        <v>55</v>
      </c>
      <c r="C70" s="237"/>
      <c r="D70" s="238"/>
      <c r="E70" s="237"/>
      <c r="F70" s="237"/>
      <c r="G70" s="167">
        <v>2.9499999999999998E-2</v>
      </c>
      <c r="H70" s="237"/>
      <c r="I70" s="237"/>
      <c r="J70" s="167">
        <v>2.9499999999999998E-2</v>
      </c>
      <c r="K70" s="237"/>
      <c r="L70" s="237"/>
      <c r="M70" s="237"/>
      <c r="N70" s="237"/>
      <c r="O70" s="237"/>
      <c r="P70" s="167">
        <v>2.9499999999999998E-2</v>
      </c>
      <c r="Q70" s="237"/>
      <c r="R70" s="237"/>
      <c r="S70" s="237"/>
      <c r="T70" s="237"/>
      <c r="U70" s="237"/>
      <c r="V70" s="243"/>
      <c r="W70" s="167">
        <v>2.9499999999999998E-2</v>
      </c>
      <c r="X70" s="237"/>
      <c r="Y70" s="237"/>
      <c r="Z70" s="237"/>
      <c r="AA70" s="237"/>
      <c r="AB70" s="237"/>
      <c r="AC70" s="243"/>
      <c r="AD70" s="167">
        <v>2.9499999999999998E-2</v>
      </c>
      <c r="AE70" s="237"/>
      <c r="AF70" s="237"/>
      <c r="AG70" s="237"/>
      <c r="AH70" s="237"/>
      <c r="AI70" s="237"/>
      <c r="AJ70" s="243"/>
      <c r="AK70" s="167">
        <v>2.9499999999999998E-2</v>
      </c>
      <c r="AL70" s="237"/>
      <c r="AM70" s="237"/>
      <c r="AN70" s="237"/>
      <c r="AO70" s="237"/>
      <c r="AP70" s="237"/>
      <c r="AQ70" s="243"/>
      <c r="AR70" s="167">
        <v>2.9499999999999998E-2</v>
      </c>
      <c r="AS70" s="237"/>
      <c r="AT70" s="237"/>
      <c r="AU70" s="237"/>
      <c r="AV70" s="237"/>
      <c r="AW70" s="237"/>
    </row>
    <row r="71" spans="1:51" x14ac:dyDescent="0.35">
      <c r="A71" s="237"/>
      <c r="B71" s="237"/>
      <c r="C71" s="237"/>
      <c r="D71" s="238"/>
      <c r="E71" s="237"/>
      <c r="F71" s="237"/>
      <c r="G71" s="243"/>
      <c r="H71" s="243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  <c r="AJ71" s="243"/>
      <c r="AK71" s="243"/>
      <c r="AL71" s="243"/>
      <c r="AM71" s="243"/>
      <c r="AN71" s="243"/>
      <c r="AO71" s="243"/>
      <c r="AP71" s="243"/>
      <c r="AQ71" s="243"/>
      <c r="AR71" s="243"/>
      <c r="AS71" s="243"/>
      <c r="AT71" s="243"/>
      <c r="AU71" s="243"/>
      <c r="AV71" s="243"/>
      <c r="AW71" s="243"/>
    </row>
    <row r="72" spans="1:51" s="15" customFormat="1" x14ac:dyDescent="0.35">
      <c r="D72" s="225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</row>
    <row r="73" spans="1:51" s="15" customFormat="1" x14ac:dyDescent="0.35">
      <c r="D73" s="344">
        <v>0.63</v>
      </c>
      <c r="E73" s="345" t="s">
        <v>43</v>
      </c>
      <c r="F73" s="346"/>
      <c r="G73" s="347"/>
      <c r="H73" s="44"/>
      <c r="I73" s="44"/>
      <c r="J73" s="44"/>
      <c r="K73" s="14"/>
      <c r="L73" s="14"/>
      <c r="M73" s="14"/>
      <c r="N73" s="14"/>
      <c r="O73" s="14"/>
      <c r="P73" s="14"/>
      <c r="Q73" s="44"/>
      <c r="R73" s="14"/>
      <c r="S73" s="14"/>
      <c r="T73" s="14"/>
      <c r="U73" s="14"/>
      <c r="V73" s="14"/>
      <c r="W73" s="14"/>
      <c r="X73" s="44"/>
      <c r="Y73" s="14"/>
      <c r="Z73" s="14"/>
      <c r="AA73" s="14"/>
      <c r="AB73" s="14"/>
      <c r="AC73" s="14"/>
      <c r="AD73" s="14"/>
      <c r="AE73" s="44"/>
      <c r="AF73" s="14"/>
      <c r="AG73" s="14"/>
      <c r="AH73" s="14"/>
      <c r="AI73" s="14"/>
      <c r="AJ73" s="14"/>
      <c r="AK73" s="14"/>
      <c r="AL73" s="44"/>
      <c r="AM73" s="14"/>
      <c r="AN73" s="14"/>
      <c r="AO73" s="14"/>
      <c r="AP73" s="14"/>
      <c r="AQ73" s="14"/>
      <c r="AR73" s="14"/>
      <c r="AS73" s="44"/>
      <c r="AT73" s="14"/>
      <c r="AU73" s="14"/>
      <c r="AV73" s="14"/>
      <c r="AW73" s="14"/>
      <c r="AX73" s="14"/>
      <c r="AY73" s="14"/>
    </row>
    <row r="74" spans="1:51" s="15" customFormat="1" x14ac:dyDescent="0.35">
      <c r="D74" s="348">
        <v>0.18</v>
      </c>
      <c r="E74" s="349" t="s">
        <v>44</v>
      </c>
      <c r="F74" s="350"/>
      <c r="G74" s="351"/>
      <c r="H74" s="44"/>
      <c r="I74" s="44"/>
      <c r="J74" s="44"/>
      <c r="K74" s="14"/>
      <c r="L74" s="14"/>
      <c r="M74" s="14"/>
      <c r="N74" s="14"/>
      <c r="O74" s="14"/>
      <c r="P74" s="14"/>
      <c r="Q74" s="44"/>
      <c r="R74" s="14"/>
      <c r="S74" s="14"/>
      <c r="T74" s="14"/>
      <c r="U74" s="14"/>
      <c r="V74" s="14"/>
      <c r="W74" s="14"/>
      <c r="X74" s="44"/>
      <c r="Y74" s="14"/>
      <c r="Z74" s="14"/>
      <c r="AA74" s="14"/>
      <c r="AB74" s="14"/>
      <c r="AC74" s="14"/>
      <c r="AD74" s="14"/>
      <c r="AE74" s="44"/>
      <c r="AF74" s="14"/>
      <c r="AG74" s="14"/>
      <c r="AH74" s="14"/>
      <c r="AI74" s="14"/>
      <c r="AJ74" s="14"/>
      <c r="AK74" s="14"/>
      <c r="AL74" s="44"/>
      <c r="AM74" s="14"/>
      <c r="AN74" s="14"/>
      <c r="AO74" s="14"/>
      <c r="AP74" s="14"/>
      <c r="AQ74" s="14"/>
      <c r="AR74" s="14"/>
      <c r="AS74" s="44"/>
      <c r="AT74" s="14"/>
      <c r="AU74" s="14"/>
      <c r="AV74" s="14"/>
      <c r="AW74" s="14"/>
      <c r="AX74" s="14"/>
      <c r="AY74" s="14"/>
    </row>
    <row r="75" spans="1:51" s="15" customFormat="1" x14ac:dyDescent="0.35">
      <c r="D75" s="352">
        <v>0.19</v>
      </c>
      <c r="E75" s="353" t="s">
        <v>45</v>
      </c>
      <c r="F75" s="354"/>
      <c r="G75" s="355"/>
      <c r="H75" s="44"/>
      <c r="I75" s="44"/>
      <c r="J75" s="44"/>
      <c r="K75" s="14"/>
      <c r="L75" s="14"/>
      <c r="M75" s="14"/>
      <c r="N75" s="14"/>
      <c r="O75" s="14"/>
      <c r="P75" s="14"/>
      <c r="Q75" s="44"/>
      <c r="R75" s="14"/>
      <c r="S75" s="14"/>
      <c r="T75" s="14"/>
      <c r="U75" s="14"/>
      <c r="V75" s="14"/>
      <c r="W75" s="14"/>
      <c r="X75" s="44"/>
      <c r="Y75" s="14"/>
      <c r="Z75" s="14"/>
      <c r="AA75" s="14"/>
      <c r="AB75" s="14"/>
      <c r="AC75" s="14"/>
      <c r="AD75" s="14"/>
      <c r="AE75" s="44"/>
      <c r="AF75" s="14"/>
      <c r="AG75" s="14"/>
      <c r="AH75" s="14"/>
      <c r="AI75" s="14"/>
      <c r="AJ75" s="14"/>
      <c r="AK75" s="14"/>
      <c r="AL75" s="44"/>
      <c r="AM75" s="14"/>
      <c r="AN75" s="14"/>
      <c r="AO75" s="14"/>
      <c r="AP75" s="14"/>
      <c r="AQ75" s="14"/>
      <c r="AR75" s="14"/>
      <c r="AS75" s="44"/>
      <c r="AT75" s="14"/>
      <c r="AU75" s="14"/>
      <c r="AV75" s="14"/>
      <c r="AW75" s="14"/>
      <c r="AX75" s="14"/>
      <c r="AY75" s="14"/>
    </row>
    <row r="76" spans="1:51" x14ac:dyDescent="0.35">
      <c r="A76" s="237"/>
      <c r="B76" s="237"/>
      <c r="C76" s="237"/>
      <c r="D76" s="238"/>
      <c r="E76" s="237"/>
      <c r="F76" s="237"/>
      <c r="G76" s="15"/>
      <c r="H76" s="15"/>
      <c r="I76" s="15"/>
      <c r="J76" s="359"/>
      <c r="K76" s="359"/>
      <c r="L76" s="359"/>
      <c r="M76" s="359"/>
      <c r="Q76" s="359"/>
      <c r="R76" s="359"/>
      <c r="S76" s="359"/>
      <c r="T76" s="359"/>
      <c r="X76" s="359"/>
      <c r="Y76" s="359"/>
      <c r="Z76" s="359"/>
      <c r="AA76" s="359"/>
      <c r="AE76" s="359"/>
      <c r="AF76" s="359"/>
      <c r="AG76" s="359"/>
      <c r="AH76" s="359"/>
      <c r="AL76" s="359"/>
      <c r="AM76" s="359"/>
      <c r="AN76" s="359"/>
      <c r="AO76" s="359"/>
      <c r="AS76" s="359"/>
      <c r="AT76" s="359"/>
      <c r="AU76" s="359"/>
      <c r="AV76" s="359"/>
    </row>
    <row r="77" spans="1:51" x14ac:dyDescent="0.35">
      <c r="A77" s="237"/>
      <c r="B77" s="237"/>
      <c r="C77" s="237"/>
      <c r="D77" s="238"/>
      <c r="E77" s="237"/>
      <c r="F77" s="237"/>
      <c r="G77" s="15"/>
      <c r="H77" s="15"/>
      <c r="I77" s="15"/>
      <c r="J77" s="359"/>
      <c r="K77" s="359"/>
      <c r="L77" s="359"/>
      <c r="M77" s="359"/>
      <c r="Q77" s="359"/>
      <c r="R77" s="359"/>
      <c r="S77" s="359"/>
      <c r="T77" s="359"/>
      <c r="X77" s="359"/>
      <c r="Y77" s="359"/>
      <c r="Z77" s="359"/>
      <c r="AA77" s="359"/>
      <c r="AE77" s="359"/>
      <c r="AF77" s="359"/>
      <c r="AG77" s="359"/>
      <c r="AH77" s="359"/>
      <c r="AL77" s="359"/>
      <c r="AM77" s="359"/>
      <c r="AN77" s="359"/>
      <c r="AO77" s="359"/>
      <c r="AS77" s="359"/>
      <c r="AT77" s="359"/>
      <c r="AU77" s="359"/>
      <c r="AV77" s="359"/>
    </row>
    <row r="78" spans="1:51" x14ac:dyDescent="0.35">
      <c r="A78" s="237"/>
      <c r="B78" s="237"/>
      <c r="C78" s="237"/>
      <c r="D78" s="238"/>
      <c r="E78" s="237"/>
      <c r="F78" s="237"/>
      <c r="G78" s="15"/>
      <c r="H78" s="15"/>
      <c r="I78" s="15"/>
      <c r="J78" s="359"/>
      <c r="K78" s="359"/>
      <c r="L78" s="359"/>
      <c r="M78" s="359"/>
      <c r="Q78" s="359"/>
      <c r="R78" s="359"/>
      <c r="S78" s="359"/>
      <c r="T78" s="359"/>
      <c r="X78" s="359"/>
      <c r="Y78" s="359"/>
      <c r="Z78" s="359"/>
      <c r="AA78" s="359"/>
      <c r="AE78" s="359"/>
      <c r="AF78" s="359"/>
      <c r="AG78" s="359"/>
      <c r="AH78" s="359"/>
      <c r="AL78" s="359"/>
      <c r="AM78" s="359"/>
      <c r="AN78" s="359"/>
      <c r="AO78" s="359"/>
      <c r="AS78" s="359"/>
      <c r="AT78" s="359"/>
      <c r="AU78" s="359"/>
      <c r="AV78" s="359"/>
    </row>
    <row r="79" spans="1:51" x14ac:dyDescent="0.35">
      <c r="A79" s="237"/>
      <c r="B79" s="237"/>
      <c r="C79" s="237"/>
      <c r="D79" s="238"/>
      <c r="E79" s="237"/>
      <c r="F79" s="237"/>
      <c r="G79" s="15"/>
      <c r="H79" s="15"/>
      <c r="I79" s="15"/>
      <c r="J79" s="359"/>
      <c r="K79" s="359"/>
      <c r="L79" s="359"/>
      <c r="M79" s="359"/>
      <c r="Q79" s="359"/>
      <c r="R79" s="359"/>
      <c r="S79" s="359"/>
      <c r="T79" s="359"/>
      <c r="X79" s="359"/>
      <c r="Y79" s="359"/>
      <c r="Z79" s="359"/>
      <c r="AA79" s="359"/>
      <c r="AE79" s="359"/>
      <c r="AF79" s="359"/>
      <c r="AG79" s="359"/>
      <c r="AH79" s="359"/>
      <c r="AL79" s="359"/>
      <c r="AM79" s="359"/>
      <c r="AN79" s="359"/>
      <c r="AO79" s="359"/>
      <c r="AS79" s="359"/>
      <c r="AT79" s="359"/>
      <c r="AU79" s="359"/>
      <c r="AV79" s="359"/>
    </row>
    <row r="80" spans="1:51" x14ac:dyDescent="0.35">
      <c r="A80" s="237"/>
      <c r="B80" s="237"/>
      <c r="C80" s="237"/>
      <c r="D80" s="238"/>
      <c r="E80" s="237"/>
      <c r="F80" s="237"/>
      <c r="G80" s="15"/>
      <c r="H80" s="15"/>
      <c r="I80" s="15"/>
      <c r="J80" s="359"/>
      <c r="K80" s="359"/>
      <c r="L80" s="359"/>
      <c r="M80" s="359"/>
      <c r="Q80" s="359"/>
      <c r="R80" s="359"/>
      <c r="S80" s="359"/>
      <c r="T80" s="359"/>
      <c r="X80" s="359"/>
      <c r="Y80" s="359"/>
      <c r="Z80" s="359"/>
      <c r="AA80" s="359"/>
      <c r="AE80" s="359"/>
      <c r="AF80" s="359"/>
      <c r="AG80" s="359"/>
      <c r="AH80" s="359"/>
      <c r="AL80" s="359"/>
      <c r="AM80" s="359"/>
      <c r="AN80" s="359"/>
      <c r="AO80" s="359"/>
      <c r="AS80" s="359"/>
      <c r="AT80" s="359"/>
      <c r="AU80" s="359"/>
      <c r="AV80" s="359"/>
    </row>
    <row r="81" spans="1:48" x14ac:dyDescent="0.35">
      <c r="A81" s="237"/>
      <c r="B81" s="486"/>
      <c r="C81" s="237"/>
      <c r="D81" s="238"/>
      <c r="E81" s="237"/>
      <c r="F81" s="237"/>
      <c r="G81" s="15"/>
      <c r="H81" s="15"/>
      <c r="I81" s="15"/>
      <c r="J81" s="359"/>
      <c r="K81" s="359"/>
      <c r="L81" s="359"/>
      <c r="M81" s="359"/>
      <c r="Q81" s="359"/>
      <c r="R81" s="359"/>
      <c r="S81" s="359"/>
      <c r="T81" s="359"/>
      <c r="X81" s="359"/>
      <c r="Y81" s="359"/>
      <c r="Z81" s="359"/>
      <c r="AA81" s="359"/>
      <c r="AE81" s="359"/>
      <c r="AF81" s="359"/>
      <c r="AG81" s="359"/>
      <c r="AH81" s="359"/>
      <c r="AL81" s="359"/>
      <c r="AM81" s="359"/>
      <c r="AN81" s="359"/>
      <c r="AO81" s="359"/>
      <c r="AS81" s="359"/>
      <c r="AT81" s="359"/>
      <c r="AU81" s="359"/>
      <c r="AV81" s="359"/>
    </row>
    <row r="82" spans="1:48" x14ac:dyDescent="0.35">
      <c r="A82" s="237"/>
      <c r="B82" s="486"/>
      <c r="C82" s="237"/>
      <c r="D82" s="238"/>
      <c r="E82" s="237"/>
      <c r="F82" s="237"/>
      <c r="G82" s="15"/>
      <c r="H82" s="15"/>
      <c r="I82" s="15"/>
      <c r="J82" s="359"/>
      <c r="K82" s="359"/>
      <c r="L82" s="359"/>
      <c r="M82" s="359"/>
      <c r="Q82" s="359"/>
      <c r="R82" s="359"/>
      <c r="S82" s="359"/>
      <c r="T82" s="359"/>
      <c r="X82" s="359"/>
      <c r="Y82" s="359"/>
      <c r="Z82" s="359"/>
      <c r="AA82" s="359"/>
      <c r="AE82" s="359"/>
      <c r="AF82" s="359"/>
      <c r="AG82" s="359"/>
      <c r="AH82" s="359"/>
      <c r="AL82" s="359"/>
      <c r="AM82" s="359"/>
      <c r="AN82" s="359"/>
      <c r="AO82" s="359"/>
      <c r="AS82" s="359"/>
      <c r="AT82" s="359"/>
      <c r="AU82" s="359"/>
      <c r="AV82" s="359"/>
    </row>
    <row r="83" spans="1:48" x14ac:dyDescent="0.35">
      <c r="A83" s="237"/>
      <c r="B83" s="486"/>
      <c r="C83" s="237"/>
      <c r="D83" s="238"/>
      <c r="E83" s="237"/>
      <c r="F83" s="237"/>
      <c r="G83" s="15"/>
      <c r="H83" s="15"/>
      <c r="I83" s="15"/>
      <c r="J83" s="359"/>
      <c r="K83" s="359"/>
      <c r="L83" s="359"/>
      <c r="M83" s="359"/>
      <c r="Q83" s="359"/>
      <c r="R83" s="359"/>
      <c r="S83" s="359"/>
      <c r="T83" s="359"/>
      <c r="X83" s="359"/>
      <c r="Y83" s="359"/>
      <c r="Z83" s="359"/>
      <c r="AA83" s="359"/>
      <c r="AE83" s="359"/>
      <c r="AF83" s="359"/>
      <c r="AG83" s="359"/>
      <c r="AH83" s="359"/>
      <c r="AL83" s="359"/>
      <c r="AM83" s="359"/>
      <c r="AN83" s="359"/>
      <c r="AO83" s="359"/>
      <c r="AS83" s="359"/>
      <c r="AT83" s="359"/>
      <c r="AU83" s="359"/>
      <c r="AV83" s="359"/>
    </row>
    <row r="84" spans="1:48" x14ac:dyDescent="0.35">
      <c r="A84" s="237"/>
      <c r="B84" s="486"/>
      <c r="C84" s="237"/>
      <c r="D84" s="238"/>
      <c r="E84" s="237"/>
      <c r="F84" s="237"/>
      <c r="G84" s="15"/>
      <c r="H84" s="15"/>
      <c r="I84" s="15"/>
      <c r="J84" s="359"/>
      <c r="K84" s="359"/>
      <c r="L84" s="359"/>
      <c r="M84" s="359"/>
      <c r="Q84" s="359"/>
      <c r="R84" s="359"/>
      <c r="S84" s="359"/>
      <c r="T84" s="359"/>
      <c r="X84" s="359"/>
      <c r="Y84" s="359"/>
      <c r="Z84" s="359"/>
      <c r="AA84" s="359"/>
      <c r="AE84" s="359"/>
      <c r="AF84" s="359"/>
      <c r="AG84" s="359"/>
      <c r="AH84" s="359"/>
      <c r="AL84" s="359"/>
      <c r="AM84" s="359"/>
      <c r="AN84" s="359"/>
      <c r="AO84" s="359"/>
      <c r="AS84" s="359"/>
      <c r="AT84" s="359"/>
      <c r="AU84" s="359"/>
      <c r="AV84" s="359"/>
    </row>
    <row r="85" spans="1:48" x14ac:dyDescent="0.35">
      <c r="A85" s="237"/>
      <c r="B85" s="486"/>
      <c r="C85" s="237"/>
      <c r="D85" s="238"/>
      <c r="E85" s="237"/>
      <c r="F85" s="237"/>
      <c r="G85" s="15"/>
      <c r="H85" s="15"/>
      <c r="I85" s="15"/>
      <c r="J85" s="359"/>
      <c r="K85" s="359"/>
      <c r="L85" s="359"/>
      <c r="M85" s="359"/>
      <c r="Q85" s="359"/>
      <c r="R85" s="359"/>
      <c r="S85" s="359"/>
      <c r="T85" s="359"/>
      <c r="X85" s="359"/>
      <c r="Y85" s="359"/>
      <c r="Z85" s="359"/>
      <c r="AA85" s="359"/>
      <c r="AE85" s="359"/>
      <c r="AF85" s="359"/>
      <c r="AG85" s="359"/>
      <c r="AH85" s="359"/>
      <c r="AL85" s="359"/>
      <c r="AM85" s="359"/>
      <c r="AN85" s="359"/>
      <c r="AO85" s="359"/>
      <c r="AS85" s="359"/>
      <c r="AT85" s="359"/>
      <c r="AU85" s="359"/>
      <c r="AV85" s="359"/>
    </row>
    <row r="86" spans="1:48" x14ac:dyDescent="0.35">
      <c r="A86" s="237"/>
      <c r="B86" s="486"/>
      <c r="C86" s="237"/>
      <c r="D86" s="238"/>
      <c r="E86" s="237"/>
      <c r="F86" s="237"/>
      <c r="G86" s="15"/>
      <c r="H86" s="15"/>
      <c r="I86" s="15"/>
      <c r="J86" s="359"/>
      <c r="K86" s="359"/>
      <c r="L86" s="359"/>
      <c r="M86" s="359"/>
      <c r="Q86" s="359"/>
      <c r="R86" s="359"/>
      <c r="S86" s="359"/>
      <c r="T86" s="359"/>
      <c r="X86" s="359"/>
      <c r="Y86" s="359"/>
      <c r="Z86" s="359"/>
      <c r="AA86" s="359"/>
      <c r="AE86" s="359"/>
      <c r="AF86" s="359"/>
      <c r="AG86" s="359"/>
      <c r="AH86" s="359"/>
      <c r="AL86" s="359"/>
      <c r="AM86" s="359"/>
      <c r="AN86" s="359"/>
      <c r="AO86" s="359"/>
      <c r="AS86" s="359"/>
      <c r="AT86" s="359"/>
      <c r="AU86" s="359"/>
      <c r="AV86" s="359"/>
    </row>
    <row r="87" spans="1:48" x14ac:dyDescent="0.35">
      <c r="A87" s="237"/>
      <c r="B87" s="486"/>
      <c r="C87" s="237"/>
      <c r="D87" s="238"/>
      <c r="E87" s="237"/>
      <c r="F87" s="237"/>
      <c r="G87" s="15"/>
      <c r="H87" s="15"/>
      <c r="I87" s="15"/>
      <c r="J87" s="359"/>
      <c r="K87" s="359"/>
      <c r="L87" s="359"/>
      <c r="M87" s="359"/>
      <c r="Q87" s="359"/>
      <c r="R87" s="359"/>
      <c r="S87" s="359"/>
      <c r="T87" s="359"/>
      <c r="X87" s="359"/>
      <c r="Y87" s="359"/>
      <c r="Z87" s="359"/>
      <c r="AA87" s="359"/>
      <c r="AE87" s="359"/>
      <c r="AF87" s="359"/>
      <c r="AG87" s="359"/>
      <c r="AH87" s="359"/>
      <c r="AL87" s="359"/>
      <c r="AM87" s="359"/>
      <c r="AN87" s="359"/>
      <c r="AO87" s="359"/>
      <c r="AS87" s="359"/>
      <c r="AT87" s="359"/>
      <c r="AU87" s="359"/>
      <c r="AV87" s="359"/>
    </row>
    <row r="88" spans="1:48" x14ac:dyDescent="0.35">
      <c r="A88" s="237"/>
      <c r="B88" s="486"/>
      <c r="C88" s="237"/>
      <c r="D88" s="238"/>
      <c r="E88" s="237"/>
      <c r="F88" s="237"/>
      <c r="G88" s="15"/>
      <c r="H88" s="15"/>
      <c r="I88" s="15"/>
      <c r="J88" s="359"/>
      <c r="K88" s="359"/>
      <c r="L88" s="359"/>
      <c r="M88" s="359"/>
      <c r="Q88" s="359"/>
      <c r="R88" s="359"/>
      <c r="S88" s="359"/>
      <c r="T88" s="359"/>
      <c r="X88" s="359"/>
      <c r="Y88" s="359"/>
      <c r="Z88" s="359"/>
      <c r="AA88" s="359"/>
      <c r="AE88" s="359"/>
      <c r="AF88" s="359"/>
      <c r="AG88" s="359"/>
      <c r="AH88" s="359"/>
      <c r="AL88" s="359"/>
      <c r="AM88" s="359"/>
      <c r="AN88" s="359"/>
      <c r="AO88" s="359"/>
      <c r="AS88" s="359"/>
      <c r="AT88" s="359"/>
      <c r="AU88" s="359"/>
      <c r="AV88" s="359"/>
    </row>
    <row r="89" spans="1:48" x14ac:dyDescent="0.35">
      <c r="A89" s="237"/>
      <c r="B89" s="486"/>
      <c r="C89" s="237"/>
      <c r="D89" s="238"/>
      <c r="E89" s="237"/>
      <c r="F89" s="237"/>
      <c r="G89" s="15"/>
      <c r="H89" s="15"/>
      <c r="I89" s="15"/>
      <c r="J89" s="359"/>
      <c r="K89" s="359"/>
      <c r="L89" s="359"/>
      <c r="M89" s="359"/>
      <c r="Q89" s="359"/>
      <c r="R89" s="359"/>
      <c r="S89" s="359"/>
      <c r="T89" s="359"/>
      <c r="X89" s="359"/>
      <c r="Y89" s="359"/>
      <c r="Z89" s="359"/>
      <c r="AA89" s="359"/>
      <c r="AE89" s="359"/>
      <c r="AF89" s="359"/>
      <c r="AG89" s="359"/>
      <c r="AH89" s="359"/>
      <c r="AL89" s="359"/>
      <c r="AM89" s="359"/>
      <c r="AN89" s="359"/>
      <c r="AO89" s="359"/>
      <c r="AS89" s="359"/>
      <c r="AT89" s="359"/>
      <c r="AU89" s="359"/>
      <c r="AV89" s="359"/>
    </row>
    <row r="90" spans="1:48" x14ac:dyDescent="0.35">
      <c r="A90" s="237"/>
      <c r="B90" s="486"/>
      <c r="C90" s="237"/>
      <c r="D90" s="238"/>
      <c r="E90" s="237"/>
      <c r="F90" s="237"/>
      <c r="G90" s="15"/>
      <c r="H90" s="15"/>
      <c r="I90" s="15"/>
      <c r="J90" s="359"/>
      <c r="K90" s="359"/>
      <c r="L90" s="359"/>
      <c r="M90" s="359"/>
      <c r="Q90" s="359"/>
      <c r="R90" s="359"/>
      <c r="S90" s="359"/>
      <c r="T90" s="359"/>
      <c r="X90" s="359"/>
      <c r="Y90" s="359"/>
      <c r="Z90" s="359"/>
      <c r="AA90" s="359"/>
      <c r="AE90" s="359"/>
      <c r="AF90" s="359"/>
      <c r="AG90" s="359"/>
      <c r="AH90" s="359"/>
      <c r="AL90" s="359"/>
      <c r="AM90" s="359"/>
      <c r="AN90" s="359"/>
      <c r="AO90" s="359"/>
      <c r="AS90" s="359"/>
      <c r="AT90" s="359"/>
      <c r="AU90" s="359"/>
      <c r="AV90" s="359"/>
    </row>
    <row r="91" spans="1:48" x14ac:dyDescent="0.35">
      <c r="A91" s="237"/>
      <c r="B91" s="486"/>
      <c r="C91" s="237"/>
      <c r="D91" s="238"/>
      <c r="E91" s="237"/>
      <c r="F91" s="237"/>
      <c r="G91" s="15"/>
      <c r="H91" s="15"/>
      <c r="I91" s="15"/>
      <c r="J91" s="359"/>
      <c r="K91" s="359"/>
      <c r="L91" s="359"/>
      <c r="M91" s="359"/>
      <c r="Q91" s="359"/>
      <c r="R91" s="359"/>
      <c r="S91" s="359"/>
      <c r="T91" s="359"/>
      <c r="X91" s="359"/>
      <c r="Y91" s="359"/>
      <c r="Z91" s="359"/>
      <c r="AA91" s="359"/>
      <c r="AE91" s="359"/>
      <c r="AF91" s="359"/>
      <c r="AG91" s="359"/>
      <c r="AH91" s="359"/>
      <c r="AL91" s="359"/>
      <c r="AM91" s="359"/>
      <c r="AN91" s="359"/>
      <c r="AO91" s="359"/>
      <c r="AS91" s="359"/>
      <c r="AT91" s="359"/>
      <c r="AU91" s="359"/>
      <c r="AV91" s="359"/>
    </row>
    <row r="92" spans="1:48" x14ac:dyDescent="0.35">
      <c r="A92" s="237"/>
      <c r="B92" s="486"/>
      <c r="C92" s="237"/>
      <c r="D92" s="238"/>
      <c r="E92" s="237"/>
      <c r="F92" s="237"/>
      <c r="G92" s="15"/>
      <c r="H92" s="15"/>
      <c r="I92" s="15"/>
      <c r="J92" s="359"/>
      <c r="K92" s="359"/>
      <c r="L92" s="359"/>
      <c r="M92" s="359"/>
      <c r="Q92" s="359"/>
      <c r="R92" s="359"/>
      <c r="S92" s="359"/>
      <c r="T92" s="359"/>
      <c r="X92" s="359"/>
      <c r="Y92" s="359"/>
      <c r="Z92" s="359"/>
      <c r="AA92" s="359"/>
      <c r="AE92" s="359"/>
      <c r="AF92" s="359"/>
      <c r="AG92" s="359"/>
      <c r="AH92" s="359"/>
      <c r="AL92" s="359"/>
      <c r="AM92" s="359"/>
      <c r="AN92" s="359"/>
      <c r="AO92" s="359"/>
      <c r="AS92" s="359"/>
      <c r="AT92" s="359"/>
      <c r="AU92" s="359"/>
      <c r="AV92" s="359"/>
    </row>
    <row r="93" spans="1:48" x14ac:dyDescent="0.35">
      <c r="A93" s="237"/>
      <c r="B93" s="486"/>
      <c r="C93" s="237"/>
      <c r="D93" s="238"/>
      <c r="E93" s="237"/>
      <c r="F93" s="237"/>
      <c r="G93" s="15"/>
      <c r="H93" s="15"/>
      <c r="I93" s="15"/>
      <c r="J93" s="359"/>
      <c r="K93" s="359"/>
      <c r="L93" s="359"/>
      <c r="M93" s="359"/>
      <c r="Q93" s="359"/>
      <c r="R93" s="359"/>
      <c r="S93" s="359"/>
      <c r="T93" s="359"/>
      <c r="X93" s="359"/>
      <c r="Y93" s="359"/>
      <c r="Z93" s="359"/>
      <c r="AA93" s="359"/>
      <c r="AE93" s="359"/>
      <c r="AF93" s="359"/>
      <c r="AG93" s="359"/>
      <c r="AH93" s="359"/>
      <c r="AL93" s="359"/>
      <c r="AM93" s="359"/>
      <c r="AN93" s="359"/>
      <c r="AO93" s="359"/>
      <c r="AS93" s="359"/>
      <c r="AT93" s="359"/>
      <c r="AU93" s="359"/>
      <c r="AV93" s="359"/>
    </row>
    <row r="94" spans="1:48" x14ac:dyDescent="0.35">
      <c r="A94" s="237"/>
      <c r="B94" s="486"/>
      <c r="C94" s="237"/>
      <c r="D94" s="238"/>
      <c r="E94" s="237"/>
      <c r="F94" s="237"/>
      <c r="G94" s="15"/>
      <c r="H94" s="15"/>
      <c r="I94" s="15"/>
      <c r="J94" s="359"/>
      <c r="K94" s="359"/>
      <c r="L94" s="359"/>
      <c r="M94" s="359"/>
      <c r="Q94" s="359"/>
      <c r="R94" s="359"/>
      <c r="S94" s="359"/>
      <c r="T94" s="359"/>
      <c r="X94" s="359"/>
      <c r="Y94" s="359"/>
      <c r="Z94" s="359"/>
      <c r="AA94" s="359"/>
      <c r="AE94" s="359"/>
      <c r="AF94" s="359"/>
      <c r="AG94" s="359"/>
      <c r="AH94" s="359"/>
      <c r="AL94" s="359"/>
      <c r="AM94" s="359"/>
      <c r="AN94" s="359"/>
      <c r="AO94" s="359"/>
      <c r="AS94" s="359"/>
      <c r="AT94" s="359"/>
      <c r="AU94" s="359"/>
      <c r="AV94" s="359"/>
    </row>
    <row r="95" spans="1:48" x14ac:dyDescent="0.35">
      <c r="A95" s="237"/>
      <c r="B95" s="486"/>
      <c r="C95" s="237"/>
      <c r="D95" s="238"/>
      <c r="E95" s="237"/>
      <c r="F95" s="237"/>
      <c r="G95" s="15"/>
      <c r="H95" s="15"/>
      <c r="I95" s="15"/>
      <c r="J95" s="359"/>
      <c r="K95" s="359"/>
      <c r="L95" s="359"/>
      <c r="M95" s="359"/>
      <c r="Q95" s="359"/>
      <c r="R95" s="359"/>
      <c r="S95" s="359"/>
      <c r="T95" s="359"/>
      <c r="X95" s="359"/>
      <c r="Y95" s="359"/>
      <c r="Z95" s="359"/>
      <c r="AA95" s="359"/>
      <c r="AE95" s="359"/>
      <c r="AF95" s="359"/>
      <c r="AG95" s="359"/>
      <c r="AH95" s="359"/>
      <c r="AL95" s="359"/>
      <c r="AM95" s="359"/>
      <c r="AN95" s="359"/>
      <c r="AO95" s="359"/>
      <c r="AS95" s="359"/>
      <c r="AT95" s="359"/>
      <c r="AU95" s="359"/>
      <c r="AV95" s="359"/>
    </row>
    <row r="96" spans="1:48" x14ac:dyDescent="0.35">
      <c r="A96" s="237"/>
      <c r="B96" s="486"/>
      <c r="C96" s="237"/>
      <c r="D96" s="238"/>
      <c r="E96" s="237"/>
      <c r="F96" s="237"/>
      <c r="G96" s="15"/>
      <c r="H96" s="15"/>
      <c r="I96" s="15"/>
      <c r="J96" s="359"/>
      <c r="K96" s="359"/>
      <c r="L96" s="359"/>
      <c r="M96" s="359"/>
      <c r="Q96" s="359"/>
      <c r="R96" s="359"/>
      <c r="S96" s="359"/>
      <c r="T96" s="359"/>
      <c r="X96" s="359"/>
      <c r="Y96" s="359"/>
      <c r="Z96" s="359"/>
      <c r="AA96" s="359"/>
      <c r="AE96" s="359"/>
      <c r="AF96" s="359"/>
      <c r="AG96" s="359"/>
      <c r="AH96" s="359"/>
      <c r="AL96" s="359"/>
      <c r="AM96" s="359"/>
      <c r="AN96" s="359"/>
      <c r="AO96" s="359"/>
      <c r="AS96" s="359"/>
      <c r="AT96" s="359"/>
      <c r="AU96" s="359"/>
      <c r="AV96" s="359"/>
    </row>
    <row r="97" spans="1:48" x14ac:dyDescent="0.35">
      <c r="A97" s="237"/>
      <c r="B97" s="486"/>
      <c r="C97" s="237"/>
      <c r="D97" s="238"/>
      <c r="E97" s="237"/>
      <c r="F97" s="237"/>
      <c r="G97" s="15"/>
      <c r="H97" s="15"/>
      <c r="I97" s="15"/>
      <c r="J97" s="359"/>
      <c r="K97" s="359"/>
      <c r="L97" s="359"/>
      <c r="M97" s="359"/>
      <c r="Q97" s="359"/>
      <c r="R97" s="359"/>
      <c r="S97" s="359"/>
      <c r="T97" s="359"/>
      <c r="X97" s="359"/>
      <c r="Y97" s="359"/>
      <c r="Z97" s="359"/>
      <c r="AA97" s="359"/>
      <c r="AE97" s="359"/>
      <c r="AF97" s="359"/>
      <c r="AG97" s="359"/>
      <c r="AH97" s="359"/>
      <c r="AL97" s="359"/>
      <c r="AM97" s="359"/>
      <c r="AN97" s="359"/>
      <c r="AO97" s="359"/>
      <c r="AS97" s="359"/>
      <c r="AT97" s="359"/>
      <c r="AU97" s="359"/>
      <c r="AV97" s="359"/>
    </row>
    <row r="98" spans="1:48" x14ac:dyDescent="0.35">
      <c r="A98" s="237"/>
      <c r="B98" s="486"/>
      <c r="C98" s="237"/>
      <c r="D98" s="238"/>
      <c r="E98" s="237"/>
      <c r="F98" s="237"/>
      <c r="G98" s="15"/>
      <c r="H98" s="15"/>
      <c r="I98" s="15"/>
      <c r="J98" s="359"/>
      <c r="K98" s="359"/>
      <c r="L98" s="359"/>
      <c r="M98" s="359"/>
      <c r="Q98" s="359"/>
      <c r="R98" s="359"/>
      <c r="S98" s="359"/>
      <c r="T98" s="359"/>
      <c r="X98" s="359"/>
      <c r="Y98" s="359"/>
      <c r="Z98" s="359"/>
      <c r="AA98" s="359"/>
      <c r="AE98" s="359"/>
      <c r="AF98" s="359"/>
      <c r="AG98" s="359"/>
      <c r="AH98" s="359"/>
      <c r="AL98" s="359"/>
      <c r="AM98" s="359"/>
      <c r="AN98" s="359"/>
      <c r="AO98" s="359"/>
      <c r="AS98" s="359"/>
      <c r="AT98" s="359"/>
      <c r="AU98" s="359"/>
      <c r="AV98" s="359"/>
    </row>
    <row r="99" spans="1:48" x14ac:dyDescent="0.35">
      <c r="A99" s="237"/>
      <c r="B99" s="486"/>
      <c r="C99" s="237"/>
      <c r="D99" s="238"/>
      <c r="E99" s="237"/>
      <c r="F99" s="237"/>
      <c r="G99" s="15"/>
      <c r="H99" s="15"/>
      <c r="I99" s="15"/>
      <c r="J99" s="359"/>
      <c r="K99" s="359"/>
      <c r="L99" s="359"/>
      <c r="M99" s="359"/>
      <c r="Q99" s="359"/>
      <c r="R99" s="359"/>
      <c r="S99" s="359"/>
      <c r="T99" s="359"/>
      <c r="X99" s="359"/>
      <c r="Y99" s="359"/>
      <c r="Z99" s="359"/>
      <c r="AA99" s="359"/>
      <c r="AE99" s="359"/>
      <c r="AF99" s="359"/>
      <c r="AG99" s="359"/>
      <c r="AH99" s="359"/>
      <c r="AL99" s="359"/>
      <c r="AM99" s="359"/>
      <c r="AN99" s="359"/>
      <c r="AO99" s="359"/>
      <c r="AS99" s="359"/>
      <c r="AT99" s="359"/>
      <c r="AU99" s="359"/>
      <c r="AV99" s="359"/>
    </row>
    <row r="100" spans="1:48" x14ac:dyDescent="0.35">
      <c r="A100" s="237"/>
      <c r="B100" s="237"/>
      <c r="C100" s="237"/>
      <c r="D100" s="238"/>
      <c r="E100" s="237"/>
      <c r="F100" s="237"/>
      <c r="G100" s="15"/>
      <c r="H100" s="15"/>
      <c r="I100" s="15"/>
      <c r="J100" s="359"/>
      <c r="K100" s="359"/>
      <c r="L100" s="359"/>
      <c r="M100" s="359"/>
      <c r="Q100" s="359"/>
      <c r="R100" s="359"/>
      <c r="S100" s="359"/>
      <c r="T100" s="359"/>
      <c r="X100" s="359"/>
      <c r="Y100" s="359"/>
      <c r="Z100" s="359"/>
      <c r="AA100" s="359"/>
      <c r="AE100" s="359"/>
      <c r="AF100" s="359"/>
      <c r="AG100" s="359"/>
      <c r="AH100" s="359"/>
      <c r="AL100" s="359"/>
      <c r="AM100" s="359"/>
      <c r="AN100" s="359"/>
      <c r="AO100" s="359"/>
      <c r="AS100" s="359"/>
      <c r="AT100" s="359"/>
      <c r="AU100" s="359"/>
      <c r="AV100" s="359"/>
    </row>
    <row r="101" spans="1:48" x14ac:dyDescent="0.35">
      <c r="A101" s="237"/>
      <c r="B101" s="237"/>
      <c r="C101" s="237"/>
      <c r="D101" s="238"/>
      <c r="E101" s="237"/>
      <c r="F101" s="237"/>
      <c r="G101" s="15"/>
      <c r="H101" s="15"/>
      <c r="I101" s="15"/>
      <c r="J101" s="359"/>
      <c r="K101" s="359"/>
      <c r="L101" s="359"/>
      <c r="M101" s="359"/>
      <c r="Q101" s="359"/>
      <c r="R101" s="359"/>
      <c r="S101" s="359"/>
      <c r="T101" s="359"/>
      <c r="X101" s="359"/>
      <c r="Y101" s="359"/>
      <c r="Z101" s="359"/>
      <c r="AA101" s="359"/>
      <c r="AE101" s="359"/>
      <c r="AF101" s="359"/>
      <c r="AG101" s="359"/>
      <c r="AH101" s="359"/>
      <c r="AL101" s="359"/>
      <c r="AM101" s="359"/>
      <c r="AN101" s="359"/>
      <c r="AO101" s="359"/>
      <c r="AS101" s="359"/>
      <c r="AT101" s="359"/>
      <c r="AU101" s="359"/>
      <c r="AV101" s="359"/>
    </row>
    <row r="102" spans="1:48" x14ac:dyDescent="0.35">
      <c r="A102" s="237"/>
      <c r="B102" s="237"/>
      <c r="C102" s="237"/>
      <c r="D102" s="238"/>
      <c r="E102" s="237"/>
      <c r="F102" s="237"/>
      <c r="G102" s="15"/>
      <c r="H102" s="15"/>
      <c r="I102" s="15"/>
      <c r="J102" s="359"/>
      <c r="K102" s="359"/>
      <c r="L102" s="359"/>
      <c r="M102" s="359"/>
      <c r="Q102" s="359"/>
      <c r="R102" s="359"/>
      <c r="S102" s="359"/>
      <c r="T102" s="359"/>
      <c r="X102" s="359"/>
      <c r="Y102" s="359"/>
      <c r="Z102" s="359"/>
      <c r="AA102" s="359"/>
      <c r="AE102" s="359"/>
      <c r="AF102" s="359"/>
      <c r="AG102" s="359"/>
      <c r="AH102" s="359"/>
      <c r="AL102" s="359"/>
      <c r="AM102" s="359"/>
      <c r="AN102" s="359"/>
      <c r="AO102" s="359"/>
      <c r="AS102" s="359"/>
      <c r="AT102" s="359"/>
      <c r="AU102" s="359"/>
      <c r="AV102" s="359"/>
    </row>
    <row r="103" spans="1:48" x14ac:dyDescent="0.35">
      <c r="A103" s="237"/>
      <c r="B103" s="237"/>
      <c r="C103" s="237"/>
      <c r="D103" s="238"/>
      <c r="E103" s="237"/>
      <c r="F103" s="237"/>
      <c r="G103" s="15"/>
      <c r="H103" s="15"/>
      <c r="I103" s="15"/>
      <c r="J103" s="359"/>
      <c r="K103" s="359"/>
      <c r="L103" s="359"/>
      <c r="M103" s="359"/>
      <c r="Q103" s="359"/>
      <c r="R103" s="359"/>
      <c r="S103" s="359"/>
      <c r="T103" s="359"/>
      <c r="X103" s="359"/>
      <c r="Y103" s="359"/>
      <c r="Z103" s="359"/>
      <c r="AA103" s="359"/>
      <c r="AE103" s="359"/>
      <c r="AF103" s="359"/>
      <c r="AG103" s="359"/>
      <c r="AH103" s="359"/>
      <c r="AL103" s="359"/>
      <c r="AM103" s="359"/>
      <c r="AN103" s="359"/>
      <c r="AO103" s="359"/>
      <c r="AS103" s="359"/>
      <c r="AT103" s="359"/>
      <c r="AU103" s="359"/>
      <c r="AV103" s="359"/>
    </row>
    <row r="104" spans="1:48" x14ac:dyDescent="0.35">
      <c r="A104" s="237"/>
      <c r="B104" s="237"/>
      <c r="C104" s="237"/>
      <c r="D104" s="238"/>
      <c r="E104" s="237"/>
      <c r="F104" s="237"/>
      <c r="G104" s="15"/>
      <c r="H104" s="15"/>
      <c r="I104" s="15"/>
      <c r="J104" s="359"/>
      <c r="K104" s="359"/>
      <c r="L104" s="359"/>
      <c r="M104" s="359"/>
      <c r="Q104" s="359"/>
      <c r="R104" s="359"/>
      <c r="S104" s="359"/>
      <c r="T104" s="359"/>
      <c r="X104" s="359"/>
      <c r="Y104" s="359"/>
      <c r="Z104" s="359"/>
      <c r="AA104" s="359"/>
      <c r="AE104" s="359"/>
      <c r="AF104" s="359"/>
      <c r="AG104" s="359"/>
      <c r="AH104" s="359"/>
      <c r="AL104" s="359"/>
      <c r="AM104" s="359"/>
      <c r="AN104" s="359"/>
      <c r="AO104" s="359"/>
      <c r="AS104" s="359"/>
      <c r="AT104" s="359"/>
      <c r="AU104" s="359"/>
      <c r="AV104" s="359"/>
    </row>
    <row r="105" spans="1:48" x14ac:dyDescent="0.35">
      <c r="A105" s="237"/>
      <c r="B105" s="237"/>
      <c r="C105" s="237"/>
      <c r="D105" s="238"/>
      <c r="E105" s="237"/>
      <c r="F105" s="237"/>
      <c r="G105" s="15"/>
      <c r="H105" s="15"/>
      <c r="I105" s="15"/>
      <c r="J105" s="359"/>
      <c r="K105" s="359"/>
      <c r="L105" s="359"/>
      <c r="M105" s="359"/>
      <c r="Q105" s="359"/>
      <c r="R105" s="359"/>
      <c r="S105" s="359"/>
      <c r="T105" s="359"/>
      <c r="X105" s="359"/>
      <c r="Y105" s="359"/>
      <c r="Z105" s="359"/>
      <c r="AA105" s="359"/>
      <c r="AE105" s="359"/>
      <c r="AF105" s="359"/>
      <c r="AG105" s="359"/>
      <c r="AH105" s="359"/>
      <c r="AL105" s="359"/>
      <c r="AM105" s="359"/>
      <c r="AN105" s="359"/>
      <c r="AO105" s="359"/>
      <c r="AS105" s="359"/>
      <c r="AT105" s="359"/>
      <c r="AU105" s="359"/>
      <c r="AV105" s="359"/>
    </row>
    <row r="106" spans="1:48" x14ac:dyDescent="0.35">
      <c r="A106" s="237"/>
      <c r="B106" s="237"/>
      <c r="C106" s="237"/>
      <c r="D106" s="238"/>
      <c r="E106" s="237"/>
      <c r="F106" s="237"/>
      <c r="G106" s="15"/>
      <c r="H106" s="15"/>
      <c r="I106" s="15"/>
      <c r="J106" s="359"/>
      <c r="K106" s="359"/>
      <c r="L106" s="359"/>
      <c r="M106" s="359"/>
      <c r="Q106" s="359"/>
      <c r="R106" s="359"/>
      <c r="S106" s="359"/>
      <c r="T106" s="359"/>
      <c r="X106" s="359"/>
      <c r="Y106" s="359"/>
      <c r="Z106" s="359"/>
      <c r="AA106" s="359"/>
      <c r="AE106" s="359"/>
      <c r="AF106" s="359"/>
      <c r="AG106" s="359"/>
      <c r="AH106" s="359"/>
      <c r="AL106" s="359"/>
      <c r="AM106" s="359"/>
      <c r="AN106" s="359"/>
      <c r="AO106" s="359"/>
      <c r="AS106" s="359"/>
      <c r="AT106" s="359"/>
      <c r="AU106" s="359"/>
      <c r="AV106" s="359"/>
    </row>
    <row r="107" spans="1:48" x14ac:dyDescent="0.35">
      <c r="A107" s="237"/>
      <c r="B107" s="237"/>
      <c r="C107" s="237"/>
      <c r="D107" s="238"/>
      <c r="E107" s="237"/>
      <c r="F107" s="237"/>
      <c r="G107" s="15"/>
      <c r="H107" s="15"/>
      <c r="I107" s="15"/>
      <c r="J107" s="359"/>
      <c r="K107" s="359"/>
      <c r="L107" s="359"/>
      <c r="M107" s="359"/>
      <c r="Q107" s="359"/>
      <c r="R107" s="359"/>
      <c r="S107" s="359"/>
      <c r="T107" s="359"/>
      <c r="X107" s="359"/>
      <c r="Y107" s="359"/>
      <c r="Z107" s="359"/>
      <c r="AA107" s="359"/>
      <c r="AE107" s="359"/>
      <c r="AF107" s="359"/>
      <c r="AG107" s="359"/>
      <c r="AH107" s="359"/>
      <c r="AL107" s="359"/>
      <c r="AM107" s="359"/>
      <c r="AN107" s="359"/>
      <c r="AO107" s="359"/>
      <c r="AS107" s="359"/>
      <c r="AT107" s="359"/>
      <c r="AU107" s="359"/>
      <c r="AV107" s="359"/>
    </row>
    <row r="108" spans="1:48" x14ac:dyDescent="0.35">
      <c r="A108" s="237"/>
      <c r="B108" s="237"/>
      <c r="C108" s="237"/>
      <c r="D108" s="238"/>
      <c r="E108" s="237"/>
      <c r="F108" s="237"/>
      <c r="G108" s="15"/>
      <c r="H108" s="15"/>
      <c r="I108" s="15"/>
      <c r="J108" s="359"/>
      <c r="K108" s="359"/>
      <c r="L108" s="359"/>
      <c r="M108" s="359"/>
      <c r="Q108" s="359"/>
      <c r="R108" s="359"/>
      <c r="S108" s="359"/>
      <c r="T108" s="359"/>
      <c r="X108" s="359"/>
      <c r="Y108" s="359"/>
      <c r="Z108" s="359"/>
      <c r="AA108" s="359"/>
      <c r="AE108" s="359"/>
      <c r="AF108" s="359"/>
      <c r="AG108" s="359"/>
      <c r="AH108" s="359"/>
      <c r="AL108" s="359"/>
      <c r="AM108" s="359"/>
      <c r="AN108" s="359"/>
      <c r="AO108" s="359"/>
      <c r="AS108" s="359"/>
      <c r="AT108" s="359"/>
      <c r="AU108" s="359"/>
      <c r="AV108" s="359"/>
    </row>
    <row r="109" spans="1:48" x14ac:dyDescent="0.35">
      <c r="A109" s="237"/>
      <c r="B109" s="237"/>
      <c r="C109" s="237"/>
      <c r="D109" s="238"/>
      <c r="E109" s="237"/>
      <c r="F109" s="237"/>
      <c r="G109" s="15"/>
      <c r="H109" s="15"/>
      <c r="I109" s="15"/>
      <c r="J109" s="359"/>
      <c r="K109" s="359"/>
      <c r="L109" s="359"/>
      <c r="M109" s="359"/>
      <c r="Q109" s="359"/>
      <c r="R109" s="359"/>
      <c r="S109" s="359"/>
      <c r="T109" s="359"/>
      <c r="X109" s="359"/>
      <c r="Y109" s="359"/>
      <c r="Z109" s="359"/>
      <c r="AA109" s="359"/>
      <c r="AE109" s="359"/>
      <c r="AF109" s="359"/>
      <c r="AG109" s="359"/>
      <c r="AH109" s="359"/>
      <c r="AL109" s="359"/>
      <c r="AM109" s="359"/>
      <c r="AN109" s="359"/>
      <c r="AO109" s="359"/>
      <c r="AS109" s="359"/>
      <c r="AT109" s="359"/>
      <c r="AU109" s="359"/>
      <c r="AV109" s="359"/>
    </row>
    <row r="110" spans="1:48" x14ac:dyDescent="0.35">
      <c r="A110" s="237"/>
      <c r="B110" s="237"/>
      <c r="C110" s="237"/>
      <c r="D110" s="238"/>
      <c r="E110" s="237"/>
      <c r="F110" s="237"/>
      <c r="G110" s="15"/>
      <c r="H110" s="15"/>
      <c r="I110" s="15"/>
      <c r="J110" s="359"/>
      <c r="K110" s="359"/>
      <c r="L110" s="359"/>
      <c r="M110" s="359"/>
      <c r="Q110" s="359"/>
      <c r="R110" s="359"/>
      <c r="S110" s="359"/>
      <c r="T110" s="359"/>
      <c r="X110" s="359"/>
      <c r="Y110" s="359"/>
      <c r="Z110" s="359"/>
      <c r="AA110" s="359"/>
      <c r="AE110" s="359"/>
      <c r="AF110" s="359"/>
      <c r="AG110" s="359"/>
      <c r="AH110" s="359"/>
      <c r="AL110" s="359"/>
      <c r="AM110" s="359"/>
      <c r="AN110" s="359"/>
      <c r="AO110" s="359"/>
      <c r="AS110" s="359"/>
      <c r="AT110" s="359"/>
      <c r="AU110" s="359"/>
      <c r="AV110" s="359"/>
    </row>
    <row r="111" spans="1:48" x14ac:dyDescent="0.35">
      <c r="A111" s="237"/>
      <c r="B111" s="237"/>
      <c r="C111" s="237"/>
      <c r="D111" s="238"/>
      <c r="E111" s="237"/>
      <c r="F111" s="237"/>
      <c r="G111" s="15"/>
      <c r="H111" s="15"/>
      <c r="I111" s="15"/>
      <c r="J111" s="359"/>
      <c r="K111" s="359"/>
      <c r="L111" s="359"/>
      <c r="M111" s="359"/>
      <c r="Q111" s="359"/>
      <c r="R111" s="359"/>
      <c r="S111" s="359"/>
      <c r="T111" s="359"/>
      <c r="X111" s="359"/>
      <c r="Y111" s="359"/>
      <c r="Z111" s="359"/>
      <c r="AA111" s="359"/>
      <c r="AE111" s="359"/>
      <c r="AF111" s="359"/>
      <c r="AG111" s="359"/>
      <c r="AH111" s="359"/>
      <c r="AL111" s="359"/>
      <c r="AM111" s="359"/>
      <c r="AN111" s="359"/>
      <c r="AO111" s="359"/>
      <c r="AS111" s="359"/>
      <c r="AT111" s="359"/>
      <c r="AU111" s="359"/>
      <c r="AV111" s="359"/>
    </row>
    <row r="112" spans="1:48" x14ac:dyDescent="0.35">
      <c r="A112" s="237"/>
      <c r="B112" s="237"/>
      <c r="C112" s="237"/>
      <c r="D112" s="238"/>
      <c r="E112" s="237"/>
      <c r="F112" s="237"/>
      <c r="G112" s="15"/>
      <c r="H112" s="15"/>
      <c r="I112" s="15"/>
      <c r="J112" s="359"/>
      <c r="K112" s="359"/>
      <c r="L112" s="359"/>
      <c r="M112" s="359"/>
      <c r="Q112" s="359"/>
      <c r="R112" s="359"/>
      <c r="S112" s="359"/>
      <c r="T112" s="359"/>
      <c r="X112" s="359"/>
      <c r="Y112" s="359"/>
      <c r="Z112" s="359"/>
      <c r="AA112" s="359"/>
      <c r="AE112" s="359"/>
      <c r="AF112" s="359"/>
      <c r="AG112" s="359"/>
      <c r="AH112" s="359"/>
      <c r="AL112" s="359"/>
      <c r="AM112" s="359"/>
      <c r="AN112" s="359"/>
      <c r="AO112" s="359"/>
      <c r="AS112" s="359"/>
      <c r="AT112" s="359"/>
      <c r="AU112" s="359"/>
      <c r="AV112" s="359"/>
    </row>
    <row r="113" spans="1:48" x14ac:dyDescent="0.35">
      <c r="A113" s="237"/>
      <c r="B113" s="237"/>
      <c r="C113" s="237"/>
      <c r="D113" s="238"/>
      <c r="E113" s="237"/>
      <c r="F113" s="237"/>
      <c r="G113" s="15"/>
      <c r="H113" s="15"/>
      <c r="I113" s="15"/>
      <c r="J113" s="359"/>
      <c r="K113" s="359"/>
      <c r="L113" s="359"/>
      <c r="M113" s="359"/>
      <c r="Q113" s="359"/>
      <c r="R113" s="359"/>
      <c r="S113" s="359"/>
      <c r="T113" s="359"/>
      <c r="X113" s="359"/>
      <c r="Y113" s="359"/>
      <c r="Z113" s="359"/>
      <c r="AA113" s="359"/>
      <c r="AE113" s="359"/>
      <c r="AF113" s="359"/>
      <c r="AG113" s="359"/>
      <c r="AH113" s="359"/>
      <c r="AL113" s="359"/>
      <c r="AM113" s="359"/>
      <c r="AN113" s="359"/>
      <c r="AO113" s="359"/>
      <c r="AS113" s="359"/>
      <c r="AT113" s="359"/>
      <c r="AU113" s="359"/>
      <c r="AV113" s="359"/>
    </row>
    <row r="114" spans="1:48" x14ac:dyDescent="0.35">
      <c r="A114" s="237"/>
      <c r="B114" s="237"/>
      <c r="C114" s="237"/>
      <c r="D114" s="238"/>
      <c r="E114" s="237"/>
      <c r="F114" s="237"/>
      <c r="G114" s="15"/>
      <c r="H114" s="15"/>
      <c r="I114" s="15"/>
      <c r="J114" s="359"/>
      <c r="K114" s="359"/>
      <c r="L114" s="359"/>
      <c r="M114" s="359"/>
      <c r="Q114" s="359"/>
      <c r="R114" s="359"/>
      <c r="S114" s="359"/>
      <c r="T114" s="359"/>
      <c r="X114" s="359"/>
      <c r="Y114" s="359"/>
      <c r="Z114" s="359"/>
      <c r="AA114" s="359"/>
      <c r="AE114" s="359"/>
      <c r="AF114" s="359"/>
      <c r="AG114" s="359"/>
      <c r="AH114" s="359"/>
      <c r="AL114" s="359"/>
      <c r="AM114" s="359"/>
      <c r="AN114" s="359"/>
      <c r="AO114" s="359"/>
      <c r="AS114" s="359"/>
      <c r="AT114" s="359"/>
      <c r="AU114" s="359"/>
      <c r="AV114" s="359"/>
    </row>
    <row r="115" spans="1:48" x14ac:dyDescent="0.35">
      <c r="A115" s="237"/>
      <c r="B115" s="237"/>
      <c r="C115" s="237"/>
      <c r="D115" s="238"/>
      <c r="E115" s="237"/>
      <c r="F115" s="237"/>
      <c r="G115" s="15"/>
      <c r="H115" s="15"/>
      <c r="I115" s="15"/>
      <c r="J115" s="359"/>
      <c r="K115" s="359"/>
      <c r="L115" s="359"/>
      <c r="M115" s="359"/>
      <c r="Q115" s="359"/>
      <c r="R115" s="359"/>
      <c r="S115" s="359"/>
      <c r="T115" s="359"/>
      <c r="X115" s="359"/>
      <c r="Y115" s="359"/>
      <c r="Z115" s="359"/>
      <c r="AA115" s="359"/>
      <c r="AE115" s="359"/>
      <c r="AF115" s="359"/>
      <c r="AG115" s="359"/>
      <c r="AH115" s="359"/>
      <c r="AL115" s="359"/>
      <c r="AM115" s="359"/>
      <c r="AN115" s="359"/>
      <c r="AO115" s="359"/>
      <c r="AS115" s="359"/>
      <c r="AT115" s="359"/>
      <c r="AU115" s="359"/>
      <c r="AV115" s="359"/>
    </row>
    <row r="116" spans="1:48" x14ac:dyDescent="0.35">
      <c r="A116" s="237"/>
      <c r="B116" s="237"/>
      <c r="C116" s="237"/>
      <c r="D116" s="238"/>
      <c r="E116" s="237"/>
      <c r="F116" s="237"/>
      <c r="G116" s="15"/>
      <c r="H116" s="15"/>
      <c r="I116" s="15"/>
      <c r="J116" s="359"/>
      <c r="K116" s="359"/>
      <c r="L116" s="359"/>
      <c r="M116" s="359"/>
      <c r="Q116" s="359"/>
      <c r="R116" s="359"/>
      <c r="S116" s="359"/>
      <c r="T116" s="359"/>
      <c r="X116" s="359"/>
      <c r="Y116" s="359"/>
      <c r="Z116" s="359"/>
      <c r="AA116" s="359"/>
      <c r="AE116" s="359"/>
      <c r="AF116" s="359"/>
      <c r="AG116" s="359"/>
      <c r="AH116" s="359"/>
      <c r="AL116" s="359"/>
      <c r="AM116" s="359"/>
      <c r="AN116" s="359"/>
      <c r="AO116" s="359"/>
      <c r="AS116" s="359"/>
      <c r="AT116" s="359"/>
      <c r="AU116" s="359"/>
      <c r="AV116" s="359"/>
    </row>
    <row r="117" spans="1:48" x14ac:dyDescent="0.35">
      <c r="A117" s="237"/>
      <c r="B117" s="237"/>
      <c r="C117" s="237"/>
      <c r="D117" s="238"/>
      <c r="E117" s="237"/>
      <c r="F117" s="237"/>
      <c r="G117" s="15"/>
      <c r="H117" s="15"/>
      <c r="I117" s="15"/>
      <c r="J117" s="359"/>
      <c r="K117" s="359"/>
      <c r="L117" s="359"/>
      <c r="M117" s="359"/>
      <c r="Q117" s="359"/>
      <c r="R117" s="359"/>
      <c r="S117" s="359"/>
      <c r="T117" s="359"/>
      <c r="X117" s="359"/>
      <c r="Y117" s="359"/>
      <c r="Z117" s="359"/>
      <c r="AA117" s="359"/>
      <c r="AE117" s="359"/>
      <c r="AF117" s="359"/>
      <c r="AG117" s="359"/>
      <c r="AH117" s="359"/>
      <c r="AL117" s="359"/>
      <c r="AM117" s="359"/>
      <c r="AN117" s="359"/>
      <c r="AO117" s="359"/>
      <c r="AS117" s="359"/>
      <c r="AT117" s="359"/>
      <c r="AU117" s="359"/>
      <c r="AV117" s="359"/>
    </row>
    <row r="118" spans="1:48" x14ac:dyDescent="0.35">
      <c r="A118" s="237"/>
      <c r="B118" s="237"/>
      <c r="C118" s="237"/>
      <c r="D118" s="238"/>
      <c r="E118" s="237"/>
      <c r="F118" s="237"/>
      <c r="G118" s="15"/>
      <c r="H118" s="15"/>
      <c r="I118" s="15"/>
      <c r="J118" s="359"/>
      <c r="K118" s="359"/>
      <c r="L118" s="359"/>
      <c r="M118" s="359"/>
      <c r="Q118" s="359"/>
      <c r="R118" s="359"/>
      <c r="S118" s="359"/>
      <c r="T118" s="359"/>
      <c r="X118" s="359"/>
      <c r="Y118" s="359"/>
      <c r="Z118" s="359"/>
      <c r="AA118" s="359"/>
      <c r="AE118" s="359"/>
      <c r="AF118" s="359"/>
      <c r="AG118" s="359"/>
      <c r="AH118" s="359"/>
      <c r="AL118" s="359"/>
      <c r="AM118" s="359"/>
      <c r="AN118" s="359"/>
      <c r="AO118" s="359"/>
      <c r="AS118" s="359"/>
      <c r="AT118" s="359"/>
      <c r="AU118" s="359"/>
      <c r="AV118" s="359"/>
    </row>
    <row r="119" spans="1:48" x14ac:dyDescent="0.35">
      <c r="A119" s="237"/>
      <c r="B119" s="237"/>
      <c r="C119" s="237"/>
      <c r="D119" s="238"/>
      <c r="E119" s="237"/>
      <c r="F119" s="237"/>
      <c r="G119" s="15"/>
      <c r="H119" s="15"/>
      <c r="I119" s="15"/>
      <c r="J119" s="359"/>
      <c r="K119" s="359"/>
      <c r="L119" s="359"/>
      <c r="M119" s="359"/>
      <c r="Q119" s="359"/>
      <c r="R119" s="359"/>
      <c r="S119" s="359"/>
      <c r="T119" s="359"/>
      <c r="X119" s="359"/>
      <c r="Y119" s="359"/>
      <c r="Z119" s="359"/>
      <c r="AA119" s="359"/>
      <c r="AE119" s="359"/>
      <c r="AF119" s="359"/>
      <c r="AG119" s="359"/>
      <c r="AH119" s="359"/>
      <c r="AL119" s="359"/>
      <c r="AM119" s="359"/>
      <c r="AN119" s="359"/>
      <c r="AO119" s="359"/>
      <c r="AS119" s="359"/>
      <c r="AT119" s="359"/>
      <c r="AU119" s="359"/>
      <c r="AV119" s="359"/>
    </row>
    <row r="120" spans="1:48" x14ac:dyDescent="0.35">
      <c r="A120" s="237"/>
      <c r="B120" s="237"/>
      <c r="C120" s="237"/>
      <c r="D120" s="238"/>
      <c r="E120" s="237"/>
      <c r="F120" s="237"/>
      <c r="G120" s="15"/>
      <c r="H120" s="15"/>
      <c r="I120" s="15"/>
      <c r="J120" s="359"/>
      <c r="K120" s="359"/>
      <c r="L120" s="359"/>
      <c r="M120" s="359"/>
      <c r="Q120" s="359"/>
      <c r="R120" s="359"/>
      <c r="S120" s="359"/>
      <c r="T120" s="359"/>
      <c r="X120" s="359"/>
      <c r="Y120" s="359"/>
      <c r="Z120" s="359"/>
      <c r="AA120" s="359"/>
      <c r="AE120" s="359"/>
      <c r="AF120" s="359"/>
      <c r="AG120" s="359"/>
      <c r="AH120" s="359"/>
      <c r="AL120" s="359"/>
      <c r="AM120" s="359"/>
      <c r="AN120" s="359"/>
      <c r="AO120" s="359"/>
      <c r="AS120" s="359"/>
      <c r="AT120" s="359"/>
      <c r="AU120" s="359"/>
      <c r="AV120" s="359"/>
    </row>
    <row r="121" spans="1:48" x14ac:dyDescent="0.35">
      <c r="A121" s="237"/>
      <c r="B121" s="237"/>
      <c r="C121" s="237"/>
      <c r="D121" s="238"/>
      <c r="E121" s="237"/>
      <c r="F121" s="237"/>
      <c r="G121" s="15"/>
      <c r="H121" s="15"/>
      <c r="I121" s="15"/>
      <c r="J121" s="359"/>
      <c r="K121" s="359"/>
      <c r="L121" s="359"/>
      <c r="M121" s="359"/>
      <c r="Q121" s="359"/>
      <c r="R121" s="359"/>
      <c r="S121" s="359"/>
      <c r="T121" s="359"/>
      <c r="X121" s="359"/>
      <c r="Y121" s="359"/>
      <c r="Z121" s="359"/>
      <c r="AA121" s="359"/>
      <c r="AE121" s="359"/>
      <c r="AF121" s="359"/>
      <c r="AG121" s="359"/>
      <c r="AH121" s="359"/>
      <c r="AL121" s="359"/>
      <c r="AM121" s="359"/>
      <c r="AN121" s="359"/>
      <c r="AO121" s="359"/>
      <c r="AS121" s="359"/>
      <c r="AT121" s="359"/>
      <c r="AU121" s="359"/>
      <c r="AV121" s="359"/>
    </row>
    <row r="122" spans="1:48" x14ac:dyDescent="0.35">
      <c r="A122" s="237"/>
      <c r="B122" s="237"/>
      <c r="C122" s="237"/>
      <c r="D122" s="238"/>
      <c r="E122" s="237"/>
      <c r="F122" s="237"/>
      <c r="G122" s="15"/>
      <c r="H122" s="15"/>
      <c r="I122" s="15"/>
      <c r="J122" s="359"/>
      <c r="K122" s="359"/>
      <c r="L122" s="359"/>
      <c r="M122" s="359"/>
      <c r="Q122" s="359"/>
      <c r="R122" s="359"/>
      <c r="S122" s="359"/>
      <c r="T122" s="359"/>
      <c r="X122" s="359"/>
      <c r="Y122" s="359"/>
      <c r="Z122" s="359"/>
      <c r="AA122" s="359"/>
      <c r="AE122" s="359"/>
      <c r="AF122" s="359"/>
      <c r="AG122" s="359"/>
      <c r="AH122" s="359"/>
      <c r="AL122" s="359"/>
      <c r="AM122" s="359"/>
      <c r="AN122" s="359"/>
      <c r="AO122" s="359"/>
      <c r="AS122" s="359"/>
      <c r="AT122" s="359"/>
      <c r="AU122" s="359"/>
      <c r="AV122" s="359"/>
    </row>
    <row r="123" spans="1:48" x14ac:dyDescent="0.35">
      <c r="A123" s="237"/>
      <c r="B123" s="237"/>
      <c r="C123" s="237"/>
      <c r="D123" s="238"/>
      <c r="E123" s="237"/>
      <c r="F123" s="237"/>
      <c r="G123" s="15"/>
      <c r="H123" s="15"/>
      <c r="I123" s="15"/>
      <c r="J123" s="359"/>
      <c r="K123" s="359"/>
      <c r="L123" s="359"/>
      <c r="M123" s="359"/>
      <c r="Q123" s="359"/>
      <c r="R123" s="359"/>
      <c r="S123" s="359"/>
      <c r="T123" s="359"/>
      <c r="X123" s="359"/>
      <c r="Y123" s="359"/>
      <c r="Z123" s="359"/>
      <c r="AA123" s="359"/>
      <c r="AE123" s="359"/>
      <c r="AF123" s="359"/>
      <c r="AG123" s="359"/>
      <c r="AH123" s="359"/>
      <c r="AL123" s="359"/>
      <c r="AM123" s="359"/>
      <c r="AN123" s="359"/>
      <c r="AO123" s="359"/>
      <c r="AS123" s="359"/>
      <c r="AT123" s="359"/>
      <c r="AU123" s="359"/>
      <c r="AV123" s="359"/>
    </row>
    <row r="124" spans="1:48" x14ac:dyDescent="0.35">
      <c r="A124" s="237"/>
      <c r="B124" s="237"/>
      <c r="C124" s="237"/>
      <c r="D124" s="238"/>
      <c r="E124" s="237"/>
      <c r="F124" s="237"/>
      <c r="G124" s="15"/>
      <c r="H124" s="15"/>
      <c r="I124" s="15"/>
      <c r="J124" s="359"/>
      <c r="K124" s="359"/>
      <c r="L124" s="359"/>
      <c r="M124" s="359"/>
      <c r="Q124" s="359"/>
      <c r="R124" s="359"/>
      <c r="S124" s="359"/>
      <c r="T124" s="359"/>
      <c r="X124" s="359"/>
      <c r="Y124" s="359"/>
      <c r="Z124" s="359"/>
      <c r="AA124" s="359"/>
      <c r="AE124" s="359"/>
      <c r="AF124" s="359"/>
      <c r="AG124" s="359"/>
      <c r="AH124" s="359"/>
      <c r="AL124" s="359"/>
      <c r="AM124" s="359"/>
      <c r="AN124" s="359"/>
      <c r="AO124" s="359"/>
      <c r="AS124" s="359"/>
      <c r="AT124" s="359"/>
      <c r="AU124" s="359"/>
      <c r="AV124" s="359"/>
    </row>
    <row r="125" spans="1:48" x14ac:dyDescent="0.35">
      <c r="A125" s="237"/>
      <c r="B125" s="237"/>
      <c r="C125" s="237"/>
      <c r="D125" s="238"/>
      <c r="E125" s="237"/>
      <c r="F125" s="237"/>
      <c r="G125" s="15"/>
      <c r="H125" s="15"/>
      <c r="I125" s="15"/>
      <c r="J125" s="359"/>
      <c r="K125" s="359"/>
      <c r="L125" s="359"/>
      <c r="M125" s="359"/>
      <c r="Q125" s="359"/>
      <c r="R125" s="359"/>
      <c r="S125" s="359"/>
      <c r="T125" s="359"/>
      <c r="X125" s="359"/>
      <c r="Y125" s="359"/>
      <c r="Z125" s="359"/>
      <c r="AA125" s="359"/>
      <c r="AE125" s="359"/>
      <c r="AF125" s="359"/>
      <c r="AG125" s="359"/>
      <c r="AH125" s="359"/>
      <c r="AL125" s="359"/>
      <c r="AM125" s="359"/>
      <c r="AN125" s="359"/>
      <c r="AO125" s="359"/>
      <c r="AS125" s="359"/>
      <c r="AT125" s="359"/>
      <c r="AU125" s="359"/>
      <c r="AV125" s="359"/>
    </row>
    <row r="126" spans="1:48" x14ac:dyDescent="0.35">
      <c r="A126" s="237"/>
      <c r="B126" s="237"/>
      <c r="C126" s="237"/>
      <c r="D126" s="238"/>
      <c r="E126" s="237"/>
      <c r="F126" s="237"/>
      <c r="G126" s="15"/>
      <c r="H126" s="15"/>
      <c r="I126" s="15"/>
      <c r="J126" s="359"/>
      <c r="K126" s="359"/>
      <c r="L126" s="359"/>
      <c r="M126" s="359"/>
      <c r="Q126" s="359"/>
      <c r="R126" s="359"/>
      <c r="S126" s="359"/>
      <c r="T126" s="359"/>
      <c r="X126" s="359"/>
      <c r="Y126" s="359"/>
      <c r="Z126" s="359"/>
      <c r="AA126" s="359"/>
      <c r="AE126" s="359"/>
      <c r="AF126" s="359"/>
      <c r="AG126" s="359"/>
      <c r="AH126" s="359"/>
      <c r="AL126" s="359"/>
      <c r="AM126" s="359"/>
      <c r="AN126" s="359"/>
      <c r="AO126" s="359"/>
      <c r="AS126" s="359"/>
      <c r="AT126" s="359"/>
      <c r="AU126" s="359"/>
      <c r="AV126" s="359"/>
    </row>
    <row r="127" spans="1:48" x14ac:dyDescent="0.35">
      <c r="A127" s="237"/>
      <c r="B127" s="237"/>
      <c r="C127" s="237"/>
      <c r="D127" s="238"/>
      <c r="E127" s="237"/>
      <c r="F127" s="237"/>
      <c r="G127" s="15"/>
      <c r="H127" s="15"/>
      <c r="I127" s="15"/>
      <c r="J127" s="359"/>
      <c r="K127" s="359"/>
      <c r="L127" s="359"/>
      <c r="M127" s="359"/>
      <c r="Q127" s="359"/>
      <c r="R127" s="359"/>
      <c r="S127" s="359"/>
      <c r="T127" s="359"/>
      <c r="X127" s="359"/>
      <c r="Y127" s="359"/>
      <c r="Z127" s="359"/>
      <c r="AA127" s="359"/>
      <c r="AE127" s="359"/>
      <c r="AF127" s="359"/>
      <c r="AG127" s="359"/>
      <c r="AH127" s="359"/>
      <c r="AL127" s="359"/>
      <c r="AM127" s="359"/>
      <c r="AN127" s="359"/>
      <c r="AO127" s="359"/>
      <c r="AS127" s="359"/>
      <c r="AT127" s="359"/>
      <c r="AU127" s="359"/>
      <c r="AV127" s="359"/>
    </row>
    <row r="128" spans="1:48" x14ac:dyDescent="0.35">
      <c r="A128" s="237"/>
      <c r="B128" s="237"/>
      <c r="C128" s="237"/>
      <c r="D128" s="238"/>
      <c r="E128" s="237"/>
      <c r="F128" s="237"/>
      <c r="G128" s="15"/>
      <c r="H128" s="15"/>
      <c r="I128" s="15"/>
      <c r="J128" s="359"/>
      <c r="K128" s="359"/>
      <c r="L128" s="359"/>
      <c r="M128" s="359"/>
      <c r="Q128" s="359"/>
      <c r="R128" s="359"/>
      <c r="S128" s="359"/>
      <c r="T128" s="359"/>
      <c r="X128" s="359"/>
      <c r="Y128" s="359"/>
      <c r="Z128" s="359"/>
      <c r="AA128" s="359"/>
      <c r="AE128" s="359"/>
      <c r="AF128" s="359"/>
      <c r="AG128" s="359"/>
      <c r="AH128" s="359"/>
      <c r="AL128" s="359"/>
      <c r="AM128" s="359"/>
      <c r="AN128" s="359"/>
      <c r="AO128" s="359"/>
      <c r="AS128" s="359"/>
      <c r="AT128" s="359"/>
      <c r="AU128" s="359"/>
      <c r="AV128" s="359"/>
    </row>
    <row r="129" spans="1:48" x14ac:dyDescent="0.35">
      <c r="A129" s="237"/>
      <c r="B129" s="237"/>
      <c r="C129" s="237"/>
      <c r="D129" s="238"/>
      <c r="E129" s="237"/>
      <c r="F129" s="237"/>
      <c r="G129" s="15"/>
      <c r="H129" s="15"/>
      <c r="I129" s="15"/>
      <c r="J129" s="359"/>
      <c r="K129" s="359"/>
      <c r="L129" s="359"/>
      <c r="M129" s="359"/>
      <c r="Q129" s="359"/>
      <c r="R129" s="359"/>
      <c r="S129" s="359"/>
      <c r="T129" s="359"/>
      <c r="X129" s="359"/>
      <c r="Y129" s="359"/>
      <c r="Z129" s="359"/>
      <c r="AA129" s="359"/>
      <c r="AE129" s="359"/>
      <c r="AF129" s="359"/>
      <c r="AG129" s="359"/>
      <c r="AH129" s="359"/>
      <c r="AL129" s="359"/>
      <c r="AM129" s="359"/>
      <c r="AN129" s="359"/>
      <c r="AO129" s="359"/>
      <c r="AS129" s="359"/>
      <c r="AT129" s="359"/>
      <c r="AU129" s="359"/>
      <c r="AV129" s="359"/>
    </row>
    <row r="130" spans="1:48" x14ac:dyDescent="0.35">
      <c r="A130" s="237"/>
      <c r="B130" s="237"/>
      <c r="C130" s="237"/>
      <c r="D130" s="238"/>
      <c r="E130" s="237"/>
      <c r="F130" s="237"/>
      <c r="G130" s="15"/>
      <c r="H130" s="15"/>
      <c r="I130" s="15"/>
      <c r="J130" s="359"/>
      <c r="K130" s="359"/>
      <c r="L130" s="359"/>
      <c r="M130" s="359"/>
      <c r="Q130" s="359"/>
      <c r="R130" s="359"/>
      <c r="S130" s="359"/>
      <c r="T130" s="359"/>
      <c r="X130" s="359"/>
      <c r="Y130" s="359"/>
      <c r="Z130" s="359"/>
      <c r="AA130" s="359"/>
      <c r="AE130" s="359"/>
      <c r="AF130" s="359"/>
      <c r="AG130" s="359"/>
      <c r="AH130" s="359"/>
      <c r="AL130" s="359"/>
      <c r="AM130" s="359"/>
      <c r="AN130" s="359"/>
      <c r="AO130" s="359"/>
      <c r="AS130" s="359"/>
      <c r="AT130" s="359"/>
      <c r="AU130" s="359"/>
      <c r="AV130" s="359"/>
    </row>
    <row r="131" spans="1:48" x14ac:dyDescent="0.35">
      <c r="A131" s="237"/>
      <c r="B131" s="237"/>
      <c r="C131" s="237"/>
      <c r="D131" s="238"/>
      <c r="E131" s="237"/>
      <c r="F131" s="237"/>
      <c r="G131" s="15"/>
      <c r="H131" s="15"/>
      <c r="I131" s="15"/>
      <c r="J131" s="359"/>
      <c r="K131" s="359"/>
      <c r="L131" s="359"/>
      <c r="M131" s="359"/>
      <c r="Q131" s="359"/>
      <c r="R131" s="359"/>
      <c r="S131" s="359"/>
      <c r="T131" s="359"/>
      <c r="X131" s="359"/>
      <c r="Y131" s="359"/>
      <c r="Z131" s="359"/>
      <c r="AA131" s="359"/>
      <c r="AE131" s="359"/>
      <c r="AF131" s="359"/>
      <c r="AG131" s="359"/>
      <c r="AH131" s="359"/>
      <c r="AL131" s="359"/>
      <c r="AM131" s="359"/>
      <c r="AN131" s="359"/>
      <c r="AO131" s="359"/>
      <c r="AS131" s="359"/>
      <c r="AT131" s="359"/>
      <c r="AU131" s="359"/>
      <c r="AV131" s="359"/>
    </row>
    <row r="132" spans="1:48" x14ac:dyDescent="0.35">
      <c r="A132" s="237"/>
      <c r="B132" s="237"/>
      <c r="C132" s="237"/>
      <c r="D132" s="238"/>
      <c r="E132" s="237"/>
      <c r="F132" s="237"/>
      <c r="G132" s="15"/>
      <c r="H132" s="15"/>
      <c r="I132" s="15"/>
      <c r="J132" s="359"/>
      <c r="K132" s="359"/>
      <c r="L132" s="359"/>
      <c r="M132" s="359"/>
      <c r="Q132" s="359"/>
      <c r="R132" s="359"/>
      <c r="S132" s="359"/>
      <c r="T132" s="359"/>
      <c r="X132" s="359"/>
      <c r="Y132" s="359"/>
      <c r="Z132" s="359"/>
      <c r="AA132" s="359"/>
      <c r="AE132" s="359"/>
      <c r="AF132" s="359"/>
      <c r="AG132" s="359"/>
      <c r="AH132" s="359"/>
      <c r="AL132" s="359"/>
      <c r="AM132" s="359"/>
      <c r="AN132" s="359"/>
      <c r="AO132" s="359"/>
      <c r="AS132" s="359"/>
      <c r="AT132" s="359"/>
      <c r="AU132" s="359"/>
      <c r="AV132" s="359"/>
    </row>
    <row r="133" spans="1:48" x14ac:dyDescent="0.35">
      <c r="A133" s="237"/>
      <c r="B133" s="237"/>
      <c r="C133" s="237"/>
      <c r="D133" s="238"/>
      <c r="E133" s="237"/>
      <c r="F133" s="237"/>
      <c r="G133" s="15"/>
      <c r="H133" s="15"/>
      <c r="I133" s="15"/>
      <c r="J133" s="359"/>
      <c r="K133" s="359"/>
      <c r="L133" s="359"/>
      <c r="M133" s="359"/>
      <c r="Q133" s="359"/>
      <c r="R133" s="359"/>
      <c r="S133" s="359"/>
      <c r="T133" s="359"/>
      <c r="X133" s="359"/>
      <c r="Y133" s="359"/>
      <c r="Z133" s="359"/>
      <c r="AA133" s="359"/>
      <c r="AE133" s="359"/>
      <c r="AF133" s="359"/>
      <c r="AG133" s="359"/>
      <c r="AH133" s="359"/>
      <c r="AL133" s="359"/>
      <c r="AM133" s="359"/>
      <c r="AN133" s="359"/>
      <c r="AO133" s="359"/>
      <c r="AS133" s="359"/>
      <c r="AT133" s="359"/>
      <c r="AU133" s="359"/>
      <c r="AV133" s="359"/>
    </row>
    <row r="134" spans="1:48" x14ac:dyDescent="0.35">
      <c r="A134" s="237"/>
      <c r="B134" s="237"/>
      <c r="C134" s="237"/>
      <c r="D134" s="238"/>
      <c r="E134" s="237"/>
      <c r="F134" s="237"/>
      <c r="G134" s="237"/>
      <c r="H134" s="237"/>
      <c r="I134" s="237"/>
      <c r="J134" s="237"/>
      <c r="Q134" s="237"/>
      <c r="X134" s="237"/>
      <c r="AE134" s="237"/>
      <c r="AL134" s="237"/>
      <c r="AS134" s="237"/>
    </row>
    <row r="135" spans="1:48" x14ac:dyDescent="0.35">
      <c r="A135" s="237"/>
      <c r="B135" s="237"/>
      <c r="C135" s="237"/>
      <c r="D135" s="238"/>
      <c r="E135" s="237"/>
      <c r="F135" s="237"/>
      <c r="G135" s="237"/>
      <c r="H135" s="237"/>
      <c r="I135" s="237"/>
      <c r="J135" s="237"/>
      <c r="Q135" s="237"/>
      <c r="X135" s="237"/>
      <c r="AE135" s="237"/>
      <c r="AL135" s="237"/>
      <c r="AS135" s="237"/>
    </row>
    <row r="136" spans="1:48" x14ac:dyDescent="0.35">
      <c r="A136" s="237"/>
      <c r="B136" s="237"/>
      <c r="C136" s="237"/>
      <c r="D136" s="238"/>
      <c r="E136" s="237"/>
      <c r="F136" s="237"/>
      <c r="G136" s="237"/>
      <c r="H136" s="237"/>
      <c r="I136" s="237"/>
      <c r="J136" s="237"/>
      <c r="Q136" s="237"/>
      <c r="X136" s="237"/>
      <c r="AE136" s="237"/>
      <c r="AL136" s="237"/>
      <c r="AS136" s="237"/>
    </row>
    <row r="137" spans="1:48" x14ac:dyDescent="0.35">
      <c r="A137" s="237"/>
      <c r="B137" s="237"/>
      <c r="C137" s="237"/>
      <c r="D137" s="238"/>
      <c r="E137" s="237"/>
      <c r="F137" s="237"/>
      <c r="G137" s="237"/>
      <c r="H137" s="237"/>
      <c r="I137" s="237"/>
      <c r="J137" s="237"/>
      <c r="Q137" s="237"/>
      <c r="X137" s="237"/>
      <c r="AE137" s="237"/>
      <c r="AL137" s="237"/>
      <c r="AS137" s="237"/>
    </row>
    <row r="138" spans="1:48" x14ac:dyDescent="0.35">
      <c r="A138" s="237"/>
      <c r="B138" s="237"/>
      <c r="C138" s="237"/>
      <c r="D138" s="238"/>
      <c r="E138" s="237"/>
      <c r="F138" s="237"/>
      <c r="G138" s="237"/>
      <c r="H138" s="237"/>
      <c r="I138" s="237"/>
      <c r="J138" s="237"/>
      <c r="Q138" s="237"/>
      <c r="X138" s="237"/>
      <c r="AE138" s="237"/>
      <c r="AL138" s="237"/>
      <c r="AS138" s="237"/>
    </row>
    <row r="139" spans="1:48" x14ac:dyDescent="0.35">
      <c r="A139" s="237"/>
      <c r="B139" s="237"/>
      <c r="C139" s="237"/>
      <c r="D139" s="238"/>
      <c r="E139" s="237"/>
      <c r="F139" s="237"/>
      <c r="G139" s="237"/>
      <c r="H139" s="237"/>
      <c r="I139" s="237"/>
      <c r="J139" s="237"/>
      <c r="Q139" s="237"/>
      <c r="X139" s="237"/>
      <c r="AE139" s="237"/>
      <c r="AL139" s="237"/>
      <c r="AS139" s="237"/>
    </row>
    <row r="140" spans="1:48" x14ac:dyDescent="0.35">
      <c r="A140" s="237"/>
      <c r="B140" s="237"/>
      <c r="C140" s="237"/>
      <c r="D140" s="238"/>
      <c r="E140" s="237"/>
      <c r="F140" s="237"/>
      <c r="G140" s="237"/>
      <c r="H140" s="237"/>
      <c r="I140" s="237"/>
      <c r="J140" s="237"/>
      <c r="Q140" s="237"/>
      <c r="X140" s="237"/>
      <c r="AE140" s="237"/>
      <c r="AL140" s="237"/>
      <c r="AS140" s="237"/>
    </row>
    <row r="141" spans="1:48" x14ac:dyDescent="0.35">
      <c r="A141" s="237"/>
      <c r="B141" s="237"/>
      <c r="C141" s="237"/>
      <c r="D141" s="238"/>
      <c r="E141" s="237"/>
      <c r="F141" s="237"/>
      <c r="G141" s="237"/>
      <c r="H141" s="237"/>
      <c r="I141" s="237"/>
      <c r="J141" s="237"/>
      <c r="Q141" s="237"/>
      <c r="X141" s="237"/>
      <c r="AE141" s="237"/>
      <c r="AL141" s="237"/>
      <c r="AS141" s="237"/>
    </row>
    <row r="142" spans="1:48" x14ac:dyDescent="0.35">
      <c r="A142" s="237"/>
      <c r="B142" s="237"/>
      <c r="C142" s="237"/>
      <c r="D142" s="238"/>
      <c r="E142" s="237"/>
      <c r="F142" s="237"/>
      <c r="G142" s="237"/>
      <c r="H142" s="237"/>
      <c r="I142" s="237"/>
      <c r="J142" s="237"/>
      <c r="Q142" s="237"/>
      <c r="X142" s="237"/>
      <c r="AE142" s="237"/>
      <c r="AL142" s="237"/>
      <c r="AS142" s="237"/>
    </row>
    <row r="143" spans="1:48" x14ac:dyDescent="0.35">
      <c r="A143" s="237"/>
      <c r="B143" s="237"/>
      <c r="C143" s="237"/>
      <c r="D143" s="238"/>
      <c r="E143" s="237"/>
      <c r="F143" s="237"/>
      <c r="G143" s="237"/>
      <c r="H143" s="237"/>
      <c r="I143" s="237"/>
      <c r="J143" s="237"/>
      <c r="Q143" s="237"/>
      <c r="X143" s="237"/>
      <c r="AE143" s="237"/>
      <c r="AL143" s="237"/>
      <c r="AS143" s="237"/>
    </row>
    <row r="144" spans="1:48" x14ac:dyDescent="0.35">
      <c r="A144" s="237"/>
      <c r="B144" s="237"/>
      <c r="C144" s="237"/>
      <c r="D144" s="238"/>
      <c r="E144" s="237"/>
      <c r="F144" s="237"/>
      <c r="G144" s="237"/>
      <c r="H144" s="237"/>
      <c r="I144" s="237"/>
      <c r="J144" s="237"/>
      <c r="Q144" s="237"/>
      <c r="X144" s="237"/>
      <c r="AE144" s="237"/>
      <c r="AL144" s="237"/>
      <c r="AS144" s="237"/>
    </row>
    <row r="145" spans="1:45" x14ac:dyDescent="0.35">
      <c r="A145" s="237"/>
      <c r="B145" s="237"/>
      <c r="C145" s="237"/>
      <c r="D145" s="238"/>
      <c r="E145" s="237"/>
      <c r="F145" s="237"/>
      <c r="G145" s="237"/>
      <c r="H145" s="237"/>
      <c r="I145" s="237"/>
      <c r="J145" s="237"/>
      <c r="Q145" s="237"/>
      <c r="X145" s="237"/>
      <c r="AE145" s="237"/>
      <c r="AL145" s="237"/>
      <c r="AS145" s="237"/>
    </row>
    <row r="146" spans="1:45" x14ac:dyDescent="0.35">
      <c r="A146" s="237"/>
      <c r="B146" s="237"/>
      <c r="C146" s="237"/>
      <c r="D146" s="238"/>
      <c r="E146" s="237"/>
      <c r="F146" s="237"/>
      <c r="G146" s="237"/>
      <c r="H146" s="237"/>
      <c r="I146" s="237"/>
      <c r="J146" s="237"/>
      <c r="Q146" s="237"/>
      <c r="X146" s="237"/>
      <c r="AE146" s="237"/>
      <c r="AL146" s="237"/>
      <c r="AS146" s="237"/>
    </row>
    <row r="147" spans="1:45" x14ac:dyDescent="0.35">
      <c r="A147" s="237"/>
      <c r="B147" s="237"/>
      <c r="C147" s="237"/>
      <c r="D147" s="238"/>
      <c r="E147" s="237"/>
      <c r="F147" s="237"/>
      <c r="G147" s="237"/>
      <c r="H147" s="237"/>
      <c r="I147" s="237"/>
      <c r="J147" s="237"/>
      <c r="Q147" s="237"/>
      <c r="X147" s="237"/>
      <c r="AE147" s="237"/>
      <c r="AL147" s="237"/>
      <c r="AS147" s="237"/>
    </row>
    <row r="148" spans="1:45" x14ac:dyDescent="0.35">
      <c r="A148" s="237"/>
      <c r="B148" s="237"/>
      <c r="C148" s="237"/>
      <c r="D148" s="238"/>
      <c r="E148" s="237"/>
      <c r="F148" s="237"/>
      <c r="G148" s="237"/>
      <c r="H148" s="237"/>
      <c r="I148" s="237"/>
      <c r="J148" s="237"/>
      <c r="Q148" s="237"/>
      <c r="X148" s="237"/>
      <c r="AE148" s="237"/>
      <c r="AL148" s="237"/>
      <c r="AS148" s="237"/>
    </row>
    <row r="149" spans="1:45" x14ac:dyDescent="0.35">
      <c r="A149" s="237"/>
      <c r="B149" s="237"/>
      <c r="C149" s="237"/>
      <c r="D149" s="238"/>
      <c r="E149" s="237"/>
      <c r="F149" s="237"/>
      <c r="G149" s="237"/>
      <c r="H149" s="237"/>
      <c r="I149" s="237"/>
      <c r="J149" s="237"/>
      <c r="Q149" s="237"/>
      <c r="X149" s="237"/>
      <c r="AE149" s="237"/>
      <c r="AL149" s="237"/>
      <c r="AS149" s="237"/>
    </row>
    <row r="150" spans="1:45" x14ac:dyDescent="0.35">
      <c r="A150" s="237"/>
      <c r="B150" s="237"/>
      <c r="C150" s="237"/>
      <c r="D150" s="238"/>
      <c r="E150" s="237"/>
      <c r="F150" s="237"/>
      <c r="G150" s="237"/>
      <c r="H150" s="237"/>
      <c r="I150" s="237"/>
      <c r="J150" s="237"/>
      <c r="Q150" s="237"/>
      <c r="X150" s="237"/>
      <c r="AE150" s="237"/>
      <c r="AL150" s="237"/>
      <c r="AS150" s="237"/>
    </row>
    <row r="151" spans="1:45" x14ac:dyDescent="0.35">
      <c r="A151" s="237"/>
      <c r="B151" s="237"/>
      <c r="C151" s="237"/>
      <c r="D151" s="238"/>
      <c r="E151" s="237"/>
      <c r="F151" s="237"/>
      <c r="G151" s="237"/>
      <c r="H151" s="237"/>
      <c r="I151" s="237"/>
      <c r="J151" s="237"/>
      <c r="Q151" s="237"/>
      <c r="X151" s="237"/>
      <c r="AE151" s="237"/>
      <c r="AL151" s="237"/>
      <c r="AS151" s="237"/>
    </row>
    <row r="152" spans="1:45" x14ac:dyDescent="0.35">
      <c r="A152" s="237"/>
      <c r="B152" s="237"/>
      <c r="C152" s="237"/>
      <c r="D152" s="238"/>
      <c r="E152" s="237"/>
      <c r="F152" s="237"/>
      <c r="G152" s="237"/>
      <c r="H152" s="237"/>
      <c r="I152" s="237"/>
      <c r="J152" s="237"/>
      <c r="Q152" s="237"/>
      <c r="X152" s="237"/>
      <c r="AE152" s="237"/>
      <c r="AL152" s="237"/>
      <c r="AS152" s="237"/>
    </row>
    <row r="153" spans="1:45" x14ac:dyDescent="0.35">
      <c r="A153" s="237"/>
      <c r="B153" s="237"/>
      <c r="C153" s="237"/>
      <c r="D153" s="238"/>
      <c r="E153" s="237"/>
      <c r="F153" s="237"/>
      <c r="G153" s="237"/>
      <c r="H153" s="237"/>
      <c r="I153" s="237"/>
      <c r="J153" s="237"/>
      <c r="Q153" s="237"/>
      <c r="X153" s="237"/>
      <c r="AE153" s="237"/>
      <c r="AL153" s="237"/>
      <c r="AS153" s="237"/>
    </row>
    <row r="154" spans="1:45" x14ac:dyDescent="0.35">
      <c r="A154" s="237"/>
      <c r="B154" s="237"/>
      <c r="C154" s="237"/>
      <c r="D154" s="238"/>
      <c r="E154" s="237"/>
      <c r="F154" s="237"/>
      <c r="G154" s="237"/>
      <c r="H154" s="237"/>
      <c r="I154" s="237"/>
      <c r="J154" s="237"/>
      <c r="Q154" s="237"/>
      <c r="X154" s="237"/>
      <c r="AE154" s="237"/>
      <c r="AL154" s="237"/>
      <c r="AS154" s="237"/>
    </row>
    <row r="155" spans="1:45" x14ac:dyDescent="0.35">
      <c r="A155" s="237"/>
      <c r="B155" s="237"/>
      <c r="C155" s="237"/>
      <c r="D155" s="238"/>
      <c r="E155" s="237"/>
      <c r="F155" s="237"/>
      <c r="G155" s="237"/>
      <c r="H155" s="237"/>
      <c r="I155" s="237"/>
      <c r="J155" s="237"/>
      <c r="Q155" s="237"/>
      <c r="X155" s="237"/>
      <c r="AE155" s="237"/>
      <c r="AL155" s="237"/>
      <c r="AS155" s="237"/>
    </row>
    <row r="156" spans="1:45" x14ac:dyDescent="0.35">
      <c r="A156" s="237"/>
      <c r="B156" s="237"/>
      <c r="C156" s="237"/>
      <c r="D156" s="238"/>
      <c r="E156" s="237"/>
      <c r="F156" s="237"/>
      <c r="G156" s="237"/>
      <c r="H156" s="237"/>
      <c r="I156" s="237"/>
      <c r="J156" s="237"/>
      <c r="Q156" s="237"/>
      <c r="X156" s="237"/>
      <c r="AE156" s="237"/>
      <c r="AL156" s="237"/>
      <c r="AS156" s="237"/>
    </row>
    <row r="157" spans="1:45" x14ac:dyDescent="0.35">
      <c r="A157" s="237"/>
      <c r="B157" s="237"/>
      <c r="C157" s="237"/>
      <c r="D157" s="238"/>
      <c r="E157" s="237"/>
      <c r="F157" s="237"/>
      <c r="G157" s="237"/>
      <c r="H157" s="237"/>
      <c r="I157" s="237"/>
      <c r="J157" s="237"/>
      <c r="Q157" s="237"/>
      <c r="X157" s="237"/>
      <c r="AE157" s="237"/>
      <c r="AL157" s="237"/>
      <c r="AS157" s="237"/>
    </row>
    <row r="158" spans="1:45" x14ac:dyDescent="0.35">
      <c r="A158" s="237"/>
      <c r="B158" s="237"/>
      <c r="C158" s="237"/>
      <c r="D158" s="238"/>
      <c r="E158" s="237"/>
      <c r="F158" s="237"/>
      <c r="G158" s="237"/>
      <c r="H158" s="237"/>
      <c r="I158" s="237"/>
      <c r="J158" s="237"/>
      <c r="Q158" s="237"/>
      <c r="X158" s="237"/>
      <c r="AE158" s="237"/>
      <c r="AL158" s="237"/>
      <c r="AS158" s="237"/>
    </row>
    <row r="159" spans="1:45" x14ac:dyDescent="0.35">
      <c r="A159" s="237"/>
      <c r="B159" s="237"/>
      <c r="C159" s="237"/>
      <c r="D159" s="238"/>
      <c r="E159" s="237"/>
      <c r="F159" s="237"/>
      <c r="G159" s="237"/>
      <c r="H159" s="237"/>
      <c r="I159" s="237"/>
      <c r="J159" s="237"/>
      <c r="Q159" s="237"/>
      <c r="X159" s="237"/>
      <c r="AE159" s="237"/>
      <c r="AL159" s="237"/>
      <c r="AS159" s="237"/>
    </row>
    <row r="160" spans="1:45" x14ac:dyDescent="0.35">
      <c r="A160" s="237"/>
      <c r="B160" s="237"/>
      <c r="C160" s="237"/>
      <c r="D160" s="238"/>
      <c r="E160" s="237"/>
      <c r="F160" s="237"/>
      <c r="G160" s="237"/>
      <c r="H160" s="237"/>
      <c r="I160" s="237"/>
      <c r="J160" s="237"/>
      <c r="Q160" s="237"/>
      <c r="X160" s="237"/>
      <c r="AE160" s="237"/>
      <c r="AL160" s="237"/>
      <c r="AS160" s="237"/>
    </row>
    <row r="161" spans="1:45" x14ac:dyDescent="0.35">
      <c r="A161" s="237"/>
      <c r="B161" s="237"/>
      <c r="C161" s="237"/>
      <c r="D161" s="238"/>
      <c r="E161" s="237"/>
      <c r="F161" s="237"/>
      <c r="G161" s="237"/>
      <c r="H161" s="237"/>
      <c r="I161" s="237"/>
      <c r="J161" s="237"/>
      <c r="Q161" s="237"/>
      <c r="X161" s="237"/>
      <c r="AE161" s="237"/>
      <c r="AL161" s="237"/>
      <c r="AS161" s="237"/>
    </row>
    <row r="162" spans="1:45" x14ac:dyDescent="0.35">
      <c r="A162" s="237"/>
      <c r="B162" s="237"/>
      <c r="C162" s="237"/>
      <c r="D162" s="238"/>
      <c r="E162" s="237"/>
      <c r="F162" s="237"/>
      <c r="G162" s="237"/>
      <c r="H162" s="237"/>
      <c r="I162" s="237"/>
      <c r="J162" s="237"/>
      <c r="Q162" s="237"/>
      <c r="X162" s="237"/>
      <c r="AE162" s="237"/>
      <c r="AL162" s="237"/>
      <c r="AS162" s="237"/>
    </row>
    <row r="163" spans="1:45" x14ac:dyDescent="0.35">
      <c r="A163" s="237"/>
      <c r="B163" s="237"/>
      <c r="C163" s="237"/>
      <c r="D163" s="238"/>
      <c r="E163" s="237"/>
      <c r="F163" s="237"/>
      <c r="G163" s="237"/>
      <c r="H163" s="237"/>
      <c r="I163" s="237"/>
      <c r="J163" s="237"/>
      <c r="Q163" s="237"/>
      <c r="X163" s="237"/>
      <c r="AE163" s="237"/>
      <c r="AL163" s="237"/>
      <c r="AS163" s="237"/>
    </row>
    <row r="164" spans="1:45" x14ac:dyDescent="0.35">
      <c r="A164" s="237"/>
      <c r="B164" s="237"/>
      <c r="C164" s="237"/>
      <c r="D164" s="238"/>
      <c r="E164" s="237"/>
      <c r="F164" s="237"/>
      <c r="G164" s="237"/>
      <c r="H164" s="237"/>
      <c r="I164" s="237"/>
      <c r="J164" s="237"/>
      <c r="Q164" s="237"/>
      <c r="X164" s="237"/>
      <c r="AE164" s="237"/>
      <c r="AL164" s="237"/>
      <c r="AS164" s="237"/>
    </row>
    <row r="165" spans="1:45" x14ac:dyDescent="0.35">
      <c r="A165" s="237"/>
      <c r="B165" s="237"/>
      <c r="C165" s="237"/>
      <c r="D165" s="238"/>
      <c r="E165" s="237"/>
      <c r="F165" s="237"/>
      <c r="G165" s="237"/>
      <c r="H165" s="237"/>
      <c r="I165" s="237"/>
      <c r="J165" s="237"/>
      <c r="Q165" s="237"/>
      <c r="X165" s="237"/>
      <c r="AE165" s="237"/>
      <c r="AL165" s="237"/>
      <c r="AS165" s="237"/>
    </row>
    <row r="166" spans="1:45" x14ac:dyDescent="0.35">
      <c r="A166" s="237"/>
      <c r="B166" s="237"/>
      <c r="C166" s="237"/>
      <c r="D166" s="238"/>
      <c r="E166" s="237"/>
      <c r="F166" s="237"/>
      <c r="G166" s="237"/>
      <c r="H166" s="237"/>
      <c r="I166" s="237"/>
      <c r="J166" s="237"/>
      <c r="Q166" s="237"/>
      <c r="X166" s="237"/>
      <c r="AE166" s="237"/>
      <c r="AL166" s="237"/>
      <c r="AS166" s="237"/>
    </row>
    <row r="167" spans="1:45" x14ac:dyDescent="0.35">
      <c r="A167" s="237"/>
      <c r="B167" s="237"/>
      <c r="C167" s="237"/>
      <c r="D167" s="238"/>
      <c r="E167" s="237"/>
      <c r="F167" s="237"/>
      <c r="G167" s="237"/>
      <c r="H167" s="237"/>
      <c r="I167" s="237"/>
      <c r="J167" s="237"/>
      <c r="Q167" s="237"/>
      <c r="X167" s="237"/>
      <c r="AE167" s="237"/>
      <c r="AL167" s="237"/>
      <c r="AS167" s="237"/>
    </row>
    <row r="168" spans="1:45" x14ac:dyDescent="0.35">
      <c r="A168" s="237"/>
      <c r="B168" s="237"/>
      <c r="C168" s="237"/>
      <c r="D168" s="238"/>
      <c r="E168" s="237"/>
      <c r="F168" s="237"/>
      <c r="G168" s="237"/>
      <c r="H168" s="237"/>
      <c r="I168" s="237"/>
      <c r="J168" s="237"/>
      <c r="Q168" s="237"/>
      <c r="X168" s="237"/>
      <c r="AE168" s="237"/>
      <c r="AL168" s="237"/>
      <c r="AS168" s="237"/>
    </row>
    <row r="169" spans="1:45" x14ac:dyDescent="0.35">
      <c r="A169" s="237"/>
      <c r="B169" s="237"/>
      <c r="C169" s="237"/>
      <c r="D169" s="238"/>
      <c r="E169" s="237"/>
      <c r="F169" s="237"/>
      <c r="G169" s="237"/>
      <c r="H169" s="237"/>
      <c r="I169" s="237"/>
      <c r="J169" s="237"/>
      <c r="Q169" s="237"/>
      <c r="X169" s="237"/>
      <c r="AE169" s="237"/>
      <c r="AL169" s="237"/>
      <c r="AS169" s="237"/>
    </row>
    <row r="170" spans="1:45" x14ac:dyDescent="0.35">
      <c r="A170" s="237"/>
      <c r="B170" s="237"/>
      <c r="C170" s="237"/>
      <c r="D170" s="238"/>
      <c r="E170" s="237"/>
      <c r="F170" s="237"/>
      <c r="G170" s="237"/>
      <c r="H170" s="237"/>
      <c r="I170" s="237"/>
      <c r="J170" s="237"/>
      <c r="Q170" s="237"/>
      <c r="X170" s="237"/>
      <c r="AE170" s="237"/>
      <c r="AL170" s="237"/>
      <c r="AS170" s="237"/>
    </row>
    <row r="171" spans="1:45" x14ac:dyDescent="0.35">
      <c r="A171" s="237"/>
      <c r="B171" s="237"/>
      <c r="C171" s="237"/>
      <c r="D171" s="238"/>
      <c r="E171" s="237"/>
      <c r="F171" s="237"/>
      <c r="G171" s="237"/>
      <c r="H171" s="237"/>
      <c r="I171" s="237"/>
      <c r="J171" s="237"/>
      <c r="Q171" s="237"/>
      <c r="X171" s="237"/>
      <c r="AE171" s="237"/>
      <c r="AL171" s="237"/>
      <c r="AS171" s="237"/>
    </row>
    <row r="172" spans="1:45" x14ac:dyDescent="0.35">
      <c r="A172" s="237"/>
      <c r="B172" s="237"/>
      <c r="C172" s="237"/>
      <c r="D172" s="238"/>
      <c r="E172" s="237"/>
      <c r="F172" s="237"/>
      <c r="G172" s="237"/>
      <c r="H172" s="237"/>
      <c r="I172" s="237"/>
      <c r="J172" s="237"/>
      <c r="Q172" s="237"/>
      <c r="X172" s="237"/>
      <c r="AE172" s="237"/>
      <c r="AL172" s="237"/>
      <c r="AS172" s="237"/>
    </row>
    <row r="173" spans="1:45" x14ac:dyDescent="0.35">
      <c r="A173" s="237"/>
      <c r="B173" s="237"/>
      <c r="C173" s="237"/>
      <c r="D173" s="238"/>
      <c r="E173" s="237"/>
      <c r="F173" s="237"/>
      <c r="G173" s="237"/>
      <c r="H173" s="237"/>
      <c r="I173" s="237"/>
      <c r="J173" s="237"/>
      <c r="Q173" s="237"/>
      <c r="X173" s="237"/>
      <c r="AE173" s="237"/>
      <c r="AL173" s="237"/>
      <c r="AS173" s="237"/>
    </row>
    <row r="174" spans="1:45" x14ac:dyDescent="0.35">
      <c r="A174" s="237"/>
      <c r="B174" s="237"/>
      <c r="C174" s="237"/>
      <c r="D174" s="238"/>
      <c r="E174" s="237"/>
      <c r="F174" s="237"/>
      <c r="G174" s="237"/>
      <c r="H174" s="237"/>
      <c r="I174" s="237"/>
      <c r="J174" s="237"/>
      <c r="Q174" s="237"/>
      <c r="X174" s="237"/>
      <c r="AE174" s="237"/>
      <c r="AL174" s="237"/>
      <c r="AS174" s="237"/>
    </row>
    <row r="175" spans="1:45" x14ac:dyDescent="0.35">
      <c r="A175" s="237"/>
      <c r="B175" s="237"/>
      <c r="C175" s="237"/>
      <c r="D175" s="238"/>
      <c r="E175" s="237"/>
      <c r="F175" s="237"/>
      <c r="G175" s="237"/>
      <c r="H175" s="237"/>
      <c r="I175" s="237"/>
      <c r="J175" s="237"/>
      <c r="Q175" s="237"/>
      <c r="X175" s="237"/>
      <c r="AE175" s="237"/>
      <c r="AL175" s="237"/>
      <c r="AS175" s="237"/>
    </row>
    <row r="176" spans="1:45" x14ac:dyDescent="0.35">
      <c r="A176" s="237"/>
      <c r="B176" s="237"/>
      <c r="C176" s="237"/>
      <c r="D176" s="238"/>
      <c r="E176" s="237"/>
      <c r="F176" s="237"/>
      <c r="G176" s="237"/>
      <c r="H176" s="237"/>
      <c r="I176" s="237"/>
      <c r="J176" s="237"/>
      <c r="Q176" s="237"/>
      <c r="X176" s="237"/>
      <c r="AE176" s="237"/>
      <c r="AL176" s="237"/>
      <c r="AS176" s="237"/>
    </row>
    <row r="177" spans="1:45" x14ac:dyDescent="0.35">
      <c r="A177" s="237"/>
      <c r="B177" s="237"/>
      <c r="C177" s="237"/>
      <c r="D177" s="238"/>
      <c r="E177" s="237"/>
      <c r="F177" s="237"/>
      <c r="G177" s="237"/>
      <c r="H177" s="237"/>
      <c r="I177" s="237"/>
      <c r="J177" s="237"/>
      <c r="Q177" s="237"/>
      <c r="X177" s="237"/>
      <c r="AE177" s="237"/>
      <c r="AL177" s="237"/>
      <c r="AS177" s="237"/>
    </row>
    <row r="178" spans="1:45" x14ac:dyDescent="0.35">
      <c r="A178" s="237"/>
      <c r="B178" s="237"/>
      <c r="C178" s="237"/>
      <c r="D178" s="238"/>
      <c r="E178" s="237"/>
      <c r="F178" s="237"/>
      <c r="G178" s="237"/>
      <c r="H178" s="237"/>
      <c r="I178" s="237"/>
      <c r="J178" s="237"/>
      <c r="Q178" s="237"/>
      <c r="X178" s="237"/>
      <c r="AE178" s="237"/>
      <c r="AL178" s="237"/>
      <c r="AS178" s="237"/>
    </row>
    <row r="179" spans="1:45" x14ac:dyDescent="0.35">
      <c r="A179" s="237"/>
      <c r="B179" s="237"/>
      <c r="C179" s="237"/>
      <c r="D179" s="238"/>
      <c r="E179" s="237"/>
      <c r="F179" s="237"/>
      <c r="G179" s="237"/>
      <c r="H179" s="237"/>
      <c r="I179" s="237"/>
      <c r="J179" s="237"/>
      <c r="Q179" s="237"/>
      <c r="X179" s="237"/>
      <c r="AE179" s="237"/>
      <c r="AL179" s="237"/>
      <c r="AS179" s="237"/>
    </row>
    <row r="180" spans="1:45" x14ac:dyDescent="0.35">
      <c r="A180" s="237"/>
      <c r="B180" s="237"/>
      <c r="C180" s="237"/>
      <c r="D180" s="238"/>
      <c r="E180" s="237"/>
      <c r="F180" s="237"/>
      <c r="G180" s="237"/>
      <c r="H180" s="237"/>
      <c r="I180" s="237"/>
      <c r="J180" s="237"/>
      <c r="Q180" s="237"/>
      <c r="X180" s="237"/>
      <c r="AE180" s="237"/>
      <c r="AL180" s="237"/>
      <c r="AS180" s="237"/>
    </row>
    <row r="181" spans="1:45" x14ac:dyDescent="0.35">
      <c r="A181" s="237"/>
      <c r="B181" s="237"/>
      <c r="C181" s="237"/>
      <c r="D181" s="238"/>
      <c r="E181" s="237"/>
      <c r="F181" s="237"/>
      <c r="G181" s="237"/>
      <c r="H181" s="237"/>
      <c r="I181" s="237"/>
      <c r="J181" s="237"/>
      <c r="Q181" s="237"/>
      <c r="X181" s="237"/>
      <c r="AE181" s="237"/>
      <c r="AL181" s="237"/>
      <c r="AS181" s="237"/>
    </row>
    <row r="182" spans="1:45" x14ac:dyDescent="0.35">
      <c r="A182" s="237"/>
      <c r="B182" s="237"/>
      <c r="C182" s="237"/>
      <c r="D182" s="238"/>
      <c r="E182" s="237"/>
      <c r="F182" s="237"/>
      <c r="G182" s="237"/>
      <c r="H182" s="237"/>
      <c r="I182" s="237"/>
      <c r="J182" s="237"/>
      <c r="Q182" s="237"/>
      <c r="X182" s="237"/>
      <c r="AE182" s="237"/>
      <c r="AL182" s="237"/>
      <c r="AS182" s="237"/>
    </row>
    <row r="183" spans="1:45" x14ac:dyDescent="0.35">
      <c r="A183" s="237"/>
      <c r="B183" s="237"/>
      <c r="C183" s="237"/>
      <c r="D183" s="238"/>
      <c r="E183" s="237"/>
      <c r="F183" s="237"/>
      <c r="G183" s="237"/>
      <c r="H183" s="237"/>
      <c r="I183" s="237"/>
      <c r="J183" s="237"/>
      <c r="Q183" s="237"/>
      <c r="X183" s="237"/>
      <c r="AE183" s="237"/>
      <c r="AL183" s="237"/>
      <c r="AS183" s="237"/>
    </row>
    <row r="184" spans="1:45" x14ac:dyDescent="0.35">
      <c r="A184" s="237"/>
      <c r="B184" s="237"/>
      <c r="C184" s="237"/>
      <c r="D184" s="238"/>
      <c r="E184" s="237"/>
      <c r="F184" s="237"/>
      <c r="G184" s="237"/>
      <c r="H184" s="237"/>
      <c r="I184" s="237"/>
      <c r="J184" s="237"/>
      <c r="Q184" s="237"/>
      <c r="X184" s="237"/>
      <c r="AE184" s="237"/>
      <c r="AL184" s="237"/>
      <c r="AS184" s="237"/>
    </row>
    <row r="185" spans="1:45" x14ac:dyDescent="0.35">
      <c r="A185" s="237"/>
      <c r="B185" s="237"/>
      <c r="C185" s="237"/>
      <c r="D185" s="238"/>
      <c r="E185" s="237"/>
      <c r="F185" s="237"/>
      <c r="G185" s="237"/>
      <c r="H185" s="237"/>
      <c r="I185" s="237"/>
      <c r="J185" s="237"/>
      <c r="Q185" s="237"/>
      <c r="X185" s="237"/>
      <c r="AE185" s="237"/>
      <c r="AL185" s="237"/>
      <c r="AS185" s="237"/>
    </row>
    <row r="186" spans="1:45" x14ac:dyDescent="0.35">
      <c r="A186" s="237"/>
      <c r="B186" s="237"/>
      <c r="C186" s="237"/>
      <c r="D186" s="238"/>
      <c r="E186" s="237"/>
      <c r="F186" s="237"/>
      <c r="G186" s="237"/>
      <c r="H186" s="237"/>
      <c r="I186" s="237"/>
      <c r="J186" s="237"/>
      <c r="Q186" s="237"/>
      <c r="X186" s="237"/>
      <c r="AE186" s="237"/>
      <c r="AL186" s="237"/>
      <c r="AS186" s="237"/>
    </row>
    <row r="187" spans="1:45" x14ac:dyDescent="0.35">
      <c r="A187" s="237"/>
      <c r="B187" s="237"/>
      <c r="C187" s="237"/>
      <c r="D187" s="238"/>
      <c r="E187" s="237"/>
      <c r="F187" s="237"/>
      <c r="G187" s="237"/>
      <c r="H187" s="237"/>
      <c r="I187" s="237"/>
      <c r="J187" s="237"/>
      <c r="Q187" s="237"/>
      <c r="X187" s="237"/>
      <c r="AE187" s="237"/>
      <c r="AL187" s="237"/>
      <c r="AS187" s="237"/>
    </row>
    <row r="188" spans="1:45" x14ac:dyDescent="0.35">
      <c r="A188" s="237"/>
      <c r="B188" s="237"/>
      <c r="C188" s="237"/>
      <c r="D188" s="238"/>
      <c r="E188" s="237"/>
      <c r="F188" s="237"/>
      <c r="G188" s="237"/>
      <c r="H188" s="237"/>
      <c r="I188" s="237"/>
      <c r="J188" s="237"/>
      <c r="Q188" s="237"/>
      <c r="X188" s="237"/>
      <c r="AE188" s="237"/>
      <c r="AL188" s="237"/>
      <c r="AS188" s="237"/>
    </row>
    <row r="189" spans="1:45" x14ac:dyDescent="0.35">
      <c r="A189" s="237"/>
      <c r="B189" s="237"/>
      <c r="C189" s="237"/>
      <c r="D189" s="238"/>
      <c r="E189" s="237"/>
      <c r="F189" s="237"/>
      <c r="G189" s="237"/>
      <c r="H189" s="237"/>
      <c r="I189" s="237"/>
      <c r="J189" s="237"/>
      <c r="Q189" s="237"/>
      <c r="X189" s="237"/>
      <c r="AE189" s="237"/>
      <c r="AL189" s="237"/>
      <c r="AS189" s="237"/>
    </row>
    <row r="190" spans="1:45" x14ac:dyDescent="0.35">
      <c r="A190" s="237"/>
      <c r="B190" s="237"/>
      <c r="C190" s="237"/>
      <c r="D190" s="238"/>
      <c r="E190" s="237"/>
      <c r="F190" s="237"/>
      <c r="G190" s="237"/>
      <c r="H190" s="237"/>
      <c r="I190" s="237"/>
      <c r="J190" s="237"/>
      <c r="Q190" s="237"/>
      <c r="X190" s="237"/>
      <c r="AE190" s="237"/>
      <c r="AL190" s="237"/>
      <c r="AS190" s="237"/>
    </row>
    <row r="191" spans="1:45" x14ac:dyDescent="0.35">
      <c r="A191" s="237"/>
      <c r="B191" s="237"/>
      <c r="C191" s="237"/>
      <c r="D191" s="238"/>
      <c r="E191" s="237"/>
      <c r="F191" s="237"/>
      <c r="G191" s="237"/>
      <c r="H191" s="237"/>
      <c r="I191" s="237"/>
      <c r="J191" s="237"/>
      <c r="Q191" s="237"/>
      <c r="X191" s="237"/>
      <c r="AE191" s="237"/>
      <c r="AL191" s="237"/>
      <c r="AS191" s="237"/>
    </row>
    <row r="192" spans="1:45" x14ac:dyDescent="0.35">
      <c r="A192" s="237"/>
      <c r="B192" s="237"/>
      <c r="C192" s="237"/>
      <c r="D192" s="238"/>
      <c r="E192" s="237"/>
      <c r="F192" s="237"/>
      <c r="G192" s="237"/>
      <c r="H192" s="237"/>
      <c r="I192" s="237"/>
      <c r="J192" s="237"/>
      <c r="Q192" s="237"/>
      <c r="X192" s="237"/>
      <c r="AE192" s="237"/>
      <c r="AL192" s="237"/>
      <c r="AS192" s="237"/>
    </row>
    <row r="193" spans="1:45" x14ac:dyDescent="0.35">
      <c r="A193" s="237"/>
      <c r="B193" s="237"/>
      <c r="C193" s="237"/>
      <c r="D193" s="238"/>
      <c r="E193" s="237"/>
      <c r="F193" s="237"/>
      <c r="G193" s="237"/>
      <c r="H193" s="237"/>
      <c r="I193" s="237"/>
      <c r="J193" s="237"/>
      <c r="Q193" s="237"/>
      <c r="X193" s="237"/>
      <c r="AE193" s="237"/>
      <c r="AL193" s="237"/>
      <c r="AS193" s="237"/>
    </row>
    <row r="194" spans="1:45" x14ac:dyDescent="0.35">
      <c r="A194" s="237"/>
      <c r="B194" s="237"/>
      <c r="C194" s="237"/>
      <c r="D194" s="238"/>
      <c r="E194" s="237"/>
      <c r="F194" s="237"/>
      <c r="G194" s="237"/>
      <c r="H194" s="237"/>
      <c r="I194" s="237"/>
      <c r="J194" s="237"/>
      <c r="Q194" s="237"/>
      <c r="X194" s="237"/>
      <c r="AE194" s="237"/>
      <c r="AL194" s="237"/>
      <c r="AS194" s="237"/>
    </row>
    <row r="195" spans="1:45" x14ac:dyDescent="0.35">
      <c r="A195" s="237"/>
      <c r="B195" s="237"/>
      <c r="C195" s="237"/>
      <c r="D195" s="238"/>
      <c r="E195" s="237"/>
      <c r="F195" s="237"/>
      <c r="G195" s="237"/>
      <c r="H195" s="237"/>
      <c r="I195" s="237"/>
      <c r="J195" s="237"/>
      <c r="Q195" s="237"/>
      <c r="X195" s="237"/>
      <c r="AE195" s="237"/>
      <c r="AL195" s="237"/>
      <c r="AS195" s="237"/>
    </row>
    <row r="196" spans="1:45" x14ac:dyDescent="0.35">
      <c r="A196" s="237"/>
      <c r="B196" s="237"/>
      <c r="C196" s="237"/>
      <c r="D196" s="238"/>
      <c r="E196" s="237"/>
      <c r="F196" s="237"/>
      <c r="G196" s="237"/>
      <c r="H196" s="237"/>
      <c r="I196" s="237"/>
      <c r="J196" s="237"/>
      <c r="Q196" s="237"/>
      <c r="X196" s="237"/>
      <c r="AE196" s="237"/>
      <c r="AL196" s="237"/>
      <c r="AS196" s="237"/>
    </row>
    <row r="197" spans="1:45" x14ac:dyDescent="0.35">
      <c r="A197" s="237"/>
      <c r="B197" s="237"/>
      <c r="C197" s="237"/>
      <c r="D197" s="238"/>
      <c r="E197" s="237"/>
      <c r="F197" s="237"/>
      <c r="G197" s="237"/>
      <c r="H197" s="237"/>
      <c r="I197" s="237"/>
      <c r="J197" s="237"/>
      <c r="Q197" s="237"/>
      <c r="X197" s="237"/>
      <c r="AE197" s="237"/>
      <c r="AL197" s="237"/>
      <c r="AS197" s="237"/>
    </row>
    <row r="198" spans="1:45" x14ac:dyDescent="0.35">
      <c r="A198" s="237"/>
      <c r="B198" s="237"/>
      <c r="C198" s="237"/>
      <c r="D198" s="238"/>
      <c r="E198" s="237"/>
      <c r="F198" s="237"/>
      <c r="G198" s="237"/>
      <c r="H198" s="237"/>
      <c r="I198" s="237"/>
      <c r="J198" s="237"/>
      <c r="Q198" s="237"/>
      <c r="X198" s="237"/>
      <c r="AE198" s="237"/>
      <c r="AL198" s="237"/>
      <c r="AS198" s="237"/>
    </row>
    <row r="199" spans="1:45" x14ac:dyDescent="0.35">
      <c r="A199" s="237"/>
      <c r="B199" s="237"/>
      <c r="C199" s="237"/>
      <c r="D199" s="238"/>
      <c r="E199" s="237"/>
      <c r="F199" s="237"/>
      <c r="G199" s="237"/>
      <c r="H199" s="237"/>
      <c r="I199" s="237"/>
      <c r="J199" s="237"/>
      <c r="Q199" s="237"/>
      <c r="X199" s="237"/>
      <c r="AE199" s="237"/>
      <c r="AL199" s="237"/>
      <c r="AS199" s="237"/>
    </row>
    <row r="200" spans="1:45" x14ac:dyDescent="0.35">
      <c r="A200" s="237"/>
      <c r="B200" s="237"/>
      <c r="C200" s="237"/>
      <c r="D200" s="238"/>
      <c r="E200" s="237"/>
      <c r="F200" s="237"/>
      <c r="G200" s="237"/>
      <c r="H200" s="237"/>
      <c r="I200" s="237"/>
      <c r="J200" s="237"/>
      <c r="Q200" s="237"/>
      <c r="X200" s="237"/>
      <c r="AE200" s="237"/>
      <c r="AL200" s="237"/>
      <c r="AS200" s="237"/>
    </row>
    <row r="201" spans="1:45" x14ac:dyDescent="0.35">
      <c r="A201" s="237"/>
      <c r="B201" s="237"/>
      <c r="C201" s="237"/>
      <c r="D201" s="238"/>
      <c r="E201" s="237"/>
      <c r="F201" s="237"/>
      <c r="G201" s="237"/>
      <c r="H201" s="237"/>
      <c r="I201" s="237"/>
      <c r="J201" s="237"/>
      <c r="Q201" s="237"/>
      <c r="X201" s="237"/>
      <c r="AE201" s="237"/>
      <c r="AL201" s="237"/>
      <c r="AS201" s="237"/>
    </row>
    <row r="202" spans="1:45" x14ac:dyDescent="0.35">
      <c r="A202" s="237"/>
      <c r="B202" s="237"/>
      <c r="C202" s="237"/>
      <c r="D202" s="238"/>
      <c r="E202" s="237"/>
      <c r="F202" s="237"/>
      <c r="G202" s="237"/>
      <c r="H202" s="237"/>
      <c r="I202" s="237"/>
      <c r="J202" s="237"/>
      <c r="Q202" s="237"/>
      <c r="X202" s="237"/>
      <c r="AE202" s="237"/>
      <c r="AL202" s="237"/>
      <c r="AS202" s="237"/>
    </row>
    <row r="203" spans="1:45" x14ac:dyDescent="0.35">
      <c r="A203" s="237"/>
      <c r="B203" s="237"/>
      <c r="C203" s="237"/>
      <c r="D203" s="238"/>
      <c r="E203" s="237"/>
      <c r="F203" s="237"/>
      <c r="G203" s="237"/>
      <c r="H203" s="237"/>
      <c r="I203" s="237"/>
      <c r="J203" s="237"/>
      <c r="Q203" s="237"/>
      <c r="X203" s="237"/>
      <c r="AE203" s="237"/>
      <c r="AL203" s="237"/>
      <c r="AS203" s="237"/>
    </row>
    <row r="204" spans="1:45" x14ac:dyDescent="0.35">
      <c r="A204" s="237"/>
      <c r="B204" s="237"/>
      <c r="C204" s="237"/>
      <c r="D204" s="238"/>
      <c r="E204" s="237"/>
      <c r="F204" s="237"/>
      <c r="G204" s="237"/>
      <c r="H204" s="237"/>
      <c r="I204" s="237"/>
      <c r="J204" s="237"/>
      <c r="Q204" s="237"/>
      <c r="X204" s="237"/>
      <c r="AE204" s="237"/>
      <c r="AL204" s="237"/>
      <c r="AS204" s="237"/>
    </row>
    <row r="205" spans="1:45" x14ac:dyDescent="0.35">
      <c r="A205" s="237"/>
      <c r="B205" s="237"/>
      <c r="C205" s="237"/>
      <c r="D205" s="238"/>
      <c r="E205" s="237"/>
      <c r="F205" s="237"/>
      <c r="G205" s="237"/>
      <c r="H205" s="237"/>
      <c r="I205" s="237"/>
      <c r="J205" s="237"/>
      <c r="Q205" s="237"/>
      <c r="X205" s="237"/>
      <c r="AE205" s="237"/>
      <c r="AL205" s="237"/>
      <c r="AS205" s="237"/>
    </row>
    <row r="206" spans="1:45" x14ac:dyDescent="0.35">
      <c r="A206" s="237"/>
      <c r="B206" s="237"/>
      <c r="C206" s="237"/>
      <c r="D206" s="238"/>
      <c r="E206" s="237"/>
      <c r="F206" s="237"/>
      <c r="G206" s="237"/>
      <c r="H206" s="237"/>
      <c r="I206" s="237"/>
      <c r="J206" s="237"/>
      <c r="Q206" s="237"/>
      <c r="X206" s="237"/>
      <c r="AE206" s="237"/>
      <c r="AL206" s="237"/>
      <c r="AS206" s="237"/>
    </row>
    <row r="207" spans="1:45" x14ac:dyDescent="0.35">
      <c r="A207" s="237"/>
      <c r="B207" s="237"/>
      <c r="C207" s="237"/>
      <c r="D207" s="238"/>
      <c r="E207" s="237"/>
      <c r="F207" s="237"/>
      <c r="G207" s="237"/>
      <c r="H207" s="237"/>
      <c r="I207" s="237"/>
      <c r="J207" s="237"/>
      <c r="Q207" s="237"/>
      <c r="X207" s="237"/>
      <c r="AE207" s="237"/>
      <c r="AL207" s="237"/>
      <c r="AS207" s="237"/>
    </row>
    <row r="208" spans="1:45" x14ac:dyDescent="0.35">
      <c r="A208" s="237"/>
      <c r="B208" s="237"/>
      <c r="C208" s="237"/>
      <c r="D208" s="238"/>
      <c r="E208" s="237"/>
      <c r="F208" s="237"/>
      <c r="G208" s="237"/>
      <c r="H208" s="237"/>
      <c r="I208" s="237"/>
      <c r="J208" s="237"/>
      <c r="Q208" s="237"/>
      <c r="X208" s="237"/>
      <c r="AE208" s="237"/>
      <c r="AL208" s="237"/>
      <c r="AS208" s="237"/>
    </row>
    <row r="209" spans="1:45" x14ac:dyDescent="0.35">
      <c r="A209" s="237"/>
      <c r="B209" s="237"/>
      <c r="C209" s="237"/>
      <c r="D209" s="238"/>
      <c r="E209" s="237"/>
      <c r="F209" s="237"/>
      <c r="G209" s="237"/>
      <c r="H209" s="237"/>
      <c r="I209" s="237"/>
      <c r="J209" s="237"/>
      <c r="Q209" s="237"/>
      <c r="X209" s="237"/>
      <c r="AE209" s="237"/>
      <c r="AL209" s="237"/>
      <c r="AS209" s="237"/>
    </row>
    <row r="210" spans="1:45" x14ac:dyDescent="0.35">
      <c r="A210" s="237"/>
      <c r="B210" s="237"/>
      <c r="C210" s="237"/>
      <c r="D210" s="238"/>
      <c r="E210" s="237"/>
      <c r="F210" s="237"/>
      <c r="G210" s="237"/>
      <c r="H210" s="237"/>
      <c r="I210" s="237"/>
      <c r="J210" s="237"/>
      <c r="Q210" s="237"/>
      <c r="X210" s="237"/>
      <c r="AE210" s="237"/>
      <c r="AL210" s="237"/>
      <c r="AS210" s="237"/>
    </row>
    <row r="211" spans="1:45" x14ac:dyDescent="0.35">
      <c r="A211" s="237"/>
      <c r="B211" s="237"/>
      <c r="C211" s="237"/>
      <c r="D211" s="238"/>
      <c r="E211" s="237"/>
      <c r="F211" s="237"/>
      <c r="G211" s="237"/>
      <c r="H211" s="237"/>
      <c r="I211" s="237"/>
      <c r="J211" s="237"/>
      <c r="Q211" s="237"/>
      <c r="X211" s="237"/>
      <c r="AE211" s="237"/>
      <c r="AL211" s="237"/>
      <c r="AS211" s="237"/>
    </row>
    <row r="212" spans="1:45" x14ac:dyDescent="0.35">
      <c r="A212" s="237"/>
      <c r="B212" s="237"/>
      <c r="C212" s="237"/>
      <c r="D212" s="238"/>
      <c r="E212" s="237"/>
      <c r="F212" s="237"/>
      <c r="G212" s="237"/>
      <c r="H212" s="237"/>
      <c r="I212" s="237"/>
      <c r="J212" s="237"/>
      <c r="Q212" s="237"/>
      <c r="X212" s="237"/>
      <c r="AE212" s="237"/>
      <c r="AL212" s="237"/>
      <c r="AS212" s="237"/>
    </row>
    <row r="213" spans="1:45" x14ac:dyDescent="0.35">
      <c r="A213" s="237"/>
      <c r="B213" s="237"/>
      <c r="C213" s="237"/>
      <c r="D213" s="238"/>
      <c r="E213" s="237"/>
      <c r="F213" s="237"/>
      <c r="G213" s="237"/>
      <c r="H213" s="237"/>
      <c r="I213" s="237"/>
      <c r="J213" s="237"/>
      <c r="Q213" s="237"/>
      <c r="X213" s="237"/>
      <c r="AE213" s="237"/>
      <c r="AL213" s="237"/>
      <c r="AS213" s="237"/>
    </row>
    <row r="214" spans="1:45" x14ac:dyDescent="0.35">
      <c r="A214" s="237"/>
      <c r="B214" s="237"/>
      <c r="C214" s="237"/>
      <c r="D214" s="238"/>
      <c r="E214" s="237"/>
      <c r="F214" s="237"/>
      <c r="G214" s="237"/>
      <c r="H214" s="237"/>
      <c r="I214" s="237"/>
      <c r="J214" s="237"/>
      <c r="Q214" s="237"/>
      <c r="X214" s="237"/>
      <c r="AE214" s="237"/>
      <c r="AL214" s="237"/>
      <c r="AS214" s="237"/>
    </row>
    <row r="215" spans="1:45" x14ac:dyDescent="0.35">
      <c r="A215" s="237"/>
      <c r="B215" s="237"/>
      <c r="C215" s="237"/>
      <c r="D215" s="238"/>
      <c r="E215" s="237"/>
      <c r="F215" s="237"/>
      <c r="G215" s="237"/>
      <c r="H215" s="237"/>
      <c r="I215" s="237"/>
      <c r="J215" s="237"/>
      <c r="Q215" s="237"/>
      <c r="X215" s="237"/>
      <c r="AE215" s="237"/>
      <c r="AL215" s="237"/>
      <c r="AS215" s="237"/>
    </row>
    <row r="216" spans="1:45" x14ac:dyDescent="0.35">
      <c r="A216" s="237"/>
      <c r="B216" s="237"/>
      <c r="C216" s="237"/>
      <c r="D216" s="238"/>
      <c r="E216" s="237"/>
      <c r="F216" s="237"/>
      <c r="G216" s="237"/>
      <c r="H216" s="237"/>
      <c r="I216" s="237"/>
      <c r="J216" s="237"/>
      <c r="Q216" s="237"/>
      <c r="X216" s="237"/>
      <c r="AE216" s="237"/>
      <c r="AL216" s="237"/>
      <c r="AS216" s="237"/>
    </row>
    <row r="217" spans="1:45" x14ac:dyDescent="0.35">
      <c r="A217" s="237"/>
      <c r="B217" s="237"/>
      <c r="C217" s="237"/>
      <c r="D217" s="238"/>
      <c r="E217" s="237"/>
      <c r="F217" s="237"/>
      <c r="G217" s="237"/>
      <c r="H217" s="237"/>
      <c r="I217" s="237"/>
      <c r="J217" s="237"/>
      <c r="Q217" s="237"/>
      <c r="X217" s="237"/>
      <c r="AE217" s="237"/>
      <c r="AL217" s="237"/>
      <c r="AS217" s="237"/>
    </row>
    <row r="218" spans="1:45" x14ac:dyDescent="0.35">
      <c r="A218" s="237"/>
      <c r="B218" s="237"/>
      <c r="C218" s="237"/>
      <c r="D218" s="238"/>
      <c r="E218" s="237"/>
      <c r="F218" s="237"/>
      <c r="G218" s="237"/>
      <c r="H218" s="237"/>
      <c r="I218" s="237"/>
      <c r="J218" s="237"/>
      <c r="Q218" s="237"/>
      <c r="X218" s="237"/>
      <c r="AE218" s="237"/>
      <c r="AL218" s="237"/>
      <c r="AS218" s="237"/>
    </row>
    <row r="219" spans="1:45" x14ac:dyDescent="0.35">
      <c r="A219" s="237"/>
      <c r="B219" s="237"/>
      <c r="C219" s="237"/>
      <c r="D219" s="238"/>
      <c r="E219" s="237"/>
      <c r="F219" s="237"/>
      <c r="G219" s="237"/>
      <c r="H219" s="237"/>
      <c r="I219" s="237"/>
      <c r="J219" s="237"/>
      <c r="Q219" s="237"/>
      <c r="X219" s="237"/>
      <c r="AE219" s="237"/>
      <c r="AL219" s="237"/>
      <c r="AS219" s="237"/>
    </row>
    <row r="220" spans="1:45" x14ac:dyDescent="0.35">
      <c r="A220" s="237"/>
      <c r="B220" s="237"/>
      <c r="C220" s="237"/>
      <c r="D220" s="238"/>
      <c r="E220" s="237"/>
      <c r="F220" s="237"/>
      <c r="G220" s="237"/>
      <c r="H220" s="237"/>
      <c r="I220" s="237"/>
      <c r="J220" s="237"/>
      <c r="Q220" s="237"/>
      <c r="X220" s="237"/>
      <c r="AE220" s="237"/>
      <c r="AL220" s="237"/>
      <c r="AS220" s="237"/>
    </row>
    <row r="221" spans="1:45" x14ac:dyDescent="0.35">
      <c r="A221" s="237"/>
      <c r="B221" s="237"/>
      <c r="C221" s="237"/>
      <c r="D221" s="238"/>
      <c r="E221" s="237"/>
      <c r="F221" s="237"/>
      <c r="G221" s="237"/>
      <c r="H221" s="237"/>
      <c r="I221" s="237"/>
      <c r="J221" s="237"/>
      <c r="Q221" s="237"/>
      <c r="X221" s="237"/>
      <c r="AE221" s="237"/>
      <c r="AL221" s="237"/>
      <c r="AS221" s="237"/>
    </row>
    <row r="222" spans="1:45" x14ac:dyDescent="0.35">
      <c r="A222" s="237"/>
      <c r="B222" s="237"/>
      <c r="C222" s="237"/>
      <c r="D222" s="238"/>
      <c r="E222" s="237"/>
      <c r="F222" s="237"/>
      <c r="G222" s="237"/>
      <c r="H222" s="237"/>
      <c r="I222" s="237"/>
      <c r="J222" s="237"/>
      <c r="Q222" s="237"/>
      <c r="X222" s="237"/>
      <c r="AE222" s="237"/>
      <c r="AL222" s="237"/>
      <c r="AS222" s="237"/>
    </row>
    <row r="223" spans="1:45" x14ac:dyDescent="0.35">
      <c r="A223" s="237"/>
      <c r="B223" s="237"/>
      <c r="C223" s="237"/>
      <c r="D223" s="238"/>
      <c r="E223" s="237"/>
      <c r="F223" s="237"/>
      <c r="G223" s="237"/>
      <c r="H223" s="237"/>
      <c r="I223" s="237"/>
      <c r="J223" s="237"/>
      <c r="Q223" s="237"/>
      <c r="X223" s="237"/>
      <c r="AE223" s="237"/>
      <c r="AL223" s="237"/>
      <c r="AS223" s="237"/>
    </row>
    <row r="224" spans="1:45" x14ac:dyDescent="0.35">
      <c r="A224" s="237"/>
      <c r="B224" s="237"/>
      <c r="C224" s="237"/>
      <c r="D224" s="238"/>
      <c r="E224" s="237"/>
      <c r="F224" s="237"/>
      <c r="G224" s="237"/>
      <c r="H224" s="237"/>
      <c r="I224" s="237"/>
      <c r="J224" s="237"/>
      <c r="Q224" s="237"/>
      <c r="X224" s="237"/>
      <c r="AE224" s="237"/>
      <c r="AL224" s="237"/>
      <c r="AS224" s="237"/>
    </row>
    <row r="225" spans="1:45" x14ac:dyDescent="0.35">
      <c r="A225" s="237"/>
      <c r="B225" s="237"/>
      <c r="C225" s="237"/>
      <c r="D225" s="238"/>
      <c r="E225" s="237"/>
      <c r="F225" s="237"/>
      <c r="G225" s="237"/>
      <c r="H225" s="237"/>
      <c r="I225" s="237"/>
      <c r="J225" s="237"/>
      <c r="Q225" s="237"/>
      <c r="X225" s="237"/>
      <c r="AE225" s="237"/>
      <c r="AL225" s="237"/>
      <c r="AS225" s="237"/>
    </row>
    <row r="226" spans="1:45" x14ac:dyDescent="0.35">
      <c r="A226" s="237"/>
      <c r="B226" s="237"/>
      <c r="C226" s="237"/>
      <c r="D226" s="238"/>
      <c r="E226" s="237"/>
      <c r="F226" s="237"/>
      <c r="G226" s="237"/>
      <c r="H226" s="237"/>
      <c r="I226" s="237"/>
      <c r="J226" s="237"/>
      <c r="Q226" s="237"/>
      <c r="X226" s="237"/>
      <c r="AE226" s="237"/>
      <c r="AL226" s="237"/>
      <c r="AS226" s="237"/>
    </row>
    <row r="227" spans="1:45" x14ac:dyDescent="0.35">
      <c r="A227" s="237"/>
      <c r="B227" s="237"/>
      <c r="C227" s="237"/>
      <c r="D227" s="238"/>
      <c r="E227" s="237"/>
      <c r="F227" s="237"/>
      <c r="G227" s="237"/>
      <c r="H227" s="237"/>
      <c r="I227" s="237"/>
      <c r="J227" s="237"/>
      <c r="Q227" s="237"/>
      <c r="X227" s="237"/>
      <c r="AE227" s="237"/>
      <c r="AL227" s="237"/>
      <c r="AS227" s="237"/>
    </row>
    <row r="228" spans="1:45" x14ac:dyDescent="0.35">
      <c r="A228" s="237"/>
      <c r="B228" s="237"/>
      <c r="C228" s="237"/>
      <c r="D228" s="238"/>
      <c r="E228" s="237"/>
      <c r="F228" s="237"/>
      <c r="G228" s="237"/>
      <c r="H228" s="237"/>
      <c r="I228" s="237"/>
      <c r="J228" s="237"/>
      <c r="Q228" s="237"/>
      <c r="X228" s="237"/>
      <c r="AE228" s="237"/>
      <c r="AL228" s="237"/>
      <c r="AS228" s="237"/>
    </row>
    <row r="229" spans="1:45" x14ac:dyDescent="0.35">
      <c r="A229" s="237"/>
      <c r="B229" s="237"/>
      <c r="C229" s="237"/>
      <c r="D229" s="238"/>
      <c r="E229" s="237"/>
      <c r="F229" s="237"/>
      <c r="G229" s="237"/>
      <c r="H229" s="237"/>
      <c r="I229" s="237"/>
      <c r="J229" s="237"/>
      <c r="Q229" s="237"/>
      <c r="X229" s="237"/>
      <c r="AE229" s="237"/>
      <c r="AL229" s="237"/>
      <c r="AS229" s="237"/>
    </row>
    <row r="230" spans="1:45" x14ac:dyDescent="0.35">
      <c r="A230" s="237"/>
      <c r="B230" s="237"/>
      <c r="C230" s="237"/>
      <c r="D230" s="238"/>
      <c r="E230" s="237"/>
      <c r="F230" s="237"/>
      <c r="G230" s="237"/>
      <c r="H230" s="237"/>
      <c r="I230" s="237"/>
      <c r="J230" s="237"/>
      <c r="Q230" s="237"/>
      <c r="X230" s="237"/>
      <c r="AE230" s="237"/>
      <c r="AL230" s="237"/>
      <c r="AS230" s="237"/>
    </row>
    <row r="231" spans="1:45" x14ac:dyDescent="0.35">
      <c r="A231" s="237"/>
      <c r="B231" s="237"/>
      <c r="C231" s="237"/>
      <c r="D231" s="238"/>
      <c r="E231" s="237"/>
      <c r="F231" s="237"/>
      <c r="G231" s="237"/>
      <c r="H231" s="237"/>
      <c r="I231" s="237"/>
      <c r="J231" s="237"/>
      <c r="Q231" s="237"/>
      <c r="X231" s="237"/>
      <c r="AE231" s="237"/>
      <c r="AL231" s="237"/>
      <c r="AS231" s="237"/>
    </row>
    <row r="232" spans="1:45" x14ac:dyDescent="0.35">
      <c r="A232" s="237"/>
      <c r="B232" s="237"/>
      <c r="C232" s="237"/>
      <c r="D232" s="238"/>
      <c r="E232" s="237"/>
      <c r="F232" s="237"/>
      <c r="G232" s="237"/>
      <c r="H232" s="237"/>
      <c r="I232" s="237"/>
      <c r="J232" s="237"/>
      <c r="Q232" s="237"/>
      <c r="X232" s="237"/>
      <c r="AE232" s="237"/>
      <c r="AL232" s="237"/>
      <c r="AS232" s="237"/>
    </row>
    <row r="233" spans="1:45" x14ac:dyDescent="0.35">
      <c r="A233" s="237"/>
      <c r="B233" s="237"/>
      <c r="C233" s="237"/>
      <c r="D233" s="238"/>
      <c r="E233" s="237"/>
      <c r="F233" s="237"/>
      <c r="G233" s="237"/>
      <c r="H233" s="237"/>
      <c r="I233" s="237"/>
      <c r="J233" s="237"/>
      <c r="Q233" s="237"/>
      <c r="X233" s="237"/>
      <c r="AE233" s="237"/>
      <c r="AL233" s="237"/>
      <c r="AS233" s="237"/>
    </row>
    <row r="234" spans="1:45" x14ac:dyDescent="0.35">
      <c r="A234" s="237"/>
      <c r="B234" s="237"/>
      <c r="C234" s="237"/>
      <c r="D234" s="238"/>
      <c r="E234" s="237"/>
      <c r="F234" s="237"/>
      <c r="G234" s="237"/>
      <c r="H234" s="237"/>
      <c r="I234" s="237"/>
      <c r="J234" s="237"/>
      <c r="Q234" s="237"/>
      <c r="X234" s="237"/>
      <c r="AE234" s="237"/>
      <c r="AL234" s="237"/>
      <c r="AS234" s="237"/>
    </row>
    <row r="235" spans="1:45" x14ac:dyDescent="0.35">
      <c r="A235" s="237"/>
      <c r="B235" s="237"/>
      <c r="C235" s="237"/>
      <c r="D235" s="238"/>
      <c r="E235" s="237"/>
      <c r="F235" s="237"/>
      <c r="G235" s="237"/>
      <c r="H235" s="237"/>
      <c r="I235" s="237"/>
      <c r="J235" s="237"/>
      <c r="Q235" s="237"/>
      <c r="X235" s="237"/>
      <c r="AE235" s="237"/>
      <c r="AL235" s="237"/>
      <c r="AS235" s="237"/>
    </row>
    <row r="236" spans="1:45" x14ac:dyDescent="0.35">
      <c r="A236" s="237"/>
      <c r="B236" s="237"/>
      <c r="C236" s="237"/>
      <c r="D236" s="238"/>
      <c r="E236" s="237"/>
      <c r="F236" s="237"/>
      <c r="G236" s="237"/>
      <c r="H236" s="237"/>
      <c r="I236" s="237"/>
      <c r="J236" s="237"/>
      <c r="Q236" s="237"/>
      <c r="X236" s="237"/>
      <c r="AE236" s="237"/>
      <c r="AL236" s="237"/>
      <c r="AS236" s="237"/>
    </row>
    <row r="237" spans="1:45" x14ac:dyDescent="0.35">
      <c r="A237" s="237"/>
      <c r="B237" s="237"/>
      <c r="C237" s="237"/>
      <c r="D237" s="238"/>
      <c r="E237" s="237"/>
      <c r="F237" s="237"/>
      <c r="G237" s="237"/>
      <c r="H237" s="237"/>
      <c r="I237" s="237"/>
      <c r="J237" s="237"/>
      <c r="Q237" s="237"/>
      <c r="X237" s="237"/>
      <c r="AE237" s="237"/>
      <c r="AL237" s="237"/>
      <c r="AS237" s="237"/>
    </row>
    <row r="238" spans="1:45" x14ac:dyDescent="0.35">
      <c r="A238" s="237"/>
      <c r="B238" s="237"/>
      <c r="C238" s="237"/>
      <c r="D238" s="238"/>
      <c r="E238" s="237"/>
      <c r="F238" s="237"/>
      <c r="G238" s="237"/>
      <c r="H238" s="237"/>
      <c r="I238" s="237"/>
      <c r="J238" s="237"/>
      <c r="Q238" s="237"/>
      <c r="X238" s="237"/>
      <c r="AE238" s="237"/>
      <c r="AL238" s="237"/>
      <c r="AS238" s="237"/>
    </row>
    <row r="239" spans="1:45" x14ac:dyDescent="0.35">
      <c r="A239" s="237"/>
      <c r="B239" s="237"/>
      <c r="C239" s="237"/>
      <c r="D239" s="238"/>
      <c r="E239" s="237"/>
      <c r="F239" s="237"/>
      <c r="G239" s="237"/>
      <c r="H239" s="237"/>
      <c r="I239" s="237"/>
      <c r="J239" s="237"/>
      <c r="Q239" s="237"/>
      <c r="X239" s="237"/>
      <c r="AE239" s="237"/>
      <c r="AL239" s="237"/>
      <c r="AS239" s="237"/>
    </row>
    <row r="240" spans="1:45" x14ac:dyDescent="0.35">
      <c r="A240" s="237"/>
      <c r="B240" s="237"/>
      <c r="C240" s="237"/>
      <c r="D240" s="238"/>
      <c r="E240" s="237"/>
      <c r="F240" s="237"/>
      <c r="G240" s="237"/>
      <c r="H240" s="237"/>
      <c r="I240" s="237"/>
      <c r="J240" s="237"/>
      <c r="Q240" s="237"/>
      <c r="X240" s="237"/>
      <c r="AE240" s="237"/>
      <c r="AL240" s="237"/>
      <c r="AS240" s="237"/>
    </row>
    <row r="241" spans="1:45" x14ac:dyDescent="0.35">
      <c r="A241" s="237"/>
      <c r="B241" s="237"/>
      <c r="C241" s="237"/>
      <c r="D241" s="238"/>
      <c r="E241" s="237"/>
      <c r="F241" s="237"/>
      <c r="G241" s="237"/>
      <c r="H241" s="237"/>
      <c r="I241" s="237"/>
      <c r="J241" s="237"/>
      <c r="Q241" s="237"/>
      <c r="X241" s="237"/>
      <c r="AE241" s="237"/>
      <c r="AL241" s="237"/>
      <c r="AS241" s="237"/>
    </row>
    <row r="242" spans="1:45" x14ac:dyDescent="0.35">
      <c r="A242" s="237"/>
      <c r="B242" s="237"/>
      <c r="C242" s="237"/>
      <c r="D242" s="238"/>
      <c r="E242" s="237"/>
      <c r="F242" s="237"/>
      <c r="G242" s="237"/>
      <c r="H242" s="237"/>
      <c r="I242" s="237"/>
      <c r="J242" s="237"/>
      <c r="Q242" s="237"/>
      <c r="X242" s="237"/>
      <c r="AE242" s="237"/>
      <c r="AL242" s="237"/>
      <c r="AS242" s="237"/>
    </row>
    <row r="243" spans="1:45" x14ac:dyDescent="0.35">
      <c r="A243" s="237"/>
      <c r="B243" s="237"/>
      <c r="C243" s="237"/>
      <c r="D243" s="238"/>
      <c r="E243" s="237"/>
      <c r="F243" s="237"/>
      <c r="G243" s="237"/>
      <c r="H243" s="237"/>
      <c r="I243" s="237"/>
      <c r="J243" s="237"/>
      <c r="Q243" s="237"/>
      <c r="X243" s="237"/>
      <c r="AE243" s="237"/>
      <c r="AL243" s="237"/>
      <c r="AS243" s="237"/>
    </row>
    <row r="244" spans="1:45" x14ac:dyDescent="0.35">
      <c r="A244" s="237"/>
      <c r="B244" s="237"/>
      <c r="C244" s="237"/>
      <c r="D244" s="238"/>
      <c r="E244" s="237"/>
      <c r="F244" s="237"/>
      <c r="G244" s="237"/>
      <c r="H244" s="237"/>
      <c r="I244" s="237"/>
      <c r="J244" s="237"/>
      <c r="Q244" s="237"/>
      <c r="X244" s="237"/>
      <c r="AE244" s="237"/>
      <c r="AL244" s="237"/>
      <c r="AS244" s="237"/>
    </row>
    <row r="245" spans="1:45" x14ac:dyDescent="0.35">
      <c r="A245" s="237"/>
      <c r="B245" s="237"/>
      <c r="C245" s="237"/>
      <c r="D245" s="238"/>
      <c r="E245" s="237"/>
      <c r="F245" s="237"/>
      <c r="G245" s="237"/>
      <c r="H245" s="237"/>
      <c r="I245" s="237"/>
      <c r="J245" s="237"/>
      <c r="Q245" s="237"/>
      <c r="X245" s="237"/>
      <c r="AE245" s="237"/>
      <c r="AL245" s="237"/>
      <c r="AS245" s="237"/>
    </row>
    <row r="246" spans="1:45" x14ac:dyDescent="0.35">
      <c r="A246" s="237"/>
      <c r="B246" s="237"/>
      <c r="C246" s="237"/>
      <c r="D246" s="238"/>
      <c r="E246" s="237"/>
      <c r="F246" s="237"/>
      <c r="G246" s="237"/>
      <c r="H246" s="237"/>
      <c r="I246" s="237"/>
      <c r="J246" s="237"/>
      <c r="Q246" s="237"/>
      <c r="X246" s="237"/>
      <c r="AE246" s="237"/>
      <c r="AL246" s="237"/>
      <c r="AS246" s="237"/>
    </row>
    <row r="247" spans="1:45" x14ac:dyDescent="0.35">
      <c r="A247" s="237"/>
      <c r="B247" s="237"/>
      <c r="C247" s="237"/>
      <c r="D247" s="238"/>
      <c r="E247" s="237"/>
      <c r="F247" s="237"/>
      <c r="G247" s="237"/>
      <c r="H247" s="237"/>
      <c r="I247" s="237"/>
      <c r="J247" s="237"/>
      <c r="Q247" s="237"/>
      <c r="X247" s="237"/>
      <c r="AE247" s="237"/>
      <c r="AL247" s="237"/>
      <c r="AS247" s="237"/>
    </row>
    <row r="248" spans="1:45" x14ac:dyDescent="0.35">
      <c r="A248" s="237"/>
      <c r="B248" s="237"/>
      <c r="C248" s="237"/>
      <c r="D248" s="238"/>
      <c r="E248" s="237"/>
      <c r="F248" s="237"/>
      <c r="G248" s="237"/>
      <c r="H248" s="237"/>
      <c r="I248" s="237"/>
      <c r="J248" s="237"/>
      <c r="Q248" s="237"/>
      <c r="X248" s="237"/>
      <c r="AE248" s="237"/>
      <c r="AL248" s="237"/>
      <c r="AS248" s="237"/>
    </row>
    <row r="249" spans="1:45" x14ac:dyDescent="0.35">
      <c r="A249" s="237"/>
      <c r="B249" s="237"/>
      <c r="C249" s="237"/>
      <c r="D249" s="238"/>
      <c r="E249" s="237"/>
      <c r="F249" s="237"/>
      <c r="G249" s="237"/>
      <c r="H249" s="237"/>
      <c r="I249" s="237"/>
      <c r="J249" s="237"/>
      <c r="Q249" s="237"/>
      <c r="X249" s="237"/>
      <c r="AE249" s="237"/>
      <c r="AL249" s="237"/>
      <c r="AS249" s="237"/>
    </row>
    <row r="250" spans="1:45" x14ac:dyDescent="0.35">
      <c r="A250" s="237"/>
      <c r="B250" s="237"/>
      <c r="C250" s="237"/>
      <c r="D250" s="238"/>
      <c r="E250" s="237"/>
      <c r="F250" s="237"/>
      <c r="G250" s="237"/>
      <c r="H250" s="237"/>
      <c r="I250" s="237"/>
      <c r="J250" s="237"/>
      <c r="Q250" s="237"/>
      <c r="X250" s="237"/>
      <c r="AE250" s="237"/>
      <c r="AL250" s="237"/>
      <c r="AS250" s="237"/>
    </row>
    <row r="251" spans="1:45" x14ac:dyDescent="0.35">
      <c r="A251" s="237"/>
      <c r="B251" s="237"/>
      <c r="C251" s="237"/>
      <c r="D251" s="238"/>
      <c r="E251" s="237"/>
      <c r="F251" s="237"/>
      <c r="G251" s="237"/>
      <c r="H251" s="237"/>
      <c r="I251" s="237"/>
      <c r="J251" s="237"/>
      <c r="Q251" s="237"/>
      <c r="X251" s="237"/>
      <c r="AE251" s="237"/>
      <c r="AL251" s="237"/>
      <c r="AS251" s="237"/>
    </row>
    <row r="252" spans="1:45" x14ac:dyDescent="0.35">
      <c r="A252" s="237"/>
      <c r="B252" s="237"/>
      <c r="C252" s="237"/>
      <c r="D252" s="238"/>
      <c r="E252" s="237"/>
      <c r="F252" s="237"/>
      <c r="G252" s="237"/>
      <c r="H252" s="237"/>
      <c r="I252" s="237"/>
      <c r="J252" s="237"/>
      <c r="Q252" s="237"/>
      <c r="X252" s="237"/>
      <c r="AE252" s="237"/>
      <c r="AL252" s="237"/>
      <c r="AS252" s="237"/>
    </row>
    <row r="253" spans="1:45" x14ac:dyDescent="0.35">
      <c r="A253" s="237"/>
      <c r="B253" s="237"/>
      <c r="C253" s="237"/>
      <c r="D253" s="238"/>
      <c r="E253" s="237"/>
      <c r="F253" s="237"/>
      <c r="G253" s="237"/>
      <c r="H253" s="237"/>
      <c r="I253" s="237"/>
      <c r="J253" s="237"/>
      <c r="Q253" s="237"/>
      <c r="X253" s="237"/>
      <c r="AE253" s="237"/>
      <c r="AL253" s="237"/>
      <c r="AS253" s="237"/>
    </row>
    <row r="254" spans="1:45" x14ac:dyDescent="0.35">
      <c r="A254" s="237"/>
      <c r="B254" s="237"/>
      <c r="C254" s="237"/>
      <c r="D254" s="238"/>
      <c r="E254" s="237"/>
      <c r="F254" s="237"/>
      <c r="G254" s="237"/>
      <c r="H254" s="237"/>
      <c r="I254" s="237"/>
      <c r="J254" s="237"/>
      <c r="Q254" s="237"/>
      <c r="X254" s="237"/>
      <c r="AE254" s="237"/>
      <c r="AL254" s="237"/>
      <c r="AS254" s="237"/>
    </row>
    <row r="255" spans="1:45" x14ac:dyDescent="0.35">
      <c r="A255" s="237"/>
      <c r="B255" s="237"/>
      <c r="C255" s="237"/>
      <c r="D255" s="238"/>
      <c r="E255" s="237"/>
      <c r="F255" s="237"/>
      <c r="G255" s="237"/>
      <c r="H255" s="237"/>
      <c r="I255" s="237"/>
      <c r="J255" s="237"/>
      <c r="Q255" s="237"/>
      <c r="X255" s="237"/>
      <c r="AE255" s="237"/>
      <c r="AL255" s="237"/>
      <c r="AS255" s="237"/>
    </row>
  </sheetData>
  <mergeCells count="31">
    <mergeCell ref="AV14:AV15"/>
    <mergeCell ref="AW14:AW15"/>
    <mergeCell ref="B62:D62"/>
    <mergeCell ref="B67:D67"/>
    <mergeCell ref="AA14:AA15"/>
    <mergeCell ref="AB14:AB15"/>
    <mergeCell ref="AH14:AH15"/>
    <mergeCell ref="AI14:AI15"/>
    <mergeCell ref="AO14:AO15"/>
    <mergeCell ref="AP14:AP15"/>
    <mergeCell ref="D14:D15"/>
    <mergeCell ref="M14:M15"/>
    <mergeCell ref="N14:N15"/>
    <mergeCell ref="T14:T15"/>
    <mergeCell ref="U14:U15"/>
    <mergeCell ref="AH13:AI13"/>
    <mergeCell ref="AK13:AM13"/>
    <mergeCell ref="AO13:AP13"/>
    <mergeCell ref="AR13:AT13"/>
    <mergeCell ref="AV13:AW13"/>
    <mergeCell ref="AD13:AF13"/>
    <mergeCell ref="B3:J3"/>
    <mergeCell ref="B4:J4"/>
    <mergeCell ref="D7:J7"/>
    <mergeCell ref="G13:I13"/>
    <mergeCell ref="J13:L13"/>
    <mergeCell ref="M13:N13"/>
    <mergeCell ref="P13:R13"/>
    <mergeCell ref="T13:U13"/>
    <mergeCell ref="W13:Y13"/>
    <mergeCell ref="AA13:AB13"/>
  </mergeCells>
  <conditionalFormatting sqref="J76:M133">
    <cfRule type="cellIs" dxfId="129" priority="25" operator="lessThan">
      <formula>0</formula>
    </cfRule>
    <cfRule type="cellIs" dxfId="128" priority="26" operator="greaterThan">
      <formula>0</formula>
    </cfRule>
  </conditionalFormatting>
  <conditionalFormatting sqref="H73:J75">
    <cfRule type="cellIs" dxfId="127" priority="23" operator="lessThan">
      <formula>0</formula>
    </cfRule>
    <cfRule type="cellIs" dxfId="126" priority="24" operator="greaterThan">
      <formula>0</formula>
    </cfRule>
  </conditionalFormatting>
  <conditionalFormatting sqref="G73:G75">
    <cfRule type="cellIs" dxfId="125" priority="21" operator="lessThan">
      <formula>0</formula>
    </cfRule>
    <cfRule type="cellIs" dxfId="124" priority="22" operator="greaterThan">
      <formula>0</formula>
    </cfRule>
  </conditionalFormatting>
  <conditionalFormatting sqref="Q76:T133">
    <cfRule type="cellIs" dxfId="123" priority="19" operator="lessThan">
      <formula>0</formula>
    </cfRule>
    <cfRule type="cellIs" dxfId="122" priority="20" operator="greaterThan">
      <formula>0</formula>
    </cfRule>
  </conditionalFormatting>
  <conditionalFormatting sqref="Q73:Q75">
    <cfRule type="cellIs" dxfId="121" priority="17" operator="lessThan">
      <formula>0</formula>
    </cfRule>
    <cfRule type="cellIs" dxfId="120" priority="18" operator="greaterThan">
      <formula>0</formula>
    </cfRule>
  </conditionalFormatting>
  <conditionalFormatting sqref="X76:AA133">
    <cfRule type="cellIs" dxfId="119" priority="15" operator="lessThan">
      <formula>0</formula>
    </cfRule>
    <cfRule type="cellIs" dxfId="118" priority="16" operator="greaterThan">
      <formula>0</formula>
    </cfRule>
  </conditionalFormatting>
  <conditionalFormatting sqref="X73:X75">
    <cfRule type="cellIs" dxfId="117" priority="13" operator="lessThan">
      <formula>0</formula>
    </cfRule>
    <cfRule type="cellIs" dxfId="116" priority="14" operator="greaterThan">
      <formula>0</formula>
    </cfRule>
  </conditionalFormatting>
  <conditionalFormatting sqref="AE76:AH133">
    <cfRule type="cellIs" dxfId="115" priority="11" operator="lessThan">
      <formula>0</formula>
    </cfRule>
    <cfRule type="cellIs" dxfId="114" priority="12" operator="greaterThan">
      <formula>0</formula>
    </cfRule>
  </conditionalFormatting>
  <conditionalFormatting sqref="AE73:AE75">
    <cfRule type="cellIs" dxfId="113" priority="9" operator="lessThan">
      <formula>0</formula>
    </cfRule>
    <cfRule type="cellIs" dxfId="112" priority="10" operator="greaterThan">
      <formula>0</formula>
    </cfRule>
  </conditionalFormatting>
  <conditionalFormatting sqref="AL76:AO133">
    <cfRule type="cellIs" dxfId="111" priority="7" operator="lessThan">
      <formula>0</formula>
    </cfRule>
    <cfRule type="cellIs" dxfId="110" priority="8" operator="greaterThan">
      <formula>0</formula>
    </cfRule>
  </conditionalFormatting>
  <conditionalFormatting sqref="AL73:AL75">
    <cfRule type="cellIs" dxfId="109" priority="5" operator="lessThan">
      <formula>0</formula>
    </cfRule>
    <cfRule type="cellIs" dxfId="108" priority="6" operator="greaterThan">
      <formula>0</formula>
    </cfRule>
  </conditionalFormatting>
  <conditionalFormatting sqref="AS76:AV133">
    <cfRule type="cellIs" dxfId="107" priority="3" operator="lessThan">
      <formula>0</formula>
    </cfRule>
    <cfRule type="cellIs" dxfId="106" priority="4" operator="greaterThan">
      <formula>0</formula>
    </cfRule>
  </conditionalFormatting>
  <conditionalFormatting sqref="AS73:AS75">
    <cfRule type="cellIs" dxfId="105" priority="1" operator="lessThan">
      <formula>0</formula>
    </cfRule>
    <cfRule type="cellIs" dxfId="104" priority="2" operator="greaterThan">
      <formula>0</formula>
    </cfRule>
  </conditionalFormatting>
  <dataValidations disablePrompts="1" count="5">
    <dataValidation type="list" allowBlank="1" showInputMessage="1" showErrorMessage="1" sqref="D9" xr:uid="{35DC5422-6D84-4EB5-AA0A-A7CE2801BD4C}">
      <formula1>"TOU, non-TOU"</formula1>
    </dataValidation>
    <dataValidation type="list" allowBlank="1" showInputMessage="1" showErrorMessage="1" sqref="D16 D20" xr:uid="{5BAABE5A-7406-43BA-B2D2-D1BF0B33C065}">
      <formula1>"per 30 days, per kWh, per kW, per kVA"</formula1>
    </dataValidation>
    <dataValidation type="list" allowBlank="1" showInputMessage="1" showErrorMessage="1" prompt="Select Charge Unit - monthly, per kWh, per kW" sqref="D68 D58 D63" xr:uid="{96003679-B946-4769-AE7D-8631E1A7A943}">
      <formula1>"Monthly, per kWh, per kW"</formula1>
    </dataValidation>
    <dataValidation type="list" allowBlank="1" showInputMessage="1" showErrorMessage="1" sqref="E44:E45 E68 E63 E47:E58 E38:E42 E16:E36" xr:uid="{6CC2A465-CF08-4874-B4F0-734374B82958}">
      <formula1>#REF!</formula1>
    </dataValidation>
    <dataValidation type="list" allowBlank="1" showInputMessage="1" showErrorMessage="1" prompt="Select Charge Unit - per 30 days, per kWh, per kW, per kVA." sqref="D44:D45 D47:D57 D17:D19 D38:D42 D21:D36" xr:uid="{B4713730-808C-491B-A721-21AC69E6AEF6}">
      <formula1>"per 30 days, per kWh, per kW, per kVA"</formula1>
    </dataValidation>
  </dataValidations>
  <printOptions horizontalCentered="1"/>
  <pageMargins left="0.31496062992125984" right="0.15748031496062992" top="0.59055118110236227" bottom="0.51181102362204722" header="0.31496062992125984" footer="0.31496062992125984"/>
  <pageSetup paperSize="3" scale="53" fitToHeight="0" orientation="landscape" r:id="rId1"/>
  <headerFooter>
    <oddHeader>&amp;RToronto Hydro-Electric System Limited
EB-2017-0077
DRAFT RATE ORDER UPDATE
Schedule 4-2
Filed:  2017 Aug 18
Page &amp;P of &amp;N</oddHeader>
    <oddFooter>&amp;C&amp;A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10</xdr:col>
                    <xdr:colOff>400050</xdr:colOff>
                    <xdr:row>9</xdr:row>
                    <xdr:rowOff>146050</xdr:rowOff>
                  </from>
                  <to>
                    <xdr:col>16</xdr:col>
                    <xdr:colOff>438150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7</xdr:col>
                    <xdr:colOff>438150</xdr:colOff>
                    <xdr:row>10</xdr:row>
                    <xdr:rowOff>31750</xdr:rowOff>
                  </from>
                  <to>
                    <xdr:col>9</xdr:col>
                    <xdr:colOff>546100</xdr:colOff>
                    <xdr:row>11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EC641-389B-47DF-BCCA-699C35A5BFA9}">
  <sheetPr>
    <pageSetUpPr fitToPage="1"/>
  </sheetPr>
  <dimension ref="A1:AZ349"/>
  <sheetViews>
    <sheetView zoomScale="80" zoomScaleNormal="80" workbookViewId="0">
      <pane xSplit="4" topLeftCell="E1" activePane="topRight" state="frozen"/>
      <selection activeCell="I222" sqref="I222"/>
      <selection pane="topRight" activeCell="B47" sqref="B47"/>
    </sheetView>
  </sheetViews>
  <sheetFormatPr defaultColWidth="9.26953125" defaultRowHeight="14.5" x14ac:dyDescent="0.35"/>
  <cols>
    <col min="1" max="1" width="1.7265625" style="229" customWidth="1"/>
    <col min="2" max="2" width="138.453125" style="229" bestFit="1" customWidth="1"/>
    <col min="3" max="3" width="1.54296875" style="229" customWidth="1"/>
    <col min="4" max="4" width="15.26953125" style="358" customWidth="1"/>
    <col min="5" max="5" width="1.7265625" style="229" customWidth="1"/>
    <col min="6" max="6" width="1.26953125" style="229" customWidth="1"/>
    <col min="7" max="14" width="12.7265625" style="229" customWidth="1"/>
    <col min="15" max="15" width="0.54296875" style="229" customWidth="1"/>
    <col min="16" max="17" width="12.7265625" style="229" customWidth="1"/>
    <col min="18" max="18" width="13.453125" style="229" bestFit="1" customWidth="1"/>
    <col min="19" max="19" width="0.7265625" style="229" customWidth="1"/>
    <col min="20" max="21" width="12.7265625" style="229" customWidth="1"/>
    <col min="22" max="22" width="0.54296875" style="229" customWidth="1"/>
    <col min="23" max="24" width="12.7265625" style="229" customWidth="1"/>
    <col min="25" max="25" width="13.453125" style="229" bestFit="1" customWidth="1"/>
    <col min="26" max="26" width="0.7265625" style="229" customWidth="1"/>
    <col min="27" max="28" width="12.7265625" style="229" customWidth="1"/>
    <col min="29" max="29" width="0.7265625" style="229" customWidth="1"/>
    <col min="30" max="30" width="0.26953125" style="229" customWidth="1"/>
    <col min="31" max="33" width="12.7265625" style="229" customWidth="1"/>
    <col min="34" max="34" width="0.81640625" style="229" customWidth="1"/>
    <col min="35" max="36" width="12.7265625" style="229" customWidth="1"/>
    <col min="37" max="37" width="0.54296875" style="229" customWidth="1"/>
    <col min="38" max="40" width="12.7265625" style="229" customWidth="1"/>
    <col min="41" max="41" width="0.7265625" style="229" customWidth="1"/>
    <col min="42" max="43" width="12.7265625" style="229" customWidth="1"/>
    <col min="44" max="44" width="0.54296875" style="229" customWidth="1"/>
    <col min="45" max="47" width="12.26953125" style="229" customWidth="1"/>
    <col min="48" max="48" width="1" style="229" customWidth="1"/>
    <col min="49" max="52" width="12.26953125" style="229" customWidth="1"/>
    <col min="53" max="16384" width="9.26953125" style="229"/>
  </cols>
  <sheetData>
    <row r="1" spans="1:52" s="7" customFormat="1" ht="20" x14ac:dyDescent="0.35">
      <c r="A1" s="1"/>
      <c r="B1" s="526"/>
      <c r="C1" s="2"/>
      <c r="D1" s="523"/>
      <c r="E1" s="2"/>
      <c r="F1" s="2"/>
      <c r="G1" s="2"/>
      <c r="H1" s="2"/>
      <c r="I1" s="1"/>
      <c r="K1" s="524"/>
      <c r="L1" s="525"/>
      <c r="N1" s="7">
        <v>2</v>
      </c>
      <c r="R1" s="524"/>
      <c r="S1" s="525"/>
      <c r="U1" s="7">
        <v>2</v>
      </c>
      <c r="Y1" s="524"/>
      <c r="Z1" s="525"/>
      <c r="AB1" s="7">
        <v>2</v>
      </c>
      <c r="AG1" s="524"/>
      <c r="AH1" s="525"/>
      <c r="AJ1" s="7">
        <v>2</v>
      </c>
      <c r="AN1" s="524"/>
      <c r="AO1" s="525"/>
      <c r="AQ1" s="7">
        <v>2</v>
      </c>
      <c r="AU1" s="524"/>
      <c r="AV1" s="525"/>
      <c r="AX1" s="7">
        <v>2</v>
      </c>
    </row>
    <row r="2" spans="1:52" x14ac:dyDescent="0.35">
      <c r="A2" s="237"/>
      <c r="B2" s="237"/>
      <c r="C2" s="237"/>
      <c r="D2" s="238"/>
      <c r="E2" s="237"/>
      <c r="F2" s="237"/>
      <c r="G2" s="237"/>
      <c r="H2" s="237"/>
      <c r="L2" s="9"/>
      <c r="M2" s="9"/>
      <c r="N2" s="9"/>
      <c r="O2" s="9"/>
      <c r="P2" s="9"/>
      <c r="S2" s="9"/>
      <c r="T2" s="9"/>
      <c r="U2" s="9"/>
      <c r="V2" s="9"/>
      <c r="W2" s="9"/>
      <c r="Z2" s="9"/>
      <c r="AA2" s="9"/>
      <c r="AB2" s="9"/>
      <c r="AC2" s="9"/>
      <c r="AD2" s="9"/>
      <c r="AH2" s="9"/>
      <c r="AI2" s="9"/>
      <c r="AJ2" s="9"/>
      <c r="AK2" s="9"/>
      <c r="AL2" s="9"/>
      <c r="AO2" s="9"/>
      <c r="AP2" s="9"/>
      <c r="AQ2" s="9"/>
      <c r="AR2" s="9"/>
      <c r="AS2" s="9"/>
      <c r="AV2" s="9"/>
      <c r="AW2" s="9"/>
      <c r="AX2" s="9"/>
      <c r="AY2" s="9"/>
      <c r="AZ2" s="9"/>
    </row>
    <row r="3" spans="1:52" ht="18" x14ac:dyDescent="0.4">
      <c r="A3" s="237"/>
      <c r="B3" s="540" t="s">
        <v>0</v>
      </c>
      <c r="C3" s="540"/>
      <c r="D3" s="540"/>
      <c r="E3" s="540"/>
      <c r="F3" s="540"/>
      <c r="G3" s="540"/>
      <c r="H3" s="540"/>
      <c r="I3" s="540"/>
      <c r="L3" s="9"/>
      <c r="M3" s="9"/>
      <c r="N3" s="9"/>
      <c r="O3" s="9"/>
      <c r="P3" s="9"/>
      <c r="S3" s="9"/>
      <c r="T3" s="9"/>
      <c r="U3" s="9"/>
      <c r="V3" s="9"/>
      <c r="W3" s="9"/>
      <c r="Z3" s="9"/>
      <c r="AA3" s="9"/>
      <c r="AB3" s="9"/>
      <c r="AC3" s="9"/>
      <c r="AD3" s="9"/>
      <c r="AH3" s="9"/>
      <c r="AI3" s="9"/>
      <c r="AJ3" s="9"/>
      <c r="AK3" s="9"/>
      <c r="AL3" s="9"/>
      <c r="AO3" s="9"/>
      <c r="AP3" s="9"/>
      <c r="AQ3" s="9"/>
      <c r="AR3" s="9"/>
      <c r="AS3" s="9"/>
      <c r="AV3" s="9"/>
      <c r="AW3" s="9"/>
      <c r="AX3" s="9"/>
      <c r="AY3" s="9"/>
      <c r="AZ3" s="9"/>
    </row>
    <row r="4" spans="1:52" ht="18" x14ac:dyDescent="0.4">
      <c r="A4" s="237"/>
      <c r="B4" s="540" t="s">
        <v>1</v>
      </c>
      <c r="C4" s="540"/>
      <c r="D4" s="540"/>
      <c r="E4" s="540"/>
      <c r="F4" s="540"/>
      <c r="G4" s="540"/>
      <c r="H4" s="540"/>
      <c r="I4" s="540"/>
      <c r="L4" s="9"/>
      <c r="M4" s="9"/>
      <c r="N4" s="9"/>
      <c r="S4" s="9"/>
      <c r="T4" s="9"/>
      <c r="U4" s="9"/>
      <c r="Z4" s="9"/>
      <c r="AA4" s="9"/>
      <c r="AB4" s="9"/>
      <c r="AH4" s="9"/>
      <c r="AI4" s="9"/>
      <c r="AJ4" s="9"/>
      <c r="AO4" s="9"/>
      <c r="AP4" s="9"/>
      <c r="AQ4" s="9"/>
      <c r="AV4" s="9"/>
      <c r="AW4" s="9"/>
      <c r="AX4" s="9"/>
    </row>
    <row r="5" spans="1:52" x14ac:dyDescent="0.35">
      <c r="A5" s="237"/>
      <c r="B5" s="237"/>
      <c r="C5" s="237"/>
      <c r="D5" s="238"/>
      <c r="E5" s="237"/>
      <c r="F5" s="237"/>
      <c r="G5" s="237"/>
      <c r="H5" s="237"/>
      <c r="L5" s="9"/>
      <c r="M5" s="9"/>
      <c r="N5" s="9"/>
      <c r="S5" s="9"/>
      <c r="T5" s="9"/>
      <c r="U5" s="9"/>
      <c r="Z5" s="9"/>
      <c r="AA5" s="9"/>
      <c r="AB5" s="9"/>
      <c r="AH5" s="9"/>
      <c r="AI5" s="9"/>
      <c r="AJ5" s="9"/>
      <c r="AO5" s="9"/>
      <c r="AP5" s="9"/>
      <c r="AQ5" s="9"/>
      <c r="AV5" s="9"/>
      <c r="AW5" s="9"/>
      <c r="AX5" s="9"/>
    </row>
    <row r="6" spans="1:52" x14ac:dyDescent="0.35">
      <c r="A6" s="237"/>
      <c r="B6" s="237"/>
      <c r="C6" s="237"/>
      <c r="D6" s="238"/>
      <c r="E6" s="237"/>
      <c r="F6" s="237"/>
      <c r="G6" s="237"/>
      <c r="H6" s="237"/>
      <c r="L6" s="9"/>
      <c r="M6" s="9"/>
      <c r="N6" s="9"/>
      <c r="S6" s="9"/>
      <c r="T6" s="9"/>
      <c r="U6" s="9"/>
      <c r="Z6" s="9"/>
      <c r="AA6" s="9"/>
      <c r="AB6" s="9"/>
      <c r="AH6" s="9"/>
      <c r="AI6" s="9"/>
      <c r="AJ6" s="9"/>
      <c r="AO6" s="9"/>
      <c r="AP6" s="9"/>
      <c r="AQ6" s="9"/>
      <c r="AV6" s="9"/>
      <c r="AW6" s="9"/>
      <c r="AX6" s="9"/>
    </row>
    <row r="7" spans="1:52" ht="15.5" x14ac:dyDescent="0.35">
      <c r="A7" s="237"/>
      <c r="B7" s="239" t="s">
        <v>2</v>
      </c>
      <c r="C7" s="237"/>
      <c r="D7" s="541" t="s">
        <v>85</v>
      </c>
      <c r="E7" s="541"/>
      <c r="F7" s="541"/>
      <c r="G7" s="541"/>
      <c r="H7" s="541"/>
      <c r="I7" s="541"/>
      <c r="J7" s="541"/>
      <c r="K7" s="541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</row>
    <row r="8" spans="1:52" ht="15.5" x14ac:dyDescent="0.35">
      <c r="A8" s="237"/>
      <c r="B8" s="240"/>
      <c r="C8" s="237"/>
      <c r="D8" s="241"/>
      <c r="E8" s="241"/>
      <c r="F8" s="242"/>
      <c r="G8" s="242"/>
      <c r="H8" s="242"/>
      <c r="I8" s="242"/>
      <c r="J8" s="243"/>
      <c r="K8" s="243"/>
      <c r="L8" s="365"/>
      <c r="M8" s="487"/>
      <c r="N8" s="365"/>
      <c r="O8" s="365"/>
      <c r="P8" s="365"/>
      <c r="Q8" s="243"/>
      <c r="R8" s="243"/>
      <c r="S8" s="365"/>
      <c r="T8" s="487"/>
      <c r="U8" s="365"/>
      <c r="V8" s="365"/>
      <c r="W8" s="365"/>
      <c r="X8" s="243"/>
      <c r="Y8" s="243"/>
      <c r="Z8" s="365"/>
      <c r="AA8" s="487"/>
      <c r="AB8" s="365"/>
      <c r="AC8" s="365"/>
      <c r="AD8" s="365"/>
      <c r="AE8" s="243"/>
      <c r="AF8" s="243"/>
      <c r="AG8" s="243"/>
      <c r="AH8" s="365"/>
      <c r="AI8" s="487"/>
      <c r="AJ8" s="365"/>
      <c r="AK8" s="365"/>
      <c r="AL8" s="365"/>
      <c r="AM8" s="243"/>
      <c r="AN8" s="243"/>
      <c r="AO8" s="365"/>
      <c r="AP8" s="487"/>
      <c r="AQ8" s="365"/>
      <c r="AR8" s="365"/>
      <c r="AS8" s="365"/>
      <c r="AT8" s="243"/>
      <c r="AU8" s="243"/>
      <c r="AV8" s="365"/>
      <c r="AW8" s="487"/>
      <c r="AX8" s="365"/>
      <c r="AY8" s="365"/>
      <c r="AZ8" s="365"/>
    </row>
    <row r="9" spans="1:52" ht="15.5" x14ac:dyDescent="0.35">
      <c r="A9" s="237"/>
      <c r="B9" s="239" t="s">
        <v>4</v>
      </c>
      <c r="C9" s="237"/>
      <c r="D9" s="244" t="s">
        <v>57</v>
      </c>
      <c r="E9" s="241"/>
      <c r="F9" s="242"/>
      <c r="G9" s="462" t="s">
        <v>86</v>
      </c>
      <c r="H9" s="242"/>
      <c r="I9" s="245"/>
      <c r="J9" s="243"/>
      <c r="K9" s="246"/>
      <c r="L9" s="243"/>
      <c r="M9" s="245"/>
      <c r="N9" s="243"/>
      <c r="O9" s="247"/>
      <c r="P9" s="248"/>
      <c r="Q9" s="243"/>
      <c r="R9" s="246"/>
      <c r="S9" s="243"/>
      <c r="T9" s="245"/>
      <c r="U9" s="243"/>
      <c r="V9" s="247"/>
      <c r="W9" s="248"/>
      <c r="X9" s="243"/>
      <c r="Y9" s="246"/>
      <c r="Z9" s="243"/>
      <c r="AA9" s="245"/>
      <c r="AB9" s="243"/>
      <c r="AC9" s="247"/>
      <c r="AD9" s="248"/>
      <c r="AE9" s="243"/>
      <c r="AF9" s="243"/>
      <c r="AG9" s="246"/>
      <c r="AH9" s="243"/>
      <c r="AI9" s="245"/>
      <c r="AJ9" s="243"/>
      <c r="AK9" s="247"/>
      <c r="AL9" s="248"/>
      <c r="AM9" s="243"/>
      <c r="AN9" s="246"/>
      <c r="AO9" s="243"/>
      <c r="AP9" s="245"/>
      <c r="AQ9" s="243"/>
      <c r="AR9" s="247"/>
      <c r="AS9" s="248"/>
      <c r="AT9" s="243"/>
      <c r="AU9" s="246"/>
      <c r="AV9" s="243"/>
      <c r="AW9" s="245"/>
      <c r="AX9" s="243"/>
      <c r="AY9" s="247"/>
      <c r="AZ9" s="248"/>
    </row>
    <row r="10" spans="1:52" ht="15.5" x14ac:dyDescent="0.35">
      <c r="A10" s="237"/>
      <c r="B10" s="240"/>
      <c r="C10" s="237"/>
      <c r="D10" s="241"/>
      <c r="E10" s="241"/>
      <c r="F10" s="241"/>
      <c r="G10" s="466">
        <v>1700</v>
      </c>
      <c r="H10" s="464" t="s">
        <v>78</v>
      </c>
      <c r="I10" s="241"/>
    </row>
    <row r="11" spans="1:52" x14ac:dyDescent="0.35">
      <c r="A11" s="237"/>
      <c r="B11" s="249"/>
      <c r="C11" s="237"/>
      <c r="D11" s="250"/>
      <c r="E11" s="251"/>
      <c r="F11" s="237"/>
      <c r="G11" s="466">
        <v>1900</v>
      </c>
      <c r="H11" s="251" t="s">
        <v>79</v>
      </c>
      <c r="I11" s="237"/>
    </row>
    <row r="12" spans="1:52" x14ac:dyDescent="0.35">
      <c r="A12" s="237"/>
      <c r="B12" s="465"/>
      <c r="C12" s="237"/>
      <c r="D12" s="250" t="s">
        <v>6</v>
      </c>
      <c r="E12" s="237"/>
      <c r="F12" s="237"/>
      <c r="G12" s="466">
        <v>900000</v>
      </c>
      <c r="H12" s="464" t="s">
        <v>7</v>
      </c>
      <c r="I12" s="237"/>
      <c r="M12" s="467"/>
      <c r="T12" s="467"/>
      <c r="AA12" s="467"/>
      <c r="AI12" s="467"/>
      <c r="AP12" s="467"/>
      <c r="AW12" s="467"/>
    </row>
    <row r="13" spans="1:52" s="15" customFormat="1" x14ac:dyDescent="0.35">
      <c r="A13" s="13"/>
      <c r="B13" s="39"/>
      <c r="C13" s="13"/>
      <c r="D13" s="48"/>
      <c r="E13" s="46"/>
      <c r="F13" s="13"/>
      <c r="G13" s="542" t="str">
        <f>'GS 50-999 kW'!G13:I13</f>
        <v>2023 Board-Approved</v>
      </c>
      <c r="H13" s="543"/>
      <c r="I13" s="544"/>
      <c r="J13" s="542" t="s">
        <v>9</v>
      </c>
      <c r="K13" s="543"/>
      <c r="L13" s="544"/>
      <c r="M13" s="542" t="s">
        <v>10</v>
      </c>
      <c r="N13" s="544"/>
      <c r="O13" s="254"/>
      <c r="P13" s="542" t="s">
        <v>11</v>
      </c>
      <c r="Q13" s="543"/>
      <c r="R13" s="544"/>
      <c r="S13" s="13"/>
      <c r="T13" s="542" t="s">
        <v>10</v>
      </c>
      <c r="U13" s="544"/>
      <c r="V13" s="255"/>
      <c r="W13" s="542" t="s">
        <v>12</v>
      </c>
      <c r="X13" s="543"/>
      <c r="Y13" s="544"/>
      <c r="Z13" s="13"/>
      <c r="AA13" s="542" t="s">
        <v>10</v>
      </c>
      <c r="AB13" s="544"/>
      <c r="AD13" s="255"/>
      <c r="AE13" s="542" t="s">
        <v>13</v>
      </c>
      <c r="AF13" s="543"/>
      <c r="AG13" s="544"/>
      <c r="AH13" s="13"/>
      <c r="AI13" s="542" t="s">
        <v>10</v>
      </c>
      <c r="AJ13" s="544"/>
      <c r="AK13" s="255"/>
      <c r="AL13" s="542" t="s">
        <v>14</v>
      </c>
      <c r="AM13" s="543"/>
      <c r="AN13" s="544"/>
      <c r="AO13" s="13"/>
      <c r="AP13" s="542" t="s">
        <v>10</v>
      </c>
      <c r="AQ13" s="544"/>
      <c r="AR13" s="255"/>
      <c r="AS13" s="542" t="s">
        <v>15</v>
      </c>
      <c r="AT13" s="543"/>
      <c r="AU13" s="544"/>
      <c r="AV13" s="13"/>
      <c r="AW13" s="542" t="s">
        <v>10</v>
      </c>
      <c r="AX13" s="544"/>
    </row>
    <row r="14" spans="1:52" x14ac:dyDescent="0.35">
      <c r="A14" s="237"/>
      <c r="B14" s="256"/>
      <c r="C14" s="237"/>
      <c r="D14" s="545" t="s">
        <v>16</v>
      </c>
      <c r="E14" s="250"/>
      <c r="F14" s="237"/>
      <c r="G14" s="257" t="s">
        <v>17</v>
      </c>
      <c r="H14" s="258" t="s">
        <v>18</v>
      </c>
      <c r="I14" s="259" t="s">
        <v>19</v>
      </c>
      <c r="J14" s="257" t="s">
        <v>17</v>
      </c>
      <c r="K14" s="258" t="s">
        <v>18</v>
      </c>
      <c r="L14" s="259" t="s">
        <v>19</v>
      </c>
      <c r="M14" s="547" t="s">
        <v>20</v>
      </c>
      <c r="N14" s="549" t="s">
        <v>21</v>
      </c>
      <c r="O14" s="259"/>
      <c r="P14" s="257" t="s">
        <v>17</v>
      </c>
      <c r="Q14" s="258" t="s">
        <v>18</v>
      </c>
      <c r="R14" s="259" t="s">
        <v>19</v>
      </c>
      <c r="S14" s="237"/>
      <c r="T14" s="547" t="s">
        <v>20</v>
      </c>
      <c r="U14" s="549" t="s">
        <v>21</v>
      </c>
      <c r="V14" s="243"/>
      <c r="W14" s="257" t="s">
        <v>17</v>
      </c>
      <c r="X14" s="258" t="s">
        <v>18</v>
      </c>
      <c r="Y14" s="259" t="s">
        <v>19</v>
      </c>
      <c r="Z14" s="237"/>
      <c r="AA14" s="547" t="s">
        <v>20</v>
      </c>
      <c r="AB14" s="549" t="s">
        <v>21</v>
      </c>
      <c r="AD14" s="243"/>
      <c r="AE14" s="257" t="s">
        <v>17</v>
      </c>
      <c r="AF14" s="258" t="s">
        <v>18</v>
      </c>
      <c r="AG14" s="259" t="s">
        <v>19</v>
      </c>
      <c r="AH14" s="237"/>
      <c r="AI14" s="547" t="s">
        <v>20</v>
      </c>
      <c r="AJ14" s="549" t="s">
        <v>21</v>
      </c>
      <c r="AK14" s="243"/>
      <c r="AL14" s="257" t="s">
        <v>17</v>
      </c>
      <c r="AM14" s="258" t="s">
        <v>18</v>
      </c>
      <c r="AN14" s="259" t="s">
        <v>19</v>
      </c>
      <c r="AO14" s="237"/>
      <c r="AP14" s="547" t="s">
        <v>20</v>
      </c>
      <c r="AQ14" s="549" t="s">
        <v>21</v>
      </c>
      <c r="AR14" s="243"/>
      <c r="AS14" s="257" t="s">
        <v>17</v>
      </c>
      <c r="AT14" s="258" t="s">
        <v>18</v>
      </c>
      <c r="AU14" s="259" t="s">
        <v>19</v>
      </c>
      <c r="AV14" s="237"/>
      <c r="AW14" s="547" t="s">
        <v>20</v>
      </c>
      <c r="AX14" s="549" t="s">
        <v>21</v>
      </c>
    </row>
    <row r="15" spans="1:52" x14ac:dyDescent="0.35">
      <c r="A15" s="237"/>
      <c r="B15" s="256"/>
      <c r="C15" s="237"/>
      <c r="D15" s="546"/>
      <c r="E15" s="250"/>
      <c r="F15" s="237"/>
      <c r="G15" s="260" t="s">
        <v>22</v>
      </c>
      <c r="H15" s="261"/>
      <c r="I15" s="261" t="s">
        <v>22</v>
      </c>
      <c r="J15" s="260" t="s">
        <v>22</v>
      </c>
      <c r="K15" s="261"/>
      <c r="L15" s="261" t="s">
        <v>22</v>
      </c>
      <c r="M15" s="548"/>
      <c r="N15" s="550"/>
      <c r="O15" s="261"/>
      <c r="P15" s="260" t="s">
        <v>22</v>
      </c>
      <c r="Q15" s="261"/>
      <c r="R15" s="261" t="s">
        <v>22</v>
      </c>
      <c r="S15" s="237"/>
      <c r="T15" s="548"/>
      <c r="U15" s="550"/>
      <c r="V15" s="243"/>
      <c r="W15" s="260" t="s">
        <v>22</v>
      </c>
      <c r="X15" s="261"/>
      <c r="Y15" s="261" t="s">
        <v>22</v>
      </c>
      <c r="Z15" s="237"/>
      <c r="AA15" s="548"/>
      <c r="AB15" s="550"/>
      <c r="AD15" s="243"/>
      <c r="AE15" s="260" t="s">
        <v>22</v>
      </c>
      <c r="AF15" s="261"/>
      <c r="AG15" s="261" t="s">
        <v>22</v>
      </c>
      <c r="AH15" s="237"/>
      <c r="AI15" s="548"/>
      <c r="AJ15" s="550"/>
      <c r="AK15" s="243"/>
      <c r="AL15" s="260" t="s">
        <v>22</v>
      </c>
      <c r="AM15" s="261"/>
      <c r="AN15" s="261" t="s">
        <v>22</v>
      </c>
      <c r="AO15" s="237"/>
      <c r="AP15" s="548"/>
      <c r="AQ15" s="550"/>
      <c r="AR15" s="243"/>
      <c r="AS15" s="260" t="s">
        <v>22</v>
      </c>
      <c r="AT15" s="261"/>
      <c r="AU15" s="261" t="s">
        <v>22</v>
      </c>
      <c r="AV15" s="237"/>
      <c r="AW15" s="548"/>
      <c r="AX15" s="550"/>
    </row>
    <row r="16" spans="1:52" s="15" customFormat="1" x14ac:dyDescent="0.35">
      <c r="A16" s="13"/>
      <c r="B16" s="55" t="s">
        <v>23</v>
      </c>
      <c r="C16" s="56"/>
      <c r="D16" s="57" t="s">
        <v>24</v>
      </c>
      <c r="E16" s="56"/>
      <c r="F16" s="21"/>
      <c r="G16" s="58">
        <v>1046.03</v>
      </c>
      <c r="H16" s="59">
        <v>1</v>
      </c>
      <c r="I16" s="60">
        <f t="shared" ref="I16:I28" si="0">H16*G16</f>
        <v>1046.03</v>
      </c>
      <c r="J16" s="58">
        <v>1094.1500000000001</v>
      </c>
      <c r="K16" s="59">
        <v>1</v>
      </c>
      <c r="L16" s="60">
        <f t="shared" ref="L16:L33" si="1">K16*J16</f>
        <v>1094.1500000000001</v>
      </c>
      <c r="M16" s="61">
        <f>L16-I16</f>
        <v>48.120000000000118</v>
      </c>
      <c r="N16" s="62">
        <f>IF(OR(I16=0,L16=0),"",(M16/I16))</f>
        <v>4.6002504708278082E-2</v>
      </c>
      <c r="O16" s="60"/>
      <c r="P16" s="58">
        <v>1191.22</v>
      </c>
      <c r="Q16" s="59">
        <v>1</v>
      </c>
      <c r="R16" s="60">
        <f t="shared" ref="R16:R33" si="2">Q16*P16</f>
        <v>1191.22</v>
      </c>
      <c r="S16" s="64"/>
      <c r="T16" s="61">
        <f t="shared" ref="T16:T64" si="3">R16-L16</f>
        <v>97.069999999999936</v>
      </c>
      <c r="U16" s="62">
        <f t="shared" ref="U16:U64" si="4">IF(OR(L16=0,R16=0),"",(T16/L16))</f>
        <v>8.8717269113010033E-2</v>
      </c>
      <c r="V16" s="65"/>
      <c r="W16" s="58">
        <v>1219.3399999999999</v>
      </c>
      <c r="X16" s="59">
        <v>1</v>
      </c>
      <c r="Y16" s="60">
        <f t="shared" ref="Y16:Y33" si="5">X16*W16</f>
        <v>1219.3399999999999</v>
      </c>
      <c r="Z16" s="64"/>
      <c r="AA16" s="61">
        <f>Y16-R16</f>
        <v>28.119999999999891</v>
      </c>
      <c r="AB16" s="62">
        <f>IF(OR(R16=0,Y16=0),"",(AA16/R16))</f>
        <v>2.3606050939372989E-2</v>
      </c>
      <c r="AD16" s="65"/>
      <c r="AE16" s="58">
        <v>1272.04</v>
      </c>
      <c r="AF16" s="59">
        <v>1</v>
      </c>
      <c r="AG16" s="60">
        <f t="shared" ref="AG16:AG33" si="6">AF16*AE16</f>
        <v>1272.04</v>
      </c>
      <c r="AH16" s="64"/>
      <c r="AI16" s="61">
        <f>AG16-Y16</f>
        <v>52.700000000000045</v>
      </c>
      <c r="AJ16" s="62">
        <f>IF(OR(Y16=0,AG16=0),"",(AI16/Y16))</f>
        <v>4.3220102678498247E-2</v>
      </c>
      <c r="AK16" s="65"/>
      <c r="AL16" s="58">
        <v>1369.74</v>
      </c>
      <c r="AM16" s="59">
        <v>1</v>
      </c>
      <c r="AN16" s="60">
        <f t="shared" ref="AN16:AN33" si="7">AM16*AL16</f>
        <v>1369.74</v>
      </c>
      <c r="AO16" s="64"/>
      <c r="AP16" s="61">
        <f>AN16-AG16</f>
        <v>97.700000000000045</v>
      </c>
      <c r="AQ16" s="62">
        <f>IF(OR(AG16=0,AN16=0),"",(AP16/AG16))</f>
        <v>7.6805760825131325E-2</v>
      </c>
      <c r="AR16" s="65"/>
      <c r="AS16" s="58">
        <v>1420.28</v>
      </c>
      <c r="AT16" s="59">
        <v>1</v>
      </c>
      <c r="AU16" s="60">
        <f t="shared" ref="AU16:AU33" si="8">AT16*AS16</f>
        <v>1420.28</v>
      </c>
      <c r="AV16" s="64"/>
      <c r="AW16" s="61">
        <f>AU16-AN16</f>
        <v>50.539999999999964</v>
      </c>
      <c r="AX16" s="62">
        <f>IF(OR(AN16=0,AU16=0),"",(AW16/AN16))</f>
        <v>3.6897513396702997E-2</v>
      </c>
    </row>
    <row r="17" spans="1:50" x14ac:dyDescent="0.35">
      <c r="A17" s="237"/>
      <c r="B17" s="71" t="s">
        <v>102</v>
      </c>
      <c r="C17" s="262"/>
      <c r="D17" s="263" t="s">
        <v>80</v>
      </c>
      <c r="E17" s="262"/>
      <c r="F17" s="264"/>
      <c r="G17" s="468">
        <v>-5.9999999999999995E-4</v>
      </c>
      <c r="H17" s="370">
        <f t="shared" ref="H17:H19" si="9">$G$11</f>
        <v>1900</v>
      </c>
      <c r="I17" s="267">
        <f t="shared" si="0"/>
        <v>-1.1399999999999999</v>
      </c>
      <c r="J17" s="468">
        <v>-5.9999999999999995E-4</v>
      </c>
      <c r="K17" s="370">
        <f t="shared" ref="K17:K19" si="10">$G$11</f>
        <v>1900</v>
      </c>
      <c r="L17" s="267">
        <f t="shared" si="1"/>
        <v>-1.1399999999999999</v>
      </c>
      <c r="M17" s="268">
        <f t="shared" ref="M17:M64" si="11">L17-I17</f>
        <v>0</v>
      </c>
      <c r="N17" s="269">
        <f t="shared" ref="N17:N64" si="12">IF(OR(I17=0,L17=0),"",(M17/I17))</f>
        <v>0</v>
      </c>
      <c r="O17" s="267"/>
      <c r="P17" s="468">
        <v>0</v>
      </c>
      <c r="Q17" s="370">
        <f t="shared" ref="Q17:Q19" si="13">$G$11</f>
        <v>1900</v>
      </c>
      <c r="R17" s="267">
        <f t="shared" si="2"/>
        <v>0</v>
      </c>
      <c r="S17" s="264"/>
      <c r="T17" s="268">
        <f t="shared" si="3"/>
        <v>1.1399999999999999</v>
      </c>
      <c r="U17" s="269" t="str">
        <f t="shared" si="4"/>
        <v/>
      </c>
      <c r="V17" s="243"/>
      <c r="W17" s="468">
        <v>0</v>
      </c>
      <c r="X17" s="370">
        <f t="shared" ref="X17:X19" si="14">$G$11</f>
        <v>1900</v>
      </c>
      <c r="Y17" s="267">
        <f t="shared" si="5"/>
        <v>0</v>
      </c>
      <c r="Z17" s="264"/>
      <c r="AA17" s="268">
        <f t="shared" ref="AA17:AA64" si="15">Y17-R17</f>
        <v>0</v>
      </c>
      <c r="AB17" s="269" t="str">
        <f t="shared" ref="AB17:AB64" si="16">IF(OR(R17=0,Y17=0),"",(AA17/R17))</f>
        <v/>
      </c>
      <c r="AD17" s="243"/>
      <c r="AE17" s="468">
        <v>2.0400000000000001E-2</v>
      </c>
      <c r="AF17" s="370">
        <f t="shared" ref="AF17:AF19" si="17">$G$11</f>
        <v>1900</v>
      </c>
      <c r="AG17" s="267">
        <f t="shared" si="6"/>
        <v>38.760000000000005</v>
      </c>
      <c r="AH17" s="264"/>
      <c r="AI17" s="268">
        <f t="shared" ref="AI17:AI64" si="18">AG17-Y17</f>
        <v>38.760000000000005</v>
      </c>
      <c r="AJ17" s="269" t="str">
        <f t="shared" ref="AJ17:AJ64" si="19">IF(OR(Y17=0,AG17=0),"",(AI17/Y17))</f>
        <v/>
      </c>
      <c r="AK17" s="243"/>
      <c r="AL17" s="468">
        <v>0</v>
      </c>
      <c r="AM17" s="370">
        <f t="shared" ref="AM17:AM19" si="20">$G$11</f>
        <v>1900</v>
      </c>
      <c r="AN17" s="267">
        <f t="shared" si="7"/>
        <v>0</v>
      </c>
      <c r="AO17" s="264"/>
      <c r="AP17" s="268">
        <f t="shared" ref="AP17:AP64" si="21">AN17-AG17</f>
        <v>-38.760000000000005</v>
      </c>
      <c r="AQ17" s="269" t="str">
        <f t="shared" ref="AQ17:AQ64" si="22">IF(OR(AG17=0,AN17=0),"",(AP17/AG17))</f>
        <v/>
      </c>
      <c r="AR17" s="243"/>
      <c r="AS17" s="468">
        <v>0</v>
      </c>
      <c r="AT17" s="370">
        <f t="shared" ref="AT17:AT19" si="23">$G$11</f>
        <v>1900</v>
      </c>
      <c r="AU17" s="267">
        <f t="shared" si="8"/>
        <v>0</v>
      </c>
      <c r="AV17" s="264"/>
      <c r="AW17" s="268">
        <f t="shared" ref="AW17:AW64" si="24">AU17-AN17</f>
        <v>0</v>
      </c>
      <c r="AX17" s="269" t="str">
        <f t="shared" ref="AX17:AX64" si="25">IF(OR(AN17=0,AU17=0),"",(AW17/AN17))</f>
        <v/>
      </c>
    </row>
    <row r="18" spans="1:50" x14ac:dyDescent="0.35">
      <c r="A18" s="237"/>
      <c r="B18" s="71" t="s">
        <v>26</v>
      </c>
      <c r="C18" s="262"/>
      <c r="D18" s="263" t="s">
        <v>80</v>
      </c>
      <c r="E18" s="262"/>
      <c r="F18" s="264"/>
      <c r="G18" s="468">
        <v>-0.3301</v>
      </c>
      <c r="H18" s="370">
        <f t="shared" si="9"/>
        <v>1900</v>
      </c>
      <c r="I18" s="267">
        <f t="shared" si="0"/>
        <v>-627.19000000000005</v>
      </c>
      <c r="J18" s="468">
        <v>-0.3301</v>
      </c>
      <c r="K18" s="370">
        <f t="shared" si="10"/>
        <v>1900</v>
      </c>
      <c r="L18" s="267">
        <f t="shared" si="1"/>
        <v>-627.19000000000005</v>
      </c>
      <c r="M18" s="268">
        <f t="shared" si="11"/>
        <v>0</v>
      </c>
      <c r="N18" s="269">
        <f t="shared" si="12"/>
        <v>0</v>
      </c>
      <c r="O18" s="267"/>
      <c r="P18" s="468"/>
      <c r="Q18" s="370">
        <f t="shared" si="13"/>
        <v>1900</v>
      </c>
      <c r="R18" s="267">
        <f t="shared" si="2"/>
        <v>0</v>
      </c>
      <c r="S18" s="264"/>
      <c r="T18" s="268">
        <f t="shared" si="3"/>
        <v>627.19000000000005</v>
      </c>
      <c r="U18" s="269" t="str">
        <f t="shared" si="4"/>
        <v/>
      </c>
      <c r="V18" s="243"/>
      <c r="W18" s="468"/>
      <c r="X18" s="370">
        <f t="shared" si="14"/>
        <v>1900</v>
      </c>
      <c r="Y18" s="267">
        <f t="shared" si="5"/>
        <v>0</v>
      </c>
      <c r="Z18" s="264"/>
      <c r="AA18" s="268">
        <f t="shared" si="15"/>
        <v>0</v>
      </c>
      <c r="AB18" s="269" t="str">
        <f t="shared" si="16"/>
        <v/>
      </c>
      <c r="AD18" s="243"/>
      <c r="AE18" s="468"/>
      <c r="AF18" s="370">
        <f t="shared" si="17"/>
        <v>1900</v>
      </c>
      <c r="AG18" s="267">
        <f t="shared" si="6"/>
        <v>0</v>
      </c>
      <c r="AH18" s="264"/>
      <c r="AI18" s="268">
        <f t="shared" si="18"/>
        <v>0</v>
      </c>
      <c r="AJ18" s="269" t="str">
        <f t="shared" si="19"/>
        <v/>
      </c>
      <c r="AK18" s="243"/>
      <c r="AL18" s="468"/>
      <c r="AM18" s="370">
        <f t="shared" si="20"/>
        <v>1900</v>
      </c>
      <c r="AN18" s="267">
        <f t="shared" si="7"/>
        <v>0</v>
      </c>
      <c r="AO18" s="264"/>
      <c r="AP18" s="268">
        <f t="shared" si="21"/>
        <v>0</v>
      </c>
      <c r="AQ18" s="269" t="str">
        <f t="shared" si="22"/>
        <v/>
      </c>
      <c r="AR18" s="243"/>
      <c r="AS18" s="468"/>
      <c r="AT18" s="370">
        <f t="shared" si="23"/>
        <v>1900</v>
      </c>
      <c r="AU18" s="267">
        <f t="shared" si="8"/>
        <v>0</v>
      </c>
      <c r="AV18" s="264"/>
      <c r="AW18" s="268">
        <f t="shared" si="24"/>
        <v>0</v>
      </c>
      <c r="AX18" s="269" t="str">
        <f t="shared" si="25"/>
        <v/>
      </c>
    </row>
    <row r="19" spans="1:50" x14ac:dyDescent="0.35">
      <c r="A19" s="237"/>
      <c r="B19" s="71" t="s">
        <v>103</v>
      </c>
      <c r="C19" s="262"/>
      <c r="D19" s="263" t="s">
        <v>80</v>
      </c>
      <c r="E19" s="262"/>
      <c r="F19" s="264"/>
      <c r="G19" s="468">
        <v>-4.6800000000000001E-2</v>
      </c>
      <c r="H19" s="370">
        <f t="shared" si="9"/>
        <v>1900</v>
      </c>
      <c r="I19" s="267">
        <f t="shared" si="0"/>
        <v>-88.92</v>
      </c>
      <c r="J19" s="468">
        <v>-4.6800000000000001E-2</v>
      </c>
      <c r="K19" s="370">
        <f t="shared" si="10"/>
        <v>1900</v>
      </c>
      <c r="L19" s="267">
        <f t="shared" si="1"/>
        <v>-88.92</v>
      </c>
      <c r="M19" s="268">
        <f t="shared" si="11"/>
        <v>0</v>
      </c>
      <c r="N19" s="269">
        <f t="shared" si="12"/>
        <v>0</v>
      </c>
      <c r="O19" s="267"/>
      <c r="P19" s="468">
        <v>-1.6400000000000001E-2</v>
      </c>
      <c r="Q19" s="370">
        <f t="shared" si="13"/>
        <v>1900</v>
      </c>
      <c r="R19" s="267">
        <f t="shared" si="2"/>
        <v>-31.160000000000004</v>
      </c>
      <c r="S19" s="264"/>
      <c r="T19" s="268">
        <f t="shared" si="3"/>
        <v>57.76</v>
      </c>
      <c r="U19" s="269">
        <f t="shared" si="4"/>
        <v>-0.64957264957264949</v>
      </c>
      <c r="V19" s="243"/>
      <c r="W19" s="468">
        <v>0</v>
      </c>
      <c r="X19" s="370">
        <f t="shared" si="14"/>
        <v>1900</v>
      </c>
      <c r="Y19" s="267">
        <f t="shared" si="5"/>
        <v>0</v>
      </c>
      <c r="Z19" s="264"/>
      <c r="AA19" s="268">
        <f t="shared" si="15"/>
        <v>31.160000000000004</v>
      </c>
      <c r="AB19" s="269" t="str">
        <f t="shared" si="16"/>
        <v/>
      </c>
      <c r="AD19" s="243"/>
      <c r="AE19" s="468">
        <v>0</v>
      </c>
      <c r="AF19" s="370">
        <f t="shared" si="17"/>
        <v>1900</v>
      </c>
      <c r="AG19" s="267">
        <f t="shared" si="6"/>
        <v>0</v>
      </c>
      <c r="AH19" s="264"/>
      <c r="AI19" s="268">
        <f t="shared" si="18"/>
        <v>0</v>
      </c>
      <c r="AJ19" s="269" t="str">
        <f t="shared" si="19"/>
        <v/>
      </c>
      <c r="AK19" s="243"/>
      <c r="AL19" s="468">
        <v>0</v>
      </c>
      <c r="AM19" s="370">
        <f t="shared" si="20"/>
        <v>1900</v>
      </c>
      <c r="AN19" s="267">
        <f t="shared" si="7"/>
        <v>0</v>
      </c>
      <c r="AO19" s="264"/>
      <c r="AP19" s="268">
        <f t="shared" si="21"/>
        <v>0</v>
      </c>
      <c r="AQ19" s="269" t="str">
        <f t="shared" si="22"/>
        <v/>
      </c>
      <c r="AR19" s="243"/>
      <c r="AS19" s="468">
        <v>0</v>
      </c>
      <c r="AT19" s="370">
        <f t="shared" si="23"/>
        <v>1900</v>
      </c>
      <c r="AU19" s="267">
        <f t="shared" si="8"/>
        <v>0</v>
      </c>
      <c r="AV19" s="264"/>
      <c r="AW19" s="268">
        <f t="shared" si="24"/>
        <v>0</v>
      </c>
      <c r="AX19" s="269" t="str">
        <f t="shared" si="25"/>
        <v/>
      </c>
    </row>
    <row r="20" spans="1:50" x14ac:dyDescent="0.35">
      <c r="A20" s="237"/>
      <c r="B20" s="285" t="s">
        <v>115</v>
      </c>
      <c r="C20" s="262"/>
      <c r="D20" s="263" t="s">
        <v>80</v>
      </c>
      <c r="E20" s="262"/>
      <c r="F20" s="264"/>
      <c r="G20" s="468">
        <v>-5.2699999999999997E-2</v>
      </c>
      <c r="H20" s="370">
        <f>$G$11</f>
        <v>1900</v>
      </c>
      <c r="I20" s="267">
        <f t="shared" si="0"/>
        <v>-100.13</v>
      </c>
      <c r="J20" s="468">
        <v>-5.2699999999999997E-2</v>
      </c>
      <c r="K20" s="370">
        <f>$G$11</f>
        <v>1900</v>
      </c>
      <c r="L20" s="267">
        <f t="shared" si="1"/>
        <v>-100.13</v>
      </c>
      <c r="M20" s="268">
        <f t="shared" si="11"/>
        <v>0</v>
      </c>
      <c r="N20" s="269">
        <f t="shared" si="12"/>
        <v>0</v>
      </c>
      <c r="O20" s="267"/>
      <c r="P20" s="468">
        <v>-3.8600000000000002E-2</v>
      </c>
      <c r="Q20" s="370">
        <f>$G$11</f>
        <v>1900</v>
      </c>
      <c r="R20" s="267">
        <f t="shared" si="2"/>
        <v>-73.34</v>
      </c>
      <c r="S20" s="264"/>
      <c r="T20" s="268">
        <f t="shared" si="3"/>
        <v>26.789999999999992</v>
      </c>
      <c r="U20" s="269">
        <f t="shared" si="4"/>
        <v>-0.26755218216318777</v>
      </c>
      <c r="V20" s="243"/>
      <c r="W20" s="468">
        <v>-3.8600000000000002E-2</v>
      </c>
      <c r="X20" s="370">
        <f>$G$11</f>
        <v>1900</v>
      </c>
      <c r="Y20" s="267">
        <f t="shared" si="5"/>
        <v>-73.34</v>
      </c>
      <c r="Z20" s="264"/>
      <c r="AA20" s="268">
        <f t="shared" si="15"/>
        <v>0</v>
      </c>
      <c r="AB20" s="269">
        <f t="shared" si="16"/>
        <v>0</v>
      </c>
      <c r="AD20" s="243"/>
      <c r="AE20" s="468">
        <v>-3.8600000000000002E-2</v>
      </c>
      <c r="AF20" s="370">
        <f>$G$11</f>
        <v>1900</v>
      </c>
      <c r="AG20" s="267">
        <f t="shared" si="6"/>
        <v>-73.34</v>
      </c>
      <c r="AH20" s="264"/>
      <c r="AI20" s="268">
        <f t="shared" si="18"/>
        <v>0</v>
      </c>
      <c r="AJ20" s="269">
        <f t="shared" si="19"/>
        <v>0</v>
      </c>
      <c r="AK20" s="243"/>
      <c r="AL20" s="468">
        <v>-3.8600000000000002E-2</v>
      </c>
      <c r="AM20" s="370">
        <f>$G$11</f>
        <v>1900</v>
      </c>
      <c r="AN20" s="267">
        <f t="shared" si="7"/>
        <v>-73.34</v>
      </c>
      <c r="AO20" s="264"/>
      <c r="AP20" s="268">
        <f t="shared" si="21"/>
        <v>0</v>
      </c>
      <c r="AQ20" s="269">
        <f t="shared" si="22"/>
        <v>0</v>
      </c>
      <c r="AR20" s="243"/>
      <c r="AS20" s="468">
        <v>-3.8600000000000002E-2</v>
      </c>
      <c r="AT20" s="370">
        <f>$G$11</f>
        <v>1900</v>
      </c>
      <c r="AU20" s="267">
        <f t="shared" si="8"/>
        <v>-73.34</v>
      </c>
      <c r="AV20" s="264"/>
      <c r="AW20" s="268">
        <f t="shared" si="24"/>
        <v>0</v>
      </c>
      <c r="AX20" s="269">
        <f t="shared" si="25"/>
        <v>0</v>
      </c>
    </row>
    <row r="21" spans="1:50" x14ac:dyDescent="0.35">
      <c r="A21" s="237"/>
      <c r="B21" s="71" t="s">
        <v>104</v>
      </c>
      <c r="C21" s="262"/>
      <c r="D21" s="263" t="s">
        <v>80</v>
      </c>
      <c r="E21" s="262"/>
      <c r="F21" s="264"/>
      <c r="G21" s="468"/>
      <c r="H21" s="370">
        <f t="shared" ref="H21:H31" si="26">$G$11</f>
        <v>1900</v>
      </c>
      <c r="I21" s="267">
        <f t="shared" si="0"/>
        <v>0</v>
      </c>
      <c r="J21" s="468"/>
      <c r="K21" s="370">
        <f t="shared" ref="K21:K31" si="27">$G$11</f>
        <v>1900</v>
      </c>
      <c r="L21" s="267">
        <f t="shared" si="1"/>
        <v>0</v>
      </c>
      <c r="M21" s="268">
        <f t="shared" si="11"/>
        <v>0</v>
      </c>
      <c r="N21" s="269" t="str">
        <f t="shared" si="12"/>
        <v/>
      </c>
      <c r="O21" s="267"/>
      <c r="P21" s="468">
        <v>0</v>
      </c>
      <c r="Q21" s="370">
        <f t="shared" ref="Q21:Q31" si="28">$G$11</f>
        <v>1900</v>
      </c>
      <c r="R21" s="267">
        <f t="shared" si="2"/>
        <v>0</v>
      </c>
      <c r="S21" s="264"/>
      <c r="T21" s="268">
        <f t="shared" si="3"/>
        <v>0</v>
      </c>
      <c r="U21" s="269" t="str">
        <f t="shared" si="4"/>
        <v/>
      </c>
      <c r="V21" s="243"/>
      <c r="W21" s="468">
        <v>0</v>
      </c>
      <c r="X21" s="370">
        <f t="shared" ref="X21:X31" si="29">$G$11</f>
        <v>1900</v>
      </c>
      <c r="Y21" s="267">
        <f t="shared" si="5"/>
        <v>0</v>
      </c>
      <c r="Z21" s="264"/>
      <c r="AA21" s="268">
        <f t="shared" si="15"/>
        <v>0</v>
      </c>
      <c r="AB21" s="269" t="str">
        <f t="shared" si="16"/>
        <v/>
      </c>
      <c r="AD21" s="243"/>
      <c r="AE21" s="468">
        <v>3.7600000000000001E-2</v>
      </c>
      <c r="AF21" s="370">
        <f t="shared" ref="AF21:AF31" si="30">$G$11</f>
        <v>1900</v>
      </c>
      <c r="AG21" s="267">
        <f t="shared" si="6"/>
        <v>71.44</v>
      </c>
      <c r="AH21" s="264"/>
      <c r="AI21" s="268">
        <f t="shared" si="18"/>
        <v>71.44</v>
      </c>
      <c r="AJ21" s="269" t="str">
        <f t="shared" si="19"/>
        <v/>
      </c>
      <c r="AK21" s="243"/>
      <c r="AL21" s="468">
        <v>0</v>
      </c>
      <c r="AM21" s="370">
        <f t="shared" ref="AM21:AM31" si="31">$G$11</f>
        <v>1900</v>
      </c>
      <c r="AN21" s="267">
        <f t="shared" si="7"/>
        <v>0</v>
      </c>
      <c r="AO21" s="264"/>
      <c r="AP21" s="268">
        <f t="shared" si="21"/>
        <v>-71.44</v>
      </c>
      <c r="AQ21" s="269" t="str">
        <f t="shared" si="22"/>
        <v/>
      </c>
      <c r="AR21" s="243"/>
      <c r="AS21" s="468">
        <v>0</v>
      </c>
      <c r="AT21" s="370">
        <f t="shared" ref="AT21:AT31" si="32">$G$11</f>
        <v>1900</v>
      </c>
      <c r="AU21" s="267">
        <f t="shared" si="8"/>
        <v>0</v>
      </c>
      <c r="AV21" s="264"/>
      <c r="AW21" s="268">
        <f t="shared" si="24"/>
        <v>0</v>
      </c>
      <c r="AX21" s="269" t="str">
        <f t="shared" si="25"/>
        <v/>
      </c>
    </row>
    <row r="22" spans="1:50" x14ac:dyDescent="0.35">
      <c r="A22" s="237"/>
      <c r="B22" s="71" t="s">
        <v>105</v>
      </c>
      <c r="C22" s="262"/>
      <c r="D22" s="263" t="s">
        <v>80</v>
      </c>
      <c r="E22" s="262"/>
      <c r="F22" s="264"/>
      <c r="G22" s="468"/>
      <c r="H22" s="370">
        <f t="shared" si="26"/>
        <v>1900</v>
      </c>
      <c r="I22" s="267">
        <f t="shared" si="0"/>
        <v>0</v>
      </c>
      <c r="J22" s="468"/>
      <c r="K22" s="370">
        <f t="shared" si="27"/>
        <v>1900</v>
      </c>
      <c r="L22" s="267">
        <f t="shared" si="1"/>
        <v>0</v>
      </c>
      <c r="M22" s="268">
        <f t="shared" si="11"/>
        <v>0</v>
      </c>
      <c r="N22" s="269" t="str">
        <f t="shared" si="12"/>
        <v/>
      </c>
      <c r="O22" s="267"/>
      <c r="P22" s="468">
        <v>-0.30890000000000001</v>
      </c>
      <c r="Q22" s="370">
        <f t="shared" si="28"/>
        <v>1900</v>
      </c>
      <c r="R22" s="267">
        <f t="shared" si="2"/>
        <v>-586.91</v>
      </c>
      <c r="S22" s="264"/>
      <c r="T22" s="268">
        <f t="shared" si="3"/>
        <v>-586.91</v>
      </c>
      <c r="U22" s="269" t="str">
        <f t="shared" si="4"/>
        <v/>
      </c>
      <c r="V22" s="243"/>
      <c r="W22" s="468">
        <v>0</v>
      </c>
      <c r="X22" s="370">
        <f t="shared" si="29"/>
        <v>1900</v>
      </c>
      <c r="Y22" s="267">
        <f t="shared" si="5"/>
        <v>0</v>
      </c>
      <c r="Z22" s="264"/>
      <c r="AA22" s="268">
        <f t="shared" si="15"/>
        <v>586.91</v>
      </c>
      <c r="AB22" s="269" t="str">
        <f t="shared" si="16"/>
        <v/>
      </c>
      <c r="AD22" s="243"/>
      <c r="AE22" s="468">
        <v>0</v>
      </c>
      <c r="AF22" s="370">
        <f t="shared" si="30"/>
        <v>1900</v>
      </c>
      <c r="AG22" s="267">
        <f t="shared" si="6"/>
        <v>0</v>
      </c>
      <c r="AH22" s="264"/>
      <c r="AI22" s="268">
        <f t="shared" si="18"/>
        <v>0</v>
      </c>
      <c r="AJ22" s="269" t="str">
        <f t="shared" si="19"/>
        <v/>
      </c>
      <c r="AK22" s="243"/>
      <c r="AL22" s="468">
        <v>0</v>
      </c>
      <c r="AM22" s="370">
        <f t="shared" si="31"/>
        <v>1900</v>
      </c>
      <c r="AN22" s="267">
        <f t="shared" si="7"/>
        <v>0</v>
      </c>
      <c r="AO22" s="264"/>
      <c r="AP22" s="268">
        <f t="shared" si="21"/>
        <v>0</v>
      </c>
      <c r="AQ22" s="269" t="str">
        <f t="shared" si="22"/>
        <v/>
      </c>
      <c r="AR22" s="243"/>
      <c r="AS22" s="468">
        <v>0</v>
      </c>
      <c r="AT22" s="370">
        <f t="shared" si="32"/>
        <v>1900</v>
      </c>
      <c r="AU22" s="267">
        <f t="shared" si="8"/>
        <v>0</v>
      </c>
      <c r="AV22" s="264"/>
      <c r="AW22" s="268">
        <f t="shared" si="24"/>
        <v>0</v>
      </c>
      <c r="AX22" s="269" t="str">
        <f t="shared" si="25"/>
        <v/>
      </c>
    </row>
    <row r="23" spans="1:50" x14ac:dyDescent="0.35">
      <c r="A23" s="237"/>
      <c r="B23" s="71" t="s">
        <v>106</v>
      </c>
      <c r="C23" s="262"/>
      <c r="D23" s="263" t="s">
        <v>80</v>
      </c>
      <c r="E23" s="262"/>
      <c r="F23" s="264"/>
      <c r="G23" s="468"/>
      <c r="H23" s="370">
        <f t="shared" si="26"/>
        <v>1900</v>
      </c>
      <c r="I23" s="267">
        <f t="shared" si="0"/>
        <v>0</v>
      </c>
      <c r="J23" s="468"/>
      <c r="K23" s="370">
        <f t="shared" si="27"/>
        <v>1900</v>
      </c>
      <c r="L23" s="267">
        <f t="shared" si="1"/>
        <v>0</v>
      </c>
      <c r="M23" s="268">
        <f t="shared" si="11"/>
        <v>0</v>
      </c>
      <c r="N23" s="269" t="str">
        <f t="shared" si="12"/>
        <v/>
      </c>
      <c r="O23" s="267"/>
      <c r="P23" s="468">
        <v>-1.6E-2</v>
      </c>
      <c r="Q23" s="370">
        <f t="shared" si="28"/>
        <v>1900</v>
      </c>
      <c r="R23" s="267">
        <f t="shared" si="2"/>
        <v>-30.400000000000002</v>
      </c>
      <c r="S23" s="264"/>
      <c r="T23" s="268">
        <f t="shared" si="3"/>
        <v>-30.400000000000002</v>
      </c>
      <c r="U23" s="269" t="str">
        <f t="shared" si="4"/>
        <v/>
      </c>
      <c r="V23" s="243"/>
      <c r="W23" s="468">
        <v>0</v>
      </c>
      <c r="X23" s="370">
        <f t="shared" si="29"/>
        <v>1900</v>
      </c>
      <c r="Y23" s="267">
        <f t="shared" si="5"/>
        <v>0</v>
      </c>
      <c r="Z23" s="264"/>
      <c r="AA23" s="268">
        <f t="shared" si="15"/>
        <v>30.400000000000002</v>
      </c>
      <c r="AB23" s="269" t="str">
        <f t="shared" si="16"/>
        <v/>
      </c>
      <c r="AD23" s="243"/>
      <c r="AE23" s="468">
        <v>0</v>
      </c>
      <c r="AF23" s="370">
        <f t="shared" si="30"/>
        <v>1900</v>
      </c>
      <c r="AG23" s="267">
        <f t="shared" si="6"/>
        <v>0</v>
      </c>
      <c r="AH23" s="264"/>
      <c r="AI23" s="268">
        <f t="shared" si="18"/>
        <v>0</v>
      </c>
      <c r="AJ23" s="269" t="str">
        <f t="shared" si="19"/>
        <v/>
      </c>
      <c r="AK23" s="243"/>
      <c r="AL23" s="468">
        <v>0</v>
      </c>
      <c r="AM23" s="370">
        <f t="shared" si="31"/>
        <v>1900</v>
      </c>
      <c r="AN23" s="267">
        <f t="shared" si="7"/>
        <v>0</v>
      </c>
      <c r="AO23" s="264"/>
      <c r="AP23" s="268">
        <f t="shared" si="21"/>
        <v>0</v>
      </c>
      <c r="AQ23" s="269" t="str">
        <f t="shared" si="22"/>
        <v/>
      </c>
      <c r="AR23" s="243"/>
      <c r="AS23" s="468">
        <v>0</v>
      </c>
      <c r="AT23" s="370">
        <f t="shared" si="32"/>
        <v>1900</v>
      </c>
      <c r="AU23" s="267">
        <f t="shared" si="8"/>
        <v>0</v>
      </c>
      <c r="AV23" s="264"/>
      <c r="AW23" s="268">
        <f t="shared" si="24"/>
        <v>0</v>
      </c>
      <c r="AX23" s="269" t="str">
        <f t="shared" si="25"/>
        <v/>
      </c>
    </row>
    <row r="24" spans="1:50" x14ac:dyDescent="0.35">
      <c r="A24" s="237"/>
      <c r="B24" s="71" t="s">
        <v>107</v>
      </c>
      <c r="C24" s="262"/>
      <c r="D24" s="263" t="s">
        <v>80</v>
      </c>
      <c r="E24" s="262"/>
      <c r="F24" s="264"/>
      <c r="G24" s="468"/>
      <c r="H24" s="370">
        <f t="shared" si="26"/>
        <v>1900</v>
      </c>
      <c r="I24" s="267">
        <f t="shared" si="0"/>
        <v>0</v>
      </c>
      <c r="J24" s="468"/>
      <c r="K24" s="370">
        <f t="shared" si="27"/>
        <v>1900</v>
      </c>
      <c r="L24" s="267">
        <f t="shared" si="1"/>
        <v>0</v>
      </c>
      <c r="M24" s="268">
        <f t="shared" si="11"/>
        <v>0</v>
      </c>
      <c r="N24" s="269" t="str">
        <f t="shared" si="12"/>
        <v/>
      </c>
      <c r="O24" s="267"/>
      <c r="P24" s="468">
        <v>0</v>
      </c>
      <c r="Q24" s="370">
        <f t="shared" si="28"/>
        <v>1900</v>
      </c>
      <c r="R24" s="267">
        <f t="shared" si="2"/>
        <v>0</v>
      </c>
      <c r="S24" s="264"/>
      <c r="T24" s="268">
        <f t="shared" si="3"/>
        <v>0</v>
      </c>
      <c r="U24" s="269" t="str">
        <f t="shared" si="4"/>
        <v/>
      </c>
      <c r="V24" s="243"/>
      <c r="W24" s="468">
        <v>1.5299999999999999E-2</v>
      </c>
      <c r="X24" s="370">
        <f t="shared" si="29"/>
        <v>1900</v>
      </c>
      <c r="Y24" s="267">
        <f t="shared" si="5"/>
        <v>29.07</v>
      </c>
      <c r="Z24" s="264"/>
      <c r="AA24" s="268">
        <f t="shared" si="15"/>
        <v>29.07</v>
      </c>
      <c r="AB24" s="269" t="str">
        <f t="shared" si="16"/>
        <v/>
      </c>
      <c r="AD24" s="243"/>
      <c r="AE24" s="468">
        <v>0</v>
      </c>
      <c r="AF24" s="370">
        <f t="shared" si="30"/>
        <v>1900</v>
      </c>
      <c r="AG24" s="267">
        <f t="shared" si="6"/>
        <v>0</v>
      </c>
      <c r="AH24" s="264"/>
      <c r="AI24" s="268">
        <f t="shared" si="18"/>
        <v>-29.07</v>
      </c>
      <c r="AJ24" s="269" t="str">
        <f t="shared" si="19"/>
        <v/>
      </c>
      <c r="AK24" s="243"/>
      <c r="AL24" s="468">
        <v>0</v>
      </c>
      <c r="AM24" s="370">
        <f t="shared" si="31"/>
        <v>1900</v>
      </c>
      <c r="AN24" s="267">
        <f t="shared" si="7"/>
        <v>0</v>
      </c>
      <c r="AO24" s="264"/>
      <c r="AP24" s="268">
        <f t="shared" si="21"/>
        <v>0</v>
      </c>
      <c r="AQ24" s="269" t="str">
        <f t="shared" si="22"/>
        <v/>
      </c>
      <c r="AR24" s="243"/>
      <c r="AS24" s="468">
        <v>0</v>
      </c>
      <c r="AT24" s="370">
        <f t="shared" si="32"/>
        <v>1900</v>
      </c>
      <c r="AU24" s="267">
        <f t="shared" si="8"/>
        <v>0</v>
      </c>
      <c r="AV24" s="264"/>
      <c r="AW24" s="268">
        <f t="shared" si="24"/>
        <v>0</v>
      </c>
      <c r="AX24" s="269" t="str">
        <f t="shared" si="25"/>
        <v/>
      </c>
    </row>
    <row r="25" spans="1:50" x14ac:dyDescent="0.35">
      <c r="A25" s="237"/>
      <c r="B25" s="71" t="s">
        <v>109</v>
      </c>
      <c r="C25" s="262"/>
      <c r="D25" s="263" t="s">
        <v>80</v>
      </c>
      <c r="E25" s="262"/>
      <c r="F25" s="264"/>
      <c r="G25" s="468"/>
      <c r="H25" s="370">
        <f t="shared" si="26"/>
        <v>1900</v>
      </c>
      <c r="I25" s="267">
        <f t="shared" si="0"/>
        <v>0</v>
      </c>
      <c r="J25" s="468"/>
      <c r="K25" s="370">
        <f t="shared" si="27"/>
        <v>1900</v>
      </c>
      <c r="L25" s="267">
        <f t="shared" si="1"/>
        <v>0</v>
      </c>
      <c r="M25" s="268">
        <f t="shared" si="11"/>
        <v>0</v>
      </c>
      <c r="N25" s="269" t="str">
        <f t="shared" si="12"/>
        <v/>
      </c>
      <c r="O25" s="267"/>
      <c r="P25" s="468">
        <v>0</v>
      </c>
      <c r="Q25" s="370">
        <f t="shared" si="28"/>
        <v>1900</v>
      </c>
      <c r="R25" s="267">
        <f t="shared" si="2"/>
        <v>0</v>
      </c>
      <c r="S25" s="264"/>
      <c r="T25" s="268">
        <f t="shared" si="3"/>
        <v>0</v>
      </c>
      <c r="U25" s="269" t="str">
        <f t="shared" si="4"/>
        <v/>
      </c>
      <c r="V25" s="243"/>
      <c r="W25" s="468">
        <v>0</v>
      </c>
      <c r="X25" s="370">
        <f t="shared" si="29"/>
        <v>1900</v>
      </c>
      <c r="Y25" s="267">
        <f t="shared" si="5"/>
        <v>0</v>
      </c>
      <c r="Z25" s="264"/>
      <c r="AA25" s="268">
        <f t="shared" si="15"/>
        <v>0</v>
      </c>
      <c r="AB25" s="269" t="str">
        <f t="shared" si="16"/>
        <v/>
      </c>
      <c r="AD25" s="243"/>
      <c r="AE25" s="468">
        <v>0</v>
      </c>
      <c r="AF25" s="370">
        <f t="shared" si="30"/>
        <v>1900</v>
      </c>
      <c r="AG25" s="267">
        <f t="shared" si="6"/>
        <v>0</v>
      </c>
      <c r="AH25" s="264"/>
      <c r="AI25" s="268">
        <f t="shared" si="18"/>
        <v>0</v>
      </c>
      <c r="AJ25" s="269" t="str">
        <f t="shared" si="19"/>
        <v/>
      </c>
      <c r="AK25" s="243"/>
      <c r="AL25" s="468">
        <v>0</v>
      </c>
      <c r="AM25" s="370">
        <f t="shared" si="31"/>
        <v>1900</v>
      </c>
      <c r="AN25" s="267">
        <f t="shared" si="7"/>
        <v>0</v>
      </c>
      <c r="AO25" s="264"/>
      <c r="AP25" s="268">
        <f t="shared" si="21"/>
        <v>0</v>
      </c>
      <c r="AQ25" s="269" t="str">
        <f t="shared" si="22"/>
        <v/>
      </c>
      <c r="AR25" s="243"/>
      <c r="AS25" s="468">
        <v>0.17949999999999999</v>
      </c>
      <c r="AT25" s="370">
        <f t="shared" si="32"/>
        <v>1900</v>
      </c>
      <c r="AU25" s="267">
        <f t="shared" si="8"/>
        <v>341.05</v>
      </c>
      <c r="AV25" s="264"/>
      <c r="AW25" s="268">
        <f t="shared" si="24"/>
        <v>341.05</v>
      </c>
      <c r="AX25" s="269" t="str">
        <f t="shared" si="25"/>
        <v/>
      </c>
    </row>
    <row r="26" spans="1:50" x14ac:dyDescent="0.35">
      <c r="A26" s="237"/>
      <c r="B26" s="66" t="s">
        <v>116</v>
      </c>
      <c r="C26" s="262"/>
      <c r="D26" s="263" t="s">
        <v>80</v>
      </c>
      <c r="E26" s="262"/>
      <c r="F26" s="264"/>
      <c r="G26" s="468"/>
      <c r="H26" s="370">
        <f t="shared" si="26"/>
        <v>1900</v>
      </c>
      <c r="I26" s="267">
        <f t="shared" si="0"/>
        <v>0</v>
      </c>
      <c r="J26" s="468"/>
      <c r="K26" s="370">
        <f t="shared" si="27"/>
        <v>1900</v>
      </c>
      <c r="L26" s="267">
        <f t="shared" si="1"/>
        <v>0</v>
      </c>
      <c r="M26" s="268">
        <f t="shared" si="11"/>
        <v>0</v>
      </c>
      <c r="N26" s="269" t="str">
        <f t="shared" si="12"/>
        <v/>
      </c>
      <c r="O26" s="267"/>
      <c r="P26" s="468">
        <v>-1E-4</v>
      </c>
      <c r="Q26" s="370">
        <f t="shared" si="28"/>
        <v>1900</v>
      </c>
      <c r="R26" s="267">
        <f t="shared" si="2"/>
        <v>-0.19</v>
      </c>
      <c r="S26" s="264"/>
      <c r="T26" s="268">
        <f t="shared" si="3"/>
        <v>-0.19</v>
      </c>
      <c r="U26" s="269" t="str">
        <f t="shared" si="4"/>
        <v/>
      </c>
      <c r="V26" s="243"/>
      <c r="W26" s="468">
        <v>-1E-4</v>
      </c>
      <c r="X26" s="370">
        <f t="shared" si="29"/>
        <v>1900</v>
      </c>
      <c r="Y26" s="267">
        <f t="shared" si="5"/>
        <v>-0.19</v>
      </c>
      <c r="Z26" s="264"/>
      <c r="AA26" s="268">
        <f t="shared" si="15"/>
        <v>0</v>
      </c>
      <c r="AB26" s="269">
        <f t="shared" si="16"/>
        <v>0</v>
      </c>
      <c r="AD26" s="243"/>
      <c r="AE26" s="468">
        <v>-1E-4</v>
      </c>
      <c r="AF26" s="370">
        <f t="shared" si="30"/>
        <v>1900</v>
      </c>
      <c r="AG26" s="267">
        <f t="shared" si="6"/>
        <v>-0.19</v>
      </c>
      <c r="AH26" s="264"/>
      <c r="AI26" s="268">
        <f t="shared" si="18"/>
        <v>0</v>
      </c>
      <c r="AJ26" s="269">
        <f t="shared" si="19"/>
        <v>0</v>
      </c>
      <c r="AK26" s="243"/>
      <c r="AL26" s="468">
        <v>-1E-4</v>
      </c>
      <c r="AM26" s="370">
        <f t="shared" si="31"/>
        <v>1900</v>
      </c>
      <c r="AN26" s="267">
        <f t="shared" si="7"/>
        <v>-0.19</v>
      </c>
      <c r="AO26" s="264"/>
      <c r="AP26" s="268">
        <f t="shared" si="21"/>
        <v>0</v>
      </c>
      <c r="AQ26" s="269">
        <f t="shared" si="22"/>
        <v>0</v>
      </c>
      <c r="AR26" s="243"/>
      <c r="AS26" s="468">
        <v>0</v>
      </c>
      <c r="AT26" s="370">
        <f t="shared" si="32"/>
        <v>1900</v>
      </c>
      <c r="AU26" s="267">
        <f t="shared" si="8"/>
        <v>0</v>
      </c>
      <c r="AV26" s="264"/>
      <c r="AW26" s="268">
        <f t="shared" si="24"/>
        <v>0.19</v>
      </c>
      <c r="AX26" s="269" t="str">
        <f t="shared" si="25"/>
        <v/>
      </c>
    </row>
    <row r="27" spans="1:50" x14ac:dyDescent="0.35">
      <c r="A27" s="237"/>
      <c r="B27" s="71" t="s">
        <v>111</v>
      </c>
      <c r="C27" s="262"/>
      <c r="D27" s="263" t="s">
        <v>80</v>
      </c>
      <c r="E27" s="262"/>
      <c r="F27" s="264"/>
      <c r="G27" s="468"/>
      <c r="H27" s="370">
        <f t="shared" si="26"/>
        <v>1900</v>
      </c>
      <c r="I27" s="267">
        <f t="shared" si="0"/>
        <v>0</v>
      </c>
      <c r="J27" s="468"/>
      <c r="K27" s="370">
        <f t="shared" si="27"/>
        <v>1900</v>
      </c>
      <c r="L27" s="267">
        <f t="shared" si="1"/>
        <v>0</v>
      </c>
      <c r="M27" s="268">
        <f t="shared" si="11"/>
        <v>0</v>
      </c>
      <c r="N27" s="269" t="str">
        <f t="shared" si="12"/>
        <v/>
      </c>
      <c r="O27" s="267"/>
      <c r="P27" s="468">
        <v>0</v>
      </c>
      <c r="Q27" s="370">
        <f t="shared" si="28"/>
        <v>1900</v>
      </c>
      <c r="R27" s="267">
        <f t="shared" si="2"/>
        <v>0</v>
      </c>
      <c r="S27" s="264"/>
      <c r="T27" s="268">
        <f t="shared" si="3"/>
        <v>0</v>
      </c>
      <c r="U27" s="269" t="str">
        <f t="shared" si="4"/>
        <v/>
      </c>
      <c r="V27" s="243"/>
      <c r="W27" s="468">
        <v>-6.7000000000000002E-3</v>
      </c>
      <c r="X27" s="370">
        <f t="shared" si="29"/>
        <v>1900</v>
      </c>
      <c r="Y27" s="267">
        <f t="shared" si="5"/>
        <v>-12.73</v>
      </c>
      <c r="Z27" s="264"/>
      <c r="AA27" s="268">
        <f t="shared" si="15"/>
        <v>-12.73</v>
      </c>
      <c r="AB27" s="269" t="str">
        <f t="shared" si="16"/>
        <v/>
      </c>
      <c r="AD27" s="243"/>
      <c r="AE27" s="468">
        <v>-6.7000000000000002E-3</v>
      </c>
      <c r="AF27" s="370">
        <f t="shared" si="30"/>
        <v>1900</v>
      </c>
      <c r="AG27" s="267">
        <f t="shared" si="6"/>
        <v>-12.73</v>
      </c>
      <c r="AH27" s="264"/>
      <c r="AI27" s="268">
        <f t="shared" si="18"/>
        <v>0</v>
      </c>
      <c r="AJ27" s="269">
        <f t="shared" si="19"/>
        <v>0</v>
      </c>
      <c r="AK27" s="243"/>
      <c r="AL27" s="468">
        <v>-6.7000000000000002E-3</v>
      </c>
      <c r="AM27" s="370">
        <f t="shared" si="31"/>
        <v>1900</v>
      </c>
      <c r="AN27" s="267">
        <f t="shared" si="7"/>
        <v>-12.73</v>
      </c>
      <c r="AO27" s="264"/>
      <c r="AP27" s="268">
        <f t="shared" si="21"/>
        <v>0</v>
      </c>
      <c r="AQ27" s="269">
        <f t="shared" si="22"/>
        <v>0</v>
      </c>
      <c r="AR27" s="243"/>
      <c r="AS27" s="468">
        <v>0</v>
      </c>
      <c r="AT27" s="370">
        <f t="shared" si="32"/>
        <v>1900</v>
      </c>
      <c r="AU27" s="267">
        <f t="shared" si="8"/>
        <v>0</v>
      </c>
      <c r="AV27" s="264"/>
      <c r="AW27" s="268">
        <f t="shared" si="24"/>
        <v>12.73</v>
      </c>
      <c r="AX27" s="269" t="str">
        <f t="shared" si="25"/>
        <v/>
      </c>
    </row>
    <row r="28" spans="1:50" x14ac:dyDescent="0.35">
      <c r="A28" s="237"/>
      <c r="B28" s="66" t="s">
        <v>121</v>
      </c>
      <c r="C28" s="262"/>
      <c r="D28" s="263" t="s">
        <v>80</v>
      </c>
      <c r="E28" s="262"/>
      <c r="F28" s="264"/>
      <c r="G28" s="468"/>
      <c r="H28" s="370">
        <f t="shared" si="26"/>
        <v>1900</v>
      </c>
      <c r="I28" s="267">
        <f t="shared" si="0"/>
        <v>0</v>
      </c>
      <c r="J28" s="468"/>
      <c r="K28" s="370">
        <f t="shared" si="27"/>
        <v>1900</v>
      </c>
      <c r="L28" s="267">
        <f t="shared" si="1"/>
        <v>0</v>
      </c>
      <c r="M28" s="268">
        <f t="shared" si="11"/>
        <v>0</v>
      </c>
      <c r="N28" s="269" t="str">
        <f t="shared" si="12"/>
        <v/>
      </c>
      <c r="O28" s="267"/>
      <c r="P28" s="468">
        <v>0</v>
      </c>
      <c r="Q28" s="370">
        <f t="shared" si="28"/>
        <v>1900</v>
      </c>
      <c r="R28" s="267">
        <f t="shared" si="2"/>
        <v>0</v>
      </c>
      <c r="S28" s="264"/>
      <c r="T28" s="268">
        <f t="shared" si="3"/>
        <v>0</v>
      </c>
      <c r="U28" s="269" t="str">
        <f t="shared" si="4"/>
        <v/>
      </c>
      <c r="V28" s="243"/>
      <c r="W28" s="468">
        <v>-2.47E-2</v>
      </c>
      <c r="X28" s="370">
        <f t="shared" si="29"/>
        <v>1900</v>
      </c>
      <c r="Y28" s="267">
        <f t="shared" si="5"/>
        <v>-46.93</v>
      </c>
      <c r="Z28" s="264"/>
      <c r="AA28" s="268">
        <f t="shared" si="15"/>
        <v>-46.93</v>
      </c>
      <c r="AB28" s="269" t="str">
        <f t="shared" si="16"/>
        <v/>
      </c>
      <c r="AD28" s="243"/>
      <c r="AE28" s="468">
        <v>-2.47E-2</v>
      </c>
      <c r="AF28" s="370">
        <f t="shared" si="30"/>
        <v>1900</v>
      </c>
      <c r="AG28" s="267">
        <f t="shared" si="6"/>
        <v>-46.93</v>
      </c>
      <c r="AH28" s="264"/>
      <c r="AI28" s="268">
        <f t="shared" si="18"/>
        <v>0</v>
      </c>
      <c r="AJ28" s="269">
        <f t="shared" si="19"/>
        <v>0</v>
      </c>
      <c r="AK28" s="243"/>
      <c r="AL28" s="468">
        <v>-2.47E-2</v>
      </c>
      <c r="AM28" s="370">
        <f t="shared" si="31"/>
        <v>1900</v>
      </c>
      <c r="AN28" s="267">
        <f t="shared" si="7"/>
        <v>-46.93</v>
      </c>
      <c r="AO28" s="264"/>
      <c r="AP28" s="268">
        <f t="shared" si="21"/>
        <v>0</v>
      </c>
      <c r="AQ28" s="269">
        <f t="shared" si="22"/>
        <v>0</v>
      </c>
      <c r="AR28" s="243"/>
      <c r="AS28" s="468">
        <v>-2.47E-2</v>
      </c>
      <c r="AT28" s="370">
        <f t="shared" si="32"/>
        <v>1900</v>
      </c>
      <c r="AU28" s="267">
        <f t="shared" si="8"/>
        <v>-46.93</v>
      </c>
      <c r="AV28" s="264"/>
      <c r="AW28" s="268">
        <f t="shared" si="24"/>
        <v>0</v>
      </c>
      <c r="AX28" s="269">
        <f t="shared" si="25"/>
        <v>0</v>
      </c>
    </row>
    <row r="29" spans="1:50" x14ac:dyDescent="0.35">
      <c r="A29" s="237"/>
      <c r="B29" s="66" t="s">
        <v>112</v>
      </c>
      <c r="C29" s="262"/>
      <c r="D29" s="263" t="s">
        <v>80</v>
      </c>
      <c r="E29" s="262"/>
      <c r="F29" s="264"/>
      <c r="G29" s="468"/>
      <c r="H29" s="370">
        <f t="shared" si="26"/>
        <v>1900</v>
      </c>
      <c r="I29" s="267">
        <f>H29*G29</f>
        <v>0</v>
      </c>
      <c r="J29" s="468"/>
      <c r="K29" s="370">
        <f t="shared" si="27"/>
        <v>1900</v>
      </c>
      <c r="L29" s="267">
        <f>K29*J29</f>
        <v>0</v>
      </c>
      <c r="M29" s="268">
        <f t="shared" si="11"/>
        <v>0</v>
      </c>
      <c r="N29" s="269" t="str">
        <f t="shared" si="12"/>
        <v/>
      </c>
      <c r="O29" s="267"/>
      <c r="P29" s="468">
        <v>-0.25280000000000002</v>
      </c>
      <c r="Q29" s="370">
        <f t="shared" si="28"/>
        <v>1900</v>
      </c>
      <c r="R29" s="267">
        <f>Q29*P29</f>
        <v>-480.32000000000005</v>
      </c>
      <c r="S29" s="264"/>
      <c r="T29" s="268">
        <f t="shared" si="3"/>
        <v>-480.32000000000005</v>
      </c>
      <c r="U29" s="269" t="str">
        <f t="shared" si="4"/>
        <v/>
      </c>
      <c r="V29" s="243"/>
      <c r="W29" s="468">
        <v>-0.25280000000000002</v>
      </c>
      <c r="X29" s="370">
        <f t="shared" si="29"/>
        <v>1900</v>
      </c>
      <c r="Y29" s="267">
        <f>X29*W29</f>
        <v>-480.32000000000005</v>
      </c>
      <c r="Z29" s="264"/>
      <c r="AA29" s="268">
        <f>Y29-R29</f>
        <v>0</v>
      </c>
      <c r="AB29" s="269">
        <f>IF(OR(R29=0,Y29=0),"",(AA29/R29))</f>
        <v>0</v>
      </c>
      <c r="AD29" s="243"/>
      <c r="AE29" s="468">
        <v>0</v>
      </c>
      <c r="AF29" s="370">
        <f t="shared" si="30"/>
        <v>1900</v>
      </c>
      <c r="AG29" s="267">
        <f>AF29*AE29</f>
        <v>0</v>
      </c>
      <c r="AH29" s="264"/>
      <c r="AI29" s="268">
        <f>AG29-Y29</f>
        <v>480.32000000000005</v>
      </c>
      <c r="AJ29" s="269" t="str">
        <f>IF(OR(Y29=0,AG29=0),"",(AI29/Y29))</f>
        <v/>
      </c>
      <c r="AK29" s="243"/>
      <c r="AL29" s="468">
        <v>0</v>
      </c>
      <c r="AM29" s="370">
        <f t="shared" si="31"/>
        <v>1900</v>
      </c>
      <c r="AN29" s="267">
        <f>AM29*AL29</f>
        <v>0</v>
      </c>
      <c r="AO29" s="264"/>
      <c r="AP29" s="268">
        <f>AN29-AG29</f>
        <v>0</v>
      </c>
      <c r="AQ29" s="269" t="str">
        <f>IF(OR(AG29=0,AN29=0),"",(AP29/AG29))</f>
        <v/>
      </c>
      <c r="AR29" s="243"/>
      <c r="AS29" s="468">
        <v>0</v>
      </c>
      <c r="AT29" s="370">
        <f t="shared" si="32"/>
        <v>1900</v>
      </c>
      <c r="AU29" s="267">
        <f>AT29*AS29</f>
        <v>0</v>
      </c>
      <c r="AV29" s="264"/>
      <c r="AW29" s="268">
        <f>AU29-AN29</f>
        <v>0</v>
      </c>
      <c r="AX29" s="269" t="str">
        <f>IF(OR(AN29=0,AU29=0),"",(AW29/AN29))</f>
        <v/>
      </c>
    </row>
    <row r="30" spans="1:50" x14ac:dyDescent="0.35">
      <c r="A30" s="237"/>
      <c r="B30" s="66" t="s">
        <v>113</v>
      </c>
      <c r="C30" s="262"/>
      <c r="D30" s="263" t="s">
        <v>80</v>
      </c>
      <c r="E30" s="262"/>
      <c r="F30" s="264"/>
      <c r="G30" s="468"/>
      <c r="H30" s="370">
        <f t="shared" si="26"/>
        <v>1900</v>
      </c>
      <c r="I30" s="267">
        <f>H30*G30</f>
        <v>0</v>
      </c>
      <c r="J30" s="468"/>
      <c r="K30" s="370">
        <f t="shared" si="27"/>
        <v>1900</v>
      </c>
      <c r="L30" s="267">
        <f>K30*J30</f>
        <v>0</v>
      </c>
      <c r="M30" s="268">
        <f>L30-I30</f>
        <v>0</v>
      </c>
      <c r="N30" s="269" t="str">
        <f>IF(OR(I30=0,L30=0),"",(M30/I30))</f>
        <v/>
      </c>
      <c r="O30" s="267"/>
      <c r="P30" s="468">
        <v>-5.0599999999999999E-2</v>
      </c>
      <c r="Q30" s="370">
        <f t="shared" si="28"/>
        <v>1900</v>
      </c>
      <c r="R30" s="267">
        <f>Q30*P30</f>
        <v>-96.14</v>
      </c>
      <c r="S30" s="264"/>
      <c r="T30" s="268">
        <f>R30-L30</f>
        <v>-96.14</v>
      </c>
      <c r="U30" s="269" t="str">
        <f>IF(OR(L30=0,R30=0),"",(T30/L30))</f>
        <v/>
      </c>
      <c r="V30" s="243"/>
      <c r="W30" s="468">
        <v>-5.0599999999999999E-2</v>
      </c>
      <c r="X30" s="370">
        <f t="shared" si="29"/>
        <v>1900</v>
      </c>
      <c r="Y30" s="267">
        <f>X30*W30</f>
        <v>-96.14</v>
      </c>
      <c r="Z30" s="264"/>
      <c r="AA30" s="268">
        <f>Y30-R30</f>
        <v>0</v>
      </c>
      <c r="AB30" s="269">
        <f>IF(OR(R30=0,Y30=0),"",(AA30/R30))</f>
        <v>0</v>
      </c>
      <c r="AD30" s="243"/>
      <c r="AE30" s="468">
        <v>-5.0599999999999999E-2</v>
      </c>
      <c r="AF30" s="370">
        <f t="shared" si="30"/>
        <v>1900</v>
      </c>
      <c r="AG30" s="267">
        <f>AF30*AE30</f>
        <v>-96.14</v>
      </c>
      <c r="AH30" s="264"/>
      <c r="AI30" s="268">
        <f>AG30-Y30</f>
        <v>0</v>
      </c>
      <c r="AJ30" s="269">
        <f>IF(OR(Y30=0,AG30=0),"",(AI30/Y30))</f>
        <v>0</v>
      </c>
      <c r="AK30" s="243"/>
      <c r="AL30" s="468">
        <v>-5.0599999999999999E-2</v>
      </c>
      <c r="AM30" s="370">
        <f t="shared" si="31"/>
        <v>1900</v>
      </c>
      <c r="AN30" s="267">
        <f>AM30*AL30</f>
        <v>-96.14</v>
      </c>
      <c r="AO30" s="264"/>
      <c r="AP30" s="268">
        <f>AN30-AG30</f>
        <v>0</v>
      </c>
      <c r="AQ30" s="269">
        <f>IF(OR(AG30=0,AN30=0),"",(AP30/AG30))</f>
        <v>0</v>
      </c>
      <c r="AR30" s="243"/>
      <c r="AS30" s="468">
        <v>-5.0599999999999999E-2</v>
      </c>
      <c r="AT30" s="370">
        <f t="shared" si="32"/>
        <v>1900</v>
      </c>
      <c r="AU30" s="267">
        <f>AT30*AS30</f>
        <v>-96.14</v>
      </c>
      <c r="AV30" s="264"/>
      <c r="AW30" s="268">
        <f>AU30-AN30</f>
        <v>0</v>
      </c>
      <c r="AX30" s="269">
        <f>IF(OR(AN30=0,AU30=0),"",(AW30/AN30))</f>
        <v>0</v>
      </c>
    </row>
    <row r="31" spans="1:50" x14ac:dyDescent="0.35">
      <c r="A31" s="237"/>
      <c r="B31" s="72" t="s">
        <v>114</v>
      </c>
      <c r="C31" s="262"/>
      <c r="D31" s="263" t="s">
        <v>80</v>
      </c>
      <c r="E31" s="262"/>
      <c r="F31" s="264"/>
      <c r="G31" s="468"/>
      <c r="H31" s="370">
        <f t="shared" si="26"/>
        <v>1900</v>
      </c>
      <c r="I31" s="267">
        <f t="shared" ref="I31:I33" si="33">H31*G31</f>
        <v>0</v>
      </c>
      <c r="J31" s="468"/>
      <c r="K31" s="370">
        <f t="shared" si="27"/>
        <v>1900</v>
      </c>
      <c r="L31" s="267">
        <f t="shared" si="1"/>
        <v>0</v>
      </c>
      <c r="M31" s="268">
        <f t="shared" si="11"/>
        <v>0</v>
      </c>
      <c r="N31" s="269" t="str">
        <f t="shared" si="12"/>
        <v/>
      </c>
      <c r="O31" s="267"/>
      <c r="P31" s="468">
        <v>0</v>
      </c>
      <c r="Q31" s="370">
        <f t="shared" si="28"/>
        <v>1900</v>
      </c>
      <c r="R31" s="267">
        <f t="shared" si="2"/>
        <v>0</v>
      </c>
      <c r="S31" s="264"/>
      <c r="T31" s="268">
        <f t="shared" si="3"/>
        <v>0</v>
      </c>
      <c r="U31" s="269" t="str">
        <f t="shared" si="4"/>
        <v/>
      </c>
      <c r="V31" s="243"/>
      <c r="W31" s="468">
        <v>-0.13239999999999999</v>
      </c>
      <c r="X31" s="370">
        <f t="shared" si="29"/>
        <v>1900</v>
      </c>
      <c r="Y31" s="267">
        <f t="shared" si="5"/>
        <v>-251.55999999999997</v>
      </c>
      <c r="Z31" s="264"/>
      <c r="AA31" s="268">
        <f t="shared" si="15"/>
        <v>-251.55999999999997</v>
      </c>
      <c r="AB31" s="269" t="str">
        <f t="shared" si="16"/>
        <v/>
      </c>
      <c r="AD31" s="243"/>
      <c r="AE31" s="468">
        <v>-0.13239999999999999</v>
      </c>
      <c r="AF31" s="370">
        <f t="shared" si="30"/>
        <v>1900</v>
      </c>
      <c r="AG31" s="267">
        <f t="shared" si="6"/>
        <v>-251.55999999999997</v>
      </c>
      <c r="AH31" s="264"/>
      <c r="AI31" s="268">
        <f t="shared" si="18"/>
        <v>0</v>
      </c>
      <c r="AJ31" s="269">
        <f t="shared" si="19"/>
        <v>0</v>
      </c>
      <c r="AK31" s="243"/>
      <c r="AL31" s="468">
        <v>-0.13239999999999999</v>
      </c>
      <c r="AM31" s="370">
        <f t="shared" si="31"/>
        <v>1900</v>
      </c>
      <c r="AN31" s="267">
        <f t="shared" si="7"/>
        <v>-251.55999999999997</v>
      </c>
      <c r="AO31" s="264"/>
      <c r="AP31" s="268">
        <f t="shared" si="21"/>
        <v>0</v>
      </c>
      <c r="AQ31" s="269">
        <f t="shared" si="22"/>
        <v>0</v>
      </c>
      <c r="AR31" s="243"/>
      <c r="AS31" s="468">
        <v>-0.13239999999999999</v>
      </c>
      <c r="AT31" s="370">
        <f t="shared" si="32"/>
        <v>1900</v>
      </c>
      <c r="AU31" s="267">
        <f t="shared" si="8"/>
        <v>-251.55999999999997</v>
      </c>
      <c r="AV31" s="264"/>
      <c r="AW31" s="268">
        <f t="shared" si="24"/>
        <v>0</v>
      </c>
      <c r="AX31" s="269">
        <f t="shared" si="25"/>
        <v>0</v>
      </c>
    </row>
    <row r="32" spans="1:50" x14ac:dyDescent="0.35">
      <c r="A32" s="237"/>
      <c r="B32" s="285" t="s">
        <v>68</v>
      </c>
      <c r="C32" s="262"/>
      <c r="D32" s="263" t="s">
        <v>80</v>
      </c>
      <c r="E32" s="262"/>
      <c r="F32" s="264"/>
      <c r="G32" s="109">
        <v>7.3673999999999999</v>
      </c>
      <c r="H32" s="370">
        <f>$G$11</f>
        <v>1900</v>
      </c>
      <c r="I32" s="267">
        <f t="shared" si="33"/>
        <v>13998.06</v>
      </c>
      <c r="J32" s="109">
        <v>7.7062999999999997</v>
      </c>
      <c r="K32" s="370">
        <f>$G$11</f>
        <v>1900</v>
      </c>
      <c r="L32" s="267">
        <f t="shared" si="1"/>
        <v>14641.97</v>
      </c>
      <c r="M32" s="268">
        <f t="shared" si="11"/>
        <v>643.90999999999985</v>
      </c>
      <c r="N32" s="269">
        <f t="shared" si="12"/>
        <v>4.5999945706762212E-2</v>
      </c>
      <c r="O32" s="267"/>
      <c r="P32" s="109">
        <v>8.9381000000000004</v>
      </c>
      <c r="Q32" s="370">
        <f>$G$11</f>
        <v>1900</v>
      </c>
      <c r="R32" s="267">
        <f t="shared" si="2"/>
        <v>16982.39</v>
      </c>
      <c r="S32" s="264"/>
      <c r="T32" s="268">
        <f t="shared" si="3"/>
        <v>2340.42</v>
      </c>
      <c r="U32" s="269">
        <f t="shared" si="4"/>
        <v>0.15984324513709564</v>
      </c>
      <c r="V32" s="243"/>
      <c r="W32" s="109">
        <v>9.5023999999999997</v>
      </c>
      <c r="X32" s="370">
        <f>$G$11</f>
        <v>1900</v>
      </c>
      <c r="Y32" s="267">
        <f t="shared" si="5"/>
        <v>18054.560000000001</v>
      </c>
      <c r="Z32" s="264"/>
      <c r="AA32" s="268">
        <f t="shared" si="15"/>
        <v>1072.1700000000019</v>
      </c>
      <c r="AB32" s="269">
        <f t="shared" si="16"/>
        <v>6.3134223157046906E-2</v>
      </c>
      <c r="AD32" s="243"/>
      <c r="AE32" s="109">
        <v>9.9773999999999994</v>
      </c>
      <c r="AF32" s="370">
        <f>$G$11</f>
        <v>1900</v>
      </c>
      <c r="AG32" s="267">
        <f t="shared" si="6"/>
        <v>18957.059999999998</v>
      </c>
      <c r="AH32" s="264"/>
      <c r="AI32" s="268">
        <f t="shared" si="18"/>
        <v>902.49999999999636</v>
      </c>
      <c r="AJ32" s="269">
        <f t="shared" si="19"/>
        <v>4.9987371611382184E-2</v>
      </c>
      <c r="AK32" s="243"/>
      <c r="AL32" s="109">
        <v>10.825900000000001</v>
      </c>
      <c r="AM32" s="370">
        <f>$G$11</f>
        <v>1900</v>
      </c>
      <c r="AN32" s="267">
        <f t="shared" si="7"/>
        <v>20569.210000000003</v>
      </c>
      <c r="AO32" s="264"/>
      <c r="AP32" s="268">
        <f t="shared" si="21"/>
        <v>1612.1500000000051</v>
      </c>
      <c r="AQ32" s="269">
        <f t="shared" si="22"/>
        <v>8.5042195361517303E-2</v>
      </c>
      <c r="AR32" s="243"/>
      <c r="AS32" s="109">
        <v>11.34</v>
      </c>
      <c r="AT32" s="370">
        <f>$G$11</f>
        <v>1900</v>
      </c>
      <c r="AU32" s="267">
        <f t="shared" si="8"/>
        <v>21546</v>
      </c>
      <c r="AV32" s="264"/>
      <c r="AW32" s="268">
        <f t="shared" si="24"/>
        <v>976.78999999999724</v>
      </c>
      <c r="AX32" s="269">
        <f t="shared" si="25"/>
        <v>4.7487968667731875E-2</v>
      </c>
    </row>
    <row r="33" spans="1:50" x14ac:dyDescent="0.35">
      <c r="A33" s="237"/>
      <c r="B33" s="87" t="s">
        <v>69</v>
      </c>
      <c r="C33" s="262"/>
      <c r="D33" s="263" t="s">
        <v>80</v>
      </c>
      <c r="E33" s="262"/>
      <c r="F33" s="264"/>
      <c r="G33" s="109">
        <v>0</v>
      </c>
      <c r="H33" s="370">
        <f>$G$11</f>
        <v>1900</v>
      </c>
      <c r="I33" s="267">
        <f t="shared" si="33"/>
        <v>0</v>
      </c>
      <c r="J33" s="109">
        <v>0</v>
      </c>
      <c r="K33" s="370">
        <f>$G$11</f>
        <v>1900</v>
      </c>
      <c r="L33" s="267">
        <f t="shared" si="1"/>
        <v>0</v>
      </c>
      <c r="M33" s="268">
        <f t="shared" si="11"/>
        <v>0</v>
      </c>
      <c r="N33" s="269" t="str">
        <f t="shared" si="12"/>
        <v/>
      </c>
      <c r="O33" s="267"/>
      <c r="P33" s="109">
        <v>1.95E-2</v>
      </c>
      <c r="Q33" s="370">
        <f>$G$11</f>
        <v>1900</v>
      </c>
      <c r="R33" s="267">
        <f t="shared" si="2"/>
        <v>37.049999999999997</v>
      </c>
      <c r="S33" s="264"/>
      <c r="T33" s="268">
        <f t="shared" si="3"/>
        <v>37.049999999999997</v>
      </c>
      <c r="U33" s="269" t="str">
        <f t="shared" si="4"/>
        <v/>
      </c>
      <c r="V33" s="243"/>
      <c r="W33" s="109">
        <v>1.95E-2</v>
      </c>
      <c r="X33" s="370">
        <f>$G$11</f>
        <v>1900</v>
      </c>
      <c r="Y33" s="267">
        <f t="shared" si="5"/>
        <v>37.049999999999997</v>
      </c>
      <c r="Z33" s="264"/>
      <c r="AA33" s="268">
        <f t="shared" si="15"/>
        <v>0</v>
      </c>
      <c r="AB33" s="269">
        <f t="shared" si="16"/>
        <v>0</v>
      </c>
      <c r="AD33" s="243"/>
      <c r="AE33" s="109">
        <v>1.95E-2</v>
      </c>
      <c r="AF33" s="370">
        <f>$G$11</f>
        <v>1900</v>
      </c>
      <c r="AG33" s="267">
        <f t="shared" si="6"/>
        <v>37.049999999999997</v>
      </c>
      <c r="AH33" s="264"/>
      <c r="AI33" s="268">
        <f t="shared" si="18"/>
        <v>0</v>
      </c>
      <c r="AJ33" s="269">
        <f t="shared" si="19"/>
        <v>0</v>
      </c>
      <c r="AK33" s="243"/>
      <c r="AL33" s="109">
        <v>1.95E-2</v>
      </c>
      <c r="AM33" s="370">
        <f>$G$11</f>
        <v>1900</v>
      </c>
      <c r="AN33" s="267">
        <f t="shared" si="7"/>
        <v>37.049999999999997</v>
      </c>
      <c r="AO33" s="264"/>
      <c r="AP33" s="268">
        <f t="shared" si="21"/>
        <v>0</v>
      </c>
      <c r="AQ33" s="269">
        <f t="shared" si="22"/>
        <v>0</v>
      </c>
      <c r="AR33" s="243"/>
      <c r="AS33" s="109">
        <v>1.95E-2</v>
      </c>
      <c r="AT33" s="370">
        <f>$G$11</f>
        <v>1900</v>
      </c>
      <c r="AU33" s="267">
        <f t="shared" si="8"/>
        <v>37.049999999999997</v>
      </c>
      <c r="AV33" s="264"/>
      <c r="AW33" s="268">
        <f t="shared" si="24"/>
        <v>0</v>
      </c>
      <c r="AX33" s="269">
        <f t="shared" si="25"/>
        <v>0</v>
      </c>
    </row>
    <row r="34" spans="1:50" x14ac:dyDescent="0.35">
      <c r="A34" s="237"/>
      <c r="B34" s="431" t="s">
        <v>28</v>
      </c>
      <c r="C34" s="432"/>
      <c r="D34" s="433"/>
      <c r="E34" s="432"/>
      <c r="F34" s="434"/>
      <c r="G34" s="435"/>
      <c r="H34" s="436"/>
      <c r="I34" s="437">
        <f>SUM(I16:I33)</f>
        <v>14226.71</v>
      </c>
      <c r="J34" s="435"/>
      <c r="K34" s="436"/>
      <c r="L34" s="437">
        <f>SUM(L16:L33)</f>
        <v>14918.74</v>
      </c>
      <c r="M34" s="438">
        <f t="shared" si="11"/>
        <v>692.03000000000065</v>
      </c>
      <c r="N34" s="439">
        <f t="shared" si="12"/>
        <v>4.8643010225132913E-2</v>
      </c>
      <c r="O34" s="437"/>
      <c r="P34" s="435"/>
      <c r="Q34" s="436"/>
      <c r="R34" s="437">
        <f>SUM(R16:R33)</f>
        <v>16912.199999999997</v>
      </c>
      <c r="S34" s="434"/>
      <c r="T34" s="438">
        <f t="shared" si="3"/>
        <v>1993.4599999999973</v>
      </c>
      <c r="U34" s="439">
        <f t="shared" si="4"/>
        <v>0.13362120393545282</v>
      </c>
      <c r="V34" s="243"/>
      <c r="W34" s="435"/>
      <c r="X34" s="436"/>
      <c r="Y34" s="437">
        <f>SUM(Y16:Y33)</f>
        <v>18378.810000000001</v>
      </c>
      <c r="Z34" s="434"/>
      <c r="AA34" s="438">
        <f t="shared" si="15"/>
        <v>1466.6100000000042</v>
      </c>
      <c r="AB34" s="439">
        <f t="shared" si="16"/>
        <v>8.6719054883457172E-2</v>
      </c>
      <c r="AD34" s="243"/>
      <c r="AE34" s="435"/>
      <c r="AF34" s="436"/>
      <c r="AG34" s="437">
        <f>SUM(AG16:AG33)</f>
        <v>19895.459999999995</v>
      </c>
      <c r="AH34" s="434"/>
      <c r="AI34" s="438">
        <f t="shared" si="18"/>
        <v>1516.6499999999942</v>
      </c>
      <c r="AJ34" s="439">
        <f t="shared" si="19"/>
        <v>8.2521664895605001E-2</v>
      </c>
      <c r="AK34" s="243"/>
      <c r="AL34" s="435"/>
      <c r="AM34" s="436"/>
      <c r="AN34" s="437">
        <f>SUM(AN16:AN33)</f>
        <v>21495.11</v>
      </c>
      <c r="AO34" s="434"/>
      <c r="AP34" s="438">
        <f t="shared" si="21"/>
        <v>1599.6500000000051</v>
      </c>
      <c r="AQ34" s="439">
        <f t="shared" si="22"/>
        <v>8.0402765253982836E-2</v>
      </c>
      <c r="AR34" s="243"/>
      <c r="AS34" s="435"/>
      <c r="AT34" s="436"/>
      <c r="AU34" s="437">
        <f>SUM(AU16:AU33)</f>
        <v>22876.41</v>
      </c>
      <c r="AV34" s="434"/>
      <c r="AW34" s="438">
        <f t="shared" si="24"/>
        <v>1381.2999999999993</v>
      </c>
      <c r="AX34" s="439">
        <f t="shared" si="25"/>
        <v>6.4261127298255241E-2</v>
      </c>
    </row>
    <row r="35" spans="1:50" ht="15.75" customHeight="1" x14ac:dyDescent="0.35">
      <c r="A35" s="237"/>
      <c r="B35" s="66" t="s">
        <v>29</v>
      </c>
      <c r="C35" s="264"/>
      <c r="D35" s="263" t="s">
        <v>30</v>
      </c>
      <c r="E35" s="264"/>
      <c r="F35" s="264"/>
      <c r="G35" s="282">
        <f>G54</f>
        <v>0.1076</v>
      </c>
      <c r="H35" s="488">
        <f>$G$12*(1+G67)-$G$12</f>
        <v>26550.000000000116</v>
      </c>
      <c r="I35" s="284">
        <f>H35*G35</f>
        <v>2856.7800000000125</v>
      </c>
      <c r="J35" s="282">
        <f>J54</f>
        <v>0.1076</v>
      </c>
      <c r="K35" s="488">
        <f>$G$12*(1+J67)-$G$12</f>
        <v>26550.000000000116</v>
      </c>
      <c r="L35" s="284">
        <f>K35*J35</f>
        <v>2856.7800000000125</v>
      </c>
      <c r="M35" s="268">
        <f t="shared" si="11"/>
        <v>0</v>
      </c>
      <c r="N35" s="269">
        <f t="shared" si="12"/>
        <v>0</v>
      </c>
      <c r="O35" s="284"/>
      <c r="P35" s="282">
        <f>P54</f>
        <v>0.1076</v>
      </c>
      <c r="Q35" s="488">
        <f>$G$12*(1+P67)-$G$12</f>
        <v>26550.000000000116</v>
      </c>
      <c r="R35" s="284">
        <f>Q35*P35</f>
        <v>2856.7800000000125</v>
      </c>
      <c r="S35" s="264"/>
      <c r="T35" s="268">
        <f t="shared" si="3"/>
        <v>0</v>
      </c>
      <c r="U35" s="269">
        <f t="shared" si="4"/>
        <v>0</v>
      </c>
      <c r="V35" s="243"/>
      <c r="W35" s="282">
        <f>W54</f>
        <v>0.1076</v>
      </c>
      <c r="X35" s="488">
        <f>$G$12*(1+W67)-$G$12</f>
        <v>26550.000000000116</v>
      </c>
      <c r="Y35" s="284">
        <f>X35*W35</f>
        <v>2856.7800000000125</v>
      </c>
      <c r="Z35" s="264"/>
      <c r="AA35" s="268">
        <f t="shared" si="15"/>
        <v>0</v>
      </c>
      <c r="AB35" s="269">
        <f t="shared" si="16"/>
        <v>0</v>
      </c>
      <c r="AD35" s="243"/>
      <c r="AE35" s="282">
        <f>AE54</f>
        <v>0.1076</v>
      </c>
      <c r="AF35" s="488">
        <f>$G$12*(1+AE67)-$G$12</f>
        <v>26550.000000000116</v>
      </c>
      <c r="AG35" s="284">
        <f>AF35*AE35</f>
        <v>2856.7800000000125</v>
      </c>
      <c r="AH35" s="264"/>
      <c r="AI35" s="268">
        <f t="shared" si="18"/>
        <v>0</v>
      </c>
      <c r="AJ35" s="269">
        <f t="shared" si="19"/>
        <v>0</v>
      </c>
      <c r="AK35" s="243"/>
      <c r="AL35" s="282">
        <f>AL54</f>
        <v>0.1076</v>
      </c>
      <c r="AM35" s="488">
        <f>$G$12*(1+AL67)-$G$12</f>
        <v>26550.000000000116</v>
      </c>
      <c r="AN35" s="284">
        <f>AM35*AL35</f>
        <v>2856.7800000000125</v>
      </c>
      <c r="AO35" s="264"/>
      <c r="AP35" s="268">
        <f t="shared" si="21"/>
        <v>0</v>
      </c>
      <c r="AQ35" s="269">
        <f t="shared" si="22"/>
        <v>0</v>
      </c>
      <c r="AR35" s="243"/>
      <c r="AS35" s="282">
        <f>AS54</f>
        <v>0.1076</v>
      </c>
      <c r="AT35" s="488">
        <f>$G$12*(1+AS67)-$G$12</f>
        <v>26550.000000000116</v>
      </c>
      <c r="AU35" s="284">
        <f>AT35*AS35</f>
        <v>2856.7800000000125</v>
      </c>
      <c r="AV35" s="264"/>
      <c r="AW35" s="268">
        <f t="shared" si="24"/>
        <v>0</v>
      </c>
      <c r="AX35" s="269">
        <f t="shared" si="25"/>
        <v>0</v>
      </c>
    </row>
    <row r="36" spans="1:50" s="15" customFormat="1" ht="15.75" customHeight="1" x14ac:dyDescent="0.35">
      <c r="A36" s="13"/>
      <c r="B36" s="87" t="str">
        <f>+RESIDENTIAL!$B$46</f>
        <v>Rate Rider for Disposition of Deferral/Variance Accounts - effective until December 31, 2024</v>
      </c>
      <c r="C36" s="56"/>
      <c r="D36" s="57" t="s">
        <v>80</v>
      </c>
      <c r="E36" s="56"/>
      <c r="F36" s="21"/>
      <c r="G36" s="90">
        <v>1.056</v>
      </c>
      <c r="H36" s="89">
        <f t="shared" ref="H36:H37" si="34">$G$11</f>
        <v>1900</v>
      </c>
      <c r="I36" s="284">
        <f t="shared" ref="I36:I39" si="35">H36*G36</f>
        <v>2006.4</v>
      </c>
      <c r="J36" s="90">
        <v>1.0915999999999999</v>
      </c>
      <c r="K36" s="89">
        <f t="shared" ref="K36:K37" si="36">$G$11</f>
        <v>1900</v>
      </c>
      <c r="L36" s="284">
        <f t="shared" ref="L36:L39" si="37">K36*J36</f>
        <v>2074.04</v>
      </c>
      <c r="M36" s="61">
        <f t="shared" si="11"/>
        <v>67.639999999999873</v>
      </c>
      <c r="N36" s="269">
        <f t="shared" si="12"/>
        <v>3.3712121212121145E-2</v>
      </c>
      <c r="O36" s="284"/>
      <c r="P36" s="90">
        <v>0</v>
      </c>
      <c r="Q36" s="89">
        <f t="shared" ref="Q36:Q37" si="38">$G$11</f>
        <v>1900</v>
      </c>
      <c r="R36" s="284">
        <f t="shared" ref="R36:R39" si="39">Q36*P36</f>
        <v>0</v>
      </c>
      <c r="S36" s="64"/>
      <c r="T36" s="61">
        <f t="shared" si="3"/>
        <v>-2074.04</v>
      </c>
      <c r="U36" s="269" t="str">
        <f t="shared" si="4"/>
        <v/>
      </c>
      <c r="V36" s="65"/>
      <c r="W36" s="90">
        <v>0</v>
      </c>
      <c r="X36" s="89">
        <f t="shared" ref="X36:X37" si="40">$G$11</f>
        <v>1900</v>
      </c>
      <c r="Y36" s="284">
        <f t="shared" ref="Y36:Y39" si="41">X36*W36</f>
        <v>0</v>
      </c>
      <c r="Z36" s="64"/>
      <c r="AA36" s="61">
        <f t="shared" si="15"/>
        <v>0</v>
      </c>
      <c r="AB36" s="269" t="str">
        <f t="shared" si="16"/>
        <v/>
      </c>
      <c r="AD36" s="65"/>
      <c r="AE36" s="90">
        <v>0</v>
      </c>
      <c r="AF36" s="89">
        <f t="shared" ref="AF36:AF37" si="42">$G$11</f>
        <v>1900</v>
      </c>
      <c r="AG36" s="284">
        <f t="shared" ref="AG36:AG39" si="43">AF36*AE36</f>
        <v>0</v>
      </c>
      <c r="AH36" s="64"/>
      <c r="AI36" s="61">
        <f t="shared" si="18"/>
        <v>0</v>
      </c>
      <c r="AJ36" s="269" t="str">
        <f t="shared" si="19"/>
        <v/>
      </c>
      <c r="AK36" s="65"/>
      <c r="AL36" s="90">
        <v>0</v>
      </c>
      <c r="AM36" s="89">
        <f t="shared" ref="AM36:AM37" si="44">$G$11</f>
        <v>1900</v>
      </c>
      <c r="AN36" s="284">
        <f t="shared" ref="AN36:AN39" si="45">AM36*AL36</f>
        <v>0</v>
      </c>
      <c r="AO36" s="64"/>
      <c r="AP36" s="61">
        <f t="shared" si="21"/>
        <v>0</v>
      </c>
      <c r="AQ36" s="269" t="str">
        <f t="shared" si="22"/>
        <v/>
      </c>
      <c r="AR36" s="65"/>
      <c r="AS36" s="90">
        <v>0</v>
      </c>
      <c r="AT36" s="89">
        <f t="shared" ref="AT36:AT37" si="46">$G$11</f>
        <v>1900</v>
      </c>
      <c r="AU36" s="284">
        <f t="shared" ref="AU36:AU39" si="47">AT36*AS36</f>
        <v>0</v>
      </c>
      <c r="AV36" s="64"/>
      <c r="AW36" s="61">
        <f t="shared" si="24"/>
        <v>0</v>
      </c>
      <c r="AX36" s="269" t="str">
        <f t="shared" si="25"/>
        <v/>
      </c>
    </row>
    <row r="37" spans="1:50" s="15" customFormat="1" ht="15.75" customHeight="1" x14ac:dyDescent="0.35">
      <c r="A37" s="13"/>
      <c r="B37" s="87" t="str">
        <f>+'GS 50-999 kW'!$B$40</f>
        <v>Rate Rider for Disposition of Deferral/Variance Accounts for Non -Wholesale Market Participants -effective until December 31, 2024</v>
      </c>
      <c r="C37" s="56"/>
      <c r="D37" s="57" t="s">
        <v>80</v>
      </c>
      <c r="E37" s="56"/>
      <c r="F37" s="21"/>
      <c r="G37" s="90">
        <v>0.42770000000000002</v>
      </c>
      <c r="H37" s="89">
        <f t="shared" si="34"/>
        <v>1900</v>
      </c>
      <c r="I37" s="284">
        <f t="shared" si="35"/>
        <v>812.63</v>
      </c>
      <c r="J37" s="90">
        <v>1.0737000000000001</v>
      </c>
      <c r="K37" s="89">
        <f t="shared" si="36"/>
        <v>1900</v>
      </c>
      <c r="L37" s="284">
        <f t="shared" si="37"/>
        <v>2040.0300000000002</v>
      </c>
      <c r="M37" s="61">
        <f t="shared" si="11"/>
        <v>1227.4000000000001</v>
      </c>
      <c r="N37" s="269">
        <f t="shared" si="12"/>
        <v>1.5104044891278936</v>
      </c>
      <c r="O37" s="284"/>
      <c r="P37" s="90">
        <v>0</v>
      </c>
      <c r="Q37" s="89">
        <f t="shared" si="38"/>
        <v>1900</v>
      </c>
      <c r="R37" s="284">
        <f t="shared" si="39"/>
        <v>0</v>
      </c>
      <c r="S37" s="64"/>
      <c r="T37" s="61">
        <f t="shared" si="3"/>
        <v>-2040.0300000000002</v>
      </c>
      <c r="U37" s="269" t="str">
        <f t="shared" si="4"/>
        <v/>
      </c>
      <c r="V37" s="65"/>
      <c r="W37" s="90">
        <v>0</v>
      </c>
      <c r="X37" s="89">
        <f t="shared" si="40"/>
        <v>1900</v>
      </c>
      <c r="Y37" s="284">
        <f t="shared" si="41"/>
        <v>0</v>
      </c>
      <c r="Z37" s="64"/>
      <c r="AA37" s="61">
        <f t="shared" si="15"/>
        <v>0</v>
      </c>
      <c r="AB37" s="269" t="str">
        <f t="shared" si="16"/>
        <v/>
      </c>
      <c r="AD37" s="65"/>
      <c r="AE37" s="90">
        <v>0</v>
      </c>
      <c r="AF37" s="89">
        <f t="shared" si="42"/>
        <v>1900</v>
      </c>
      <c r="AG37" s="284">
        <f t="shared" si="43"/>
        <v>0</v>
      </c>
      <c r="AH37" s="64"/>
      <c r="AI37" s="61">
        <f t="shared" si="18"/>
        <v>0</v>
      </c>
      <c r="AJ37" s="269" t="str">
        <f t="shared" si="19"/>
        <v/>
      </c>
      <c r="AK37" s="65"/>
      <c r="AL37" s="90">
        <v>0</v>
      </c>
      <c r="AM37" s="89">
        <f t="shared" si="44"/>
        <v>1900</v>
      </c>
      <c r="AN37" s="284">
        <f t="shared" si="45"/>
        <v>0</v>
      </c>
      <c r="AO37" s="64"/>
      <c r="AP37" s="61">
        <f t="shared" si="21"/>
        <v>0</v>
      </c>
      <c r="AQ37" s="269" t="str">
        <f t="shared" si="22"/>
        <v/>
      </c>
      <c r="AR37" s="65"/>
      <c r="AS37" s="90">
        <v>0</v>
      </c>
      <c r="AT37" s="89">
        <f t="shared" si="46"/>
        <v>1900</v>
      </c>
      <c r="AU37" s="284">
        <f t="shared" si="47"/>
        <v>0</v>
      </c>
      <c r="AV37" s="64"/>
      <c r="AW37" s="61">
        <f t="shared" si="24"/>
        <v>0</v>
      </c>
      <c r="AX37" s="269" t="str">
        <f t="shared" si="25"/>
        <v/>
      </c>
    </row>
    <row r="38" spans="1:50" s="15" customFormat="1" ht="15.75" customHeight="1" x14ac:dyDescent="0.35">
      <c r="A38" s="13"/>
      <c r="B38" s="87" t="str">
        <f>+RESIDENTIAL!$B$47</f>
        <v>Rate Rider for Disposition of Capacity Based Recovery Account - Applicable only for Class B Customers - effective until December 31, 2024</v>
      </c>
      <c r="C38" s="56"/>
      <c r="D38" s="57" t="s">
        <v>80</v>
      </c>
      <c r="E38" s="56"/>
      <c r="F38" s="21"/>
      <c r="G38" s="90">
        <v>-5.9200000000000003E-2</v>
      </c>
      <c r="H38" s="489"/>
      <c r="I38" s="284">
        <f t="shared" si="35"/>
        <v>0</v>
      </c>
      <c r="J38" s="90">
        <v>-5.9200000000000003E-2</v>
      </c>
      <c r="K38" s="489"/>
      <c r="L38" s="284">
        <f t="shared" si="37"/>
        <v>0</v>
      </c>
      <c r="M38" s="61">
        <f t="shared" si="11"/>
        <v>0</v>
      </c>
      <c r="N38" s="269" t="str">
        <f t="shared" si="12"/>
        <v/>
      </c>
      <c r="O38" s="284"/>
      <c r="P38" s="90">
        <v>0</v>
      </c>
      <c r="Q38" s="489"/>
      <c r="R38" s="284">
        <f t="shared" si="39"/>
        <v>0</v>
      </c>
      <c r="S38" s="64"/>
      <c r="T38" s="61">
        <f t="shared" si="3"/>
        <v>0</v>
      </c>
      <c r="U38" s="269" t="str">
        <f t="shared" si="4"/>
        <v/>
      </c>
      <c r="V38" s="65"/>
      <c r="W38" s="90">
        <v>0</v>
      </c>
      <c r="X38" s="489"/>
      <c r="Y38" s="284">
        <f t="shared" si="41"/>
        <v>0</v>
      </c>
      <c r="Z38" s="64"/>
      <c r="AA38" s="61">
        <f t="shared" si="15"/>
        <v>0</v>
      </c>
      <c r="AB38" s="269" t="str">
        <f t="shared" si="16"/>
        <v/>
      </c>
      <c r="AD38" s="65"/>
      <c r="AE38" s="90">
        <v>0</v>
      </c>
      <c r="AF38" s="489"/>
      <c r="AG38" s="284">
        <f t="shared" si="43"/>
        <v>0</v>
      </c>
      <c r="AH38" s="64"/>
      <c r="AI38" s="61">
        <f t="shared" si="18"/>
        <v>0</v>
      </c>
      <c r="AJ38" s="269" t="str">
        <f t="shared" si="19"/>
        <v/>
      </c>
      <c r="AK38" s="65"/>
      <c r="AL38" s="90">
        <v>0</v>
      </c>
      <c r="AM38" s="489"/>
      <c r="AN38" s="284">
        <f t="shared" si="45"/>
        <v>0</v>
      </c>
      <c r="AO38" s="64"/>
      <c r="AP38" s="61">
        <f t="shared" si="21"/>
        <v>0</v>
      </c>
      <c r="AQ38" s="269" t="str">
        <f t="shared" si="22"/>
        <v/>
      </c>
      <c r="AR38" s="65"/>
      <c r="AS38" s="90">
        <v>0</v>
      </c>
      <c r="AT38" s="489"/>
      <c r="AU38" s="284">
        <f t="shared" si="47"/>
        <v>0</v>
      </c>
      <c r="AV38" s="64"/>
      <c r="AW38" s="61">
        <f t="shared" si="24"/>
        <v>0</v>
      </c>
      <c r="AX38" s="269" t="str">
        <f t="shared" si="25"/>
        <v/>
      </c>
    </row>
    <row r="39" spans="1:50" s="15" customFormat="1" ht="15.75" customHeight="1" x14ac:dyDescent="0.35">
      <c r="A39" s="13"/>
      <c r="B39" s="87" t="str">
        <f>+RESIDENTIAL!$B$48</f>
        <v>Rate Rider for Disposition of Global Adjustment Account - Applicable only for Non-RPP Customers - effective until December 31, 2023</v>
      </c>
      <c r="C39" s="56"/>
      <c r="D39" s="57" t="s">
        <v>30</v>
      </c>
      <c r="E39" s="56"/>
      <c r="F39" s="21"/>
      <c r="G39" s="90">
        <v>-2.5100000000000001E-3</v>
      </c>
      <c r="H39" s="489"/>
      <c r="I39" s="284">
        <f t="shared" si="35"/>
        <v>0</v>
      </c>
      <c r="J39" s="90">
        <v>0</v>
      </c>
      <c r="K39" s="489"/>
      <c r="L39" s="284">
        <f t="shared" si="37"/>
        <v>0</v>
      </c>
      <c r="M39" s="61">
        <f t="shared" si="11"/>
        <v>0</v>
      </c>
      <c r="N39" s="269" t="str">
        <f t="shared" si="12"/>
        <v/>
      </c>
      <c r="O39" s="284"/>
      <c r="P39" s="90">
        <v>0</v>
      </c>
      <c r="Q39" s="489"/>
      <c r="R39" s="284">
        <f t="shared" si="39"/>
        <v>0</v>
      </c>
      <c r="S39" s="64"/>
      <c r="T39" s="61">
        <f t="shared" si="3"/>
        <v>0</v>
      </c>
      <c r="U39" s="269" t="str">
        <f t="shared" si="4"/>
        <v/>
      </c>
      <c r="V39" s="65"/>
      <c r="W39" s="90">
        <v>0</v>
      </c>
      <c r="X39" s="489"/>
      <c r="Y39" s="284">
        <f t="shared" si="41"/>
        <v>0</v>
      </c>
      <c r="Z39" s="64"/>
      <c r="AA39" s="61">
        <f t="shared" si="15"/>
        <v>0</v>
      </c>
      <c r="AB39" s="269" t="str">
        <f t="shared" si="16"/>
        <v/>
      </c>
      <c r="AD39" s="65"/>
      <c r="AE39" s="90">
        <v>0</v>
      </c>
      <c r="AF39" s="489"/>
      <c r="AG39" s="284">
        <f t="shared" si="43"/>
        <v>0</v>
      </c>
      <c r="AH39" s="64"/>
      <c r="AI39" s="61">
        <f t="shared" si="18"/>
        <v>0</v>
      </c>
      <c r="AJ39" s="269" t="str">
        <f t="shared" si="19"/>
        <v/>
      </c>
      <c r="AK39" s="65"/>
      <c r="AL39" s="90">
        <v>0</v>
      </c>
      <c r="AM39" s="489"/>
      <c r="AN39" s="284">
        <f t="shared" si="45"/>
        <v>0</v>
      </c>
      <c r="AO39" s="64"/>
      <c r="AP39" s="61">
        <f t="shared" si="21"/>
        <v>0</v>
      </c>
      <c r="AQ39" s="269" t="str">
        <f t="shared" si="22"/>
        <v/>
      </c>
      <c r="AR39" s="65"/>
      <c r="AS39" s="90">
        <v>0</v>
      </c>
      <c r="AT39" s="489"/>
      <c r="AU39" s="284">
        <f t="shared" si="47"/>
        <v>0</v>
      </c>
      <c r="AV39" s="64"/>
      <c r="AW39" s="61">
        <f t="shared" si="24"/>
        <v>0</v>
      </c>
      <c r="AX39" s="269" t="str">
        <f t="shared" si="25"/>
        <v/>
      </c>
    </row>
    <row r="40" spans="1:50" x14ac:dyDescent="0.35">
      <c r="A40" s="237"/>
      <c r="B40" s="441" t="s">
        <v>35</v>
      </c>
      <c r="C40" s="442"/>
      <c r="D40" s="443"/>
      <c r="E40" s="442"/>
      <c r="F40" s="434"/>
      <c r="G40" s="444"/>
      <c r="H40" s="445"/>
      <c r="I40" s="446">
        <f>SUM(I35:I39)+I34</f>
        <v>19902.520000000011</v>
      </c>
      <c r="J40" s="444"/>
      <c r="K40" s="445"/>
      <c r="L40" s="446">
        <f>SUM(L35:L39)+L34</f>
        <v>21889.590000000011</v>
      </c>
      <c r="M40" s="438">
        <f t="shared" si="11"/>
        <v>1987.0699999999997</v>
      </c>
      <c r="N40" s="439">
        <f t="shared" si="12"/>
        <v>9.9840120748528258E-2</v>
      </c>
      <c r="O40" s="446"/>
      <c r="P40" s="444"/>
      <c r="Q40" s="445"/>
      <c r="R40" s="446">
        <f>SUM(R35:R39)+R34</f>
        <v>19768.98000000001</v>
      </c>
      <c r="S40" s="434"/>
      <c r="T40" s="438">
        <f t="shared" si="3"/>
        <v>-2120.6100000000006</v>
      </c>
      <c r="U40" s="439">
        <f t="shared" si="4"/>
        <v>-9.6877556866071926E-2</v>
      </c>
      <c r="V40" s="243"/>
      <c r="W40" s="444"/>
      <c r="X40" s="445"/>
      <c r="Y40" s="446">
        <f>SUM(Y35:Y39)+Y34</f>
        <v>21235.590000000015</v>
      </c>
      <c r="Z40" s="434"/>
      <c r="AA40" s="438">
        <f t="shared" si="15"/>
        <v>1466.6100000000042</v>
      </c>
      <c r="AB40" s="439">
        <f t="shared" si="16"/>
        <v>7.4187439109149961E-2</v>
      </c>
      <c r="AD40" s="243"/>
      <c r="AE40" s="444"/>
      <c r="AF40" s="445"/>
      <c r="AG40" s="446">
        <f>SUM(AG35:AG39)+AG34</f>
        <v>22752.240000000009</v>
      </c>
      <c r="AH40" s="434"/>
      <c r="AI40" s="438">
        <f t="shared" si="18"/>
        <v>1516.6499999999942</v>
      </c>
      <c r="AJ40" s="439">
        <f t="shared" si="19"/>
        <v>7.142019600114681E-2</v>
      </c>
      <c r="AK40" s="243"/>
      <c r="AL40" s="444"/>
      <c r="AM40" s="445"/>
      <c r="AN40" s="446">
        <f>SUM(AN35:AN39)+AN34</f>
        <v>24351.890000000014</v>
      </c>
      <c r="AO40" s="434"/>
      <c r="AP40" s="438">
        <f t="shared" si="21"/>
        <v>1599.6500000000051</v>
      </c>
      <c r="AQ40" s="439">
        <f t="shared" si="22"/>
        <v>7.030736314314566E-2</v>
      </c>
      <c r="AR40" s="243"/>
      <c r="AS40" s="444"/>
      <c r="AT40" s="445"/>
      <c r="AU40" s="446">
        <f>SUM(AU35:AU39)+AU34</f>
        <v>25733.190000000013</v>
      </c>
      <c r="AV40" s="434"/>
      <c r="AW40" s="438">
        <f t="shared" si="24"/>
        <v>1381.2999999999993</v>
      </c>
      <c r="AX40" s="439">
        <f t="shared" si="25"/>
        <v>5.672249669327508E-2</v>
      </c>
    </row>
    <row r="41" spans="1:50" x14ac:dyDescent="0.35">
      <c r="A41" s="237"/>
      <c r="B41" s="293" t="s">
        <v>36</v>
      </c>
      <c r="C41" s="264"/>
      <c r="D41" s="263" t="s">
        <v>81</v>
      </c>
      <c r="E41" s="264"/>
      <c r="F41" s="264"/>
      <c r="G41" s="109">
        <v>3.6823999999999999</v>
      </c>
      <c r="H41" s="488">
        <f>$G$10</f>
        <v>1700</v>
      </c>
      <c r="I41" s="284">
        <f>H41*G41</f>
        <v>6260.08</v>
      </c>
      <c r="J41" s="109">
        <v>3.6297999999999999</v>
      </c>
      <c r="K41" s="488">
        <f>$G$10</f>
        <v>1700</v>
      </c>
      <c r="L41" s="284">
        <f>K41*J41</f>
        <v>6170.66</v>
      </c>
      <c r="M41" s="268">
        <f t="shared" si="11"/>
        <v>-89.420000000000073</v>
      </c>
      <c r="N41" s="269">
        <f t="shared" si="12"/>
        <v>-1.4284162502715633E-2</v>
      </c>
      <c r="O41" s="284"/>
      <c r="P41" s="109">
        <v>3.8214999999999999</v>
      </c>
      <c r="Q41" s="488">
        <f>$G$10</f>
        <v>1700</v>
      </c>
      <c r="R41" s="284">
        <f>Q41*P41</f>
        <v>6496.55</v>
      </c>
      <c r="S41" s="264"/>
      <c r="T41" s="268">
        <f t="shared" si="3"/>
        <v>325.89000000000033</v>
      </c>
      <c r="U41" s="269">
        <f t="shared" si="4"/>
        <v>5.2812827153011242E-2</v>
      </c>
      <c r="V41" s="243"/>
      <c r="W41" s="109">
        <v>3.8214999999999999</v>
      </c>
      <c r="X41" s="488">
        <f>$G$10</f>
        <v>1700</v>
      </c>
      <c r="Y41" s="284">
        <f>X41*W41</f>
        <v>6496.55</v>
      </c>
      <c r="Z41" s="264"/>
      <c r="AA41" s="268">
        <f t="shared" si="15"/>
        <v>0</v>
      </c>
      <c r="AB41" s="269">
        <f t="shared" si="16"/>
        <v>0</v>
      </c>
      <c r="AD41" s="243"/>
      <c r="AE41" s="109">
        <v>3.8214999999999999</v>
      </c>
      <c r="AF41" s="488">
        <f>$G$10</f>
        <v>1700</v>
      </c>
      <c r="AG41" s="284">
        <f>AF41*AE41</f>
        <v>6496.55</v>
      </c>
      <c r="AH41" s="264"/>
      <c r="AI41" s="268">
        <f t="shared" si="18"/>
        <v>0</v>
      </c>
      <c r="AJ41" s="269">
        <f t="shared" si="19"/>
        <v>0</v>
      </c>
      <c r="AK41" s="243"/>
      <c r="AL41" s="109">
        <v>3.8214999999999999</v>
      </c>
      <c r="AM41" s="488">
        <f>$G$10</f>
        <v>1700</v>
      </c>
      <c r="AN41" s="284">
        <f>AM41*AL41</f>
        <v>6496.55</v>
      </c>
      <c r="AO41" s="264"/>
      <c r="AP41" s="268">
        <f t="shared" si="21"/>
        <v>0</v>
      </c>
      <c r="AQ41" s="269">
        <f t="shared" si="22"/>
        <v>0</v>
      </c>
      <c r="AR41" s="243"/>
      <c r="AS41" s="109">
        <v>3.8214999999999999</v>
      </c>
      <c r="AT41" s="488">
        <f>$G$10</f>
        <v>1700</v>
      </c>
      <c r="AU41" s="284">
        <f>AT41*AS41</f>
        <v>6496.55</v>
      </c>
      <c r="AV41" s="264"/>
      <c r="AW41" s="268">
        <f t="shared" si="24"/>
        <v>0</v>
      </c>
      <c r="AX41" s="269">
        <f t="shared" si="25"/>
        <v>0</v>
      </c>
    </row>
    <row r="42" spans="1:50" x14ac:dyDescent="0.35">
      <c r="A42" s="237"/>
      <c r="B42" s="295" t="s">
        <v>37</v>
      </c>
      <c r="C42" s="264"/>
      <c r="D42" s="263" t="s">
        <v>81</v>
      </c>
      <c r="E42" s="264"/>
      <c r="F42" s="264"/>
      <c r="G42" s="109">
        <v>2.3677000000000001</v>
      </c>
      <c r="H42" s="488">
        <f>$G$10</f>
        <v>1700</v>
      </c>
      <c r="I42" s="284">
        <f>H42*G42</f>
        <v>4025.09</v>
      </c>
      <c r="J42" s="109">
        <v>2.5173000000000001</v>
      </c>
      <c r="K42" s="488">
        <f>$G$10</f>
        <v>1700</v>
      </c>
      <c r="L42" s="284">
        <f>K42*J42</f>
        <v>4279.41</v>
      </c>
      <c r="M42" s="268">
        <f t="shared" si="11"/>
        <v>254.31999999999971</v>
      </c>
      <c r="N42" s="269">
        <f t="shared" si="12"/>
        <v>6.3183680364911024E-2</v>
      </c>
      <c r="O42" s="284"/>
      <c r="P42" s="109">
        <v>2.6918000000000002</v>
      </c>
      <c r="Q42" s="488">
        <f>$G$10</f>
        <v>1700</v>
      </c>
      <c r="R42" s="284">
        <f>Q42*P42</f>
        <v>4576.0600000000004</v>
      </c>
      <c r="S42" s="264"/>
      <c r="T42" s="268">
        <f t="shared" si="3"/>
        <v>296.65000000000055</v>
      </c>
      <c r="U42" s="269">
        <f t="shared" si="4"/>
        <v>6.9320303499781646E-2</v>
      </c>
      <c r="V42" s="243"/>
      <c r="W42" s="109">
        <v>2.6918000000000002</v>
      </c>
      <c r="X42" s="488">
        <f>$G$10</f>
        <v>1700</v>
      </c>
      <c r="Y42" s="284">
        <f>X42*W42</f>
        <v>4576.0600000000004</v>
      </c>
      <c r="Z42" s="264"/>
      <c r="AA42" s="268">
        <f t="shared" si="15"/>
        <v>0</v>
      </c>
      <c r="AB42" s="269">
        <f t="shared" si="16"/>
        <v>0</v>
      </c>
      <c r="AD42" s="243"/>
      <c r="AE42" s="109">
        <v>2.6918000000000002</v>
      </c>
      <c r="AF42" s="488">
        <f>$G$10</f>
        <v>1700</v>
      </c>
      <c r="AG42" s="284">
        <f>AF42*AE42</f>
        <v>4576.0600000000004</v>
      </c>
      <c r="AH42" s="264"/>
      <c r="AI42" s="268">
        <f t="shared" si="18"/>
        <v>0</v>
      </c>
      <c r="AJ42" s="269">
        <f t="shared" si="19"/>
        <v>0</v>
      </c>
      <c r="AK42" s="243"/>
      <c r="AL42" s="109">
        <v>2.6918000000000002</v>
      </c>
      <c r="AM42" s="488">
        <f>$G$10</f>
        <v>1700</v>
      </c>
      <c r="AN42" s="284">
        <f>AM42*AL42</f>
        <v>4576.0600000000004</v>
      </c>
      <c r="AO42" s="264"/>
      <c r="AP42" s="268">
        <f t="shared" si="21"/>
        <v>0</v>
      </c>
      <c r="AQ42" s="269">
        <f t="shared" si="22"/>
        <v>0</v>
      </c>
      <c r="AR42" s="243"/>
      <c r="AS42" s="109">
        <v>2.6918000000000002</v>
      </c>
      <c r="AT42" s="488">
        <f>$G$10</f>
        <v>1700</v>
      </c>
      <c r="AU42" s="284">
        <f>AT42*AS42</f>
        <v>4576.0600000000004</v>
      </c>
      <c r="AV42" s="264"/>
      <c r="AW42" s="268">
        <f t="shared" si="24"/>
        <v>0</v>
      </c>
      <c r="AX42" s="269">
        <f t="shared" si="25"/>
        <v>0</v>
      </c>
    </row>
    <row r="43" spans="1:50" x14ac:dyDescent="0.35">
      <c r="A43" s="237"/>
      <c r="B43" s="441" t="s">
        <v>38</v>
      </c>
      <c r="C43" s="432"/>
      <c r="D43" s="447"/>
      <c r="E43" s="432"/>
      <c r="F43" s="448"/>
      <c r="G43" s="449"/>
      <c r="H43" s="471"/>
      <c r="I43" s="446">
        <f>SUM(I40:I42)</f>
        <v>30187.690000000013</v>
      </c>
      <c r="J43" s="449"/>
      <c r="K43" s="471"/>
      <c r="L43" s="446">
        <f>SUM(L40:L42)</f>
        <v>32339.660000000011</v>
      </c>
      <c r="M43" s="438">
        <f t="shared" si="11"/>
        <v>2151.9699999999975</v>
      </c>
      <c r="N43" s="439">
        <f t="shared" si="12"/>
        <v>7.1286342214326323E-2</v>
      </c>
      <c r="O43" s="446"/>
      <c r="P43" s="449"/>
      <c r="Q43" s="471"/>
      <c r="R43" s="446">
        <f>SUM(R40:R42)</f>
        <v>30841.590000000011</v>
      </c>
      <c r="S43" s="448"/>
      <c r="T43" s="438">
        <f t="shared" si="3"/>
        <v>-1498.0699999999997</v>
      </c>
      <c r="U43" s="439">
        <f t="shared" si="4"/>
        <v>-4.6322997829909132E-2</v>
      </c>
      <c r="V43" s="243"/>
      <c r="W43" s="449"/>
      <c r="X43" s="471"/>
      <c r="Y43" s="446">
        <f>SUM(Y40:Y42)</f>
        <v>32308.200000000015</v>
      </c>
      <c r="Z43" s="448"/>
      <c r="AA43" s="438">
        <f t="shared" si="15"/>
        <v>1466.6100000000042</v>
      </c>
      <c r="AB43" s="439">
        <f t="shared" si="16"/>
        <v>4.7552995808581973E-2</v>
      </c>
      <c r="AD43" s="243"/>
      <c r="AE43" s="449"/>
      <c r="AF43" s="471"/>
      <c r="AG43" s="446">
        <f>SUM(AG40:AG42)</f>
        <v>33824.850000000006</v>
      </c>
      <c r="AH43" s="448"/>
      <c r="AI43" s="438">
        <f t="shared" si="18"/>
        <v>1516.6499999999905</v>
      </c>
      <c r="AJ43" s="439">
        <f t="shared" si="19"/>
        <v>4.6943190892714225E-2</v>
      </c>
      <c r="AK43" s="243"/>
      <c r="AL43" s="449"/>
      <c r="AM43" s="471"/>
      <c r="AN43" s="446">
        <f>SUM(AN40:AN42)</f>
        <v>35424.500000000015</v>
      </c>
      <c r="AO43" s="448"/>
      <c r="AP43" s="438">
        <f t="shared" si="21"/>
        <v>1599.6500000000087</v>
      </c>
      <c r="AQ43" s="439">
        <f t="shared" si="22"/>
        <v>4.7292153549831219E-2</v>
      </c>
      <c r="AR43" s="243"/>
      <c r="AS43" s="449"/>
      <c r="AT43" s="471"/>
      <c r="AU43" s="446">
        <f>SUM(AU40:AU42)</f>
        <v>36805.80000000001</v>
      </c>
      <c r="AV43" s="448"/>
      <c r="AW43" s="438">
        <f t="shared" si="24"/>
        <v>1381.2999999999956</v>
      </c>
      <c r="AX43" s="439">
        <f t="shared" si="25"/>
        <v>3.8992787477593049E-2</v>
      </c>
    </row>
    <row r="44" spans="1:50" x14ac:dyDescent="0.35">
      <c r="A44" s="237"/>
      <c r="B44" s="285" t="s">
        <v>71</v>
      </c>
      <c r="C44" s="262"/>
      <c r="D44" s="263" t="s">
        <v>30</v>
      </c>
      <c r="E44" s="262"/>
      <c r="F44" s="264"/>
      <c r="G44" s="109">
        <v>4.1000000000000003E-3</v>
      </c>
      <c r="H44" s="490">
        <f>+$G$12*(1+G67)</f>
        <v>926550.00000000012</v>
      </c>
      <c r="I44" s="267">
        <f t="shared" ref="I44:I54" si="48">H44*G44</f>
        <v>3798.8550000000009</v>
      </c>
      <c r="J44" s="109">
        <v>4.1000000000000003E-3</v>
      </c>
      <c r="K44" s="490">
        <f>+$G$12*(1+J67)</f>
        <v>926550.00000000012</v>
      </c>
      <c r="L44" s="267">
        <f t="shared" ref="L44:L54" si="49">K44*J44</f>
        <v>3798.8550000000009</v>
      </c>
      <c r="M44" s="268">
        <f t="shared" si="11"/>
        <v>0</v>
      </c>
      <c r="N44" s="269">
        <f t="shared" si="12"/>
        <v>0</v>
      </c>
      <c r="O44" s="267"/>
      <c r="P44" s="109">
        <v>4.1000000000000003E-3</v>
      </c>
      <c r="Q44" s="490">
        <f>+$G$12*(1+P67)</f>
        <v>926550.00000000012</v>
      </c>
      <c r="R44" s="267">
        <f t="shared" ref="R44:R54" si="50">Q44*P44</f>
        <v>3798.8550000000009</v>
      </c>
      <c r="S44" s="264"/>
      <c r="T44" s="268">
        <f t="shared" si="3"/>
        <v>0</v>
      </c>
      <c r="U44" s="269">
        <f t="shared" si="4"/>
        <v>0</v>
      </c>
      <c r="V44" s="243"/>
      <c r="W44" s="109">
        <v>4.1000000000000003E-3</v>
      </c>
      <c r="X44" s="490">
        <f>+$G$12*(1+W67)</f>
        <v>926550.00000000012</v>
      </c>
      <c r="Y44" s="267">
        <f t="shared" ref="Y44:Y54" si="51">X44*W44</f>
        <v>3798.8550000000009</v>
      </c>
      <c r="Z44" s="264"/>
      <c r="AA44" s="268">
        <f t="shared" si="15"/>
        <v>0</v>
      </c>
      <c r="AB44" s="269">
        <f t="shared" si="16"/>
        <v>0</v>
      </c>
      <c r="AD44" s="243"/>
      <c r="AE44" s="109">
        <v>4.1000000000000003E-3</v>
      </c>
      <c r="AF44" s="490">
        <f>+$G$12*(1+AE67)</f>
        <v>926550.00000000012</v>
      </c>
      <c r="AG44" s="267">
        <f t="shared" ref="AG44:AG54" si="52">AF44*AE44</f>
        <v>3798.8550000000009</v>
      </c>
      <c r="AH44" s="264"/>
      <c r="AI44" s="268">
        <f t="shared" si="18"/>
        <v>0</v>
      </c>
      <c r="AJ44" s="269">
        <f t="shared" si="19"/>
        <v>0</v>
      </c>
      <c r="AK44" s="243"/>
      <c r="AL44" s="109">
        <v>4.1000000000000003E-3</v>
      </c>
      <c r="AM44" s="490">
        <f>+$G$12*(1+AL67)</f>
        <v>926550.00000000012</v>
      </c>
      <c r="AN44" s="267">
        <f t="shared" ref="AN44:AN54" si="53">AM44*AL44</f>
        <v>3798.8550000000009</v>
      </c>
      <c r="AO44" s="264"/>
      <c r="AP44" s="268">
        <f t="shared" si="21"/>
        <v>0</v>
      </c>
      <c r="AQ44" s="269">
        <f t="shared" si="22"/>
        <v>0</v>
      </c>
      <c r="AR44" s="243"/>
      <c r="AS44" s="109">
        <v>4.1000000000000003E-3</v>
      </c>
      <c r="AT44" s="490">
        <f>+$G$12*(1+AS67)</f>
        <v>926550.00000000012</v>
      </c>
      <c r="AU44" s="267">
        <f t="shared" ref="AU44:AU54" si="54">AT44*AS44</f>
        <v>3798.8550000000009</v>
      </c>
      <c r="AV44" s="264"/>
      <c r="AW44" s="268">
        <f t="shared" si="24"/>
        <v>0</v>
      </c>
      <c r="AX44" s="269">
        <f t="shared" si="25"/>
        <v>0</v>
      </c>
    </row>
    <row r="45" spans="1:50" x14ac:dyDescent="0.35">
      <c r="A45" s="237"/>
      <c r="B45" s="285" t="s">
        <v>72</v>
      </c>
      <c r="C45" s="262"/>
      <c r="D45" s="263" t="s">
        <v>30</v>
      </c>
      <c r="E45" s="262"/>
      <c r="F45" s="264"/>
      <c r="G45" s="109">
        <v>6.9999999999999999E-4</v>
      </c>
      <c r="H45" s="490">
        <f>+H44</f>
        <v>926550.00000000012</v>
      </c>
      <c r="I45" s="267">
        <f t="shared" si="48"/>
        <v>648.58500000000004</v>
      </c>
      <c r="J45" s="109">
        <v>6.9999999999999999E-4</v>
      </c>
      <c r="K45" s="490">
        <f>+K44</f>
        <v>926550.00000000012</v>
      </c>
      <c r="L45" s="267">
        <f t="shared" si="49"/>
        <v>648.58500000000004</v>
      </c>
      <c r="M45" s="268">
        <f t="shared" si="11"/>
        <v>0</v>
      </c>
      <c r="N45" s="269">
        <f t="shared" si="12"/>
        <v>0</v>
      </c>
      <c r="O45" s="267"/>
      <c r="P45" s="109">
        <v>6.9999999999999999E-4</v>
      </c>
      <c r="Q45" s="490">
        <f>+Q44</f>
        <v>926550.00000000012</v>
      </c>
      <c r="R45" s="267">
        <f t="shared" si="50"/>
        <v>648.58500000000004</v>
      </c>
      <c r="S45" s="264"/>
      <c r="T45" s="268">
        <f t="shared" si="3"/>
        <v>0</v>
      </c>
      <c r="U45" s="269">
        <f t="shared" si="4"/>
        <v>0</v>
      </c>
      <c r="V45" s="243"/>
      <c r="W45" s="109">
        <v>6.9999999999999999E-4</v>
      </c>
      <c r="X45" s="490">
        <f>+X44</f>
        <v>926550.00000000012</v>
      </c>
      <c r="Y45" s="267">
        <f t="shared" si="51"/>
        <v>648.58500000000004</v>
      </c>
      <c r="Z45" s="264"/>
      <c r="AA45" s="268">
        <f t="shared" si="15"/>
        <v>0</v>
      </c>
      <c r="AB45" s="269">
        <f t="shared" si="16"/>
        <v>0</v>
      </c>
      <c r="AD45" s="243"/>
      <c r="AE45" s="109">
        <v>6.9999999999999999E-4</v>
      </c>
      <c r="AF45" s="490">
        <f>+AF44</f>
        <v>926550.00000000012</v>
      </c>
      <c r="AG45" s="267">
        <f t="shared" si="52"/>
        <v>648.58500000000004</v>
      </c>
      <c r="AH45" s="264"/>
      <c r="AI45" s="268">
        <f t="shared" si="18"/>
        <v>0</v>
      </c>
      <c r="AJ45" s="269">
        <f t="shared" si="19"/>
        <v>0</v>
      </c>
      <c r="AK45" s="243"/>
      <c r="AL45" s="109">
        <v>6.9999999999999999E-4</v>
      </c>
      <c r="AM45" s="490">
        <f>+AM44</f>
        <v>926550.00000000012</v>
      </c>
      <c r="AN45" s="267">
        <f t="shared" si="53"/>
        <v>648.58500000000004</v>
      </c>
      <c r="AO45" s="264"/>
      <c r="AP45" s="268">
        <f t="shared" si="21"/>
        <v>0</v>
      </c>
      <c r="AQ45" s="269">
        <f t="shared" si="22"/>
        <v>0</v>
      </c>
      <c r="AR45" s="243"/>
      <c r="AS45" s="109">
        <v>6.9999999999999999E-4</v>
      </c>
      <c r="AT45" s="490">
        <f>+AT44</f>
        <v>926550.00000000012</v>
      </c>
      <c r="AU45" s="267">
        <f t="shared" si="54"/>
        <v>648.58500000000004</v>
      </c>
      <c r="AV45" s="264"/>
      <c r="AW45" s="268">
        <f t="shared" si="24"/>
        <v>0</v>
      </c>
      <c r="AX45" s="269">
        <f t="shared" si="25"/>
        <v>0</v>
      </c>
    </row>
    <row r="46" spans="1:50" x14ac:dyDescent="0.35">
      <c r="A46" s="237"/>
      <c r="B46" s="285" t="s">
        <v>41</v>
      </c>
      <c r="C46" s="262"/>
      <c r="D46" s="263" t="s">
        <v>30</v>
      </c>
      <c r="E46" s="262"/>
      <c r="F46" s="264"/>
      <c r="G46" s="109">
        <v>4.0000000000000002E-4</v>
      </c>
      <c r="H46" s="490"/>
      <c r="I46" s="267">
        <f t="shared" si="48"/>
        <v>0</v>
      </c>
      <c r="J46" s="109">
        <v>4.0000000000000002E-4</v>
      </c>
      <c r="K46" s="490"/>
      <c r="L46" s="267">
        <f t="shared" si="49"/>
        <v>0</v>
      </c>
      <c r="M46" s="268">
        <f t="shared" si="11"/>
        <v>0</v>
      </c>
      <c r="N46" s="269" t="str">
        <f t="shared" si="12"/>
        <v/>
      </c>
      <c r="O46" s="267"/>
      <c r="P46" s="109">
        <v>4.0000000000000002E-4</v>
      </c>
      <c r="Q46" s="490"/>
      <c r="R46" s="267">
        <f t="shared" si="50"/>
        <v>0</v>
      </c>
      <c r="S46" s="264"/>
      <c r="T46" s="268">
        <f t="shared" si="3"/>
        <v>0</v>
      </c>
      <c r="U46" s="269" t="str">
        <f t="shared" si="4"/>
        <v/>
      </c>
      <c r="V46" s="243"/>
      <c r="W46" s="109">
        <v>4.0000000000000002E-4</v>
      </c>
      <c r="X46" s="490"/>
      <c r="Y46" s="267">
        <f t="shared" si="51"/>
        <v>0</v>
      </c>
      <c r="Z46" s="264"/>
      <c r="AA46" s="268">
        <f t="shared" si="15"/>
        <v>0</v>
      </c>
      <c r="AB46" s="269" t="str">
        <f t="shared" si="16"/>
        <v/>
      </c>
      <c r="AD46" s="243"/>
      <c r="AE46" s="109">
        <v>4.0000000000000002E-4</v>
      </c>
      <c r="AF46" s="490"/>
      <c r="AG46" s="267">
        <f t="shared" si="52"/>
        <v>0</v>
      </c>
      <c r="AH46" s="264"/>
      <c r="AI46" s="268">
        <f t="shared" si="18"/>
        <v>0</v>
      </c>
      <c r="AJ46" s="269" t="str">
        <f t="shared" si="19"/>
        <v/>
      </c>
      <c r="AK46" s="243"/>
      <c r="AL46" s="109">
        <v>4.0000000000000002E-4</v>
      </c>
      <c r="AM46" s="490"/>
      <c r="AN46" s="267">
        <f t="shared" si="53"/>
        <v>0</v>
      </c>
      <c r="AO46" s="264"/>
      <c r="AP46" s="268">
        <f t="shared" si="21"/>
        <v>0</v>
      </c>
      <c r="AQ46" s="269" t="str">
        <f t="shared" si="22"/>
        <v/>
      </c>
      <c r="AR46" s="243"/>
      <c r="AS46" s="109">
        <v>4.0000000000000002E-4</v>
      </c>
      <c r="AT46" s="490"/>
      <c r="AU46" s="267">
        <f t="shared" si="54"/>
        <v>0</v>
      </c>
      <c r="AV46" s="264"/>
      <c r="AW46" s="268">
        <f t="shared" si="24"/>
        <v>0</v>
      </c>
      <c r="AX46" s="269" t="str">
        <f t="shared" si="25"/>
        <v/>
      </c>
    </row>
    <row r="47" spans="1:50" x14ac:dyDescent="0.35">
      <c r="A47" s="237"/>
      <c r="B47" s="285" t="s">
        <v>73</v>
      </c>
      <c r="C47" s="262"/>
      <c r="D47" s="263" t="s">
        <v>24</v>
      </c>
      <c r="E47" s="262"/>
      <c r="F47" s="264"/>
      <c r="G47" s="110">
        <v>0.25</v>
      </c>
      <c r="H47" s="266">
        <v>1</v>
      </c>
      <c r="I47" s="284">
        <f t="shared" si="48"/>
        <v>0.25</v>
      </c>
      <c r="J47" s="110">
        <v>0.25</v>
      </c>
      <c r="K47" s="266">
        <v>1</v>
      </c>
      <c r="L47" s="284">
        <f t="shared" si="49"/>
        <v>0.25</v>
      </c>
      <c r="M47" s="268">
        <f t="shared" si="11"/>
        <v>0</v>
      </c>
      <c r="N47" s="269">
        <f t="shared" si="12"/>
        <v>0</v>
      </c>
      <c r="O47" s="284"/>
      <c r="P47" s="110">
        <v>0.25</v>
      </c>
      <c r="Q47" s="266">
        <v>1</v>
      </c>
      <c r="R47" s="284">
        <f t="shared" si="50"/>
        <v>0.25</v>
      </c>
      <c r="S47" s="264"/>
      <c r="T47" s="268">
        <f t="shared" si="3"/>
        <v>0</v>
      </c>
      <c r="U47" s="269">
        <f t="shared" si="4"/>
        <v>0</v>
      </c>
      <c r="V47" s="243"/>
      <c r="W47" s="110">
        <v>0.25</v>
      </c>
      <c r="X47" s="266">
        <v>1</v>
      </c>
      <c r="Y47" s="284">
        <f t="shared" si="51"/>
        <v>0.25</v>
      </c>
      <c r="Z47" s="264"/>
      <c r="AA47" s="268">
        <f t="shared" si="15"/>
        <v>0</v>
      </c>
      <c r="AB47" s="269">
        <f t="shared" si="16"/>
        <v>0</v>
      </c>
      <c r="AD47" s="243"/>
      <c r="AE47" s="110">
        <v>0.25</v>
      </c>
      <c r="AF47" s="266">
        <v>1</v>
      </c>
      <c r="AG47" s="284">
        <f t="shared" si="52"/>
        <v>0.25</v>
      </c>
      <c r="AH47" s="264"/>
      <c r="AI47" s="268">
        <f t="shared" si="18"/>
        <v>0</v>
      </c>
      <c r="AJ47" s="269">
        <f t="shared" si="19"/>
        <v>0</v>
      </c>
      <c r="AK47" s="243"/>
      <c r="AL47" s="110">
        <v>0.25</v>
      </c>
      <c r="AM47" s="266">
        <v>1</v>
      </c>
      <c r="AN47" s="284">
        <f t="shared" si="53"/>
        <v>0.25</v>
      </c>
      <c r="AO47" s="264"/>
      <c r="AP47" s="268">
        <f t="shared" si="21"/>
        <v>0</v>
      </c>
      <c r="AQ47" s="269">
        <f t="shared" si="22"/>
        <v>0</v>
      </c>
      <c r="AR47" s="243"/>
      <c r="AS47" s="110">
        <v>0.25</v>
      </c>
      <c r="AT47" s="266">
        <v>1</v>
      </c>
      <c r="AU47" s="284">
        <f t="shared" si="54"/>
        <v>0.25</v>
      </c>
      <c r="AV47" s="264"/>
      <c r="AW47" s="268">
        <f t="shared" si="24"/>
        <v>0</v>
      </c>
      <c r="AX47" s="269">
        <f t="shared" si="25"/>
        <v>0</v>
      </c>
    </row>
    <row r="48" spans="1:50" s="15" customFormat="1" x14ac:dyDescent="0.35">
      <c r="A48" s="13"/>
      <c r="B48" s="56" t="s">
        <v>43</v>
      </c>
      <c r="C48" s="56"/>
      <c r="D48" s="57" t="s">
        <v>30</v>
      </c>
      <c r="E48" s="56"/>
      <c r="F48" s="21"/>
      <c r="G48" s="109">
        <v>7.3999999999999996E-2</v>
      </c>
      <c r="H48" s="91">
        <f>$D$137*$G$12</f>
        <v>567000</v>
      </c>
      <c r="I48" s="69">
        <f t="shared" si="48"/>
        <v>41958</v>
      </c>
      <c r="J48" s="109">
        <v>7.3999999999999996E-2</v>
      </c>
      <c r="K48" s="91">
        <f>$D$137*$G$12</f>
        <v>567000</v>
      </c>
      <c r="L48" s="69">
        <f t="shared" si="49"/>
        <v>41958</v>
      </c>
      <c r="M48" s="61">
        <f t="shared" si="11"/>
        <v>0</v>
      </c>
      <c r="N48" s="62">
        <f t="shared" si="12"/>
        <v>0</v>
      </c>
      <c r="O48" s="69"/>
      <c r="P48" s="109">
        <v>7.3999999999999996E-2</v>
      </c>
      <c r="Q48" s="91">
        <f>$D$137*$G$12</f>
        <v>567000</v>
      </c>
      <c r="R48" s="69">
        <f t="shared" si="50"/>
        <v>41958</v>
      </c>
      <c r="S48" s="64"/>
      <c r="T48" s="61">
        <f t="shared" si="3"/>
        <v>0</v>
      </c>
      <c r="U48" s="62">
        <f t="shared" si="4"/>
        <v>0</v>
      </c>
      <c r="V48" s="65"/>
      <c r="W48" s="109">
        <v>7.3999999999999996E-2</v>
      </c>
      <c r="X48" s="91">
        <f>$D$137*$G$12</f>
        <v>567000</v>
      </c>
      <c r="Y48" s="69">
        <f t="shared" si="51"/>
        <v>41958</v>
      </c>
      <c r="Z48" s="64"/>
      <c r="AA48" s="61">
        <f t="shared" si="15"/>
        <v>0</v>
      </c>
      <c r="AB48" s="62">
        <f t="shared" si="16"/>
        <v>0</v>
      </c>
      <c r="AD48" s="65"/>
      <c r="AE48" s="109">
        <v>7.3999999999999996E-2</v>
      </c>
      <c r="AF48" s="91">
        <f>$D$137*$G$12</f>
        <v>567000</v>
      </c>
      <c r="AG48" s="69">
        <f t="shared" si="52"/>
        <v>41958</v>
      </c>
      <c r="AH48" s="64"/>
      <c r="AI48" s="61">
        <f t="shared" si="18"/>
        <v>0</v>
      </c>
      <c r="AJ48" s="62">
        <f t="shared" si="19"/>
        <v>0</v>
      </c>
      <c r="AK48" s="65"/>
      <c r="AL48" s="109">
        <v>7.3999999999999996E-2</v>
      </c>
      <c r="AM48" s="91">
        <f>$D$137*$G$12</f>
        <v>567000</v>
      </c>
      <c r="AN48" s="69">
        <f t="shared" si="53"/>
        <v>41958</v>
      </c>
      <c r="AO48" s="64"/>
      <c r="AP48" s="61">
        <f t="shared" si="21"/>
        <v>0</v>
      </c>
      <c r="AQ48" s="62">
        <f t="shared" si="22"/>
        <v>0</v>
      </c>
      <c r="AR48" s="65"/>
      <c r="AS48" s="109">
        <v>7.3999999999999996E-2</v>
      </c>
      <c r="AT48" s="91">
        <f>$D$137*$G$12</f>
        <v>567000</v>
      </c>
      <c r="AU48" s="69">
        <f t="shared" si="54"/>
        <v>41958</v>
      </c>
      <c r="AV48" s="64"/>
      <c r="AW48" s="61">
        <f t="shared" si="24"/>
        <v>0</v>
      </c>
      <c r="AX48" s="62">
        <f t="shared" si="25"/>
        <v>0</v>
      </c>
    </row>
    <row r="49" spans="1:50" s="15" customFormat="1" x14ac:dyDescent="0.35">
      <c r="A49" s="13"/>
      <c r="B49" s="56" t="s">
        <v>44</v>
      </c>
      <c r="C49" s="56"/>
      <c r="D49" s="57" t="s">
        <v>30</v>
      </c>
      <c r="E49" s="56"/>
      <c r="F49" s="21"/>
      <c r="G49" s="109">
        <v>0.10199999999999999</v>
      </c>
      <c r="H49" s="91">
        <f>$D$138*$G$12</f>
        <v>162000</v>
      </c>
      <c r="I49" s="69">
        <f t="shared" si="48"/>
        <v>16524</v>
      </c>
      <c r="J49" s="109">
        <v>0.10199999999999999</v>
      </c>
      <c r="K49" s="91">
        <f>$D$138*$G$12</f>
        <v>162000</v>
      </c>
      <c r="L49" s="69">
        <f t="shared" si="49"/>
        <v>16524</v>
      </c>
      <c r="M49" s="61">
        <f t="shared" si="11"/>
        <v>0</v>
      </c>
      <c r="N49" s="62">
        <f t="shared" si="12"/>
        <v>0</v>
      </c>
      <c r="O49" s="69"/>
      <c r="P49" s="109">
        <v>0.10199999999999999</v>
      </c>
      <c r="Q49" s="91">
        <f>$D$138*$G$12</f>
        <v>162000</v>
      </c>
      <c r="R49" s="69">
        <f t="shared" si="50"/>
        <v>16524</v>
      </c>
      <c r="S49" s="64"/>
      <c r="T49" s="61">
        <f t="shared" si="3"/>
        <v>0</v>
      </c>
      <c r="U49" s="62">
        <f t="shared" si="4"/>
        <v>0</v>
      </c>
      <c r="V49" s="65"/>
      <c r="W49" s="109">
        <v>0.10199999999999999</v>
      </c>
      <c r="X49" s="91">
        <f>$D$138*$G$12</f>
        <v>162000</v>
      </c>
      <c r="Y49" s="69">
        <f t="shared" si="51"/>
        <v>16524</v>
      </c>
      <c r="Z49" s="64"/>
      <c r="AA49" s="61">
        <f t="shared" si="15"/>
        <v>0</v>
      </c>
      <c r="AB49" s="62">
        <f t="shared" si="16"/>
        <v>0</v>
      </c>
      <c r="AD49" s="65"/>
      <c r="AE49" s="109">
        <v>0.10199999999999999</v>
      </c>
      <c r="AF49" s="91">
        <f>$D$138*$G$12</f>
        <v>162000</v>
      </c>
      <c r="AG49" s="69">
        <f t="shared" si="52"/>
        <v>16524</v>
      </c>
      <c r="AH49" s="64"/>
      <c r="AI49" s="61">
        <f t="shared" si="18"/>
        <v>0</v>
      </c>
      <c r="AJ49" s="62">
        <f t="shared" si="19"/>
        <v>0</v>
      </c>
      <c r="AK49" s="65"/>
      <c r="AL49" s="109">
        <v>0.10199999999999999</v>
      </c>
      <c r="AM49" s="91">
        <f>$D$138*$G$12</f>
        <v>162000</v>
      </c>
      <c r="AN49" s="69">
        <f t="shared" si="53"/>
        <v>16524</v>
      </c>
      <c r="AO49" s="64"/>
      <c r="AP49" s="61">
        <f t="shared" si="21"/>
        <v>0</v>
      </c>
      <c r="AQ49" s="62">
        <f t="shared" si="22"/>
        <v>0</v>
      </c>
      <c r="AR49" s="65"/>
      <c r="AS49" s="109">
        <v>0.10199999999999999</v>
      </c>
      <c r="AT49" s="91">
        <f>$D$138*$G$12</f>
        <v>162000</v>
      </c>
      <c r="AU49" s="69">
        <f t="shared" si="54"/>
        <v>16524</v>
      </c>
      <c r="AV49" s="64"/>
      <c r="AW49" s="61">
        <f t="shared" si="24"/>
        <v>0</v>
      </c>
      <c r="AX49" s="62">
        <f t="shared" si="25"/>
        <v>0</v>
      </c>
    </row>
    <row r="50" spans="1:50" s="15" customFormat="1" x14ac:dyDescent="0.35">
      <c r="A50" s="13"/>
      <c r="B50" s="56" t="s">
        <v>45</v>
      </c>
      <c r="C50" s="56"/>
      <c r="D50" s="57" t="s">
        <v>30</v>
      </c>
      <c r="E50" s="56"/>
      <c r="F50" s="21"/>
      <c r="G50" s="109">
        <v>0.151</v>
      </c>
      <c r="H50" s="91">
        <f>$D$139*$G$12</f>
        <v>171000</v>
      </c>
      <c r="I50" s="69">
        <f t="shared" si="48"/>
        <v>25821</v>
      </c>
      <c r="J50" s="109">
        <v>0.151</v>
      </c>
      <c r="K50" s="91">
        <f>$D$139*$G$12</f>
        <v>171000</v>
      </c>
      <c r="L50" s="69">
        <f t="shared" si="49"/>
        <v>25821</v>
      </c>
      <c r="M50" s="61">
        <f t="shared" si="11"/>
        <v>0</v>
      </c>
      <c r="N50" s="62">
        <f t="shared" si="12"/>
        <v>0</v>
      </c>
      <c r="O50" s="69"/>
      <c r="P50" s="109">
        <v>0.151</v>
      </c>
      <c r="Q50" s="91">
        <f>$D$139*$G$12</f>
        <v>171000</v>
      </c>
      <c r="R50" s="69">
        <f t="shared" si="50"/>
        <v>25821</v>
      </c>
      <c r="S50" s="64"/>
      <c r="T50" s="61">
        <f t="shared" si="3"/>
        <v>0</v>
      </c>
      <c r="U50" s="62">
        <f t="shared" si="4"/>
        <v>0</v>
      </c>
      <c r="V50" s="65"/>
      <c r="W50" s="109">
        <v>0.151</v>
      </c>
      <c r="X50" s="91">
        <f>$D$139*$G$12</f>
        <v>171000</v>
      </c>
      <c r="Y50" s="69">
        <f t="shared" si="51"/>
        <v>25821</v>
      </c>
      <c r="Z50" s="64"/>
      <c r="AA50" s="61">
        <f t="shared" si="15"/>
        <v>0</v>
      </c>
      <c r="AB50" s="62">
        <f t="shared" si="16"/>
        <v>0</v>
      </c>
      <c r="AD50" s="65"/>
      <c r="AE50" s="109">
        <v>0.151</v>
      </c>
      <c r="AF50" s="91">
        <f>$D$139*$G$12</f>
        <v>171000</v>
      </c>
      <c r="AG50" s="69">
        <f t="shared" si="52"/>
        <v>25821</v>
      </c>
      <c r="AH50" s="64"/>
      <c r="AI50" s="61">
        <f t="shared" si="18"/>
        <v>0</v>
      </c>
      <c r="AJ50" s="62">
        <f t="shared" si="19"/>
        <v>0</v>
      </c>
      <c r="AK50" s="65"/>
      <c r="AL50" s="109">
        <v>0.151</v>
      </c>
      <c r="AM50" s="91">
        <f>$D$139*$G$12</f>
        <v>171000</v>
      </c>
      <c r="AN50" s="69">
        <f t="shared" si="53"/>
        <v>25821</v>
      </c>
      <c r="AO50" s="64"/>
      <c r="AP50" s="61">
        <f t="shared" si="21"/>
        <v>0</v>
      </c>
      <c r="AQ50" s="62">
        <f t="shared" si="22"/>
        <v>0</v>
      </c>
      <c r="AR50" s="65"/>
      <c r="AS50" s="109">
        <v>0.151</v>
      </c>
      <c r="AT50" s="91">
        <f>$D$139*$G$12</f>
        <v>171000</v>
      </c>
      <c r="AU50" s="69">
        <f t="shared" si="54"/>
        <v>25821</v>
      </c>
      <c r="AV50" s="64"/>
      <c r="AW50" s="61">
        <f t="shared" si="24"/>
        <v>0</v>
      </c>
      <c r="AX50" s="62">
        <f t="shared" si="25"/>
        <v>0</v>
      </c>
    </row>
    <row r="51" spans="1:50" s="15" customFormat="1" x14ac:dyDescent="0.35">
      <c r="A51" s="13"/>
      <c r="B51" s="56" t="s">
        <v>46</v>
      </c>
      <c r="C51" s="56"/>
      <c r="D51" s="57" t="s">
        <v>30</v>
      </c>
      <c r="E51" s="56"/>
      <c r="F51" s="21"/>
      <c r="G51" s="109">
        <v>8.6999999999999994E-2</v>
      </c>
      <c r="H51" s="91">
        <f>IF(AND($N$1=1, $G$12&gt;=750), 750, IF(AND($N$1=1, AND($G$12&lt;750, $G$12&gt;=0)), $G$12, IF(AND($N$1=2, $G$12&gt;=750), 750, IF(AND($N$1=2, AND($G$12&lt;750, $G$12&gt;=0)), $G$12))))</f>
        <v>750</v>
      </c>
      <c r="I51" s="69">
        <f t="shared" si="48"/>
        <v>65.25</v>
      </c>
      <c r="J51" s="109">
        <v>8.6999999999999994E-2</v>
      </c>
      <c r="K51" s="91">
        <f>IF(AND($N$1=1, $G$12&gt;=750), 750, IF(AND($N$1=1, AND($G$12&lt;750, $G$12&gt;=0)), $G$12, IF(AND($N$1=2, $G$12&gt;=750), 750, IF(AND($N$1=2, AND($G$12&lt;750, $G$12&gt;=0)), $G$12))))</f>
        <v>750</v>
      </c>
      <c r="L51" s="69">
        <f t="shared" si="49"/>
        <v>65.25</v>
      </c>
      <c r="M51" s="61">
        <f t="shared" si="11"/>
        <v>0</v>
      </c>
      <c r="N51" s="62">
        <f t="shared" si="12"/>
        <v>0</v>
      </c>
      <c r="O51" s="69"/>
      <c r="P51" s="109">
        <v>8.6999999999999994E-2</v>
      </c>
      <c r="Q51" s="91">
        <f>IF(AND($N$1=1, $G$12&gt;=750), 750, IF(AND($N$1=1, AND($G$12&lt;750, $G$12&gt;=0)), $G$12, IF(AND($N$1=2, $G$12&gt;=750), 750, IF(AND($N$1=2, AND($G$12&lt;750, $G$12&gt;=0)), $G$12))))</f>
        <v>750</v>
      </c>
      <c r="R51" s="69">
        <f t="shared" si="50"/>
        <v>65.25</v>
      </c>
      <c r="S51" s="64"/>
      <c r="T51" s="61">
        <f t="shared" si="3"/>
        <v>0</v>
      </c>
      <c r="U51" s="62">
        <f t="shared" si="4"/>
        <v>0</v>
      </c>
      <c r="V51" s="65"/>
      <c r="W51" s="109">
        <v>8.6999999999999994E-2</v>
      </c>
      <c r="X51" s="91">
        <f>IF(AND($N$1=1, $G$12&gt;=750), 750, IF(AND($N$1=1, AND($G$12&lt;750, $G$12&gt;=0)), $G$12, IF(AND($N$1=2, $G$12&gt;=750), 750, IF(AND($N$1=2, AND($G$12&lt;750, $G$12&gt;=0)), $G$12))))</f>
        <v>750</v>
      </c>
      <c r="Y51" s="69">
        <f t="shared" si="51"/>
        <v>65.25</v>
      </c>
      <c r="Z51" s="64"/>
      <c r="AA51" s="61">
        <f t="shared" si="15"/>
        <v>0</v>
      </c>
      <c r="AB51" s="62">
        <f t="shared" si="16"/>
        <v>0</v>
      </c>
      <c r="AD51" s="65"/>
      <c r="AE51" s="109">
        <v>8.6999999999999994E-2</v>
      </c>
      <c r="AF51" s="91">
        <f>IF(AND($N$1=1, $G$12&gt;=750), 750, IF(AND($N$1=1, AND($G$12&lt;750, $G$12&gt;=0)), $G$12, IF(AND($N$1=2, $G$12&gt;=750), 750, IF(AND($N$1=2, AND($G$12&lt;750, $G$12&gt;=0)), $G$12))))</f>
        <v>750</v>
      </c>
      <c r="AG51" s="69">
        <f t="shared" si="52"/>
        <v>65.25</v>
      </c>
      <c r="AH51" s="64"/>
      <c r="AI51" s="61">
        <f t="shared" si="18"/>
        <v>0</v>
      </c>
      <c r="AJ51" s="62">
        <f t="shared" si="19"/>
        <v>0</v>
      </c>
      <c r="AK51" s="65"/>
      <c r="AL51" s="109">
        <v>8.6999999999999994E-2</v>
      </c>
      <c r="AM51" s="91">
        <f>IF(AND($N$1=1, $G$12&gt;=750), 750, IF(AND($N$1=1, AND($G$12&lt;750, $G$12&gt;=0)), $G$12, IF(AND($N$1=2, $G$12&gt;=750), 750, IF(AND($N$1=2, AND($G$12&lt;750, $G$12&gt;=0)), $G$12))))</f>
        <v>750</v>
      </c>
      <c r="AN51" s="69">
        <f t="shared" si="53"/>
        <v>65.25</v>
      </c>
      <c r="AO51" s="64"/>
      <c r="AP51" s="61">
        <f t="shared" si="21"/>
        <v>0</v>
      </c>
      <c r="AQ51" s="62">
        <f t="shared" si="22"/>
        <v>0</v>
      </c>
      <c r="AR51" s="65"/>
      <c r="AS51" s="109">
        <v>8.6999999999999994E-2</v>
      </c>
      <c r="AT51" s="91">
        <f>IF(AND($N$1=1, $G$12&gt;=750), 750, IF(AND($N$1=1, AND($G$12&lt;750, $G$12&gt;=0)), $G$12, IF(AND($N$1=2, $G$12&gt;=750), 750, IF(AND($N$1=2, AND($G$12&lt;750, $G$12&gt;=0)), $G$12))))</f>
        <v>750</v>
      </c>
      <c r="AU51" s="69">
        <f t="shared" si="54"/>
        <v>65.25</v>
      </c>
      <c r="AV51" s="64"/>
      <c r="AW51" s="61">
        <f t="shared" si="24"/>
        <v>0</v>
      </c>
      <c r="AX51" s="62">
        <f t="shared" si="25"/>
        <v>0</v>
      </c>
    </row>
    <row r="52" spans="1:50" s="15" customFormat="1" x14ac:dyDescent="0.35">
      <c r="A52" s="13"/>
      <c r="B52" s="56" t="s">
        <v>47</v>
      </c>
      <c r="C52" s="56"/>
      <c r="D52" s="57" t="s">
        <v>30</v>
      </c>
      <c r="E52" s="56"/>
      <c r="F52" s="21"/>
      <c r="G52" s="109">
        <v>0.10299999999999999</v>
      </c>
      <c r="H52" s="91">
        <f>IF(AND($N$1=1, $G$12&gt;=750), $G$12-750, IF(AND($N$1=1, AND($G$12&lt;750, $G$12&gt;=0)), 0, IF(AND($N$1=2, $G$12&gt;=750), $G$12-750, IF(AND($N$1=2, AND($G$12&lt;750, $G$12&gt;=0)), 0))))</f>
        <v>899250</v>
      </c>
      <c r="I52" s="69">
        <f t="shared" si="48"/>
        <v>92622.75</v>
      </c>
      <c r="J52" s="109">
        <v>0.10299999999999999</v>
      </c>
      <c r="K52" s="91">
        <f>IF(AND($N$1=1, $G$12&gt;=750), $G$12-750, IF(AND($N$1=1, AND($G$12&lt;750, $G$12&gt;=0)), 0, IF(AND($N$1=2, $G$12&gt;=750), $G$12-750, IF(AND($N$1=2, AND($G$12&lt;750, $G$12&gt;=0)), 0))))</f>
        <v>899250</v>
      </c>
      <c r="L52" s="69">
        <f t="shared" si="49"/>
        <v>92622.75</v>
      </c>
      <c r="M52" s="61">
        <f t="shared" si="11"/>
        <v>0</v>
      </c>
      <c r="N52" s="62">
        <f t="shared" si="12"/>
        <v>0</v>
      </c>
      <c r="O52" s="69"/>
      <c r="P52" s="109">
        <v>0.10299999999999999</v>
      </c>
      <c r="Q52" s="91">
        <f>IF(AND($N$1=1, $G$12&gt;=750), $G$12-750, IF(AND($N$1=1, AND($G$12&lt;750, $G$12&gt;=0)), 0, IF(AND($N$1=2, $G$12&gt;=750), $G$12-750, IF(AND($N$1=2, AND($G$12&lt;750, $G$12&gt;=0)), 0))))</f>
        <v>899250</v>
      </c>
      <c r="R52" s="69">
        <f t="shared" si="50"/>
        <v>92622.75</v>
      </c>
      <c r="S52" s="64"/>
      <c r="T52" s="61">
        <f t="shared" si="3"/>
        <v>0</v>
      </c>
      <c r="U52" s="62">
        <f t="shared" si="4"/>
        <v>0</v>
      </c>
      <c r="V52" s="65"/>
      <c r="W52" s="109">
        <v>0.10299999999999999</v>
      </c>
      <c r="X52" s="91">
        <f>IF(AND($N$1=1, $G$12&gt;=750), $G$12-750, IF(AND($N$1=1, AND($G$12&lt;750, $G$12&gt;=0)), 0, IF(AND($N$1=2, $G$12&gt;=750), $G$12-750, IF(AND($N$1=2, AND($G$12&lt;750, $G$12&gt;=0)), 0))))</f>
        <v>899250</v>
      </c>
      <c r="Y52" s="69">
        <f t="shared" si="51"/>
        <v>92622.75</v>
      </c>
      <c r="Z52" s="64"/>
      <c r="AA52" s="61">
        <f t="shared" si="15"/>
        <v>0</v>
      </c>
      <c r="AB52" s="62">
        <f t="shared" si="16"/>
        <v>0</v>
      </c>
      <c r="AD52" s="65"/>
      <c r="AE52" s="109">
        <v>0.10299999999999999</v>
      </c>
      <c r="AF52" s="91">
        <f>IF(AND($N$1=1, $G$12&gt;=750), $G$12-750, IF(AND($N$1=1, AND($G$12&lt;750, $G$12&gt;=0)), 0, IF(AND($N$1=2, $G$12&gt;=750), $G$12-750, IF(AND($N$1=2, AND($G$12&lt;750, $G$12&gt;=0)), 0))))</f>
        <v>899250</v>
      </c>
      <c r="AG52" s="69">
        <f t="shared" si="52"/>
        <v>92622.75</v>
      </c>
      <c r="AH52" s="64"/>
      <c r="AI52" s="61">
        <f t="shared" si="18"/>
        <v>0</v>
      </c>
      <c r="AJ52" s="62">
        <f t="shared" si="19"/>
        <v>0</v>
      </c>
      <c r="AK52" s="65"/>
      <c r="AL52" s="109">
        <v>0.10299999999999999</v>
      </c>
      <c r="AM52" s="91">
        <f>IF(AND($N$1=1, $G$12&gt;=750), $G$12-750, IF(AND($N$1=1, AND($G$12&lt;750, $G$12&gt;=0)), 0, IF(AND($N$1=2, $G$12&gt;=750), $G$12-750, IF(AND($N$1=2, AND($G$12&lt;750, $G$12&gt;=0)), 0))))</f>
        <v>899250</v>
      </c>
      <c r="AN52" s="69">
        <f t="shared" si="53"/>
        <v>92622.75</v>
      </c>
      <c r="AO52" s="64"/>
      <c r="AP52" s="61">
        <f t="shared" si="21"/>
        <v>0</v>
      </c>
      <c r="AQ52" s="62">
        <f t="shared" si="22"/>
        <v>0</v>
      </c>
      <c r="AR52" s="65"/>
      <c r="AS52" s="109">
        <v>0.10299999999999999</v>
      </c>
      <c r="AT52" s="91">
        <f>IF(AND($N$1=1, $G$12&gt;=750), $G$12-750, IF(AND($N$1=1, AND($G$12&lt;750, $G$12&gt;=0)), 0, IF(AND($N$1=2, $G$12&gt;=750), $G$12-750, IF(AND($N$1=2, AND($G$12&lt;750, $G$12&gt;=0)), 0))))</f>
        <v>899250</v>
      </c>
      <c r="AU52" s="69">
        <f t="shared" si="54"/>
        <v>92622.75</v>
      </c>
      <c r="AV52" s="64"/>
      <c r="AW52" s="61">
        <f t="shared" si="24"/>
        <v>0</v>
      </c>
      <c r="AX52" s="62">
        <f t="shared" si="25"/>
        <v>0</v>
      </c>
    </row>
    <row r="53" spans="1:50" s="15" customFormat="1" x14ac:dyDescent="0.35">
      <c r="A53" s="13"/>
      <c r="B53" s="56" t="s">
        <v>48</v>
      </c>
      <c r="C53" s="56"/>
      <c r="D53" s="57" t="s">
        <v>30</v>
      </c>
      <c r="E53" s="56"/>
      <c r="F53" s="21"/>
      <c r="G53" s="109">
        <v>0.1076</v>
      </c>
      <c r="H53" s="91">
        <v>0</v>
      </c>
      <c r="I53" s="69">
        <f t="shared" si="48"/>
        <v>0</v>
      </c>
      <c r="J53" s="109">
        <v>0.1076</v>
      </c>
      <c r="K53" s="91">
        <v>0</v>
      </c>
      <c r="L53" s="69">
        <f t="shared" si="49"/>
        <v>0</v>
      </c>
      <c r="M53" s="61">
        <f t="shared" si="11"/>
        <v>0</v>
      </c>
      <c r="N53" s="62" t="str">
        <f t="shared" si="12"/>
        <v/>
      </c>
      <c r="O53" s="69"/>
      <c r="P53" s="109">
        <v>0.1076</v>
      </c>
      <c r="Q53" s="91">
        <v>0</v>
      </c>
      <c r="R53" s="69">
        <f t="shared" si="50"/>
        <v>0</v>
      </c>
      <c r="S53" s="64"/>
      <c r="T53" s="61">
        <f t="shared" si="3"/>
        <v>0</v>
      </c>
      <c r="U53" s="62" t="str">
        <f t="shared" si="4"/>
        <v/>
      </c>
      <c r="V53" s="65"/>
      <c r="W53" s="109">
        <v>0.1076</v>
      </c>
      <c r="X53" s="91">
        <v>0</v>
      </c>
      <c r="Y53" s="69">
        <f t="shared" si="51"/>
        <v>0</v>
      </c>
      <c r="Z53" s="64"/>
      <c r="AA53" s="61">
        <f t="shared" si="15"/>
        <v>0</v>
      </c>
      <c r="AB53" s="62" t="str">
        <f t="shared" si="16"/>
        <v/>
      </c>
      <c r="AD53" s="65"/>
      <c r="AE53" s="109">
        <v>0.1076</v>
      </c>
      <c r="AF53" s="91">
        <v>0</v>
      </c>
      <c r="AG53" s="69">
        <f t="shared" si="52"/>
        <v>0</v>
      </c>
      <c r="AH53" s="64"/>
      <c r="AI53" s="61">
        <f t="shared" si="18"/>
        <v>0</v>
      </c>
      <c r="AJ53" s="62" t="str">
        <f t="shared" si="19"/>
        <v/>
      </c>
      <c r="AK53" s="65"/>
      <c r="AL53" s="109">
        <v>0.1076</v>
      </c>
      <c r="AM53" s="91">
        <v>0</v>
      </c>
      <c r="AN53" s="69">
        <f t="shared" si="53"/>
        <v>0</v>
      </c>
      <c r="AO53" s="64"/>
      <c r="AP53" s="61">
        <f t="shared" si="21"/>
        <v>0</v>
      </c>
      <c r="AQ53" s="62" t="str">
        <f t="shared" si="22"/>
        <v/>
      </c>
      <c r="AR53" s="65"/>
      <c r="AS53" s="109">
        <v>0.1076</v>
      </c>
      <c r="AT53" s="91">
        <v>0</v>
      </c>
      <c r="AU53" s="69">
        <f t="shared" si="54"/>
        <v>0</v>
      </c>
      <c r="AV53" s="64"/>
      <c r="AW53" s="61">
        <f t="shared" si="24"/>
        <v>0</v>
      </c>
      <c r="AX53" s="62" t="str">
        <f t="shared" si="25"/>
        <v/>
      </c>
    </row>
    <row r="54" spans="1:50" s="15" customFormat="1" ht="15" thickBot="1" x14ac:dyDescent="0.4">
      <c r="A54" s="13"/>
      <c r="B54" s="56" t="s">
        <v>49</v>
      </c>
      <c r="C54" s="56"/>
      <c r="D54" s="57" t="s">
        <v>30</v>
      </c>
      <c r="E54" s="56"/>
      <c r="F54" s="21"/>
      <c r="G54" s="109">
        <f>G53</f>
        <v>0.1076</v>
      </c>
      <c r="H54" s="91">
        <f>+$G$12</f>
        <v>900000</v>
      </c>
      <c r="I54" s="69">
        <f t="shared" si="48"/>
        <v>96840</v>
      </c>
      <c r="J54" s="109">
        <f>J53</f>
        <v>0.1076</v>
      </c>
      <c r="K54" s="91">
        <f>+$G$12</f>
        <v>900000</v>
      </c>
      <c r="L54" s="69">
        <f t="shared" si="49"/>
        <v>96840</v>
      </c>
      <c r="M54" s="61">
        <f t="shared" si="11"/>
        <v>0</v>
      </c>
      <c r="N54" s="62">
        <f t="shared" si="12"/>
        <v>0</v>
      </c>
      <c r="O54" s="69"/>
      <c r="P54" s="109">
        <f>P53</f>
        <v>0.1076</v>
      </c>
      <c r="Q54" s="91">
        <f>+$G$12</f>
        <v>900000</v>
      </c>
      <c r="R54" s="69">
        <f t="shared" si="50"/>
        <v>96840</v>
      </c>
      <c r="S54" s="64"/>
      <c r="T54" s="61">
        <f t="shared" si="3"/>
        <v>0</v>
      </c>
      <c r="U54" s="62">
        <f t="shared" si="4"/>
        <v>0</v>
      </c>
      <c r="V54" s="65"/>
      <c r="W54" s="109">
        <f>W53</f>
        <v>0.1076</v>
      </c>
      <c r="X54" s="91">
        <f>+$G$12</f>
        <v>900000</v>
      </c>
      <c r="Y54" s="69">
        <f t="shared" si="51"/>
        <v>96840</v>
      </c>
      <c r="Z54" s="64"/>
      <c r="AA54" s="61">
        <f t="shared" si="15"/>
        <v>0</v>
      </c>
      <c r="AB54" s="62">
        <f t="shared" si="16"/>
        <v>0</v>
      </c>
      <c r="AD54" s="65"/>
      <c r="AE54" s="109">
        <f>AE53</f>
        <v>0.1076</v>
      </c>
      <c r="AF54" s="91">
        <f>+$G$12</f>
        <v>900000</v>
      </c>
      <c r="AG54" s="69">
        <f t="shared" si="52"/>
        <v>96840</v>
      </c>
      <c r="AH54" s="64"/>
      <c r="AI54" s="61">
        <f t="shared" si="18"/>
        <v>0</v>
      </c>
      <c r="AJ54" s="62">
        <f t="shared" si="19"/>
        <v>0</v>
      </c>
      <c r="AK54" s="65"/>
      <c r="AL54" s="109">
        <f>AL53</f>
        <v>0.1076</v>
      </c>
      <c r="AM54" s="91">
        <f>+$G$12</f>
        <v>900000</v>
      </c>
      <c r="AN54" s="69">
        <f t="shared" si="53"/>
        <v>96840</v>
      </c>
      <c r="AO54" s="64"/>
      <c r="AP54" s="61">
        <f t="shared" si="21"/>
        <v>0</v>
      </c>
      <c r="AQ54" s="62">
        <f t="shared" si="22"/>
        <v>0</v>
      </c>
      <c r="AR54" s="65"/>
      <c r="AS54" s="109">
        <f>AS53</f>
        <v>0.1076</v>
      </c>
      <c r="AT54" s="91">
        <f>+$G$12</f>
        <v>900000</v>
      </c>
      <c r="AU54" s="69">
        <f t="shared" si="54"/>
        <v>96840</v>
      </c>
      <c r="AV54" s="64"/>
      <c r="AW54" s="61">
        <f t="shared" si="24"/>
        <v>0</v>
      </c>
      <c r="AX54" s="62">
        <f t="shared" si="25"/>
        <v>0</v>
      </c>
    </row>
    <row r="55" spans="1:50" ht="15" thickBot="1" x14ac:dyDescent="0.4">
      <c r="A55" s="237"/>
      <c r="B55" s="302"/>
      <c r="C55" s="303"/>
      <c r="D55" s="304"/>
      <c r="E55" s="303"/>
      <c r="F55" s="305"/>
      <c r="G55" s="306"/>
      <c r="H55" s="307"/>
      <c r="I55" s="308"/>
      <c r="J55" s="306"/>
      <c r="K55" s="307"/>
      <c r="L55" s="308"/>
      <c r="M55" s="309"/>
      <c r="N55" s="310"/>
      <c r="O55" s="308"/>
      <c r="P55" s="306"/>
      <c r="Q55" s="307"/>
      <c r="R55" s="308"/>
      <c r="S55" s="305"/>
      <c r="T55" s="309">
        <f t="shared" si="3"/>
        <v>0</v>
      </c>
      <c r="U55" s="310" t="str">
        <f t="shared" si="4"/>
        <v/>
      </c>
      <c r="V55" s="243"/>
      <c r="W55" s="306"/>
      <c r="X55" s="307"/>
      <c r="Y55" s="308"/>
      <c r="Z55" s="305"/>
      <c r="AA55" s="309">
        <f t="shared" si="15"/>
        <v>0</v>
      </c>
      <c r="AB55" s="310" t="str">
        <f t="shared" si="16"/>
        <v/>
      </c>
      <c r="AD55" s="243"/>
      <c r="AE55" s="306"/>
      <c r="AF55" s="307"/>
      <c r="AG55" s="308"/>
      <c r="AH55" s="305"/>
      <c r="AI55" s="309">
        <f t="shared" si="18"/>
        <v>0</v>
      </c>
      <c r="AJ55" s="310" t="str">
        <f t="shared" si="19"/>
        <v/>
      </c>
      <c r="AK55" s="243"/>
      <c r="AL55" s="306"/>
      <c r="AM55" s="307"/>
      <c r="AN55" s="308"/>
      <c r="AO55" s="305"/>
      <c r="AP55" s="309">
        <f t="shared" si="21"/>
        <v>0</v>
      </c>
      <c r="AQ55" s="310" t="str">
        <f t="shared" si="22"/>
        <v/>
      </c>
      <c r="AR55" s="243"/>
      <c r="AS55" s="306"/>
      <c r="AT55" s="307"/>
      <c r="AU55" s="308"/>
      <c r="AV55" s="305"/>
      <c r="AW55" s="309">
        <f t="shared" si="24"/>
        <v>0</v>
      </c>
      <c r="AX55" s="310" t="str">
        <f t="shared" si="25"/>
        <v/>
      </c>
    </row>
    <row r="56" spans="1:50" x14ac:dyDescent="0.35">
      <c r="A56" s="237"/>
      <c r="B56" s="311" t="s">
        <v>82</v>
      </c>
      <c r="C56" s="262"/>
      <c r="D56" s="312"/>
      <c r="E56" s="262"/>
      <c r="F56" s="313"/>
      <c r="G56" s="314"/>
      <c r="H56" s="314"/>
      <c r="I56" s="315">
        <f>SUM(I43:I47,I54)</f>
        <v>131475.38</v>
      </c>
      <c r="J56" s="314"/>
      <c r="K56" s="314"/>
      <c r="L56" s="315">
        <f>SUM(L43:L47,L54)</f>
        <v>133627.35</v>
      </c>
      <c r="M56" s="316">
        <f t="shared" si="11"/>
        <v>2151.9700000000012</v>
      </c>
      <c r="N56" s="317">
        <f t="shared" si="12"/>
        <v>1.6367855335348725E-2</v>
      </c>
      <c r="O56" s="316"/>
      <c r="P56" s="314"/>
      <c r="Q56" s="314"/>
      <c r="R56" s="315">
        <f>SUM(R43:R47,R54)</f>
        <v>132129.28000000003</v>
      </c>
      <c r="S56" s="318"/>
      <c r="T56" s="316">
        <f t="shared" si="3"/>
        <v>-1498.0699999999779</v>
      </c>
      <c r="U56" s="317">
        <f t="shared" si="4"/>
        <v>-1.1210803776322571E-2</v>
      </c>
      <c r="V56" s="243"/>
      <c r="W56" s="314"/>
      <c r="X56" s="314"/>
      <c r="Y56" s="315">
        <f>SUM(Y43:Y47,Y54)</f>
        <v>133595.89000000001</v>
      </c>
      <c r="Z56" s="318"/>
      <c r="AA56" s="316">
        <f t="shared" si="15"/>
        <v>1466.609999999986</v>
      </c>
      <c r="AB56" s="317">
        <f t="shared" si="16"/>
        <v>1.1099810730823521E-2</v>
      </c>
      <c r="AD56" s="243"/>
      <c r="AE56" s="314"/>
      <c r="AF56" s="314"/>
      <c r="AG56" s="315">
        <f>SUM(AG43:AG47,AG54)</f>
        <v>135112.54</v>
      </c>
      <c r="AH56" s="318"/>
      <c r="AI56" s="316">
        <f t="shared" si="18"/>
        <v>1516.6499999999942</v>
      </c>
      <c r="AJ56" s="317">
        <f t="shared" si="19"/>
        <v>1.1352519901622678E-2</v>
      </c>
      <c r="AK56" s="243"/>
      <c r="AL56" s="314"/>
      <c r="AM56" s="314"/>
      <c r="AN56" s="315">
        <f>SUM(AN43:AN47,AN54)</f>
        <v>136712.19</v>
      </c>
      <c r="AO56" s="318"/>
      <c r="AP56" s="316">
        <f t="shared" si="21"/>
        <v>1599.6499999999942</v>
      </c>
      <c r="AQ56" s="317">
        <f t="shared" si="22"/>
        <v>1.1839389593297514E-2</v>
      </c>
      <c r="AR56" s="243"/>
      <c r="AS56" s="314"/>
      <c r="AT56" s="314"/>
      <c r="AU56" s="315">
        <f>SUM(AU43:AU47,AU54)</f>
        <v>138093.49000000002</v>
      </c>
      <c r="AV56" s="318"/>
      <c r="AW56" s="316">
        <f t="shared" si="24"/>
        <v>1381.3000000000175</v>
      </c>
      <c r="AX56" s="317">
        <f t="shared" si="25"/>
        <v>1.010370765035669E-2</v>
      </c>
    </row>
    <row r="57" spans="1:50" x14ac:dyDescent="0.35">
      <c r="A57" s="237"/>
      <c r="B57" s="311" t="s">
        <v>51</v>
      </c>
      <c r="C57" s="262"/>
      <c r="D57" s="312"/>
      <c r="E57" s="262"/>
      <c r="F57" s="313"/>
      <c r="G57" s="137">
        <v>-0.11700000000000001</v>
      </c>
      <c r="H57" s="320"/>
      <c r="I57" s="268"/>
      <c r="J57" s="137">
        <v>-0.11700000000000001</v>
      </c>
      <c r="K57" s="320"/>
      <c r="L57" s="268"/>
      <c r="M57" s="268">
        <f t="shared" si="11"/>
        <v>0</v>
      </c>
      <c r="N57" s="269" t="str">
        <f t="shared" si="12"/>
        <v/>
      </c>
      <c r="O57" s="268"/>
      <c r="P57" s="137">
        <v>-0.11700000000000001</v>
      </c>
      <c r="Q57" s="320"/>
      <c r="R57" s="268"/>
      <c r="S57" s="318"/>
      <c r="T57" s="268">
        <f t="shared" si="3"/>
        <v>0</v>
      </c>
      <c r="U57" s="269" t="str">
        <f t="shared" si="4"/>
        <v/>
      </c>
      <c r="V57" s="243"/>
      <c r="W57" s="137">
        <v>-0.11700000000000001</v>
      </c>
      <c r="X57" s="320"/>
      <c r="Y57" s="268"/>
      <c r="Z57" s="318"/>
      <c r="AA57" s="268">
        <f t="shared" si="15"/>
        <v>0</v>
      </c>
      <c r="AB57" s="269" t="str">
        <f t="shared" si="16"/>
        <v/>
      </c>
      <c r="AD57" s="243"/>
      <c r="AE57" s="137">
        <v>-0.11700000000000001</v>
      </c>
      <c r="AF57" s="320"/>
      <c r="AG57" s="268"/>
      <c r="AH57" s="318"/>
      <c r="AI57" s="268">
        <f t="shared" si="18"/>
        <v>0</v>
      </c>
      <c r="AJ57" s="269" t="str">
        <f t="shared" si="19"/>
        <v/>
      </c>
      <c r="AK57" s="243"/>
      <c r="AL57" s="137">
        <v>-0.11700000000000001</v>
      </c>
      <c r="AM57" s="320"/>
      <c r="AN57" s="268"/>
      <c r="AO57" s="318"/>
      <c r="AP57" s="268">
        <f t="shared" si="21"/>
        <v>0</v>
      </c>
      <c r="AQ57" s="269" t="str">
        <f t="shared" si="22"/>
        <v/>
      </c>
      <c r="AR57" s="243"/>
      <c r="AS57" s="137">
        <v>-0.11700000000000001</v>
      </c>
      <c r="AT57" s="320"/>
      <c r="AU57" s="268"/>
      <c r="AV57" s="318"/>
      <c r="AW57" s="268">
        <f t="shared" si="24"/>
        <v>0</v>
      </c>
      <c r="AX57" s="269" t="str">
        <f t="shared" si="25"/>
        <v/>
      </c>
    </row>
    <row r="58" spans="1:50" x14ac:dyDescent="0.35">
      <c r="A58" s="237"/>
      <c r="B58" s="262" t="s">
        <v>52</v>
      </c>
      <c r="C58" s="262"/>
      <c r="D58" s="312"/>
      <c r="E58" s="262"/>
      <c r="F58" s="270"/>
      <c r="G58" s="322">
        <v>0.13</v>
      </c>
      <c r="H58" s="270"/>
      <c r="I58" s="268">
        <f>I56*G58</f>
        <v>17091.7994</v>
      </c>
      <c r="J58" s="322">
        <v>0.13</v>
      </c>
      <c r="K58" s="270"/>
      <c r="L58" s="268">
        <f>L56*J58</f>
        <v>17371.555500000002</v>
      </c>
      <c r="M58" s="268">
        <f t="shared" si="11"/>
        <v>279.75610000000233</v>
      </c>
      <c r="N58" s="269">
        <f t="shared" si="12"/>
        <v>1.6367855335348853E-2</v>
      </c>
      <c r="O58" s="268"/>
      <c r="P58" s="322">
        <v>0.13</v>
      </c>
      <c r="Q58" s="270"/>
      <c r="R58" s="268">
        <f>R56*P58</f>
        <v>17176.806400000005</v>
      </c>
      <c r="S58" s="323"/>
      <c r="T58" s="268">
        <f t="shared" si="3"/>
        <v>-194.74909999999727</v>
      </c>
      <c r="U58" s="269">
        <f t="shared" si="4"/>
        <v>-1.1210803776322577E-2</v>
      </c>
      <c r="V58" s="243"/>
      <c r="W58" s="322">
        <v>0.13</v>
      </c>
      <c r="X58" s="270"/>
      <c r="Y58" s="268">
        <f>Y56*W58</f>
        <v>17367.465700000001</v>
      </c>
      <c r="Z58" s="323"/>
      <c r="AA58" s="268">
        <f t="shared" si="15"/>
        <v>190.65929999999571</v>
      </c>
      <c r="AB58" s="269">
        <f t="shared" si="16"/>
        <v>1.1099810730823377E-2</v>
      </c>
      <c r="AD58" s="243"/>
      <c r="AE58" s="322">
        <v>0.13</v>
      </c>
      <c r="AF58" s="270"/>
      <c r="AG58" s="268">
        <f>AG56*AE58</f>
        <v>17564.630200000003</v>
      </c>
      <c r="AH58" s="323"/>
      <c r="AI58" s="268">
        <f t="shared" si="18"/>
        <v>197.16450000000259</v>
      </c>
      <c r="AJ58" s="269">
        <f t="shared" si="19"/>
        <v>1.135251990162287E-2</v>
      </c>
      <c r="AK58" s="243"/>
      <c r="AL58" s="322">
        <v>0.13</v>
      </c>
      <c r="AM58" s="270"/>
      <c r="AN58" s="268">
        <f>AN56*AL58</f>
        <v>17772.584699999999</v>
      </c>
      <c r="AO58" s="323"/>
      <c r="AP58" s="268">
        <f t="shared" si="21"/>
        <v>207.95449999999619</v>
      </c>
      <c r="AQ58" s="269">
        <f t="shared" si="22"/>
        <v>1.1839389593297339E-2</v>
      </c>
      <c r="AR58" s="243"/>
      <c r="AS58" s="322">
        <v>0.13</v>
      </c>
      <c r="AT58" s="270"/>
      <c r="AU58" s="268">
        <f>AU56*AS58</f>
        <v>17952.153700000003</v>
      </c>
      <c r="AV58" s="323"/>
      <c r="AW58" s="268">
        <f t="shared" si="24"/>
        <v>179.56900000000314</v>
      </c>
      <c r="AX58" s="269">
        <f t="shared" si="25"/>
        <v>1.0103707650356741E-2</v>
      </c>
    </row>
    <row r="59" spans="1:50" ht="15" thickBot="1" x14ac:dyDescent="0.4">
      <c r="A59" s="237"/>
      <c r="B59" s="551" t="s">
        <v>83</v>
      </c>
      <c r="C59" s="551"/>
      <c r="D59" s="551"/>
      <c r="E59" s="324"/>
      <c r="F59" s="325"/>
      <c r="G59" s="325"/>
      <c r="H59" s="325"/>
      <c r="I59" s="417">
        <f>SUM(I56:I58)</f>
        <v>148567.17939999999</v>
      </c>
      <c r="J59" s="325"/>
      <c r="K59" s="325"/>
      <c r="L59" s="417">
        <f>SUM(L56:L58)</f>
        <v>150998.90549999999</v>
      </c>
      <c r="M59" s="393">
        <f t="shared" si="11"/>
        <v>2431.7260999999999</v>
      </c>
      <c r="N59" s="394">
        <f t="shared" si="12"/>
        <v>1.6367855335348718E-2</v>
      </c>
      <c r="O59" s="327"/>
      <c r="P59" s="325"/>
      <c r="Q59" s="325"/>
      <c r="R59" s="417">
        <f>SUM(R56:R58)</f>
        <v>149306.08640000003</v>
      </c>
      <c r="S59" s="329"/>
      <c r="T59" s="393">
        <f t="shared" si="3"/>
        <v>-1692.8190999999642</v>
      </c>
      <c r="U59" s="394">
        <f t="shared" si="4"/>
        <v>-1.1210803776322499E-2</v>
      </c>
      <c r="V59" s="243"/>
      <c r="W59" s="325"/>
      <c r="X59" s="325"/>
      <c r="Y59" s="417">
        <f>SUM(Y56:Y58)</f>
        <v>150963.35570000001</v>
      </c>
      <c r="Z59" s="329"/>
      <c r="AA59" s="393">
        <f t="shared" si="15"/>
        <v>1657.2692999999854</v>
      </c>
      <c r="AB59" s="394">
        <f t="shared" si="16"/>
        <v>1.109981073082353E-2</v>
      </c>
      <c r="AD59" s="243"/>
      <c r="AE59" s="325"/>
      <c r="AF59" s="325"/>
      <c r="AG59" s="417">
        <f>SUM(AG56:AG58)</f>
        <v>152677.17020000002</v>
      </c>
      <c r="AH59" s="329"/>
      <c r="AI59" s="393">
        <f t="shared" si="18"/>
        <v>1713.8145000000077</v>
      </c>
      <c r="AJ59" s="394">
        <f t="shared" si="19"/>
        <v>1.1352519901622771E-2</v>
      </c>
      <c r="AK59" s="243"/>
      <c r="AL59" s="325"/>
      <c r="AM59" s="325"/>
      <c r="AN59" s="417">
        <f>SUM(AN56:AN58)</f>
        <v>154484.77470000001</v>
      </c>
      <c r="AO59" s="329"/>
      <c r="AP59" s="393">
        <f t="shared" si="21"/>
        <v>1807.6044999999867</v>
      </c>
      <c r="AQ59" s="394">
        <f t="shared" si="22"/>
        <v>1.1839389593297469E-2</v>
      </c>
      <c r="AR59" s="243"/>
      <c r="AS59" s="325"/>
      <c r="AT59" s="325"/>
      <c r="AU59" s="417">
        <f>SUM(AU56:AU58)</f>
        <v>156045.64370000002</v>
      </c>
      <c r="AV59" s="329"/>
      <c r="AW59" s="393">
        <f t="shared" si="24"/>
        <v>1560.8690000000061</v>
      </c>
      <c r="AX59" s="394">
        <f t="shared" si="25"/>
        <v>1.0103707650356602E-2</v>
      </c>
    </row>
    <row r="60" spans="1:50" ht="15" thickBot="1" x14ac:dyDescent="0.4">
      <c r="A60" s="237"/>
      <c r="B60" s="477"/>
      <c r="C60" s="396"/>
      <c r="D60" s="397"/>
      <c r="E60" s="396"/>
      <c r="F60" s="398"/>
      <c r="G60" s="306"/>
      <c r="H60" s="399"/>
      <c r="I60" s="400"/>
      <c r="J60" s="306"/>
      <c r="K60" s="399"/>
      <c r="L60" s="400"/>
      <c r="M60" s="401"/>
      <c r="N60" s="310"/>
      <c r="O60" s="402"/>
      <c r="P60" s="306"/>
      <c r="Q60" s="399"/>
      <c r="R60" s="400"/>
      <c r="S60" s="398"/>
      <c r="T60" s="401">
        <f t="shared" si="3"/>
        <v>0</v>
      </c>
      <c r="U60" s="310" t="str">
        <f t="shared" si="4"/>
        <v/>
      </c>
      <c r="V60" s="243"/>
      <c r="W60" s="306"/>
      <c r="X60" s="399"/>
      <c r="Y60" s="400"/>
      <c r="Z60" s="398"/>
      <c r="AA60" s="401">
        <f t="shared" si="15"/>
        <v>0</v>
      </c>
      <c r="AB60" s="310" t="str">
        <f t="shared" si="16"/>
        <v/>
      </c>
      <c r="AD60" s="243"/>
      <c r="AE60" s="306"/>
      <c r="AF60" s="399"/>
      <c r="AG60" s="400"/>
      <c r="AH60" s="398"/>
      <c r="AI60" s="401">
        <f t="shared" si="18"/>
        <v>0</v>
      </c>
      <c r="AJ60" s="310" t="str">
        <f t="shared" si="19"/>
        <v/>
      </c>
      <c r="AK60" s="243"/>
      <c r="AL60" s="306"/>
      <c r="AM60" s="399"/>
      <c r="AN60" s="400"/>
      <c r="AO60" s="398"/>
      <c r="AP60" s="401">
        <f t="shared" si="21"/>
        <v>0</v>
      </c>
      <c r="AQ60" s="310" t="str">
        <f t="shared" si="22"/>
        <v/>
      </c>
      <c r="AR60" s="243"/>
      <c r="AS60" s="306"/>
      <c r="AT60" s="399"/>
      <c r="AU60" s="400"/>
      <c r="AV60" s="398"/>
      <c r="AW60" s="401">
        <f t="shared" si="24"/>
        <v>0</v>
      </c>
      <c r="AX60" s="310" t="str">
        <f t="shared" si="25"/>
        <v/>
      </c>
    </row>
    <row r="61" spans="1:50" x14ac:dyDescent="0.35">
      <c r="A61" s="237"/>
      <c r="B61" s="404" t="s">
        <v>74</v>
      </c>
      <c r="C61" s="404"/>
      <c r="D61" s="405"/>
      <c r="E61" s="404"/>
      <c r="F61" s="411"/>
      <c r="G61" s="413"/>
      <c r="H61" s="413"/>
      <c r="I61" s="452">
        <f>SUM(I51:I52,I43,I44:I47)</f>
        <v>127323.38000000002</v>
      </c>
      <c r="J61" s="413"/>
      <c r="K61" s="413"/>
      <c r="L61" s="452">
        <f>SUM(L51:L52,L43,L44:L47)</f>
        <v>129475.35</v>
      </c>
      <c r="M61" s="268">
        <f t="shared" si="11"/>
        <v>2151.9699999999866</v>
      </c>
      <c r="N61" s="269">
        <f t="shared" si="12"/>
        <v>1.6901609115309271E-2</v>
      </c>
      <c r="O61" s="414"/>
      <c r="P61" s="413"/>
      <c r="Q61" s="413"/>
      <c r="R61" s="452">
        <f>SUM(R51:R52,R43,R44:R47)</f>
        <v>127977.28000000001</v>
      </c>
      <c r="S61" s="415"/>
      <c r="T61" s="268">
        <f t="shared" si="3"/>
        <v>-1498.0699999999924</v>
      </c>
      <c r="U61" s="269">
        <f t="shared" si="4"/>
        <v>-1.1570310487671919E-2</v>
      </c>
      <c r="V61" s="243"/>
      <c r="W61" s="413"/>
      <c r="X61" s="413"/>
      <c r="Y61" s="452">
        <f>SUM(Y51:Y52,Y43,Y44:Y47)</f>
        <v>129443.89000000001</v>
      </c>
      <c r="Z61" s="415"/>
      <c r="AA61" s="268">
        <f t="shared" si="15"/>
        <v>1466.6100000000006</v>
      </c>
      <c r="AB61" s="269">
        <f t="shared" si="16"/>
        <v>1.1459924761645195E-2</v>
      </c>
      <c r="AD61" s="243"/>
      <c r="AE61" s="413"/>
      <c r="AF61" s="413"/>
      <c r="AG61" s="452">
        <f>SUM(AG51:AG52,AG43,AG44:AG47)</f>
        <v>130960.54000000001</v>
      </c>
      <c r="AH61" s="415"/>
      <c r="AI61" s="268">
        <f t="shared" si="18"/>
        <v>1516.6499999999942</v>
      </c>
      <c r="AJ61" s="269">
        <f t="shared" si="19"/>
        <v>1.1716659627580676E-2</v>
      </c>
      <c r="AK61" s="243"/>
      <c r="AL61" s="413"/>
      <c r="AM61" s="413"/>
      <c r="AN61" s="452">
        <f>SUM(AN51:AN52,AN43,AN44:AN47)</f>
        <v>132560.19</v>
      </c>
      <c r="AO61" s="415"/>
      <c r="AP61" s="268">
        <f t="shared" si="21"/>
        <v>1599.6499999999942</v>
      </c>
      <c r="AQ61" s="269">
        <f t="shared" si="22"/>
        <v>1.2214748045479914E-2</v>
      </c>
      <c r="AR61" s="243"/>
      <c r="AS61" s="413"/>
      <c r="AT61" s="413"/>
      <c r="AU61" s="452">
        <f>SUM(AU51:AU52,AU43,AU44:AU47)</f>
        <v>133941.49000000002</v>
      </c>
      <c r="AV61" s="415"/>
      <c r="AW61" s="268">
        <f t="shared" si="24"/>
        <v>1381.3000000000175</v>
      </c>
      <c r="AX61" s="269">
        <f t="shared" si="25"/>
        <v>1.0420172149723211E-2</v>
      </c>
    </row>
    <row r="62" spans="1:50" x14ac:dyDescent="0.35">
      <c r="A62" s="237"/>
      <c r="B62" s="262" t="s">
        <v>51</v>
      </c>
      <c r="C62" s="262"/>
      <c r="D62" s="312"/>
      <c r="E62" s="262"/>
      <c r="F62" s="270"/>
      <c r="G62" s="137">
        <v>-0.11700000000000001</v>
      </c>
      <c r="H62" s="320"/>
      <c r="I62" s="268"/>
      <c r="J62" s="137">
        <v>-0.11700000000000001</v>
      </c>
      <c r="K62" s="320"/>
      <c r="L62" s="268"/>
      <c r="M62" s="268">
        <f t="shared" si="11"/>
        <v>0</v>
      </c>
      <c r="N62" s="269" t="str">
        <f t="shared" si="12"/>
        <v/>
      </c>
      <c r="O62" s="268"/>
      <c r="P62" s="137">
        <v>-0.11700000000000001</v>
      </c>
      <c r="Q62" s="320"/>
      <c r="R62" s="268"/>
      <c r="S62" s="323"/>
      <c r="T62" s="268">
        <f t="shared" si="3"/>
        <v>0</v>
      </c>
      <c r="U62" s="269" t="str">
        <f t="shared" si="4"/>
        <v/>
      </c>
      <c r="V62" s="243"/>
      <c r="W62" s="137">
        <v>-0.11700000000000001</v>
      </c>
      <c r="X62" s="320"/>
      <c r="Y62" s="268"/>
      <c r="Z62" s="323"/>
      <c r="AA62" s="268">
        <f t="shared" si="15"/>
        <v>0</v>
      </c>
      <c r="AB62" s="269" t="str">
        <f t="shared" si="16"/>
        <v/>
      </c>
      <c r="AD62" s="243"/>
      <c r="AE62" s="137">
        <v>-0.11700000000000001</v>
      </c>
      <c r="AF62" s="320"/>
      <c r="AG62" s="268"/>
      <c r="AH62" s="323"/>
      <c r="AI62" s="268">
        <f t="shared" si="18"/>
        <v>0</v>
      </c>
      <c r="AJ62" s="269" t="str">
        <f t="shared" si="19"/>
        <v/>
      </c>
      <c r="AK62" s="243"/>
      <c r="AL62" s="137">
        <v>-0.11700000000000001</v>
      </c>
      <c r="AM62" s="320"/>
      <c r="AN62" s="268"/>
      <c r="AO62" s="323"/>
      <c r="AP62" s="268">
        <f t="shared" si="21"/>
        <v>0</v>
      </c>
      <c r="AQ62" s="269" t="str">
        <f t="shared" si="22"/>
        <v/>
      </c>
      <c r="AR62" s="243"/>
      <c r="AS62" s="137">
        <v>-0.11700000000000001</v>
      </c>
      <c r="AT62" s="320"/>
      <c r="AU62" s="268"/>
      <c r="AV62" s="323"/>
      <c r="AW62" s="268">
        <f t="shared" si="24"/>
        <v>0</v>
      </c>
      <c r="AX62" s="269" t="str">
        <f t="shared" si="25"/>
        <v/>
      </c>
    </row>
    <row r="63" spans="1:50" x14ac:dyDescent="0.35">
      <c r="A63" s="237"/>
      <c r="B63" s="478" t="s">
        <v>52</v>
      </c>
      <c r="C63" s="404"/>
      <c r="D63" s="405"/>
      <c r="E63" s="404"/>
      <c r="F63" s="411"/>
      <c r="G63" s="412">
        <v>0.13</v>
      </c>
      <c r="H63" s="413"/>
      <c r="I63" s="414">
        <f>I61*G63</f>
        <v>16552.039400000001</v>
      </c>
      <c r="J63" s="412">
        <v>0.13</v>
      </c>
      <c r="K63" s="413"/>
      <c r="L63" s="414">
        <f>L61*J63</f>
        <v>16831.7955</v>
      </c>
      <c r="M63" s="268">
        <f t="shared" si="11"/>
        <v>279.7560999999987</v>
      </c>
      <c r="N63" s="269">
        <f t="shared" si="12"/>
        <v>1.6901609115309298E-2</v>
      </c>
      <c r="O63" s="414"/>
      <c r="P63" s="412">
        <v>0.13</v>
      </c>
      <c r="Q63" s="413"/>
      <c r="R63" s="414">
        <f>R61*P63</f>
        <v>16637.046400000003</v>
      </c>
      <c r="S63" s="415"/>
      <c r="T63" s="268">
        <f t="shared" si="3"/>
        <v>-194.74909999999727</v>
      </c>
      <c r="U63" s="269">
        <f t="shared" si="4"/>
        <v>-1.1570310487671815E-2</v>
      </c>
      <c r="V63" s="243"/>
      <c r="W63" s="412">
        <v>0.13</v>
      </c>
      <c r="X63" s="413"/>
      <c r="Y63" s="414">
        <f>Y61*W63</f>
        <v>16827.705700000002</v>
      </c>
      <c r="Z63" s="415"/>
      <c r="AA63" s="268">
        <f t="shared" si="15"/>
        <v>190.65929999999935</v>
      </c>
      <c r="AB63" s="269">
        <f t="shared" si="16"/>
        <v>1.1459924761645151E-2</v>
      </c>
      <c r="AD63" s="243"/>
      <c r="AE63" s="412">
        <v>0.13</v>
      </c>
      <c r="AF63" s="413"/>
      <c r="AG63" s="414">
        <f>AG61*AE63</f>
        <v>17024.870200000001</v>
      </c>
      <c r="AH63" s="415"/>
      <c r="AI63" s="268">
        <f t="shared" si="18"/>
        <v>197.16449999999895</v>
      </c>
      <c r="AJ63" s="269">
        <f t="shared" si="19"/>
        <v>1.1716659627580658E-2</v>
      </c>
      <c r="AK63" s="243"/>
      <c r="AL63" s="412">
        <v>0.13</v>
      </c>
      <c r="AM63" s="413"/>
      <c r="AN63" s="414">
        <f>AN61*AL63</f>
        <v>17232.824700000001</v>
      </c>
      <c r="AO63" s="415"/>
      <c r="AP63" s="268">
        <f t="shared" si="21"/>
        <v>207.95449999999983</v>
      </c>
      <c r="AQ63" s="269">
        <f t="shared" si="22"/>
        <v>1.2214748045479947E-2</v>
      </c>
      <c r="AR63" s="243"/>
      <c r="AS63" s="412">
        <v>0.13</v>
      </c>
      <c r="AT63" s="413"/>
      <c r="AU63" s="414">
        <f>AU61*AS63</f>
        <v>17412.393700000004</v>
      </c>
      <c r="AV63" s="415"/>
      <c r="AW63" s="268">
        <f t="shared" si="24"/>
        <v>179.56900000000314</v>
      </c>
      <c r="AX63" s="269">
        <f t="shared" si="25"/>
        <v>1.0420172149723262E-2</v>
      </c>
    </row>
    <row r="64" spans="1:50" ht="15" thickBot="1" x14ac:dyDescent="0.4">
      <c r="A64" s="237"/>
      <c r="B64" s="557" t="s">
        <v>84</v>
      </c>
      <c r="C64" s="557"/>
      <c r="D64" s="557"/>
      <c r="E64" s="262"/>
      <c r="F64" s="479"/>
      <c r="G64" s="479"/>
      <c r="H64" s="479"/>
      <c r="I64" s="480">
        <f>SUM(I61:I63)</f>
        <v>143875.41940000001</v>
      </c>
      <c r="J64" s="479"/>
      <c r="K64" s="479"/>
      <c r="L64" s="480">
        <f>SUM(L61:L63)</f>
        <v>146307.14550000001</v>
      </c>
      <c r="M64" s="268">
        <f t="shared" si="11"/>
        <v>2431.7260999999999</v>
      </c>
      <c r="N64" s="269">
        <f t="shared" si="12"/>
        <v>1.6901609115309378E-2</v>
      </c>
      <c r="O64" s="268"/>
      <c r="P64" s="479"/>
      <c r="Q64" s="479"/>
      <c r="R64" s="480">
        <f>SUM(R61:R63)</f>
        <v>144614.32640000002</v>
      </c>
      <c r="S64" s="481"/>
      <c r="T64" s="268">
        <f t="shared" si="3"/>
        <v>-1692.8190999999933</v>
      </c>
      <c r="U64" s="269">
        <f t="shared" si="4"/>
        <v>-1.1570310487671931E-2</v>
      </c>
      <c r="V64" s="243"/>
      <c r="W64" s="479"/>
      <c r="X64" s="479"/>
      <c r="Y64" s="480">
        <f>SUM(Y61:Y63)</f>
        <v>146271.59570000001</v>
      </c>
      <c r="Z64" s="481"/>
      <c r="AA64" s="268">
        <f t="shared" si="15"/>
        <v>1657.2692999999854</v>
      </c>
      <c r="AB64" s="269">
        <f t="shared" si="16"/>
        <v>1.1459924761645089E-2</v>
      </c>
      <c r="AD64" s="243"/>
      <c r="AE64" s="479"/>
      <c r="AF64" s="479"/>
      <c r="AG64" s="480">
        <f>SUM(AG61:AG63)</f>
        <v>147985.41020000001</v>
      </c>
      <c r="AH64" s="481"/>
      <c r="AI64" s="268">
        <f t="shared" si="18"/>
        <v>1713.8145000000077</v>
      </c>
      <c r="AJ64" s="269">
        <f t="shared" si="19"/>
        <v>1.1716659627580775E-2</v>
      </c>
      <c r="AK64" s="243"/>
      <c r="AL64" s="479"/>
      <c r="AM64" s="479"/>
      <c r="AN64" s="480">
        <f>SUM(AN61:AN63)</f>
        <v>149793.0147</v>
      </c>
      <c r="AO64" s="481"/>
      <c r="AP64" s="268">
        <f t="shared" si="21"/>
        <v>1807.6044999999867</v>
      </c>
      <c r="AQ64" s="269">
        <f t="shared" si="22"/>
        <v>1.2214748045479869E-2</v>
      </c>
      <c r="AR64" s="243"/>
      <c r="AS64" s="479"/>
      <c r="AT64" s="479"/>
      <c r="AU64" s="480">
        <f>SUM(AU61:AU63)</f>
        <v>151353.88370000003</v>
      </c>
      <c r="AV64" s="481"/>
      <c r="AW64" s="268">
        <f t="shared" si="24"/>
        <v>1560.8690000000352</v>
      </c>
      <c r="AX64" s="269">
        <f t="shared" si="25"/>
        <v>1.0420172149723315E-2</v>
      </c>
    </row>
    <row r="65" spans="1:52" ht="15" thickBot="1" x14ac:dyDescent="0.4">
      <c r="A65" s="237"/>
      <c r="B65" s="331"/>
      <c r="C65" s="332"/>
      <c r="D65" s="333"/>
      <c r="E65" s="332"/>
      <c r="F65" s="482"/>
      <c r="G65" s="483"/>
      <c r="H65" s="484"/>
      <c r="I65" s="340"/>
      <c r="J65" s="483"/>
      <c r="K65" s="484"/>
      <c r="L65" s="340"/>
      <c r="M65" s="338"/>
      <c r="N65" s="485"/>
      <c r="O65" s="340"/>
      <c r="P65" s="483"/>
      <c r="Q65" s="484"/>
      <c r="R65" s="340"/>
      <c r="S65" s="334"/>
      <c r="T65" s="338"/>
      <c r="U65" s="485"/>
      <c r="V65" s="243"/>
      <c r="W65" s="483"/>
      <c r="X65" s="484"/>
      <c r="Y65" s="340"/>
      <c r="Z65" s="334"/>
      <c r="AA65" s="338"/>
      <c r="AB65" s="485"/>
      <c r="AD65" s="243"/>
      <c r="AE65" s="483"/>
      <c r="AF65" s="484"/>
      <c r="AG65" s="340"/>
      <c r="AH65" s="334"/>
      <c r="AI65" s="338"/>
      <c r="AJ65" s="485"/>
      <c r="AK65" s="243"/>
      <c r="AL65" s="483"/>
      <c r="AM65" s="484"/>
      <c r="AN65" s="340"/>
      <c r="AO65" s="334"/>
      <c r="AP65" s="338"/>
      <c r="AQ65" s="485"/>
      <c r="AR65" s="243"/>
      <c r="AS65" s="483"/>
      <c r="AT65" s="484"/>
      <c r="AU65" s="340"/>
      <c r="AV65" s="334"/>
      <c r="AW65" s="338"/>
      <c r="AX65" s="485"/>
    </row>
    <row r="66" spans="1:52" x14ac:dyDescent="0.35">
      <c r="A66" s="237"/>
      <c r="B66" s="237"/>
      <c r="C66" s="237"/>
      <c r="D66" s="238"/>
      <c r="E66" s="237"/>
      <c r="F66" s="237"/>
      <c r="G66" s="237"/>
      <c r="H66" s="237"/>
      <c r="I66" s="253"/>
      <c r="J66" s="237"/>
      <c r="K66" s="237"/>
      <c r="L66" s="253"/>
      <c r="M66" s="237"/>
      <c r="N66" s="491"/>
      <c r="O66" s="253"/>
      <c r="P66" s="237"/>
      <c r="Q66" s="237"/>
      <c r="R66" s="253"/>
      <c r="S66" s="237"/>
      <c r="T66" s="237"/>
      <c r="U66" s="491"/>
      <c r="V66" s="243"/>
      <c r="W66" s="237"/>
      <c r="X66" s="237"/>
      <c r="Y66" s="253"/>
      <c r="Z66" s="237"/>
      <c r="AA66" s="237"/>
      <c r="AB66" s="491"/>
      <c r="AD66" s="243"/>
      <c r="AE66" s="237"/>
      <c r="AF66" s="237"/>
      <c r="AG66" s="253"/>
      <c r="AH66" s="237"/>
      <c r="AI66" s="237"/>
      <c r="AJ66" s="491"/>
      <c r="AK66" s="243"/>
      <c r="AL66" s="237"/>
      <c r="AM66" s="237"/>
      <c r="AN66" s="253"/>
      <c r="AO66" s="237"/>
      <c r="AP66" s="237"/>
      <c r="AQ66" s="491"/>
      <c r="AR66" s="243"/>
      <c r="AS66" s="237"/>
      <c r="AT66" s="237"/>
      <c r="AU66" s="253"/>
      <c r="AV66" s="237"/>
      <c r="AW66" s="237"/>
      <c r="AX66" s="491"/>
    </row>
    <row r="67" spans="1:52" x14ac:dyDescent="0.35">
      <c r="A67" s="237"/>
      <c r="B67" s="251" t="s">
        <v>55</v>
      </c>
      <c r="C67" s="237"/>
      <c r="D67" s="238"/>
      <c r="E67" s="237"/>
      <c r="F67" s="237"/>
      <c r="G67" s="167">
        <v>2.9499999999999998E-2</v>
      </c>
      <c r="H67" s="237"/>
      <c r="I67" s="237"/>
      <c r="J67" s="167">
        <v>2.9499999999999998E-2</v>
      </c>
      <c r="K67" s="237"/>
      <c r="L67" s="237"/>
      <c r="M67" s="237"/>
      <c r="N67" s="491"/>
      <c r="O67" s="237"/>
      <c r="P67" s="167">
        <v>2.9499999999999998E-2</v>
      </c>
      <c r="Q67" s="237"/>
      <c r="R67" s="237"/>
      <c r="S67" s="237"/>
      <c r="T67" s="237"/>
      <c r="U67" s="491"/>
      <c r="V67" s="243"/>
      <c r="W67" s="167">
        <v>2.9499999999999998E-2</v>
      </c>
      <c r="X67" s="237"/>
      <c r="Y67" s="237"/>
      <c r="Z67" s="237"/>
      <c r="AA67" s="237"/>
      <c r="AB67" s="491"/>
      <c r="AD67" s="243"/>
      <c r="AE67" s="167">
        <v>2.9499999999999998E-2</v>
      </c>
      <c r="AF67" s="237"/>
      <c r="AG67" s="237"/>
      <c r="AH67" s="237"/>
      <c r="AI67" s="237"/>
      <c r="AJ67" s="491"/>
      <c r="AK67" s="243"/>
      <c r="AL67" s="167">
        <v>2.9499999999999998E-2</v>
      </c>
      <c r="AM67" s="237"/>
      <c r="AN67" s="237"/>
      <c r="AO67" s="237"/>
      <c r="AP67" s="237"/>
      <c r="AQ67" s="491"/>
      <c r="AR67" s="243"/>
      <c r="AS67" s="167">
        <v>2.9499999999999998E-2</v>
      </c>
      <c r="AT67" s="237"/>
      <c r="AU67" s="237"/>
      <c r="AV67" s="237"/>
      <c r="AW67" s="237"/>
      <c r="AX67" s="491"/>
    </row>
    <row r="68" spans="1:52" x14ac:dyDescent="0.35">
      <c r="A68" s="237"/>
      <c r="B68" s="237"/>
      <c r="C68" s="237"/>
      <c r="D68" s="238"/>
      <c r="E68" s="237"/>
      <c r="F68" s="237"/>
      <c r="G68" s="237"/>
      <c r="H68" s="237"/>
      <c r="P68" s="492"/>
      <c r="W68" s="492"/>
      <c r="AD68" s="492"/>
      <c r="AL68" s="492"/>
      <c r="AS68" s="492"/>
      <c r="AZ68" s="492"/>
    </row>
    <row r="69" spans="1:52" ht="18" x14ac:dyDescent="0.4">
      <c r="A69" s="237"/>
      <c r="B69" s="540" t="s">
        <v>0</v>
      </c>
      <c r="C69" s="540"/>
      <c r="D69" s="540"/>
      <c r="E69" s="540"/>
      <c r="F69" s="540"/>
      <c r="G69" s="540"/>
      <c r="H69" s="540"/>
      <c r="I69" s="540"/>
    </row>
    <row r="70" spans="1:52" ht="18" x14ac:dyDescent="0.4">
      <c r="A70" s="237"/>
      <c r="B70" s="540" t="s">
        <v>1</v>
      </c>
      <c r="C70" s="540"/>
      <c r="D70" s="540"/>
      <c r="E70" s="540"/>
      <c r="F70" s="540"/>
      <c r="G70" s="540"/>
      <c r="H70" s="540"/>
      <c r="I70" s="540"/>
    </row>
    <row r="71" spans="1:52" x14ac:dyDescent="0.35">
      <c r="A71" s="237"/>
      <c r="B71" s="237"/>
      <c r="C71" s="237"/>
      <c r="D71" s="238"/>
      <c r="E71" s="237"/>
      <c r="F71" s="237"/>
      <c r="G71" s="237"/>
      <c r="H71" s="237"/>
    </row>
    <row r="72" spans="1:52" x14ac:dyDescent="0.35">
      <c r="A72" s="237"/>
      <c r="B72" s="237"/>
      <c r="C72" s="237"/>
      <c r="D72" s="238"/>
      <c r="E72" s="237"/>
      <c r="F72" s="237"/>
      <c r="G72" s="237"/>
      <c r="H72" s="237"/>
    </row>
    <row r="73" spans="1:52" ht="15.5" x14ac:dyDescent="0.35">
      <c r="A73" s="237"/>
      <c r="B73" s="239" t="s">
        <v>2</v>
      </c>
      <c r="C73" s="237"/>
      <c r="D73" s="422" t="s">
        <v>85</v>
      </c>
      <c r="E73" s="343"/>
      <c r="F73" s="343"/>
      <c r="G73" s="343"/>
      <c r="H73" s="343"/>
      <c r="I73" s="343"/>
    </row>
    <row r="74" spans="1:52" ht="15.5" x14ac:dyDescent="0.35">
      <c r="A74" s="237"/>
      <c r="B74" s="240"/>
      <c r="C74" s="237"/>
      <c r="D74" s="241"/>
      <c r="E74" s="241"/>
      <c r="F74" s="242"/>
      <c r="G74" s="242"/>
      <c r="H74" s="242"/>
      <c r="I74" s="242"/>
      <c r="J74" s="243"/>
      <c r="K74" s="243"/>
      <c r="L74" s="243"/>
      <c r="M74" s="242"/>
      <c r="N74" s="243"/>
      <c r="O74" s="243"/>
      <c r="P74" s="243"/>
      <c r="Q74" s="243"/>
      <c r="R74" s="243"/>
      <c r="S74" s="243"/>
      <c r="T74" s="242"/>
      <c r="U74" s="243"/>
      <c r="V74" s="243"/>
      <c r="W74" s="243"/>
      <c r="X74" s="243"/>
      <c r="Y74" s="243"/>
      <c r="Z74" s="243"/>
      <c r="AA74" s="242"/>
      <c r="AB74" s="243"/>
      <c r="AC74" s="243"/>
      <c r="AD74" s="243"/>
      <c r="AE74" s="243"/>
      <c r="AF74" s="243"/>
      <c r="AG74" s="243"/>
      <c r="AH74" s="243"/>
      <c r="AI74" s="242"/>
      <c r="AJ74" s="243"/>
      <c r="AK74" s="243"/>
      <c r="AL74" s="243"/>
      <c r="AM74" s="243"/>
      <c r="AN74" s="243"/>
      <c r="AO74" s="243"/>
      <c r="AP74" s="242"/>
      <c r="AQ74" s="243"/>
      <c r="AR74" s="243"/>
      <c r="AS74" s="243"/>
      <c r="AT74" s="243"/>
      <c r="AU74" s="243"/>
      <c r="AV74" s="243"/>
      <c r="AW74" s="242"/>
      <c r="AX74" s="243"/>
      <c r="AY74" s="243"/>
      <c r="AZ74" s="243"/>
    </row>
    <row r="75" spans="1:52" ht="15.5" x14ac:dyDescent="0.35">
      <c r="A75" s="237"/>
      <c r="B75" s="239" t="s">
        <v>4</v>
      </c>
      <c r="C75" s="237"/>
      <c r="D75" s="244" t="s">
        <v>57</v>
      </c>
      <c r="E75" s="241"/>
      <c r="F75" s="242"/>
      <c r="G75" s="462" t="s">
        <v>87</v>
      </c>
      <c r="H75" s="242"/>
      <c r="I75" s="245"/>
      <c r="J75" s="367"/>
      <c r="K75" s="246"/>
      <c r="L75" s="243"/>
      <c r="M75" s="245"/>
      <c r="N75" s="243"/>
      <c r="O75" s="247"/>
      <c r="P75" s="248"/>
      <c r="Q75" s="243"/>
      <c r="R75" s="246"/>
      <c r="S75" s="243"/>
      <c r="T75" s="245"/>
      <c r="U75" s="243"/>
      <c r="V75" s="247"/>
      <c r="W75" s="248"/>
      <c r="X75" s="243"/>
      <c r="Y75" s="246"/>
      <c r="Z75" s="243"/>
      <c r="AA75" s="245"/>
      <c r="AB75" s="243"/>
      <c r="AC75" s="247"/>
      <c r="AD75" s="248"/>
      <c r="AE75" s="243"/>
      <c r="AF75" s="243"/>
      <c r="AG75" s="246"/>
      <c r="AH75" s="243"/>
      <c r="AI75" s="245"/>
      <c r="AJ75" s="243"/>
      <c r="AK75" s="247"/>
      <c r="AL75" s="248"/>
      <c r="AM75" s="243"/>
      <c r="AN75" s="246"/>
      <c r="AO75" s="243"/>
      <c r="AP75" s="245"/>
      <c r="AQ75" s="243"/>
      <c r="AR75" s="247"/>
      <c r="AS75" s="248"/>
      <c r="AT75" s="243"/>
      <c r="AU75" s="246"/>
      <c r="AV75" s="243"/>
      <c r="AW75" s="245"/>
      <c r="AX75" s="243"/>
      <c r="AY75" s="247"/>
      <c r="AZ75" s="248"/>
    </row>
    <row r="76" spans="1:52" ht="15.5" x14ac:dyDescent="0.35">
      <c r="A76" s="237"/>
      <c r="B76" s="240"/>
      <c r="C76" s="237"/>
      <c r="D76" s="241"/>
      <c r="E76" s="241"/>
      <c r="F76" s="241"/>
      <c r="G76" s="466">
        <v>1700</v>
      </c>
      <c r="H76" s="464" t="s">
        <v>78</v>
      </c>
      <c r="I76" s="241"/>
      <c r="R76" s="246"/>
    </row>
    <row r="77" spans="1:52" x14ac:dyDescent="0.35">
      <c r="A77" s="237"/>
      <c r="B77" s="249"/>
      <c r="C77" s="237"/>
      <c r="D77" s="250"/>
      <c r="E77" s="251"/>
      <c r="F77" s="237"/>
      <c r="G77" s="466">
        <v>1900</v>
      </c>
      <c r="H77" s="251" t="s">
        <v>79</v>
      </c>
      <c r="I77" s="237"/>
      <c r="R77" s="246"/>
    </row>
    <row r="78" spans="1:52" x14ac:dyDescent="0.35">
      <c r="A78" s="237"/>
      <c r="B78" s="465"/>
      <c r="C78" s="237"/>
      <c r="D78" s="250" t="s">
        <v>6</v>
      </c>
      <c r="E78" s="237"/>
      <c r="F78" s="237"/>
      <c r="G78" s="466">
        <v>900000</v>
      </c>
      <c r="H78" s="464" t="s">
        <v>7</v>
      </c>
      <c r="I78" s="237"/>
      <c r="M78" s="467"/>
      <c r="R78" s="246"/>
      <c r="T78" s="467"/>
      <c r="AA78" s="467"/>
      <c r="AI78" s="467"/>
      <c r="AP78" s="467"/>
      <c r="AW78" s="467"/>
    </row>
    <row r="79" spans="1:52" s="15" customFormat="1" x14ac:dyDescent="0.35">
      <c r="A79" s="13"/>
      <c r="B79" s="39"/>
      <c r="C79" s="13"/>
      <c r="D79" s="48"/>
      <c r="E79" s="46"/>
      <c r="F79" s="13"/>
      <c r="G79" s="542" t="s">
        <v>9</v>
      </c>
      <c r="H79" s="543"/>
      <c r="I79" s="544"/>
      <c r="J79" s="542" t="s">
        <v>9</v>
      </c>
      <c r="K79" s="543"/>
      <c r="L79" s="544"/>
      <c r="M79" s="542" t="s">
        <v>10</v>
      </c>
      <c r="N79" s="544"/>
      <c r="O79" s="254"/>
      <c r="P79" s="542" t="s">
        <v>11</v>
      </c>
      <c r="Q79" s="543"/>
      <c r="R79" s="544"/>
      <c r="S79" s="13"/>
      <c r="T79" s="542" t="s">
        <v>10</v>
      </c>
      <c r="U79" s="544"/>
      <c r="V79" s="255"/>
      <c r="W79" s="542" t="s">
        <v>12</v>
      </c>
      <c r="X79" s="543"/>
      <c r="Y79" s="544"/>
      <c r="Z79" s="13"/>
      <c r="AA79" s="542" t="s">
        <v>10</v>
      </c>
      <c r="AB79" s="544"/>
      <c r="AD79" s="255"/>
      <c r="AE79" s="542" t="s">
        <v>13</v>
      </c>
      <c r="AF79" s="543"/>
      <c r="AG79" s="544"/>
      <c r="AH79" s="13"/>
      <c r="AI79" s="542" t="s">
        <v>10</v>
      </c>
      <c r="AJ79" s="544"/>
      <c r="AK79" s="255"/>
      <c r="AL79" s="542" t="s">
        <v>14</v>
      </c>
      <c r="AM79" s="543"/>
      <c r="AN79" s="544"/>
      <c r="AO79" s="13"/>
      <c r="AP79" s="542" t="s">
        <v>10</v>
      </c>
      <c r="AQ79" s="544"/>
      <c r="AR79" s="255"/>
      <c r="AS79" s="542" t="s">
        <v>15</v>
      </c>
      <c r="AT79" s="543"/>
      <c r="AU79" s="544"/>
      <c r="AV79" s="13"/>
      <c r="AW79" s="542" t="s">
        <v>10</v>
      </c>
      <c r="AX79" s="544"/>
    </row>
    <row r="80" spans="1:52" x14ac:dyDescent="0.35">
      <c r="A80" s="237"/>
      <c r="B80" s="256"/>
      <c r="C80" s="237"/>
      <c r="D80" s="545" t="s">
        <v>16</v>
      </c>
      <c r="E80" s="250"/>
      <c r="F80" s="237"/>
      <c r="G80" s="257" t="s">
        <v>17</v>
      </c>
      <c r="H80" s="258" t="s">
        <v>18</v>
      </c>
      <c r="I80" s="259" t="s">
        <v>19</v>
      </c>
      <c r="J80" s="257" t="s">
        <v>17</v>
      </c>
      <c r="K80" s="258" t="s">
        <v>18</v>
      </c>
      <c r="L80" s="259" t="s">
        <v>19</v>
      </c>
      <c r="M80" s="547" t="s">
        <v>20</v>
      </c>
      <c r="N80" s="549" t="s">
        <v>21</v>
      </c>
      <c r="O80" s="259"/>
      <c r="P80" s="257" t="s">
        <v>17</v>
      </c>
      <c r="Q80" s="258" t="s">
        <v>18</v>
      </c>
      <c r="R80" s="259" t="s">
        <v>19</v>
      </c>
      <c r="S80" s="237"/>
      <c r="T80" s="547" t="s">
        <v>20</v>
      </c>
      <c r="U80" s="549" t="s">
        <v>21</v>
      </c>
      <c r="V80" s="243"/>
      <c r="W80" s="257" t="s">
        <v>17</v>
      </c>
      <c r="X80" s="258" t="s">
        <v>18</v>
      </c>
      <c r="Y80" s="259" t="s">
        <v>19</v>
      </c>
      <c r="Z80" s="237"/>
      <c r="AA80" s="547" t="s">
        <v>20</v>
      </c>
      <c r="AB80" s="549" t="s">
        <v>21</v>
      </c>
      <c r="AD80" s="243"/>
      <c r="AE80" s="257" t="s">
        <v>17</v>
      </c>
      <c r="AF80" s="258" t="s">
        <v>18</v>
      </c>
      <c r="AG80" s="259" t="s">
        <v>19</v>
      </c>
      <c r="AH80" s="237"/>
      <c r="AI80" s="547" t="s">
        <v>20</v>
      </c>
      <c r="AJ80" s="549" t="s">
        <v>21</v>
      </c>
      <c r="AK80" s="243"/>
      <c r="AL80" s="257" t="s">
        <v>17</v>
      </c>
      <c r="AM80" s="258" t="s">
        <v>18</v>
      </c>
      <c r="AN80" s="259" t="s">
        <v>19</v>
      </c>
      <c r="AO80" s="237"/>
      <c r="AP80" s="547" t="s">
        <v>20</v>
      </c>
      <c r="AQ80" s="549" t="s">
        <v>21</v>
      </c>
      <c r="AR80" s="243"/>
      <c r="AS80" s="257" t="s">
        <v>17</v>
      </c>
      <c r="AT80" s="258" t="s">
        <v>18</v>
      </c>
      <c r="AU80" s="259" t="s">
        <v>19</v>
      </c>
      <c r="AV80" s="237"/>
      <c r="AW80" s="547" t="s">
        <v>20</v>
      </c>
      <c r="AX80" s="549" t="s">
        <v>21</v>
      </c>
    </row>
    <row r="81" spans="1:50" x14ac:dyDescent="0.35">
      <c r="A81" s="237"/>
      <c r="B81" s="256"/>
      <c r="C81" s="237"/>
      <c r="D81" s="546"/>
      <c r="E81" s="250"/>
      <c r="F81" s="237"/>
      <c r="G81" s="260" t="s">
        <v>22</v>
      </c>
      <c r="H81" s="261"/>
      <c r="I81" s="261" t="s">
        <v>22</v>
      </c>
      <c r="J81" s="260" t="s">
        <v>22</v>
      </c>
      <c r="K81" s="261"/>
      <c r="L81" s="261" t="s">
        <v>22</v>
      </c>
      <c r="M81" s="548"/>
      <c r="N81" s="550"/>
      <c r="O81" s="261"/>
      <c r="P81" s="260" t="s">
        <v>22</v>
      </c>
      <c r="Q81" s="261"/>
      <c r="R81" s="261" t="s">
        <v>22</v>
      </c>
      <c r="S81" s="237"/>
      <c r="T81" s="548"/>
      <c r="U81" s="550"/>
      <c r="V81" s="243"/>
      <c r="W81" s="260" t="s">
        <v>22</v>
      </c>
      <c r="X81" s="261"/>
      <c r="Y81" s="261" t="s">
        <v>22</v>
      </c>
      <c r="Z81" s="237"/>
      <c r="AA81" s="548"/>
      <c r="AB81" s="550"/>
      <c r="AD81" s="243"/>
      <c r="AE81" s="260" t="s">
        <v>22</v>
      </c>
      <c r="AF81" s="261"/>
      <c r="AG81" s="261" t="s">
        <v>22</v>
      </c>
      <c r="AH81" s="237"/>
      <c r="AI81" s="548"/>
      <c r="AJ81" s="550"/>
      <c r="AK81" s="243"/>
      <c r="AL81" s="260" t="s">
        <v>22</v>
      </c>
      <c r="AM81" s="261"/>
      <c r="AN81" s="261" t="s">
        <v>22</v>
      </c>
      <c r="AO81" s="237"/>
      <c r="AP81" s="548"/>
      <c r="AQ81" s="550"/>
      <c r="AR81" s="243"/>
      <c r="AS81" s="260" t="s">
        <v>22</v>
      </c>
      <c r="AT81" s="261"/>
      <c r="AU81" s="261" t="s">
        <v>22</v>
      </c>
      <c r="AV81" s="237"/>
      <c r="AW81" s="548"/>
      <c r="AX81" s="550"/>
    </row>
    <row r="82" spans="1:50" s="15" customFormat="1" x14ac:dyDescent="0.35">
      <c r="A82" s="13"/>
      <c r="B82" s="55" t="s">
        <v>23</v>
      </c>
      <c r="C82" s="56"/>
      <c r="D82" s="57" t="s">
        <v>24</v>
      </c>
      <c r="E82" s="56"/>
      <c r="F82" s="21"/>
      <c r="G82" s="58">
        <v>1046.03</v>
      </c>
      <c r="H82" s="59">
        <v>1</v>
      </c>
      <c r="I82" s="60">
        <f t="shared" ref="I82:I94" si="55">H82*G82</f>
        <v>1046.03</v>
      </c>
      <c r="J82" s="58">
        <v>1094.1500000000001</v>
      </c>
      <c r="K82" s="59">
        <v>1</v>
      </c>
      <c r="L82" s="60">
        <f t="shared" ref="L82:L99" si="56">K82*J82</f>
        <v>1094.1500000000001</v>
      </c>
      <c r="M82" s="61">
        <f>L82-I82</f>
        <v>48.120000000000118</v>
      </c>
      <c r="N82" s="62">
        <f>IF(OR(I82=0,L82=0),"",(M82/I82))</f>
        <v>4.6002504708278082E-2</v>
      </c>
      <c r="O82" s="60"/>
      <c r="P82" s="58">
        <v>1191.22</v>
      </c>
      <c r="Q82" s="59">
        <v>1</v>
      </c>
      <c r="R82" s="60">
        <f t="shared" ref="R82:R99" si="57">Q82*P82</f>
        <v>1191.22</v>
      </c>
      <c r="S82" s="64"/>
      <c r="T82" s="61">
        <f t="shared" ref="T82:T130" si="58">R82-L82</f>
        <v>97.069999999999936</v>
      </c>
      <c r="U82" s="62">
        <f t="shared" ref="U82:U130" si="59">IF(OR(L82=0,R82=0),"",(T82/L82))</f>
        <v>8.8717269113010033E-2</v>
      </c>
      <c r="V82" s="65"/>
      <c r="W82" s="58">
        <v>1219.3399999999999</v>
      </c>
      <c r="X82" s="59">
        <v>1</v>
      </c>
      <c r="Y82" s="60">
        <f t="shared" ref="Y82:Y99" si="60">X82*W82</f>
        <v>1219.3399999999999</v>
      </c>
      <c r="Z82" s="64"/>
      <c r="AA82" s="61">
        <f t="shared" ref="AA82:AA130" si="61">Y82-R82</f>
        <v>28.119999999999891</v>
      </c>
      <c r="AB82" s="62">
        <f t="shared" ref="AB82:AB130" si="62">IF(OR(R82=0,Y82=0),"",(AA82/R82))</f>
        <v>2.3606050939372989E-2</v>
      </c>
      <c r="AD82" s="65"/>
      <c r="AE82" s="58">
        <v>1272.04</v>
      </c>
      <c r="AF82" s="59">
        <v>1</v>
      </c>
      <c r="AG82" s="60">
        <f t="shared" ref="AG82:AG99" si="63">AF82*AE82</f>
        <v>1272.04</v>
      </c>
      <c r="AH82" s="64"/>
      <c r="AI82" s="61">
        <f>AG82-Y82</f>
        <v>52.700000000000045</v>
      </c>
      <c r="AJ82" s="62">
        <f>IF(OR(Y82=0,AG82=0),"",(AI82/Y82))</f>
        <v>4.3220102678498247E-2</v>
      </c>
      <c r="AK82" s="65"/>
      <c r="AL82" s="58">
        <v>1369.74</v>
      </c>
      <c r="AM82" s="59">
        <v>1</v>
      </c>
      <c r="AN82" s="60">
        <f t="shared" ref="AN82:AN99" si="64">AM82*AL82</f>
        <v>1369.74</v>
      </c>
      <c r="AO82" s="64"/>
      <c r="AP82" s="61">
        <f t="shared" ref="AP82:AP130" si="65">AN82-AG82</f>
        <v>97.700000000000045</v>
      </c>
      <c r="AQ82" s="62">
        <f t="shared" ref="AQ82:AQ130" si="66">IF(OR(AG82=0,AN82=0),"",(AP82/AG82))</f>
        <v>7.6805760825131325E-2</v>
      </c>
      <c r="AR82" s="65"/>
      <c r="AS82" s="58">
        <v>1420.28</v>
      </c>
      <c r="AT82" s="59">
        <v>1</v>
      </c>
      <c r="AU82" s="60">
        <f t="shared" ref="AU82:AU99" si="67">AT82*AS82</f>
        <v>1420.28</v>
      </c>
      <c r="AV82" s="64"/>
      <c r="AW82" s="61">
        <f t="shared" ref="AW82:AW130" si="68">AU82-AN82</f>
        <v>50.539999999999964</v>
      </c>
      <c r="AX82" s="62">
        <f t="shared" ref="AX82:AX130" si="69">IF(OR(AN82=0,AU82=0),"",(AW82/AN82))</f>
        <v>3.6897513396702997E-2</v>
      </c>
    </row>
    <row r="83" spans="1:50" x14ac:dyDescent="0.35">
      <c r="A83" s="237"/>
      <c r="B83" s="71" t="s">
        <v>102</v>
      </c>
      <c r="C83" s="262"/>
      <c r="D83" s="263" t="s">
        <v>80</v>
      </c>
      <c r="E83" s="262"/>
      <c r="F83" s="264"/>
      <c r="G83" s="468">
        <v>-5.9999999999999995E-4</v>
      </c>
      <c r="H83" s="370">
        <f t="shared" ref="H83:H99" si="70">$G$77</f>
        <v>1900</v>
      </c>
      <c r="I83" s="267">
        <f t="shared" si="55"/>
        <v>-1.1399999999999999</v>
      </c>
      <c r="J83" s="468">
        <v>-5.9999999999999995E-4</v>
      </c>
      <c r="K83" s="370">
        <f t="shared" ref="K83:K99" si="71">$G$77</f>
        <v>1900</v>
      </c>
      <c r="L83" s="267">
        <f t="shared" si="56"/>
        <v>-1.1399999999999999</v>
      </c>
      <c r="M83" s="268">
        <f t="shared" ref="M83:M120" si="72">L83-I83</f>
        <v>0</v>
      </c>
      <c r="N83" s="269">
        <f t="shared" ref="N83:N120" si="73">IF(OR(I83=0,L83=0),"",(M83/I83))</f>
        <v>0</v>
      </c>
      <c r="O83" s="267"/>
      <c r="P83" s="468">
        <v>0</v>
      </c>
      <c r="Q83" s="370">
        <f t="shared" ref="Q83:Q99" si="74">$G$77</f>
        <v>1900</v>
      </c>
      <c r="R83" s="267">
        <f t="shared" si="57"/>
        <v>0</v>
      </c>
      <c r="S83" s="264"/>
      <c r="T83" s="268">
        <f t="shared" si="58"/>
        <v>1.1399999999999999</v>
      </c>
      <c r="U83" s="269" t="str">
        <f t="shared" si="59"/>
        <v/>
      </c>
      <c r="V83" s="243"/>
      <c r="W83" s="468">
        <v>0</v>
      </c>
      <c r="X83" s="370">
        <f t="shared" ref="X83:X99" si="75">$G$77</f>
        <v>1900</v>
      </c>
      <c r="Y83" s="267">
        <f t="shared" si="60"/>
        <v>0</v>
      </c>
      <c r="Z83" s="264"/>
      <c r="AA83" s="268">
        <f t="shared" si="61"/>
        <v>0</v>
      </c>
      <c r="AB83" s="269" t="str">
        <f t="shared" si="62"/>
        <v/>
      </c>
      <c r="AD83" s="243"/>
      <c r="AE83" s="468">
        <v>2.0400000000000001E-2</v>
      </c>
      <c r="AF83" s="370">
        <f t="shared" ref="AF83:AF99" si="76">$G$77</f>
        <v>1900</v>
      </c>
      <c r="AG83" s="267">
        <f t="shared" si="63"/>
        <v>38.760000000000005</v>
      </c>
      <c r="AH83" s="264"/>
      <c r="AI83" s="268">
        <f t="shared" ref="AI83:AI130" si="77">AG83-Y83</f>
        <v>38.760000000000005</v>
      </c>
      <c r="AJ83" s="269" t="str">
        <f t="shared" ref="AJ83:AJ130" si="78">IF(OR(Y83=0,AG83=0),"",(AI83/Y83))</f>
        <v/>
      </c>
      <c r="AK83" s="243"/>
      <c r="AL83" s="468">
        <v>0</v>
      </c>
      <c r="AM83" s="370">
        <f t="shared" ref="AM83:AM99" si="79">$G$77</f>
        <v>1900</v>
      </c>
      <c r="AN83" s="267">
        <f t="shared" si="64"/>
        <v>0</v>
      </c>
      <c r="AO83" s="264"/>
      <c r="AP83" s="268">
        <f t="shared" si="65"/>
        <v>-38.760000000000005</v>
      </c>
      <c r="AQ83" s="269" t="str">
        <f t="shared" si="66"/>
        <v/>
      </c>
      <c r="AR83" s="243"/>
      <c r="AS83" s="468">
        <v>0</v>
      </c>
      <c r="AT83" s="370">
        <f t="shared" ref="AT83:AT99" si="80">$G$77</f>
        <v>1900</v>
      </c>
      <c r="AU83" s="267">
        <f t="shared" si="67"/>
        <v>0</v>
      </c>
      <c r="AV83" s="264"/>
      <c r="AW83" s="268">
        <f t="shared" si="68"/>
        <v>0</v>
      </c>
      <c r="AX83" s="269" t="str">
        <f t="shared" si="69"/>
        <v/>
      </c>
    </row>
    <row r="84" spans="1:50" x14ac:dyDescent="0.35">
      <c r="A84" s="237"/>
      <c r="B84" s="71" t="s">
        <v>26</v>
      </c>
      <c r="C84" s="262"/>
      <c r="D84" s="263" t="s">
        <v>80</v>
      </c>
      <c r="E84" s="262"/>
      <c r="F84" s="264"/>
      <c r="G84" s="468">
        <v>-0.3301</v>
      </c>
      <c r="H84" s="370">
        <f t="shared" si="70"/>
        <v>1900</v>
      </c>
      <c r="I84" s="267">
        <f t="shared" si="55"/>
        <v>-627.19000000000005</v>
      </c>
      <c r="J84" s="468">
        <v>-0.3301</v>
      </c>
      <c r="K84" s="370">
        <f t="shared" si="71"/>
        <v>1900</v>
      </c>
      <c r="L84" s="267">
        <f t="shared" si="56"/>
        <v>-627.19000000000005</v>
      </c>
      <c r="M84" s="268">
        <f t="shared" si="72"/>
        <v>0</v>
      </c>
      <c r="N84" s="269">
        <f t="shared" si="73"/>
        <v>0</v>
      </c>
      <c r="O84" s="267"/>
      <c r="P84" s="468"/>
      <c r="Q84" s="370">
        <f t="shared" si="74"/>
        <v>1900</v>
      </c>
      <c r="R84" s="267">
        <f t="shared" si="57"/>
        <v>0</v>
      </c>
      <c r="S84" s="264"/>
      <c r="T84" s="268">
        <f t="shared" si="58"/>
        <v>627.19000000000005</v>
      </c>
      <c r="U84" s="269" t="str">
        <f t="shared" si="59"/>
        <v/>
      </c>
      <c r="V84" s="243"/>
      <c r="W84" s="468"/>
      <c r="X84" s="370">
        <f t="shared" si="75"/>
        <v>1900</v>
      </c>
      <c r="Y84" s="267">
        <f t="shared" si="60"/>
        <v>0</v>
      </c>
      <c r="Z84" s="264"/>
      <c r="AA84" s="268">
        <f t="shared" si="61"/>
        <v>0</v>
      </c>
      <c r="AB84" s="269" t="str">
        <f t="shared" si="62"/>
        <v/>
      </c>
      <c r="AD84" s="243"/>
      <c r="AE84" s="468"/>
      <c r="AF84" s="370">
        <f t="shared" si="76"/>
        <v>1900</v>
      </c>
      <c r="AG84" s="267">
        <f t="shared" si="63"/>
        <v>0</v>
      </c>
      <c r="AH84" s="264"/>
      <c r="AI84" s="268">
        <f t="shared" si="77"/>
        <v>0</v>
      </c>
      <c r="AJ84" s="269" t="str">
        <f t="shared" si="78"/>
        <v/>
      </c>
      <c r="AK84" s="243"/>
      <c r="AL84" s="468"/>
      <c r="AM84" s="370">
        <f t="shared" si="79"/>
        <v>1900</v>
      </c>
      <c r="AN84" s="267">
        <f t="shared" si="64"/>
        <v>0</v>
      </c>
      <c r="AO84" s="264"/>
      <c r="AP84" s="268">
        <f t="shared" si="65"/>
        <v>0</v>
      </c>
      <c r="AQ84" s="269" t="str">
        <f t="shared" si="66"/>
        <v/>
      </c>
      <c r="AR84" s="243"/>
      <c r="AS84" s="468"/>
      <c r="AT84" s="370">
        <f t="shared" si="80"/>
        <v>1900</v>
      </c>
      <c r="AU84" s="267">
        <f t="shared" si="67"/>
        <v>0</v>
      </c>
      <c r="AV84" s="264"/>
      <c r="AW84" s="268">
        <f t="shared" si="68"/>
        <v>0</v>
      </c>
      <c r="AX84" s="269" t="str">
        <f t="shared" si="69"/>
        <v/>
      </c>
    </row>
    <row r="85" spans="1:50" x14ac:dyDescent="0.35">
      <c r="A85" s="237"/>
      <c r="B85" s="71" t="s">
        <v>103</v>
      </c>
      <c r="C85" s="262"/>
      <c r="D85" s="263" t="s">
        <v>80</v>
      </c>
      <c r="E85" s="262"/>
      <c r="F85" s="264"/>
      <c r="G85" s="468">
        <v>-4.6800000000000001E-2</v>
      </c>
      <c r="H85" s="370">
        <f t="shared" si="70"/>
        <v>1900</v>
      </c>
      <c r="I85" s="267">
        <f t="shared" si="55"/>
        <v>-88.92</v>
      </c>
      <c r="J85" s="468">
        <v>-4.6800000000000001E-2</v>
      </c>
      <c r="K85" s="370">
        <f t="shared" si="71"/>
        <v>1900</v>
      </c>
      <c r="L85" s="267">
        <f t="shared" si="56"/>
        <v>-88.92</v>
      </c>
      <c r="M85" s="268">
        <f t="shared" si="72"/>
        <v>0</v>
      </c>
      <c r="N85" s="269">
        <f t="shared" si="73"/>
        <v>0</v>
      </c>
      <c r="O85" s="267"/>
      <c r="P85" s="468">
        <v>-1.6400000000000001E-2</v>
      </c>
      <c r="Q85" s="370">
        <f t="shared" si="74"/>
        <v>1900</v>
      </c>
      <c r="R85" s="267">
        <f t="shared" si="57"/>
        <v>-31.160000000000004</v>
      </c>
      <c r="S85" s="264"/>
      <c r="T85" s="268">
        <f t="shared" si="58"/>
        <v>57.76</v>
      </c>
      <c r="U85" s="269">
        <f t="shared" si="59"/>
        <v>-0.64957264957264949</v>
      </c>
      <c r="V85" s="243"/>
      <c r="W85" s="468">
        <v>0</v>
      </c>
      <c r="X85" s="370">
        <f t="shared" si="75"/>
        <v>1900</v>
      </c>
      <c r="Y85" s="267">
        <f t="shared" si="60"/>
        <v>0</v>
      </c>
      <c r="Z85" s="264"/>
      <c r="AA85" s="268">
        <f t="shared" si="61"/>
        <v>31.160000000000004</v>
      </c>
      <c r="AB85" s="269" t="str">
        <f t="shared" si="62"/>
        <v/>
      </c>
      <c r="AD85" s="243"/>
      <c r="AE85" s="468">
        <v>0</v>
      </c>
      <c r="AF85" s="370">
        <f t="shared" si="76"/>
        <v>1900</v>
      </c>
      <c r="AG85" s="267">
        <f t="shared" si="63"/>
        <v>0</v>
      </c>
      <c r="AH85" s="264"/>
      <c r="AI85" s="268">
        <f t="shared" si="77"/>
        <v>0</v>
      </c>
      <c r="AJ85" s="269" t="str">
        <f t="shared" si="78"/>
        <v/>
      </c>
      <c r="AK85" s="243"/>
      <c r="AL85" s="468">
        <v>0</v>
      </c>
      <c r="AM85" s="370">
        <f t="shared" si="79"/>
        <v>1900</v>
      </c>
      <c r="AN85" s="267">
        <f t="shared" si="64"/>
        <v>0</v>
      </c>
      <c r="AO85" s="264"/>
      <c r="AP85" s="268">
        <f t="shared" si="65"/>
        <v>0</v>
      </c>
      <c r="AQ85" s="269" t="str">
        <f t="shared" si="66"/>
        <v/>
      </c>
      <c r="AR85" s="243"/>
      <c r="AS85" s="468">
        <v>0</v>
      </c>
      <c r="AT85" s="370">
        <f t="shared" si="80"/>
        <v>1900</v>
      </c>
      <c r="AU85" s="267">
        <f t="shared" si="67"/>
        <v>0</v>
      </c>
      <c r="AV85" s="264"/>
      <c r="AW85" s="268">
        <f t="shared" si="68"/>
        <v>0</v>
      </c>
      <c r="AX85" s="269" t="str">
        <f t="shared" si="69"/>
        <v/>
      </c>
    </row>
    <row r="86" spans="1:50" x14ac:dyDescent="0.35">
      <c r="A86" s="237"/>
      <c r="B86" s="285" t="s">
        <v>115</v>
      </c>
      <c r="C86" s="262"/>
      <c r="D86" s="263" t="s">
        <v>80</v>
      </c>
      <c r="E86" s="262"/>
      <c r="F86" s="264"/>
      <c r="G86" s="468">
        <v>-5.2699999999999997E-2</v>
      </c>
      <c r="H86" s="370">
        <f t="shared" si="70"/>
        <v>1900</v>
      </c>
      <c r="I86" s="267">
        <f t="shared" si="55"/>
        <v>-100.13</v>
      </c>
      <c r="J86" s="468">
        <v>-5.2699999999999997E-2</v>
      </c>
      <c r="K86" s="370">
        <f t="shared" si="71"/>
        <v>1900</v>
      </c>
      <c r="L86" s="267">
        <f t="shared" si="56"/>
        <v>-100.13</v>
      </c>
      <c r="M86" s="268">
        <f t="shared" si="72"/>
        <v>0</v>
      </c>
      <c r="N86" s="269">
        <f t="shared" si="73"/>
        <v>0</v>
      </c>
      <c r="O86" s="267"/>
      <c r="P86" s="468">
        <v>-3.8600000000000002E-2</v>
      </c>
      <c r="Q86" s="370">
        <f t="shared" si="74"/>
        <v>1900</v>
      </c>
      <c r="R86" s="267">
        <f t="shared" si="57"/>
        <v>-73.34</v>
      </c>
      <c r="S86" s="264"/>
      <c r="T86" s="268">
        <f t="shared" si="58"/>
        <v>26.789999999999992</v>
      </c>
      <c r="U86" s="269">
        <f t="shared" si="59"/>
        <v>-0.26755218216318777</v>
      </c>
      <c r="V86" s="243"/>
      <c r="W86" s="468">
        <v>-3.8600000000000002E-2</v>
      </c>
      <c r="X86" s="370">
        <f t="shared" si="75"/>
        <v>1900</v>
      </c>
      <c r="Y86" s="267">
        <f t="shared" si="60"/>
        <v>-73.34</v>
      </c>
      <c r="Z86" s="264"/>
      <c r="AA86" s="268">
        <f t="shared" si="61"/>
        <v>0</v>
      </c>
      <c r="AB86" s="269">
        <f t="shared" si="62"/>
        <v>0</v>
      </c>
      <c r="AD86" s="243"/>
      <c r="AE86" s="468">
        <v>-3.8600000000000002E-2</v>
      </c>
      <c r="AF86" s="370">
        <f t="shared" si="76"/>
        <v>1900</v>
      </c>
      <c r="AG86" s="267">
        <f t="shared" si="63"/>
        <v>-73.34</v>
      </c>
      <c r="AH86" s="264"/>
      <c r="AI86" s="268">
        <f t="shared" si="77"/>
        <v>0</v>
      </c>
      <c r="AJ86" s="269">
        <f t="shared" si="78"/>
        <v>0</v>
      </c>
      <c r="AK86" s="243"/>
      <c r="AL86" s="468">
        <v>-3.8600000000000002E-2</v>
      </c>
      <c r="AM86" s="370">
        <f t="shared" si="79"/>
        <v>1900</v>
      </c>
      <c r="AN86" s="267">
        <f t="shared" si="64"/>
        <v>-73.34</v>
      </c>
      <c r="AO86" s="264"/>
      <c r="AP86" s="268">
        <f t="shared" si="65"/>
        <v>0</v>
      </c>
      <c r="AQ86" s="269">
        <f t="shared" si="66"/>
        <v>0</v>
      </c>
      <c r="AR86" s="243"/>
      <c r="AS86" s="468">
        <v>-3.8600000000000002E-2</v>
      </c>
      <c r="AT86" s="370">
        <f t="shared" si="80"/>
        <v>1900</v>
      </c>
      <c r="AU86" s="267">
        <f t="shared" si="67"/>
        <v>-73.34</v>
      </c>
      <c r="AV86" s="264"/>
      <c r="AW86" s="268">
        <f t="shared" si="68"/>
        <v>0</v>
      </c>
      <c r="AX86" s="269">
        <f t="shared" si="69"/>
        <v>0</v>
      </c>
    </row>
    <row r="87" spans="1:50" x14ac:dyDescent="0.35">
      <c r="A87" s="237"/>
      <c r="B87" s="71" t="s">
        <v>104</v>
      </c>
      <c r="C87" s="262"/>
      <c r="D87" s="263" t="s">
        <v>80</v>
      </c>
      <c r="E87" s="262"/>
      <c r="F87" s="264"/>
      <c r="G87" s="468"/>
      <c r="H87" s="370">
        <f t="shared" si="70"/>
        <v>1900</v>
      </c>
      <c r="I87" s="267">
        <f t="shared" si="55"/>
        <v>0</v>
      </c>
      <c r="J87" s="468"/>
      <c r="K87" s="370">
        <f t="shared" si="71"/>
        <v>1900</v>
      </c>
      <c r="L87" s="267">
        <f t="shared" si="56"/>
        <v>0</v>
      </c>
      <c r="M87" s="268">
        <f t="shared" si="72"/>
        <v>0</v>
      </c>
      <c r="N87" s="269" t="str">
        <f t="shared" si="73"/>
        <v/>
      </c>
      <c r="O87" s="267"/>
      <c r="P87" s="468">
        <v>0</v>
      </c>
      <c r="Q87" s="370">
        <f t="shared" si="74"/>
        <v>1900</v>
      </c>
      <c r="R87" s="267">
        <f t="shared" si="57"/>
        <v>0</v>
      </c>
      <c r="S87" s="264"/>
      <c r="T87" s="268">
        <f t="shared" si="58"/>
        <v>0</v>
      </c>
      <c r="U87" s="269" t="str">
        <f t="shared" si="59"/>
        <v/>
      </c>
      <c r="V87" s="243"/>
      <c r="W87" s="468">
        <v>0</v>
      </c>
      <c r="X87" s="370">
        <f t="shared" si="75"/>
        <v>1900</v>
      </c>
      <c r="Y87" s="267">
        <f t="shared" si="60"/>
        <v>0</v>
      </c>
      <c r="Z87" s="264"/>
      <c r="AA87" s="268">
        <f t="shared" si="61"/>
        <v>0</v>
      </c>
      <c r="AB87" s="269" t="str">
        <f t="shared" si="62"/>
        <v/>
      </c>
      <c r="AD87" s="243"/>
      <c r="AE87" s="468">
        <v>3.7600000000000001E-2</v>
      </c>
      <c r="AF87" s="370">
        <f t="shared" si="76"/>
        <v>1900</v>
      </c>
      <c r="AG87" s="267">
        <f t="shared" si="63"/>
        <v>71.44</v>
      </c>
      <c r="AH87" s="264"/>
      <c r="AI87" s="268">
        <f t="shared" si="77"/>
        <v>71.44</v>
      </c>
      <c r="AJ87" s="269" t="str">
        <f t="shared" si="78"/>
        <v/>
      </c>
      <c r="AK87" s="243"/>
      <c r="AL87" s="468">
        <v>0</v>
      </c>
      <c r="AM87" s="370">
        <f t="shared" si="79"/>
        <v>1900</v>
      </c>
      <c r="AN87" s="267">
        <f t="shared" si="64"/>
        <v>0</v>
      </c>
      <c r="AO87" s="264"/>
      <c r="AP87" s="268">
        <f t="shared" si="65"/>
        <v>-71.44</v>
      </c>
      <c r="AQ87" s="269" t="str">
        <f t="shared" si="66"/>
        <v/>
      </c>
      <c r="AR87" s="243"/>
      <c r="AS87" s="468">
        <v>0</v>
      </c>
      <c r="AT87" s="370">
        <f t="shared" si="80"/>
        <v>1900</v>
      </c>
      <c r="AU87" s="267">
        <f t="shared" si="67"/>
        <v>0</v>
      </c>
      <c r="AV87" s="264"/>
      <c r="AW87" s="268">
        <f t="shared" si="68"/>
        <v>0</v>
      </c>
      <c r="AX87" s="269" t="str">
        <f t="shared" si="69"/>
        <v/>
      </c>
    </row>
    <row r="88" spans="1:50" x14ac:dyDescent="0.35">
      <c r="A88" s="237"/>
      <c r="B88" s="71" t="s">
        <v>105</v>
      </c>
      <c r="C88" s="262"/>
      <c r="D88" s="263" t="s">
        <v>80</v>
      </c>
      <c r="E88" s="262"/>
      <c r="F88" s="264"/>
      <c r="G88" s="468"/>
      <c r="H88" s="370">
        <f t="shared" si="70"/>
        <v>1900</v>
      </c>
      <c r="I88" s="267">
        <f t="shared" si="55"/>
        <v>0</v>
      </c>
      <c r="J88" s="468"/>
      <c r="K88" s="370">
        <f t="shared" si="71"/>
        <v>1900</v>
      </c>
      <c r="L88" s="267">
        <f t="shared" si="56"/>
        <v>0</v>
      </c>
      <c r="M88" s="268">
        <f t="shared" si="72"/>
        <v>0</v>
      </c>
      <c r="N88" s="269" t="str">
        <f t="shared" si="73"/>
        <v/>
      </c>
      <c r="O88" s="267"/>
      <c r="P88" s="468">
        <v>-0.30890000000000001</v>
      </c>
      <c r="Q88" s="370">
        <f t="shared" si="74"/>
        <v>1900</v>
      </c>
      <c r="R88" s="267">
        <f t="shared" si="57"/>
        <v>-586.91</v>
      </c>
      <c r="S88" s="264"/>
      <c r="T88" s="268">
        <f t="shared" si="58"/>
        <v>-586.91</v>
      </c>
      <c r="U88" s="269" t="str">
        <f t="shared" si="59"/>
        <v/>
      </c>
      <c r="V88" s="243"/>
      <c r="W88" s="468">
        <v>0</v>
      </c>
      <c r="X88" s="370">
        <f t="shared" si="75"/>
        <v>1900</v>
      </c>
      <c r="Y88" s="267">
        <f t="shared" si="60"/>
        <v>0</v>
      </c>
      <c r="Z88" s="264"/>
      <c r="AA88" s="268">
        <f t="shared" si="61"/>
        <v>586.91</v>
      </c>
      <c r="AB88" s="269" t="str">
        <f t="shared" si="62"/>
        <v/>
      </c>
      <c r="AD88" s="243"/>
      <c r="AE88" s="468">
        <v>0</v>
      </c>
      <c r="AF88" s="370">
        <f t="shared" si="76"/>
        <v>1900</v>
      </c>
      <c r="AG88" s="267">
        <f t="shared" si="63"/>
        <v>0</v>
      </c>
      <c r="AH88" s="264"/>
      <c r="AI88" s="268">
        <f t="shared" si="77"/>
        <v>0</v>
      </c>
      <c r="AJ88" s="269" t="str">
        <f t="shared" si="78"/>
        <v/>
      </c>
      <c r="AK88" s="243"/>
      <c r="AL88" s="468">
        <v>0</v>
      </c>
      <c r="AM88" s="370">
        <f t="shared" si="79"/>
        <v>1900</v>
      </c>
      <c r="AN88" s="267">
        <f t="shared" si="64"/>
        <v>0</v>
      </c>
      <c r="AO88" s="264"/>
      <c r="AP88" s="268">
        <f t="shared" si="65"/>
        <v>0</v>
      </c>
      <c r="AQ88" s="269" t="str">
        <f t="shared" si="66"/>
        <v/>
      </c>
      <c r="AR88" s="243"/>
      <c r="AS88" s="468">
        <v>0</v>
      </c>
      <c r="AT88" s="370">
        <f t="shared" si="80"/>
        <v>1900</v>
      </c>
      <c r="AU88" s="267">
        <f t="shared" si="67"/>
        <v>0</v>
      </c>
      <c r="AV88" s="264"/>
      <c r="AW88" s="268">
        <f t="shared" si="68"/>
        <v>0</v>
      </c>
      <c r="AX88" s="269" t="str">
        <f t="shared" si="69"/>
        <v/>
      </c>
    </row>
    <row r="89" spans="1:50" x14ac:dyDescent="0.35">
      <c r="A89" s="237"/>
      <c r="B89" s="71" t="s">
        <v>106</v>
      </c>
      <c r="C89" s="262"/>
      <c r="D89" s="263" t="s">
        <v>80</v>
      </c>
      <c r="E89" s="262"/>
      <c r="F89" s="264"/>
      <c r="G89" s="468"/>
      <c r="H89" s="370">
        <f t="shared" si="70"/>
        <v>1900</v>
      </c>
      <c r="I89" s="267">
        <f t="shared" si="55"/>
        <v>0</v>
      </c>
      <c r="J89" s="468"/>
      <c r="K89" s="370">
        <f t="shared" si="71"/>
        <v>1900</v>
      </c>
      <c r="L89" s="267">
        <f t="shared" si="56"/>
        <v>0</v>
      </c>
      <c r="M89" s="268">
        <f t="shared" si="72"/>
        <v>0</v>
      </c>
      <c r="N89" s="269" t="str">
        <f t="shared" si="73"/>
        <v/>
      </c>
      <c r="O89" s="267"/>
      <c r="P89" s="468">
        <v>-1.6E-2</v>
      </c>
      <c r="Q89" s="370">
        <f t="shared" si="74"/>
        <v>1900</v>
      </c>
      <c r="R89" s="267">
        <f t="shared" si="57"/>
        <v>-30.400000000000002</v>
      </c>
      <c r="S89" s="264"/>
      <c r="T89" s="268">
        <f t="shared" si="58"/>
        <v>-30.400000000000002</v>
      </c>
      <c r="U89" s="269" t="str">
        <f t="shared" si="59"/>
        <v/>
      </c>
      <c r="V89" s="243"/>
      <c r="W89" s="468">
        <v>0</v>
      </c>
      <c r="X89" s="370">
        <f t="shared" si="75"/>
        <v>1900</v>
      </c>
      <c r="Y89" s="267">
        <f t="shared" si="60"/>
        <v>0</v>
      </c>
      <c r="Z89" s="264"/>
      <c r="AA89" s="268">
        <f t="shared" si="61"/>
        <v>30.400000000000002</v>
      </c>
      <c r="AB89" s="269" t="str">
        <f t="shared" si="62"/>
        <v/>
      </c>
      <c r="AD89" s="243"/>
      <c r="AE89" s="468">
        <v>0</v>
      </c>
      <c r="AF89" s="370">
        <f t="shared" si="76"/>
        <v>1900</v>
      </c>
      <c r="AG89" s="267">
        <f t="shared" si="63"/>
        <v>0</v>
      </c>
      <c r="AH89" s="264"/>
      <c r="AI89" s="268">
        <f t="shared" si="77"/>
        <v>0</v>
      </c>
      <c r="AJ89" s="269" t="str">
        <f t="shared" si="78"/>
        <v/>
      </c>
      <c r="AK89" s="243"/>
      <c r="AL89" s="468">
        <v>0</v>
      </c>
      <c r="AM89" s="370">
        <f t="shared" si="79"/>
        <v>1900</v>
      </c>
      <c r="AN89" s="267">
        <f t="shared" si="64"/>
        <v>0</v>
      </c>
      <c r="AO89" s="264"/>
      <c r="AP89" s="268">
        <f t="shared" si="65"/>
        <v>0</v>
      </c>
      <c r="AQ89" s="269" t="str">
        <f t="shared" si="66"/>
        <v/>
      </c>
      <c r="AR89" s="243"/>
      <c r="AS89" s="468">
        <v>0</v>
      </c>
      <c r="AT89" s="370">
        <f t="shared" si="80"/>
        <v>1900</v>
      </c>
      <c r="AU89" s="267">
        <f t="shared" si="67"/>
        <v>0</v>
      </c>
      <c r="AV89" s="264"/>
      <c r="AW89" s="268">
        <f t="shared" si="68"/>
        <v>0</v>
      </c>
      <c r="AX89" s="269" t="str">
        <f t="shared" si="69"/>
        <v/>
      </c>
    </row>
    <row r="90" spans="1:50" x14ac:dyDescent="0.35">
      <c r="A90" s="237"/>
      <c r="B90" s="71" t="s">
        <v>107</v>
      </c>
      <c r="C90" s="262"/>
      <c r="D90" s="263" t="s">
        <v>80</v>
      </c>
      <c r="E90" s="262"/>
      <c r="F90" s="264"/>
      <c r="G90" s="468"/>
      <c r="H90" s="370">
        <f t="shared" si="70"/>
        <v>1900</v>
      </c>
      <c r="I90" s="267">
        <f t="shared" si="55"/>
        <v>0</v>
      </c>
      <c r="J90" s="468"/>
      <c r="K90" s="370">
        <f t="shared" si="71"/>
        <v>1900</v>
      </c>
      <c r="L90" s="267">
        <f t="shared" si="56"/>
        <v>0</v>
      </c>
      <c r="M90" s="268">
        <f t="shared" si="72"/>
        <v>0</v>
      </c>
      <c r="N90" s="269" t="str">
        <f t="shared" si="73"/>
        <v/>
      </c>
      <c r="O90" s="267"/>
      <c r="P90" s="468">
        <v>0</v>
      </c>
      <c r="Q90" s="370">
        <f t="shared" si="74"/>
        <v>1900</v>
      </c>
      <c r="R90" s="267">
        <f t="shared" si="57"/>
        <v>0</v>
      </c>
      <c r="S90" s="264"/>
      <c r="T90" s="268">
        <f t="shared" si="58"/>
        <v>0</v>
      </c>
      <c r="U90" s="269" t="str">
        <f t="shared" si="59"/>
        <v/>
      </c>
      <c r="V90" s="243"/>
      <c r="W90" s="468">
        <v>1.5299999999999999E-2</v>
      </c>
      <c r="X90" s="370">
        <f t="shared" si="75"/>
        <v>1900</v>
      </c>
      <c r="Y90" s="267">
        <f t="shared" si="60"/>
        <v>29.07</v>
      </c>
      <c r="Z90" s="264"/>
      <c r="AA90" s="268">
        <f t="shared" si="61"/>
        <v>29.07</v>
      </c>
      <c r="AB90" s="269" t="str">
        <f t="shared" si="62"/>
        <v/>
      </c>
      <c r="AD90" s="243"/>
      <c r="AE90" s="468">
        <v>0</v>
      </c>
      <c r="AF90" s="370">
        <f t="shared" si="76"/>
        <v>1900</v>
      </c>
      <c r="AG90" s="267">
        <f t="shared" si="63"/>
        <v>0</v>
      </c>
      <c r="AH90" s="264"/>
      <c r="AI90" s="268">
        <f t="shared" si="77"/>
        <v>-29.07</v>
      </c>
      <c r="AJ90" s="269" t="str">
        <f t="shared" si="78"/>
        <v/>
      </c>
      <c r="AK90" s="243"/>
      <c r="AL90" s="468">
        <v>0</v>
      </c>
      <c r="AM90" s="370">
        <f t="shared" si="79"/>
        <v>1900</v>
      </c>
      <c r="AN90" s="267">
        <f t="shared" si="64"/>
        <v>0</v>
      </c>
      <c r="AO90" s="264"/>
      <c r="AP90" s="268">
        <f t="shared" si="65"/>
        <v>0</v>
      </c>
      <c r="AQ90" s="269" t="str">
        <f t="shared" si="66"/>
        <v/>
      </c>
      <c r="AR90" s="243"/>
      <c r="AS90" s="468">
        <v>0</v>
      </c>
      <c r="AT90" s="370">
        <f t="shared" si="80"/>
        <v>1900</v>
      </c>
      <c r="AU90" s="267">
        <f t="shared" si="67"/>
        <v>0</v>
      </c>
      <c r="AV90" s="264"/>
      <c r="AW90" s="268">
        <f t="shared" si="68"/>
        <v>0</v>
      </c>
      <c r="AX90" s="269" t="str">
        <f t="shared" si="69"/>
        <v/>
      </c>
    </row>
    <row r="91" spans="1:50" x14ac:dyDescent="0.35">
      <c r="A91" s="237"/>
      <c r="B91" s="71" t="s">
        <v>109</v>
      </c>
      <c r="C91" s="262"/>
      <c r="D91" s="263" t="s">
        <v>80</v>
      </c>
      <c r="E91" s="262"/>
      <c r="F91" s="264"/>
      <c r="G91" s="468"/>
      <c r="H91" s="370">
        <f t="shared" si="70"/>
        <v>1900</v>
      </c>
      <c r="I91" s="267">
        <f t="shared" si="55"/>
        <v>0</v>
      </c>
      <c r="J91" s="468"/>
      <c r="K91" s="370">
        <f t="shared" si="71"/>
        <v>1900</v>
      </c>
      <c r="L91" s="267">
        <f t="shared" si="56"/>
        <v>0</v>
      </c>
      <c r="M91" s="268">
        <f t="shared" si="72"/>
        <v>0</v>
      </c>
      <c r="N91" s="269" t="str">
        <f t="shared" si="73"/>
        <v/>
      </c>
      <c r="O91" s="267"/>
      <c r="P91" s="468">
        <v>0</v>
      </c>
      <c r="Q91" s="370">
        <f t="shared" si="74"/>
        <v>1900</v>
      </c>
      <c r="R91" s="267">
        <f t="shared" si="57"/>
        <v>0</v>
      </c>
      <c r="S91" s="264"/>
      <c r="T91" s="268">
        <f t="shared" si="58"/>
        <v>0</v>
      </c>
      <c r="U91" s="269" t="str">
        <f t="shared" si="59"/>
        <v/>
      </c>
      <c r="V91" s="243"/>
      <c r="W91" s="468">
        <v>0</v>
      </c>
      <c r="X91" s="370">
        <f t="shared" si="75"/>
        <v>1900</v>
      </c>
      <c r="Y91" s="267">
        <f t="shared" si="60"/>
        <v>0</v>
      </c>
      <c r="Z91" s="264"/>
      <c r="AA91" s="268">
        <f t="shared" si="61"/>
        <v>0</v>
      </c>
      <c r="AB91" s="269" t="str">
        <f t="shared" si="62"/>
        <v/>
      </c>
      <c r="AD91" s="243"/>
      <c r="AE91" s="468">
        <v>0</v>
      </c>
      <c r="AF91" s="370">
        <f t="shared" si="76"/>
        <v>1900</v>
      </c>
      <c r="AG91" s="267">
        <f t="shared" si="63"/>
        <v>0</v>
      </c>
      <c r="AH91" s="264"/>
      <c r="AI91" s="268">
        <f t="shared" si="77"/>
        <v>0</v>
      </c>
      <c r="AJ91" s="269" t="str">
        <f t="shared" si="78"/>
        <v/>
      </c>
      <c r="AK91" s="243"/>
      <c r="AL91" s="468">
        <v>0</v>
      </c>
      <c r="AM91" s="370">
        <f t="shared" si="79"/>
        <v>1900</v>
      </c>
      <c r="AN91" s="267">
        <f t="shared" si="64"/>
        <v>0</v>
      </c>
      <c r="AO91" s="264"/>
      <c r="AP91" s="268">
        <f t="shared" si="65"/>
        <v>0</v>
      </c>
      <c r="AQ91" s="269" t="str">
        <f t="shared" si="66"/>
        <v/>
      </c>
      <c r="AR91" s="243"/>
      <c r="AS91" s="468">
        <v>0.17949999999999999</v>
      </c>
      <c r="AT91" s="370">
        <f t="shared" si="80"/>
        <v>1900</v>
      </c>
      <c r="AU91" s="267">
        <f t="shared" si="67"/>
        <v>341.05</v>
      </c>
      <c r="AV91" s="264"/>
      <c r="AW91" s="268">
        <f t="shared" si="68"/>
        <v>341.05</v>
      </c>
      <c r="AX91" s="269" t="str">
        <f t="shared" si="69"/>
        <v/>
      </c>
    </row>
    <row r="92" spans="1:50" x14ac:dyDescent="0.35">
      <c r="A92" s="237"/>
      <c r="B92" s="66" t="s">
        <v>116</v>
      </c>
      <c r="C92" s="262"/>
      <c r="D92" s="263" t="s">
        <v>80</v>
      </c>
      <c r="E92" s="262"/>
      <c r="F92" s="264"/>
      <c r="G92" s="468"/>
      <c r="H92" s="370">
        <f t="shared" si="70"/>
        <v>1900</v>
      </c>
      <c r="I92" s="267">
        <f t="shared" si="55"/>
        <v>0</v>
      </c>
      <c r="J92" s="468"/>
      <c r="K92" s="370">
        <f t="shared" si="71"/>
        <v>1900</v>
      </c>
      <c r="L92" s="267">
        <f t="shared" si="56"/>
        <v>0</v>
      </c>
      <c r="M92" s="268">
        <f t="shared" si="72"/>
        <v>0</v>
      </c>
      <c r="N92" s="269" t="str">
        <f t="shared" si="73"/>
        <v/>
      </c>
      <c r="O92" s="267"/>
      <c r="P92" s="468">
        <v>-1E-4</v>
      </c>
      <c r="Q92" s="370">
        <f t="shared" si="74"/>
        <v>1900</v>
      </c>
      <c r="R92" s="267">
        <f t="shared" si="57"/>
        <v>-0.19</v>
      </c>
      <c r="S92" s="264"/>
      <c r="T92" s="268">
        <f t="shared" si="58"/>
        <v>-0.19</v>
      </c>
      <c r="U92" s="269" t="str">
        <f t="shared" si="59"/>
        <v/>
      </c>
      <c r="V92" s="243"/>
      <c r="W92" s="468">
        <v>-1E-4</v>
      </c>
      <c r="X92" s="370">
        <f t="shared" si="75"/>
        <v>1900</v>
      </c>
      <c r="Y92" s="267">
        <f t="shared" si="60"/>
        <v>-0.19</v>
      </c>
      <c r="Z92" s="264"/>
      <c r="AA92" s="268">
        <f t="shared" si="61"/>
        <v>0</v>
      </c>
      <c r="AB92" s="269">
        <f t="shared" si="62"/>
        <v>0</v>
      </c>
      <c r="AD92" s="243"/>
      <c r="AE92" s="468">
        <v>-1E-4</v>
      </c>
      <c r="AF92" s="370">
        <f t="shared" si="76"/>
        <v>1900</v>
      </c>
      <c r="AG92" s="267">
        <f t="shared" si="63"/>
        <v>-0.19</v>
      </c>
      <c r="AH92" s="264"/>
      <c r="AI92" s="268">
        <f t="shared" si="77"/>
        <v>0</v>
      </c>
      <c r="AJ92" s="269">
        <f t="shared" si="78"/>
        <v>0</v>
      </c>
      <c r="AK92" s="243"/>
      <c r="AL92" s="468">
        <v>-1E-4</v>
      </c>
      <c r="AM92" s="370">
        <f t="shared" si="79"/>
        <v>1900</v>
      </c>
      <c r="AN92" s="267">
        <f t="shared" si="64"/>
        <v>-0.19</v>
      </c>
      <c r="AO92" s="264"/>
      <c r="AP92" s="268">
        <f t="shared" si="65"/>
        <v>0</v>
      </c>
      <c r="AQ92" s="269">
        <f t="shared" si="66"/>
        <v>0</v>
      </c>
      <c r="AR92" s="243"/>
      <c r="AS92" s="468">
        <v>0</v>
      </c>
      <c r="AT92" s="370">
        <f t="shared" si="80"/>
        <v>1900</v>
      </c>
      <c r="AU92" s="267">
        <f t="shared" si="67"/>
        <v>0</v>
      </c>
      <c r="AV92" s="264"/>
      <c r="AW92" s="268">
        <f t="shared" si="68"/>
        <v>0.19</v>
      </c>
      <c r="AX92" s="269" t="str">
        <f t="shared" si="69"/>
        <v/>
      </c>
    </row>
    <row r="93" spans="1:50" x14ac:dyDescent="0.35">
      <c r="A93" s="237"/>
      <c r="B93" s="71" t="s">
        <v>111</v>
      </c>
      <c r="C93" s="262"/>
      <c r="D93" s="263" t="s">
        <v>80</v>
      </c>
      <c r="E93" s="262"/>
      <c r="F93" s="264"/>
      <c r="G93" s="468"/>
      <c r="H93" s="370">
        <f t="shared" si="70"/>
        <v>1900</v>
      </c>
      <c r="I93" s="267">
        <f t="shared" si="55"/>
        <v>0</v>
      </c>
      <c r="J93" s="468"/>
      <c r="K93" s="370">
        <f t="shared" si="71"/>
        <v>1900</v>
      </c>
      <c r="L93" s="267">
        <f t="shared" si="56"/>
        <v>0</v>
      </c>
      <c r="M93" s="268">
        <f t="shared" si="72"/>
        <v>0</v>
      </c>
      <c r="N93" s="269" t="str">
        <f t="shared" si="73"/>
        <v/>
      </c>
      <c r="O93" s="267"/>
      <c r="P93" s="468">
        <v>0</v>
      </c>
      <c r="Q93" s="370">
        <f t="shared" si="74"/>
        <v>1900</v>
      </c>
      <c r="R93" s="267">
        <f t="shared" si="57"/>
        <v>0</v>
      </c>
      <c r="S93" s="264"/>
      <c r="T93" s="268">
        <f t="shared" si="58"/>
        <v>0</v>
      </c>
      <c r="U93" s="269" t="str">
        <f t="shared" si="59"/>
        <v/>
      </c>
      <c r="V93" s="243"/>
      <c r="W93" s="468">
        <v>-6.7000000000000002E-3</v>
      </c>
      <c r="X93" s="370">
        <f t="shared" si="75"/>
        <v>1900</v>
      </c>
      <c r="Y93" s="267">
        <f t="shared" si="60"/>
        <v>-12.73</v>
      </c>
      <c r="Z93" s="264"/>
      <c r="AA93" s="268">
        <f t="shared" si="61"/>
        <v>-12.73</v>
      </c>
      <c r="AB93" s="269" t="str">
        <f t="shared" si="62"/>
        <v/>
      </c>
      <c r="AD93" s="243"/>
      <c r="AE93" s="468">
        <v>-6.7000000000000002E-3</v>
      </c>
      <c r="AF93" s="370">
        <f t="shared" si="76"/>
        <v>1900</v>
      </c>
      <c r="AG93" s="267">
        <f t="shared" si="63"/>
        <v>-12.73</v>
      </c>
      <c r="AH93" s="264"/>
      <c r="AI93" s="268">
        <f t="shared" si="77"/>
        <v>0</v>
      </c>
      <c r="AJ93" s="269">
        <f t="shared" si="78"/>
        <v>0</v>
      </c>
      <c r="AK93" s="243"/>
      <c r="AL93" s="468">
        <v>-6.7000000000000002E-3</v>
      </c>
      <c r="AM93" s="370">
        <f t="shared" si="79"/>
        <v>1900</v>
      </c>
      <c r="AN93" s="267">
        <f t="shared" si="64"/>
        <v>-12.73</v>
      </c>
      <c r="AO93" s="264"/>
      <c r="AP93" s="268">
        <f t="shared" si="65"/>
        <v>0</v>
      </c>
      <c r="AQ93" s="269">
        <f t="shared" si="66"/>
        <v>0</v>
      </c>
      <c r="AR93" s="243"/>
      <c r="AS93" s="468">
        <v>0</v>
      </c>
      <c r="AT93" s="370">
        <f t="shared" si="80"/>
        <v>1900</v>
      </c>
      <c r="AU93" s="267">
        <f t="shared" si="67"/>
        <v>0</v>
      </c>
      <c r="AV93" s="264"/>
      <c r="AW93" s="268">
        <f t="shared" si="68"/>
        <v>12.73</v>
      </c>
      <c r="AX93" s="269" t="str">
        <f t="shared" si="69"/>
        <v/>
      </c>
    </row>
    <row r="94" spans="1:50" x14ac:dyDescent="0.35">
      <c r="A94" s="237"/>
      <c r="B94" s="66" t="s">
        <v>121</v>
      </c>
      <c r="C94" s="262"/>
      <c r="D94" s="263" t="s">
        <v>80</v>
      </c>
      <c r="E94" s="262"/>
      <c r="F94" s="264"/>
      <c r="G94" s="468"/>
      <c r="H94" s="370">
        <f t="shared" si="70"/>
        <v>1900</v>
      </c>
      <c r="I94" s="267">
        <f t="shared" si="55"/>
        <v>0</v>
      </c>
      <c r="J94" s="468"/>
      <c r="K94" s="370">
        <f t="shared" si="71"/>
        <v>1900</v>
      </c>
      <c r="L94" s="267">
        <f t="shared" si="56"/>
        <v>0</v>
      </c>
      <c r="M94" s="268">
        <f t="shared" si="72"/>
        <v>0</v>
      </c>
      <c r="N94" s="269" t="str">
        <f t="shared" si="73"/>
        <v/>
      </c>
      <c r="O94" s="267"/>
      <c r="P94" s="468">
        <v>0</v>
      </c>
      <c r="Q94" s="370">
        <f t="shared" si="74"/>
        <v>1900</v>
      </c>
      <c r="R94" s="267">
        <f t="shared" si="57"/>
        <v>0</v>
      </c>
      <c r="S94" s="264"/>
      <c r="T94" s="268">
        <f t="shared" si="58"/>
        <v>0</v>
      </c>
      <c r="U94" s="269" t="str">
        <f t="shared" si="59"/>
        <v/>
      </c>
      <c r="V94" s="243"/>
      <c r="W94" s="468">
        <v>-2.47E-2</v>
      </c>
      <c r="X94" s="370">
        <f t="shared" si="75"/>
        <v>1900</v>
      </c>
      <c r="Y94" s="267">
        <f t="shared" si="60"/>
        <v>-46.93</v>
      </c>
      <c r="Z94" s="264"/>
      <c r="AA94" s="268">
        <f t="shared" si="61"/>
        <v>-46.93</v>
      </c>
      <c r="AB94" s="269" t="str">
        <f t="shared" si="62"/>
        <v/>
      </c>
      <c r="AD94" s="243"/>
      <c r="AE94" s="468">
        <v>-2.47E-2</v>
      </c>
      <c r="AF94" s="370">
        <f t="shared" si="76"/>
        <v>1900</v>
      </c>
      <c r="AG94" s="267">
        <f t="shared" si="63"/>
        <v>-46.93</v>
      </c>
      <c r="AH94" s="264"/>
      <c r="AI94" s="268">
        <f t="shared" si="77"/>
        <v>0</v>
      </c>
      <c r="AJ94" s="269">
        <f t="shared" si="78"/>
        <v>0</v>
      </c>
      <c r="AK94" s="243"/>
      <c r="AL94" s="468">
        <v>-2.47E-2</v>
      </c>
      <c r="AM94" s="370">
        <f t="shared" si="79"/>
        <v>1900</v>
      </c>
      <c r="AN94" s="267">
        <f t="shared" si="64"/>
        <v>-46.93</v>
      </c>
      <c r="AO94" s="264"/>
      <c r="AP94" s="268">
        <f t="shared" si="65"/>
        <v>0</v>
      </c>
      <c r="AQ94" s="269">
        <f t="shared" si="66"/>
        <v>0</v>
      </c>
      <c r="AR94" s="243"/>
      <c r="AS94" s="468">
        <v>-2.47E-2</v>
      </c>
      <c r="AT94" s="370">
        <f t="shared" si="80"/>
        <v>1900</v>
      </c>
      <c r="AU94" s="267">
        <f t="shared" si="67"/>
        <v>-46.93</v>
      </c>
      <c r="AV94" s="264"/>
      <c r="AW94" s="268">
        <f t="shared" si="68"/>
        <v>0</v>
      </c>
      <c r="AX94" s="269">
        <f t="shared" si="69"/>
        <v>0</v>
      </c>
    </row>
    <row r="95" spans="1:50" x14ac:dyDescent="0.35">
      <c r="A95" s="237"/>
      <c r="B95" s="66" t="s">
        <v>112</v>
      </c>
      <c r="C95" s="262"/>
      <c r="D95" s="263" t="s">
        <v>80</v>
      </c>
      <c r="E95" s="262"/>
      <c r="F95" s="264"/>
      <c r="G95" s="468"/>
      <c r="H95" s="370">
        <f t="shared" si="70"/>
        <v>1900</v>
      </c>
      <c r="I95" s="267">
        <f>H95*G95</f>
        <v>0</v>
      </c>
      <c r="J95" s="468"/>
      <c r="K95" s="370">
        <f t="shared" si="71"/>
        <v>1900</v>
      </c>
      <c r="L95" s="267">
        <f>K95*J95</f>
        <v>0</v>
      </c>
      <c r="M95" s="268">
        <f t="shared" si="72"/>
        <v>0</v>
      </c>
      <c r="N95" s="269" t="str">
        <f t="shared" si="73"/>
        <v/>
      </c>
      <c r="O95" s="267"/>
      <c r="P95" s="468">
        <v>-0.25280000000000002</v>
      </c>
      <c r="Q95" s="370">
        <f t="shared" si="74"/>
        <v>1900</v>
      </c>
      <c r="R95" s="267">
        <f>Q95*P95</f>
        <v>-480.32000000000005</v>
      </c>
      <c r="S95" s="264"/>
      <c r="T95" s="268">
        <f t="shared" si="58"/>
        <v>-480.32000000000005</v>
      </c>
      <c r="U95" s="269" t="str">
        <f t="shared" si="59"/>
        <v/>
      </c>
      <c r="V95" s="243"/>
      <c r="W95" s="468">
        <v>-0.25280000000000002</v>
      </c>
      <c r="X95" s="370">
        <f t="shared" si="75"/>
        <v>1900</v>
      </c>
      <c r="Y95" s="267">
        <f>X95*W95</f>
        <v>-480.32000000000005</v>
      </c>
      <c r="Z95" s="264"/>
      <c r="AA95" s="268">
        <f>Y95-R95</f>
        <v>0</v>
      </c>
      <c r="AB95" s="269">
        <f>IF(OR(R95=0,Y95=0),"",(AA95/R95))</f>
        <v>0</v>
      </c>
      <c r="AD95" s="243"/>
      <c r="AE95" s="468">
        <v>0</v>
      </c>
      <c r="AF95" s="370">
        <f t="shared" si="76"/>
        <v>1900</v>
      </c>
      <c r="AG95" s="267">
        <f>AF95*AE95</f>
        <v>0</v>
      </c>
      <c r="AH95" s="264"/>
      <c r="AI95" s="268">
        <f>AG95-Y95</f>
        <v>480.32000000000005</v>
      </c>
      <c r="AJ95" s="269" t="str">
        <f>IF(OR(Y95=0,AG95=0),"",(AI95/Y95))</f>
        <v/>
      </c>
      <c r="AK95" s="243"/>
      <c r="AL95" s="468">
        <v>0</v>
      </c>
      <c r="AM95" s="370">
        <f t="shared" si="79"/>
        <v>1900</v>
      </c>
      <c r="AN95" s="267">
        <f>AM95*AL95</f>
        <v>0</v>
      </c>
      <c r="AO95" s="264"/>
      <c r="AP95" s="268">
        <f>AN95-AG95</f>
        <v>0</v>
      </c>
      <c r="AQ95" s="269" t="str">
        <f>IF(OR(AG95=0,AN95=0),"",(AP95/AG95))</f>
        <v/>
      </c>
      <c r="AR95" s="243"/>
      <c r="AS95" s="468">
        <v>0</v>
      </c>
      <c r="AT95" s="370">
        <f t="shared" si="80"/>
        <v>1900</v>
      </c>
      <c r="AU95" s="267">
        <f>AT95*AS95</f>
        <v>0</v>
      </c>
      <c r="AV95" s="264"/>
      <c r="AW95" s="268">
        <f>AU95-AN95</f>
        <v>0</v>
      </c>
      <c r="AX95" s="269" t="str">
        <f>IF(OR(AN95=0,AU95=0),"",(AW95/AN95))</f>
        <v/>
      </c>
    </row>
    <row r="96" spans="1:50" x14ac:dyDescent="0.35">
      <c r="A96" s="237"/>
      <c r="B96" s="66" t="s">
        <v>113</v>
      </c>
      <c r="C96" s="262"/>
      <c r="D96" s="263" t="s">
        <v>80</v>
      </c>
      <c r="E96" s="262"/>
      <c r="F96" s="264"/>
      <c r="G96" s="468"/>
      <c r="H96" s="370">
        <f t="shared" si="70"/>
        <v>1900</v>
      </c>
      <c r="I96" s="267">
        <f>H96*G96</f>
        <v>0</v>
      </c>
      <c r="J96" s="468"/>
      <c r="K96" s="370">
        <f t="shared" si="71"/>
        <v>1900</v>
      </c>
      <c r="L96" s="267">
        <f>K96*J96</f>
        <v>0</v>
      </c>
      <c r="M96" s="268">
        <f>L96-I96</f>
        <v>0</v>
      </c>
      <c r="N96" s="269" t="str">
        <f>IF(OR(I96=0,L96=0),"",(M96/I96))</f>
        <v/>
      </c>
      <c r="O96" s="267"/>
      <c r="P96" s="468">
        <v>-5.0599999999999999E-2</v>
      </c>
      <c r="Q96" s="370">
        <f t="shared" si="74"/>
        <v>1900</v>
      </c>
      <c r="R96" s="267">
        <f>Q96*P96</f>
        <v>-96.14</v>
      </c>
      <c r="S96" s="264"/>
      <c r="T96" s="268">
        <f>R96-L96</f>
        <v>-96.14</v>
      </c>
      <c r="U96" s="269" t="str">
        <f>IF(OR(L96=0,R96=0),"",(T96/L96))</f>
        <v/>
      </c>
      <c r="V96" s="243"/>
      <c r="W96" s="468">
        <v>-5.0599999999999999E-2</v>
      </c>
      <c r="X96" s="370">
        <f t="shared" si="75"/>
        <v>1900</v>
      </c>
      <c r="Y96" s="267">
        <f>X96*W96</f>
        <v>-96.14</v>
      </c>
      <c r="Z96" s="264"/>
      <c r="AA96" s="268">
        <f>Y96-R96</f>
        <v>0</v>
      </c>
      <c r="AB96" s="269">
        <f>IF(OR(R96=0,Y96=0),"",(AA96/R96))</f>
        <v>0</v>
      </c>
      <c r="AD96" s="243"/>
      <c r="AE96" s="468">
        <v>-5.0599999999999999E-2</v>
      </c>
      <c r="AF96" s="370">
        <f t="shared" si="76"/>
        <v>1900</v>
      </c>
      <c r="AG96" s="267">
        <f>AF96*AE96</f>
        <v>-96.14</v>
      </c>
      <c r="AH96" s="264"/>
      <c r="AI96" s="268">
        <f>AG96-Y96</f>
        <v>0</v>
      </c>
      <c r="AJ96" s="269">
        <f>IF(OR(Y96=0,AG96=0),"",(AI96/Y96))</f>
        <v>0</v>
      </c>
      <c r="AK96" s="243"/>
      <c r="AL96" s="468">
        <v>-5.0599999999999999E-2</v>
      </c>
      <c r="AM96" s="370">
        <f t="shared" si="79"/>
        <v>1900</v>
      </c>
      <c r="AN96" s="267">
        <f>AM96*AL96</f>
        <v>-96.14</v>
      </c>
      <c r="AO96" s="264"/>
      <c r="AP96" s="268">
        <f>AN96-AG96</f>
        <v>0</v>
      </c>
      <c r="AQ96" s="269">
        <f>IF(OR(AG96=0,AN96=0),"",(AP96/AG96))</f>
        <v>0</v>
      </c>
      <c r="AR96" s="243"/>
      <c r="AS96" s="468">
        <v>-5.0599999999999999E-2</v>
      </c>
      <c r="AT96" s="370">
        <f t="shared" si="80"/>
        <v>1900</v>
      </c>
      <c r="AU96" s="267">
        <f>AT96*AS96</f>
        <v>-96.14</v>
      </c>
      <c r="AV96" s="264"/>
      <c r="AW96" s="268">
        <f>AU96-AN96</f>
        <v>0</v>
      </c>
      <c r="AX96" s="269">
        <f>IF(OR(AN96=0,AU96=0),"",(AW96/AN96))</f>
        <v>0</v>
      </c>
    </row>
    <row r="97" spans="1:50" x14ac:dyDescent="0.35">
      <c r="A97" s="237"/>
      <c r="B97" s="72" t="s">
        <v>114</v>
      </c>
      <c r="C97" s="262"/>
      <c r="D97" s="263" t="s">
        <v>80</v>
      </c>
      <c r="E97" s="262"/>
      <c r="F97" s="264"/>
      <c r="G97" s="468"/>
      <c r="H97" s="370">
        <f t="shared" si="70"/>
        <v>1900</v>
      </c>
      <c r="I97" s="267">
        <f t="shared" ref="I97:I99" si="81">H97*G97</f>
        <v>0</v>
      </c>
      <c r="J97" s="468"/>
      <c r="K97" s="370">
        <f t="shared" si="71"/>
        <v>1900</v>
      </c>
      <c r="L97" s="267">
        <f t="shared" si="56"/>
        <v>0</v>
      </c>
      <c r="M97" s="268">
        <f t="shared" si="72"/>
        <v>0</v>
      </c>
      <c r="N97" s="269" t="str">
        <f t="shared" si="73"/>
        <v/>
      </c>
      <c r="O97" s="267"/>
      <c r="P97" s="468">
        <v>0</v>
      </c>
      <c r="Q97" s="370">
        <f t="shared" si="74"/>
        <v>1900</v>
      </c>
      <c r="R97" s="267">
        <f t="shared" si="57"/>
        <v>0</v>
      </c>
      <c r="S97" s="264"/>
      <c r="T97" s="268">
        <f t="shared" si="58"/>
        <v>0</v>
      </c>
      <c r="U97" s="269" t="str">
        <f t="shared" si="59"/>
        <v/>
      </c>
      <c r="V97" s="243"/>
      <c r="W97" s="468">
        <v>-0.13239999999999999</v>
      </c>
      <c r="X97" s="370">
        <f t="shared" si="75"/>
        <v>1900</v>
      </c>
      <c r="Y97" s="267">
        <f t="shared" si="60"/>
        <v>-251.55999999999997</v>
      </c>
      <c r="Z97" s="264"/>
      <c r="AA97" s="268">
        <f t="shared" si="61"/>
        <v>-251.55999999999997</v>
      </c>
      <c r="AB97" s="269" t="str">
        <f t="shared" si="62"/>
        <v/>
      </c>
      <c r="AD97" s="243"/>
      <c r="AE97" s="468">
        <v>-0.13239999999999999</v>
      </c>
      <c r="AF97" s="370">
        <f t="shared" si="76"/>
        <v>1900</v>
      </c>
      <c r="AG97" s="267">
        <f t="shared" si="63"/>
        <v>-251.55999999999997</v>
      </c>
      <c r="AH97" s="264"/>
      <c r="AI97" s="268">
        <f t="shared" si="77"/>
        <v>0</v>
      </c>
      <c r="AJ97" s="269">
        <f t="shared" si="78"/>
        <v>0</v>
      </c>
      <c r="AK97" s="243"/>
      <c r="AL97" s="468">
        <v>-0.13239999999999999</v>
      </c>
      <c r="AM97" s="370">
        <f t="shared" si="79"/>
        <v>1900</v>
      </c>
      <c r="AN97" s="267">
        <f t="shared" si="64"/>
        <v>-251.55999999999997</v>
      </c>
      <c r="AO97" s="264"/>
      <c r="AP97" s="268">
        <f t="shared" si="65"/>
        <v>0</v>
      </c>
      <c r="AQ97" s="269">
        <f t="shared" si="66"/>
        <v>0</v>
      </c>
      <c r="AR97" s="243"/>
      <c r="AS97" s="468">
        <v>-0.13239999999999999</v>
      </c>
      <c r="AT97" s="370">
        <f t="shared" si="80"/>
        <v>1900</v>
      </c>
      <c r="AU97" s="267">
        <f t="shared" si="67"/>
        <v>-251.55999999999997</v>
      </c>
      <c r="AV97" s="264"/>
      <c r="AW97" s="268">
        <f t="shared" si="68"/>
        <v>0</v>
      </c>
      <c r="AX97" s="269">
        <f t="shared" si="69"/>
        <v>0</v>
      </c>
    </row>
    <row r="98" spans="1:50" x14ac:dyDescent="0.35">
      <c r="A98" s="237"/>
      <c r="B98" s="285" t="s">
        <v>68</v>
      </c>
      <c r="C98" s="262"/>
      <c r="D98" s="263" t="s">
        <v>80</v>
      </c>
      <c r="E98" s="262"/>
      <c r="F98" s="264"/>
      <c r="G98" s="109">
        <v>7.3673999999999999</v>
      </c>
      <c r="H98" s="370">
        <f t="shared" si="70"/>
        <v>1900</v>
      </c>
      <c r="I98" s="267">
        <f t="shared" si="81"/>
        <v>13998.06</v>
      </c>
      <c r="J98" s="109">
        <v>7.7062999999999997</v>
      </c>
      <c r="K98" s="370">
        <f t="shared" si="71"/>
        <v>1900</v>
      </c>
      <c r="L98" s="267">
        <f t="shared" si="56"/>
        <v>14641.97</v>
      </c>
      <c r="M98" s="268">
        <f t="shared" si="72"/>
        <v>643.90999999999985</v>
      </c>
      <c r="N98" s="269">
        <f t="shared" si="73"/>
        <v>4.5999945706762212E-2</v>
      </c>
      <c r="O98" s="267"/>
      <c r="P98" s="109">
        <v>8.9381000000000004</v>
      </c>
      <c r="Q98" s="370">
        <f t="shared" si="74"/>
        <v>1900</v>
      </c>
      <c r="R98" s="267">
        <f t="shared" si="57"/>
        <v>16982.39</v>
      </c>
      <c r="S98" s="264"/>
      <c r="T98" s="268">
        <f t="shared" si="58"/>
        <v>2340.42</v>
      </c>
      <c r="U98" s="269">
        <f t="shared" si="59"/>
        <v>0.15984324513709564</v>
      </c>
      <c r="V98" s="243"/>
      <c r="W98" s="109">
        <v>9.5023999999999997</v>
      </c>
      <c r="X98" s="370">
        <f t="shared" si="75"/>
        <v>1900</v>
      </c>
      <c r="Y98" s="267">
        <f t="shared" si="60"/>
        <v>18054.560000000001</v>
      </c>
      <c r="Z98" s="264"/>
      <c r="AA98" s="268">
        <f t="shared" si="61"/>
        <v>1072.1700000000019</v>
      </c>
      <c r="AB98" s="269">
        <f t="shared" si="62"/>
        <v>6.3134223157046906E-2</v>
      </c>
      <c r="AD98" s="243"/>
      <c r="AE98" s="109">
        <v>9.9773999999999994</v>
      </c>
      <c r="AF98" s="370">
        <f t="shared" si="76"/>
        <v>1900</v>
      </c>
      <c r="AG98" s="267">
        <f t="shared" si="63"/>
        <v>18957.059999999998</v>
      </c>
      <c r="AH98" s="264"/>
      <c r="AI98" s="268">
        <f t="shared" si="77"/>
        <v>902.49999999999636</v>
      </c>
      <c r="AJ98" s="269">
        <f t="shared" si="78"/>
        <v>4.9987371611382184E-2</v>
      </c>
      <c r="AK98" s="243"/>
      <c r="AL98" s="109">
        <v>10.825900000000001</v>
      </c>
      <c r="AM98" s="370">
        <f t="shared" si="79"/>
        <v>1900</v>
      </c>
      <c r="AN98" s="267">
        <f t="shared" si="64"/>
        <v>20569.210000000003</v>
      </c>
      <c r="AO98" s="264"/>
      <c r="AP98" s="268">
        <f t="shared" si="65"/>
        <v>1612.1500000000051</v>
      </c>
      <c r="AQ98" s="269">
        <f t="shared" si="66"/>
        <v>8.5042195361517303E-2</v>
      </c>
      <c r="AR98" s="243"/>
      <c r="AS98" s="109">
        <v>11.34</v>
      </c>
      <c r="AT98" s="370">
        <f t="shared" si="80"/>
        <v>1900</v>
      </c>
      <c r="AU98" s="267">
        <f t="shared" si="67"/>
        <v>21546</v>
      </c>
      <c r="AV98" s="264"/>
      <c r="AW98" s="268">
        <f t="shared" si="68"/>
        <v>976.78999999999724</v>
      </c>
      <c r="AX98" s="269">
        <f t="shared" si="69"/>
        <v>4.7487968667731875E-2</v>
      </c>
    </row>
    <row r="99" spans="1:50" x14ac:dyDescent="0.35">
      <c r="A99" s="237"/>
      <c r="B99" s="87" t="s">
        <v>69</v>
      </c>
      <c r="C99" s="262"/>
      <c r="D99" s="263" t="s">
        <v>80</v>
      </c>
      <c r="E99" s="262"/>
      <c r="F99" s="264"/>
      <c r="G99" s="109">
        <v>0</v>
      </c>
      <c r="H99" s="370">
        <f t="shared" si="70"/>
        <v>1900</v>
      </c>
      <c r="I99" s="267">
        <f t="shared" si="81"/>
        <v>0</v>
      </c>
      <c r="J99" s="109"/>
      <c r="K99" s="370">
        <f t="shared" si="71"/>
        <v>1900</v>
      </c>
      <c r="L99" s="267">
        <f t="shared" si="56"/>
        <v>0</v>
      </c>
      <c r="M99" s="268">
        <f t="shared" si="72"/>
        <v>0</v>
      </c>
      <c r="N99" s="269" t="str">
        <f t="shared" si="73"/>
        <v/>
      </c>
      <c r="O99" s="267"/>
      <c r="P99" s="109">
        <v>1.95E-2</v>
      </c>
      <c r="Q99" s="370">
        <f t="shared" si="74"/>
        <v>1900</v>
      </c>
      <c r="R99" s="267">
        <f t="shared" si="57"/>
        <v>37.049999999999997</v>
      </c>
      <c r="S99" s="264"/>
      <c r="T99" s="268">
        <f t="shared" si="58"/>
        <v>37.049999999999997</v>
      </c>
      <c r="U99" s="269" t="str">
        <f t="shared" si="59"/>
        <v/>
      </c>
      <c r="V99" s="243"/>
      <c r="W99" s="109">
        <v>1.95E-2</v>
      </c>
      <c r="X99" s="370">
        <f t="shared" si="75"/>
        <v>1900</v>
      </c>
      <c r="Y99" s="267">
        <f t="shared" si="60"/>
        <v>37.049999999999997</v>
      </c>
      <c r="Z99" s="264"/>
      <c r="AA99" s="268">
        <f t="shared" si="61"/>
        <v>0</v>
      </c>
      <c r="AB99" s="269">
        <f t="shared" si="62"/>
        <v>0</v>
      </c>
      <c r="AD99" s="243"/>
      <c r="AE99" s="109">
        <v>1.95E-2</v>
      </c>
      <c r="AF99" s="370">
        <f t="shared" si="76"/>
        <v>1900</v>
      </c>
      <c r="AG99" s="267">
        <f t="shared" si="63"/>
        <v>37.049999999999997</v>
      </c>
      <c r="AH99" s="264"/>
      <c r="AI99" s="268">
        <f t="shared" si="77"/>
        <v>0</v>
      </c>
      <c r="AJ99" s="269">
        <f t="shared" si="78"/>
        <v>0</v>
      </c>
      <c r="AK99" s="243"/>
      <c r="AL99" s="109">
        <v>1.95E-2</v>
      </c>
      <c r="AM99" s="370">
        <f t="shared" si="79"/>
        <v>1900</v>
      </c>
      <c r="AN99" s="267">
        <f t="shared" si="64"/>
        <v>37.049999999999997</v>
      </c>
      <c r="AO99" s="264"/>
      <c r="AP99" s="268">
        <f t="shared" si="65"/>
        <v>0</v>
      </c>
      <c r="AQ99" s="269">
        <f t="shared" si="66"/>
        <v>0</v>
      </c>
      <c r="AR99" s="243"/>
      <c r="AS99" s="109">
        <v>1.95E-2</v>
      </c>
      <c r="AT99" s="370">
        <f t="shared" si="80"/>
        <v>1900</v>
      </c>
      <c r="AU99" s="267">
        <f t="shared" si="67"/>
        <v>37.049999999999997</v>
      </c>
      <c r="AV99" s="264"/>
      <c r="AW99" s="268">
        <f t="shared" si="68"/>
        <v>0</v>
      </c>
      <c r="AX99" s="269">
        <f t="shared" si="69"/>
        <v>0</v>
      </c>
    </row>
    <row r="100" spans="1:50" x14ac:dyDescent="0.35">
      <c r="A100" s="237"/>
      <c r="B100" s="431" t="s">
        <v>28</v>
      </c>
      <c r="C100" s="432"/>
      <c r="D100" s="433"/>
      <c r="E100" s="432"/>
      <c r="F100" s="434"/>
      <c r="G100" s="435"/>
      <c r="H100" s="436"/>
      <c r="I100" s="437">
        <f>SUM(I82:I99)</f>
        <v>14226.71</v>
      </c>
      <c r="J100" s="435"/>
      <c r="K100" s="436"/>
      <c r="L100" s="437">
        <f>SUM(L82:L99)</f>
        <v>14918.74</v>
      </c>
      <c r="M100" s="438">
        <f t="shared" si="72"/>
        <v>692.03000000000065</v>
      </c>
      <c r="N100" s="439">
        <f t="shared" si="73"/>
        <v>4.8643010225132913E-2</v>
      </c>
      <c r="O100" s="437"/>
      <c r="P100" s="435"/>
      <c r="Q100" s="436"/>
      <c r="R100" s="437">
        <f>SUM(R82:R99)</f>
        <v>16912.199999999997</v>
      </c>
      <c r="S100" s="434"/>
      <c r="T100" s="438">
        <f t="shared" si="58"/>
        <v>1993.4599999999973</v>
      </c>
      <c r="U100" s="439">
        <f t="shared" si="59"/>
        <v>0.13362120393545282</v>
      </c>
      <c r="V100" s="243"/>
      <c r="W100" s="435"/>
      <c r="X100" s="436"/>
      <c r="Y100" s="437">
        <f>SUM(Y82:Y99)</f>
        <v>18378.810000000001</v>
      </c>
      <c r="Z100" s="434"/>
      <c r="AA100" s="438">
        <f t="shared" si="61"/>
        <v>1466.6100000000042</v>
      </c>
      <c r="AB100" s="439">
        <f t="shared" si="62"/>
        <v>8.6719054883457172E-2</v>
      </c>
      <c r="AD100" s="243"/>
      <c r="AE100" s="435"/>
      <c r="AF100" s="436"/>
      <c r="AG100" s="437">
        <f>SUM(AG82:AG99)</f>
        <v>19895.459999999995</v>
      </c>
      <c r="AH100" s="434"/>
      <c r="AI100" s="438">
        <f t="shared" si="77"/>
        <v>1516.6499999999942</v>
      </c>
      <c r="AJ100" s="439">
        <f t="shared" si="78"/>
        <v>8.2521664895605001E-2</v>
      </c>
      <c r="AK100" s="243"/>
      <c r="AL100" s="435"/>
      <c r="AM100" s="436"/>
      <c r="AN100" s="437">
        <f>SUM(AN82:AN99)</f>
        <v>21495.11</v>
      </c>
      <c r="AO100" s="434"/>
      <c r="AP100" s="438">
        <f t="shared" si="65"/>
        <v>1599.6500000000051</v>
      </c>
      <c r="AQ100" s="439">
        <f t="shared" si="66"/>
        <v>8.0402765253982836E-2</v>
      </c>
      <c r="AR100" s="243"/>
      <c r="AS100" s="435"/>
      <c r="AT100" s="436"/>
      <c r="AU100" s="437">
        <f>SUM(AU82:AU99)</f>
        <v>22876.41</v>
      </c>
      <c r="AV100" s="434"/>
      <c r="AW100" s="438">
        <f t="shared" si="68"/>
        <v>1381.2999999999993</v>
      </c>
      <c r="AX100" s="439">
        <f t="shared" si="69"/>
        <v>6.4261127298255241E-2</v>
      </c>
    </row>
    <row r="101" spans="1:50" x14ac:dyDescent="0.35">
      <c r="A101" s="237"/>
      <c r="B101" s="66" t="s">
        <v>29</v>
      </c>
      <c r="C101" s="264"/>
      <c r="D101" s="263" t="s">
        <v>30</v>
      </c>
      <c r="E101" s="264"/>
      <c r="F101" s="264"/>
      <c r="G101" s="282">
        <f>G35</f>
        <v>0.1076</v>
      </c>
      <c r="H101" s="488">
        <f>$G$12*(1+G133)-$G$12</f>
        <v>26550.000000000116</v>
      </c>
      <c r="I101" s="284">
        <f>H101*G101</f>
        <v>2856.7800000000125</v>
      </c>
      <c r="J101" s="282">
        <f>J35</f>
        <v>0.1076</v>
      </c>
      <c r="K101" s="488">
        <f>$G$12*(1+J133)-$G$12</f>
        <v>26550.000000000116</v>
      </c>
      <c r="L101" s="284">
        <f>K101*J101</f>
        <v>2856.7800000000125</v>
      </c>
      <c r="M101" s="268">
        <f t="shared" si="72"/>
        <v>0</v>
      </c>
      <c r="N101" s="269">
        <f t="shared" si="73"/>
        <v>0</v>
      </c>
      <c r="O101" s="284"/>
      <c r="P101" s="282">
        <f>P35</f>
        <v>0.1076</v>
      </c>
      <c r="Q101" s="488">
        <f>$G$12*(1+P133)-$G$12</f>
        <v>26550.000000000116</v>
      </c>
      <c r="R101" s="284">
        <f>Q101*P101</f>
        <v>2856.7800000000125</v>
      </c>
      <c r="S101" s="264"/>
      <c r="T101" s="268">
        <f t="shared" si="58"/>
        <v>0</v>
      </c>
      <c r="U101" s="269">
        <f t="shared" si="59"/>
        <v>0</v>
      </c>
      <c r="V101" s="243"/>
      <c r="W101" s="282">
        <f>W35</f>
        <v>0.1076</v>
      </c>
      <c r="X101" s="488">
        <f>$G$12*(1+W133)-$G$12</f>
        <v>26550.000000000116</v>
      </c>
      <c r="Y101" s="284">
        <f>X101*W101</f>
        <v>2856.7800000000125</v>
      </c>
      <c r="Z101" s="264"/>
      <c r="AA101" s="268">
        <f t="shared" si="61"/>
        <v>0</v>
      </c>
      <c r="AB101" s="269">
        <f t="shared" si="62"/>
        <v>0</v>
      </c>
      <c r="AD101" s="243"/>
      <c r="AE101" s="282">
        <f>AE35</f>
        <v>0.1076</v>
      </c>
      <c r="AF101" s="488">
        <f>$G$12*(1+AE133)-$G$12</f>
        <v>26550.000000000116</v>
      </c>
      <c r="AG101" s="284">
        <f>AF101*AE101</f>
        <v>2856.7800000000125</v>
      </c>
      <c r="AH101" s="264"/>
      <c r="AI101" s="268">
        <f t="shared" si="77"/>
        <v>0</v>
      </c>
      <c r="AJ101" s="269">
        <f t="shared" si="78"/>
        <v>0</v>
      </c>
      <c r="AK101" s="243"/>
      <c r="AL101" s="282">
        <f>AL35</f>
        <v>0.1076</v>
      </c>
      <c r="AM101" s="488">
        <f>$G$12*(1+AL133)-$G$12</f>
        <v>26550.000000000116</v>
      </c>
      <c r="AN101" s="284">
        <f>AM101*AL101</f>
        <v>2856.7800000000125</v>
      </c>
      <c r="AO101" s="264"/>
      <c r="AP101" s="268">
        <f t="shared" si="65"/>
        <v>0</v>
      </c>
      <c r="AQ101" s="269">
        <f t="shared" si="66"/>
        <v>0</v>
      </c>
      <c r="AR101" s="243"/>
      <c r="AS101" s="282">
        <f>AS35</f>
        <v>0.1076</v>
      </c>
      <c r="AT101" s="488">
        <f>$G$12*(1+AS133)-$G$12</f>
        <v>26550.000000000116</v>
      </c>
      <c r="AU101" s="284">
        <f>AT101*AS101</f>
        <v>2856.7800000000125</v>
      </c>
      <c r="AV101" s="264"/>
      <c r="AW101" s="268">
        <f t="shared" si="68"/>
        <v>0</v>
      </c>
      <c r="AX101" s="269">
        <f t="shared" si="69"/>
        <v>0</v>
      </c>
    </row>
    <row r="102" spans="1:50" s="15" customFormat="1" x14ac:dyDescent="0.35">
      <c r="A102" s="13"/>
      <c r="B102" s="87" t="str">
        <f>+RESIDENTIAL!$B$46</f>
        <v>Rate Rider for Disposition of Deferral/Variance Accounts - effective until December 31, 2024</v>
      </c>
      <c r="C102" s="56"/>
      <c r="D102" s="57" t="s">
        <v>80</v>
      </c>
      <c r="E102" s="56"/>
      <c r="F102" s="21"/>
      <c r="G102" s="90">
        <v>1.056</v>
      </c>
      <c r="H102" s="89">
        <f>$G$77</f>
        <v>1900</v>
      </c>
      <c r="I102" s="284">
        <f t="shared" ref="I102:I105" si="82">H102*G102</f>
        <v>2006.4</v>
      </c>
      <c r="J102" s="90">
        <v>1.0915999999999999</v>
      </c>
      <c r="K102" s="89">
        <f>$G$77</f>
        <v>1900</v>
      </c>
      <c r="L102" s="284">
        <f t="shared" ref="L102:L105" si="83">K102*J102</f>
        <v>2074.04</v>
      </c>
      <c r="M102" s="61">
        <f t="shared" si="72"/>
        <v>67.639999999999873</v>
      </c>
      <c r="N102" s="269">
        <f t="shared" si="73"/>
        <v>3.3712121212121145E-2</v>
      </c>
      <c r="O102" s="284"/>
      <c r="P102" s="90">
        <v>0</v>
      </c>
      <c r="Q102" s="89">
        <f>$G$77</f>
        <v>1900</v>
      </c>
      <c r="R102" s="284">
        <f t="shared" ref="R102:R105" si="84">Q102*P102</f>
        <v>0</v>
      </c>
      <c r="S102" s="64"/>
      <c r="T102" s="61">
        <f t="shared" si="58"/>
        <v>-2074.04</v>
      </c>
      <c r="U102" s="269" t="str">
        <f t="shared" si="59"/>
        <v/>
      </c>
      <c r="V102" s="65"/>
      <c r="W102" s="90">
        <v>0</v>
      </c>
      <c r="X102" s="89">
        <f>$G$77</f>
        <v>1900</v>
      </c>
      <c r="Y102" s="284">
        <f t="shared" ref="Y102:Y105" si="85">X102*W102</f>
        <v>0</v>
      </c>
      <c r="Z102" s="64"/>
      <c r="AA102" s="61">
        <f t="shared" si="61"/>
        <v>0</v>
      </c>
      <c r="AB102" s="269" t="str">
        <f t="shared" si="62"/>
        <v/>
      </c>
      <c r="AD102" s="65"/>
      <c r="AE102" s="90">
        <v>0</v>
      </c>
      <c r="AF102" s="89">
        <f>$G$77</f>
        <v>1900</v>
      </c>
      <c r="AG102" s="284">
        <f t="shared" ref="AG102:AG105" si="86">AF102*AE102</f>
        <v>0</v>
      </c>
      <c r="AH102" s="64"/>
      <c r="AI102" s="61">
        <f t="shared" si="77"/>
        <v>0</v>
      </c>
      <c r="AJ102" s="269" t="str">
        <f t="shared" si="78"/>
        <v/>
      </c>
      <c r="AK102" s="65"/>
      <c r="AL102" s="90">
        <v>0</v>
      </c>
      <c r="AM102" s="89">
        <f>$G$77</f>
        <v>1900</v>
      </c>
      <c r="AN102" s="284">
        <f t="shared" ref="AN102:AN105" si="87">AM102*AL102</f>
        <v>0</v>
      </c>
      <c r="AO102" s="64"/>
      <c r="AP102" s="61">
        <f t="shared" si="65"/>
        <v>0</v>
      </c>
      <c r="AQ102" s="269" t="str">
        <f t="shared" si="66"/>
        <v/>
      </c>
      <c r="AR102" s="65"/>
      <c r="AS102" s="90">
        <v>0</v>
      </c>
      <c r="AT102" s="89">
        <f>$G$77</f>
        <v>1900</v>
      </c>
      <c r="AU102" s="284">
        <f t="shared" ref="AU102:AU105" si="88">AT102*AS102</f>
        <v>0</v>
      </c>
      <c r="AV102" s="64"/>
      <c r="AW102" s="61">
        <f t="shared" si="68"/>
        <v>0</v>
      </c>
      <c r="AX102" s="269" t="str">
        <f t="shared" si="69"/>
        <v/>
      </c>
    </row>
    <row r="103" spans="1:50" s="15" customFormat="1" ht="14.25" customHeight="1" x14ac:dyDescent="0.35">
      <c r="A103" s="13"/>
      <c r="B103" s="87" t="str">
        <f>+'GS 50-999 kW'!$B$40</f>
        <v>Rate Rider for Disposition of Deferral/Variance Accounts for Non -Wholesale Market Participants -effective until December 31, 2024</v>
      </c>
      <c r="C103" s="56"/>
      <c r="D103" s="57" t="s">
        <v>80</v>
      </c>
      <c r="E103" s="56"/>
      <c r="F103" s="21"/>
      <c r="G103" s="90">
        <v>0.42770000000000002</v>
      </c>
      <c r="H103" s="89">
        <f>$G$77</f>
        <v>1900</v>
      </c>
      <c r="I103" s="284">
        <f t="shared" si="82"/>
        <v>812.63</v>
      </c>
      <c r="J103" s="90">
        <v>1.0737000000000001</v>
      </c>
      <c r="K103" s="89">
        <f>$G$77</f>
        <v>1900</v>
      </c>
      <c r="L103" s="284">
        <f t="shared" si="83"/>
        <v>2040.0300000000002</v>
      </c>
      <c r="M103" s="61">
        <f t="shared" si="72"/>
        <v>1227.4000000000001</v>
      </c>
      <c r="N103" s="269">
        <f t="shared" si="73"/>
        <v>1.5104044891278936</v>
      </c>
      <c r="O103" s="284"/>
      <c r="P103" s="90">
        <v>0</v>
      </c>
      <c r="Q103" s="89">
        <f>$G$77</f>
        <v>1900</v>
      </c>
      <c r="R103" s="284">
        <f t="shared" si="84"/>
        <v>0</v>
      </c>
      <c r="S103" s="64"/>
      <c r="T103" s="61">
        <f t="shared" si="58"/>
        <v>-2040.0300000000002</v>
      </c>
      <c r="U103" s="269" t="str">
        <f t="shared" si="59"/>
        <v/>
      </c>
      <c r="V103" s="65"/>
      <c r="W103" s="90">
        <v>0</v>
      </c>
      <c r="X103" s="89">
        <f>$G$77</f>
        <v>1900</v>
      </c>
      <c r="Y103" s="284">
        <f t="shared" si="85"/>
        <v>0</v>
      </c>
      <c r="Z103" s="64"/>
      <c r="AA103" s="61">
        <f t="shared" si="61"/>
        <v>0</v>
      </c>
      <c r="AB103" s="269" t="str">
        <f t="shared" si="62"/>
        <v/>
      </c>
      <c r="AD103" s="65"/>
      <c r="AE103" s="90">
        <v>0</v>
      </c>
      <c r="AF103" s="89">
        <f>$G$77</f>
        <v>1900</v>
      </c>
      <c r="AG103" s="284">
        <f t="shared" si="86"/>
        <v>0</v>
      </c>
      <c r="AH103" s="64"/>
      <c r="AI103" s="61">
        <f t="shared" si="77"/>
        <v>0</v>
      </c>
      <c r="AJ103" s="269" t="str">
        <f t="shared" si="78"/>
        <v/>
      </c>
      <c r="AK103" s="65"/>
      <c r="AL103" s="90">
        <v>0</v>
      </c>
      <c r="AM103" s="89">
        <f>$G$77</f>
        <v>1900</v>
      </c>
      <c r="AN103" s="284">
        <f t="shared" si="87"/>
        <v>0</v>
      </c>
      <c r="AO103" s="64"/>
      <c r="AP103" s="61">
        <f t="shared" si="65"/>
        <v>0</v>
      </c>
      <c r="AQ103" s="269" t="str">
        <f t="shared" si="66"/>
        <v/>
      </c>
      <c r="AR103" s="65"/>
      <c r="AS103" s="90">
        <v>0</v>
      </c>
      <c r="AT103" s="89">
        <f>$G$77</f>
        <v>1900</v>
      </c>
      <c r="AU103" s="284">
        <f t="shared" si="88"/>
        <v>0</v>
      </c>
      <c r="AV103" s="64"/>
      <c r="AW103" s="61">
        <f t="shared" si="68"/>
        <v>0</v>
      </c>
      <c r="AX103" s="269" t="str">
        <f t="shared" si="69"/>
        <v/>
      </c>
    </row>
    <row r="104" spans="1:50" s="15" customFormat="1" ht="14.25" customHeight="1" x14ac:dyDescent="0.35">
      <c r="A104" s="13"/>
      <c r="B104" s="87" t="str">
        <f>+RESIDENTIAL!$B$47</f>
        <v>Rate Rider for Disposition of Capacity Based Recovery Account - Applicable only for Class B Customers - effective until December 31, 2024</v>
      </c>
      <c r="C104" s="56"/>
      <c r="D104" s="57" t="s">
        <v>80</v>
      </c>
      <c r="E104" s="56"/>
      <c r="F104" s="21"/>
      <c r="G104" s="90">
        <v>-5.9200000000000003E-2</v>
      </c>
      <c r="H104" s="89">
        <f>$G$77</f>
        <v>1900</v>
      </c>
      <c r="I104" s="284">
        <f t="shared" si="82"/>
        <v>-112.48</v>
      </c>
      <c r="J104" s="90">
        <v>-5.9200000000000003E-2</v>
      </c>
      <c r="K104" s="89">
        <f>$G$77</f>
        <v>1900</v>
      </c>
      <c r="L104" s="284">
        <f t="shared" si="83"/>
        <v>-112.48</v>
      </c>
      <c r="M104" s="61">
        <f t="shared" si="72"/>
        <v>0</v>
      </c>
      <c r="N104" s="269">
        <f t="shared" si="73"/>
        <v>0</v>
      </c>
      <c r="O104" s="284"/>
      <c r="P104" s="90">
        <v>0</v>
      </c>
      <c r="Q104" s="89">
        <f>$G$77</f>
        <v>1900</v>
      </c>
      <c r="R104" s="284">
        <f t="shared" si="84"/>
        <v>0</v>
      </c>
      <c r="S104" s="64"/>
      <c r="T104" s="61">
        <f t="shared" si="58"/>
        <v>112.48</v>
      </c>
      <c r="U104" s="269" t="str">
        <f t="shared" si="59"/>
        <v/>
      </c>
      <c r="V104" s="65"/>
      <c r="W104" s="90">
        <v>0</v>
      </c>
      <c r="X104" s="89">
        <f>$G$77</f>
        <v>1900</v>
      </c>
      <c r="Y104" s="284">
        <f t="shared" si="85"/>
        <v>0</v>
      </c>
      <c r="Z104" s="64"/>
      <c r="AA104" s="61">
        <f t="shared" si="61"/>
        <v>0</v>
      </c>
      <c r="AB104" s="269" t="str">
        <f t="shared" si="62"/>
        <v/>
      </c>
      <c r="AD104" s="65"/>
      <c r="AE104" s="90">
        <v>0</v>
      </c>
      <c r="AF104" s="89">
        <f>$G$77</f>
        <v>1900</v>
      </c>
      <c r="AG104" s="284">
        <f t="shared" si="86"/>
        <v>0</v>
      </c>
      <c r="AH104" s="64"/>
      <c r="AI104" s="61">
        <f t="shared" si="77"/>
        <v>0</v>
      </c>
      <c r="AJ104" s="269" t="str">
        <f t="shared" si="78"/>
        <v/>
      </c>
      <c r="AK104" s="65"/>
      <c r="AL104" s="90">
        <v>0</v>
      </c>
      <c r="AM104" s="89">
        <f>$G$77</f>
        <v>1900</v>
      </c>
      <c r="AN104" s="284">
        <f t="shared" si="87"/>
        <v>0</v>
      </c>
      <c r="AO104" s="64"/>
      <c r="AP104" s="61">
        <f t="shared" si="65"/>
        <v>0</v>
      </c>
      <c r="AQ104" s="269" t="str">
        <f t="shared" si="66"/>
        <v/>
      </c>
      <c r="AR104" s="65"/>
      <c r="AS104" s="90">
        <v>0</v>
      </c>
      <c r="AT104" s="89">
        <f>$G$77</f>
        <v>1900</v>
      </c>
      <c r="AU104" s="284">
        <f t="shared" si="88"/>
        <v>0</v>
      </c>
      <c r="AV104" s="64"/>
      <c r="AW104" s="61">
        <f t="shared" si="68"/>
        <v>0</v>
      </c>
      <c r="AX104" s="269" t="str">
        <f t="shared" si="69"/>
        <v/>
      </c>
    </row>
    <row r="105" spans="1:50" s="15" customFormat="1" ht="14.25" customHeight="1" x14ac:dyDescent="0.35">
      <c r="A105" s="13"/>
      <c r="B105" s="87" t="str">
        <f>+RESIDENTIAL!$B$48</f>
        <v>Rate Rider for Disposition of Global Adjustment Account - Applicable only for Non-RPP Customers - effective until December 31, 2023</v>
      </c>
      <c r="C105" s="56"/>
      <c r="D105" s="57" t="s">
        <v>30</v>
      </c>
      <c r="E105" s="56"/>
      <c r="F105" s="21"/>
      <c r="G105" s="90">
        <v>-2.5100000000000001E-3</v>
      </c>
      <c r="H105" s="89">
        <f>+$G$78</f>
        <v>900000</v>
      </c>
      <c r="I105" s="284">
        <f t="shared" si="82"/>
        <v>-2259</v>
      </c>
      <c r="J105" s="90">
        <v>0</v>
      </c>
      <c r="K105" s="89">
        <f>+$G$78</f>
        <v>900000</v>
      </c>
      <c r="L105" s="284">
        <f t="shared" si="83"/>
        <v>0</v>
      </c>
      <c r="M105" s="61">
        <f t="shared" si="72"/>
        <v>2259</v>
      </c>
      <c r="N105" s="269" t="str">
        <f t="shared" si="73"/>
        <v/>
      </c>
      <c r="O105" s="284"/>
      <c r="P105" s="90">
        <v>0</v>
      </c>
      <c r="Q105" s="89">
        <f>+$G$78</f>
        <v>900000</v>
      </c>
      <c r="R105" s="284">
        <f t="shared" si="84"/>
        <v>0</v>
      </c>
      <c r="S105" s="64"/>
      <c r="T105" s="61">
        <f t="shared" si="58"/>
        <v>0</v>
      </c>
      <c r="U105" s="269" t="str">
        <f t="shared" si="59"/>
        <v/>
      </c>
      <c r="V105" s="65"/>
      <c r="W105" s="90">
        <v>0</v>
      </c>
      <c r="X105" s="89">
        <f>+$G$78</f>
        <v>900000</v>
      </c>
      <c r="Y105" s="284">
        <f t="shared" si="85"/>
        <v>0</v>
      </c>
      <c r="Z105" s="64"/>
      <c r="AA105" s="61">
        <f t="shared" si="61"/>
        <v>0</v>
      </c>
      <c r="AB105" s="269" t="str">
        <f t="shared" si="62"/>
        <v/>
      </c>
      <c r="AD105" s="65"/>
      <c r="AE105" s="90">
        <v>0</v>
      </c>
      <c r="AF105" s="89">
        <f>+$G$78</f>
        <v>900000</v>
      </c>
      <c r="AG105" s="284">
        <f t="shared" si="86"/>
        <v>0</v>
      </c>
      <c r="AH105" s="64"/>
      <c r="AI105" s="61">
        <f t="shared" si="77"/>
        <v>0</v>
      </c>
      <c r="AJ105" s="269" t="str">
        <f t="shared" si="78"/>
        <v/>
      </c>
      <c r="AK105" s="65"/>
      <c r="AL105" s="90">
        <v>0</v>
      </c>
      <c r="AM105" s="89">
        <f>+$G$78</f>
        <v>900000</v>
      </c>
      <c r="AN105" s="284">
        <f t="shared" si="87"/>
        <v>0</v>
      </c>
      <c r="AO105" s="64"/>
      <c r="AP105" s="61">
        <f t="shared" si="65"/>
        <v>0</v>
      </c>
      <c r="AQ105" s="269" t="str">
        <f t="shared" si="66"/>
        <v/>
      </c>
      <c r="AR105" s="65"/>
      <c r="AS105" s="90">
        <v>0</v>
      </c>
      <c r="AT105" s="89">
        <f>+$G$78</f>
        <v>900000</v>
      </c>
      <c r="AU105" s="284">
        <f t="shared" si="88"/>
        <v>0</v>
      </c>
      <c r="AV105" s="64"/>
      <c r="AW105" s="61">
        <f t="shared" si="68"/>
        <v>0</v>
      </c>
      <c r="AX105" s="269" t="str">
        <f t="shared" si="69"/>
        <v/>
      </c>
    </row>
    <row r="106" spans="1:50" x14ac:dyDescent="0.35">
      <c r="A106" s="237"/>
      <c r="B106" s="470" t="s">
        <v>35</v>
      </c>
      <c r="C106" s="442"/>
      <c r="D106" s="443"/>
      <c r="E106" s="442"/>
      <c r="F106" s="434"/>
      <c r="G106" s="444"/>
      <c r="H106" s="445"/>
      <c r="I106" s="446">
        <f>SUM(I101:I105)+I100</f>
        <v>17531.040000000012</v>
      </c>
      <c r="J106" s="444"/>
      <c r="K106" s="445"/>
      <c r="L106" s="446">
        <f>SUM(L101:L105)+L100</f>
        <v>21777.110000000015</v>
      </c>
      <c r="M106" s="438">
        <f t="shared" si="72"/>
        <v>4246.0700000000033</v>
      </c>
      <c r="N106" s="439">
        <f t="shared" si="73"/>
        <v>0.24220297255610623</v>
      </c>
      <c r="O106" s="446"/>
      <c r="P106" s="444"/>
      <c r="Q106" s="445"/>
      <c r="R106" s="446">
        <f>SUM(R101:R105)+R100</f>
        <v>19768.98000000001</v>
      </c>
      <c r="S106" s="434"/>
      <c r="T106" s="438">
        <f t="shared" si="58"/>
        <v>-2008.1300000000047</v>
      </c>
      <c r="U106" s="439">
        <f t="shared" si="59"/>
        <v>-9.2212878568368489E-2</v>
      </c>
      <c r="V106" s="243"/>
      <c r="W106" s="444"/>
      <c r="X106" s="445"/>
      <c r="Y106" s="446">
        <f>SUM(Y101:Y105)+Y100</f>
        <v>21235.590000000015</v>
      </c>
      <c r="Z106" s="434"/>
      <c r="AA106" s="438">
        <f t="shared" si="61"/>
        <v>1466.6100000000042</v>
      </c>
      <c r="AB106" s="439">
        <f t="shared" si="62"/>
        <v>7.4187439109149961E-2</v>
      </c>
      <c r="AD106" s="243"/>
      <c r="AE106" s="444"/>
      <c r="AF106" s="445"/>
      <c r="AG106" s="446">
        <f>SUM(AG101:AG105)+AG100</f>
        <v>22752.240000000009</v>
      </c>
      <c r="AH106" s="434"/>
      <c r="AI106" s="438">
        <f t="shared" si="77"/>
        <v>1516.6499999999942</v>
      </c>
      <c r="AJ106" s="439">
        <f t="shared" si="78"/>
        <v>7.142019600114681E-2</v>
      </c>
      <c r="AK106" s="243"/>
      <c r="AL106" s="444"/>
      <c r="AM106" s="445"/>
      <c r="AN106" s="446">
        <f>SUM(AN101:AN105)+AN100</f>
        <v>24351.890000000014</v>
      </c>
      <c r="AO106" s="434"/>
      <c r="AP106" s="438">
        <f t="shared" si="65"/>
        <v>1599.6500000000051</v>
      </c>
      <c r="AQ106" s="439">
        <f t="shared" si="66"/>
        <v>7.030736314314566E-2</v>
      </c>
      <c r="AR106" s="243"/>
      <c r="AS106" s="444"/>
      <c r="AT106" s="445"/>
      <c r="AU106" s="446">
        <f>SUM(AU101:AU105)+AU100</f>
        <v>25733.190000000013</v>
      </c>
      <c r="AV106" s="434"/>
      <c r="AW106" s="438">
        <f t="shared" si="68"/>
        <v>1381.2999999999993</v>
      </c>
      <c r="AX106" s="439">
        <f t="shared" si="69"/>
        <v>5.672249669327508E-2</v>
      </c>
    </row>
    <row r="107" spans="1:50" x14ac:dyDescent="0.35">
      <c r="A107" s="237"/>
      <c r="B107" s="264" t="s">
        <v>36</v>
      </c>
      <c r="C107" s="264"/>
      <c r="D107" s="263" t="s">
        <v>81</v>
      </c>
      <c r="E107" s="264"/>
      <c r="F107" s="264"/>
      <c r="G107" s="109">
        <f>G41</f>
        <v>3.6823999999999999</v>
      </c>
      <c r="H107" s="488">
        <f>+$G$76</f>
        <v>1700</v>
      </c>
      <c r="I107" s="284">
        <f>H107*G107</f>
        <v>6260.08</v>
      </c>
      <c r="J107" s="109">
        <f>J41</f>
        <v>3.6297999999999999</v>
      </c>
      <c r="K107" s="488">
        <f>+$G$76</f>
        <v>1700</v>
      </c>
      <c r="L107" s="284">
        <f>K107*J107</f>
        <v>6170.66</v>
      </c>
      <c r="M107" s="268">
        <f t="shared" si="72"/>
        <v>-89.420000000000073</v>
      </c>
      <c r="N107" s="269">
        <f t="shared" si="73"/>
        <v>-1.4284162502715633E-2</v>
      </c>
      <c r="O107" s="284"/>
      <c r="P107" s="109">
        <v>3.8214999999999999</v>
      </c>
      <c r="Q107" s="488">
        <f>+$G$76</f>
        <v>1700</v>
      </c>
      <c r="R107" s="284">
        <f>Q107*P107</f>
        <v>6496.55</v>
      </c>
      <c r="S107" s="264"/>
      <c r="T107" s="268">
        <f t="shared" si="58"/>
        <v>325.89000000000033</v>
      </c>
      <c r="U107" s="269">
        <f t="shared" si="59"/>
        <v>5.2812827153011242E-2</v>
      </c>
      <c r="V107" s="243"/>
      <c r="W107" s="109">
        <v>3.8214999999999999</v>
      </c>
      <c r="X107" s="488">
        <f>+$G$76</f>
        <v>1700</v>
      </c>
      <c r="Y107" s="284">
        <f>X107*W107</f>
        <v>6496.55</v>
      </c>
      <c r="Z107" s="264"/>
      <c r="AA107" s="268">
        <f t="shared" si="61"/>
        <v>0</v>
      </c>
      <c r="AB107" s="269">
        <f t="shared" si="62"/>
        <v>0</v>
      </c>
      <c r="AD107" s="243"/>
      <c r="AE107" s="109">
        <v>3.8214999999999999</v>
      </c>
      <c r="AF107" s="488">
        <f>+$G$76</f>
        <v>1700</v>
      </c>
      <c r="AG107" s="284">
        <f>AF107*AE107</f>
        <v>6496.55</v>
      </c>
      <c r="AH107" s="264"/>
      <c r="AI107" s="268">
        <f t="shared" si="77"/>
        <v>0</v>
      </c>
      <c r="AJ107" s="269">
        <f t="shared" si="78"/>
        <v>0</v>
      </c>
      <c r="AK107" s="243"/>
      <c r="AL107" s="109">
        <v>3.8214999999999999</v>
      </c>
      <c r="AM107" s="488">
        <f>+$G$76</f>
        <v>1700</v>
      </c>
      <c r="AN107" s="284">
        <f>AM107*AL107</f>
        <v>6496.55</v>
      </c>
      <c r="AO107" s="264"/>
      <c r="AP107" s="268">
        <f t="shared" si="65"/>
        <v>0</v>
      </c>
      <c r="AQ107" s="269">
        <f t="shared" si="66"/>
        <v>0</v>
      </c>
      <c r="AR107" s="243"/>
      <c r="AS107" s="109">
        <v>3.8214999999999999</v>
      </c>
      <c r="AT107" s="488">
        <f>+$G$76</f>
        <v>1700</v>
      </c>
      <c r="AU107" s="284">
        <f>AT107*AS107</f>
        <v>6496.55</v>
      </c>
      <c r="AV107" s="264"/>
      <c r="AW107" s="268">
        <f t="shared" si="68"/>
        <v>0</v>
      </c>
      <c r="AX107" s="269">
        <f t="shared" si="69"/>
        <v>0</v>
      </c>
    </row>
    <row r="108" spans="1:50" x14ac:dyDescent="0.35">
      <c r="A108" s="237"/>
      <c r="B108" s="493" t="s">
        <v>37</v>
      </c>
      <c r="C108" s="264"/>
      <c r="D108" s="263" t="s">
        <v>81</v>
      </c>
      <c r="E108" s="264"/>
      <c r="F108" s="264"/>
      <c r="G108" s="109">
        <f>G42</f>
        <v>2.3677000000000001</v>
      </c>
      <c r="H108" s="488">
        <f>+$G$76</f>
        <v>1700</v>
      </c>
      <c r="I108" s="284">
        <f>H108*G108</f>
        <v>4025.09</v>
      </c>
      <c r="J108" s="109">
        <f>J42</f>
        <v>2.5173000000000001</v>
      </c>
      <c r="K108" s="488">
        <f>+$G$76</f>
        <v>1700</v>
      </c>
      <c r="L108" s="284">
        <f>K108*J108</f>
        <v>4279.41</v>
      </c>
      <c r="M108" s="268">
        <f t="shared" si="72"/>
        <v>254.31999999999971</v>
      </c>
      <c r="N108" s="269">
        <f t="shared" si="73"/>
        <v>6.3183680364911024E-2</v>
      </c>
      <c r="O108" s="284"/>
      <c r="P108" s="109">
        <v>2.6918000000000002</v>
      </c>
      <c r="Q108" s="488">
        <f>+$G$76</f>
        <v>1700</v>
      </c>
      <c r="R108" s="284">
        <f>Q108*P108</f>
        <v>4576.0600000000004</v>
      </c>
      <c r="S108" s="264"/>
      <c r="T108" s="268">
        <f t="shared" si="58"/>
        <v>296.65000000000055</v>
      </c>
      <c r="U108" s="269">
        <f t="shared" si="59"/>
        <v>6.9320303499781646E-2</v>
      </c>
      <c r="V108" s="243"/>
      <c r="W108" s="109">
        <v>2.6918000000000002</v>
      </c>
      <c r="X108" s="488">
        <f>+$G$76</f>
        <v>1700</v>
      </c>
      <c r="Y108" s="284">
        <f>X108*W108</f>
        <v>4576.0600000000004</v>
      </c>
      <c r="Z108" s="264"/>
      <c r="AA108" s="268">
        <f t="shared" si="61"/>
        <v>0</v>
      </c>
      <c r="AB108" s="269">
        <f t="shared" si="62"/>
        <v>0</v>
      </c>
      <c r="AD108" s="243"/>
      <c r="AE108" s="109">
        <v>2.6918000000000002</v>
      </c>
      <c r="AF108" s="488">
        <f>+$G$76</f>
        <v>1700</v>
      </c>
      <c r="AG108" s="284">
        <f>AF108*AE108</f>
        <v>4576.0600000000004</v>
      </c>
      <c r="AH108" s="264"/>
      <c r="AI108" s="268">
        <f t="shared" si="77"/>
        <v>0</v>
      </c>
      <c r="AJ108" s="269">
        <f t="shared" si="78"/>
        <v>0</v>
      </c>
      <c r="AK108" s="243"/>
      <c r="AL108" s="109">
        <v>2.6918000000000002</v>
      </c>
      <c r="AM108" s="488">
        <f>+$G$76</f>
        <v>1700</v>
      </c>
      <c r="AN108" s="284">
        <f>AM108*AL108</f>
        <v>4576.0600000000004</v>
      </c>
      <c r="AO108" s="264"/>
      <c r="AP108" s="268">
        <f t="shared" si="65"/>
        <v>0</v>
      </c>
      <c r="AQ108" s="269">
        <f t="shared" si="66"/>
        <v>0</v>
      </c>
      <c r="AR108" s="243"/>
      <c r="AS108" s="109">
        <v>2.6918000000000002</v>
      </c>
      <c r="AT108" s="488">
        <f>+$G$76</f>
        <v>1700</v>
      </c>
      <c r="AU108" s="284">
        <f>AT108*AS108</f>
        <v>4576.0600000000004</v>
      </c>
      <c r="AV108" s="264"/>
      <c r="AW108" s="268">
        <f t="shared" si="68"/>
        <v>0</v>
      </c>
      <c r="AX108" s="269">
        <f t="shared" si="69"/>
        <v>0</v>
      </c>
    </row>
    <row r="109" spans="1:50" x14ac:dyDescent="0.35">
      <c r="A109" s="237"/>
      <c r="B109" s="470" t="s">
        <v>38</v>
      </c>
      <c r="C109" s="432"/>
      <c r="D109" s="447"/>
      <c r="E109" s="432"/>
      <c r="F109" s="448"/>
      <c r="G109" s="449"/>
      <c r="H109" s="471"/>
      <c r="I109" s="446">
        <f>SUM(I106:I108)</f>
        <v>27816.21000000001</v>
      </c>
      <c r="J109" s="449"/>
      <c r="K109" s="471"/>
      <c r="L109" s="446">
        <f>SUM(L106:L108)</f>
        <v>32227.180000000015</v>
      </c>
      <c r="M109" s="438">
        <f t="shared" si="72"/>
        <v>4410.9700000000048</v>
      </c>
      <c r="N109" s="439">
        <f t="shared" si="73"/>
        <v>0.15857552125181695</v>
      </c>
      <c r="O109" s="446"/>
      <c r="P109" s="449"/>
      <c r="Q109" s="471"/>
      <c r="R109" s="446">
        <f>SUM(R106:R108)</f>
        <v>30841.590000000011</v>
      </c>
      <c r="S109" s="448"/>
      <c r="T109" s="438">
        <f t="shared" si="58"/>
        <v>-1385.5900000000038</v>
      </c>
      <c r="U109" s="439">
        <f t="shared" si="59"/>
        <v>-4.2994453749909338E-2</v>
      </c>
      <c r="V109" s="243"/>
      <c r="W109" s="449"/>
      <c r="X109" s="471"/>
      <c r="Y109" s="446">
        <f>SUM(Y106:Y108)</f>
        <v>32308.200000000015</v>
      </c>
      <c r="Z109" s="448"/>
      <c r="AA109" s="438">
        <f t="shared" si="61"/>
        <v>1466.6100000000042</v>
      </c>
      <c r="AB109" s="439">
        <f t="shared" si="62"/>
        <v>4.7552995808581973E-2</v>
      </c>
      <c r="AD109" s="243"/>
      <c r="AE109" s="449"/>
      <c r="AF109" s="471"/>
      <c r="AG109" s="446">
        <f>SUM(AG106:AG108)</f>
        <v>33824.850000000006</v>
      </c>
      <c r="AH109" s="448"/>
      <c r="AI109" s="438">
        <f t="shared" si="77"/>
        <v>1516.6499999999905</v>
      </c>
      <c r="AJ109" s="439">
        <f t="shared" si="78"/>
        <v>4.6943190892714225E-2</v>
      </c>
      <c r="AK109" s="243"/>
      <c r="AL109" s="449"/>
      <c r="AM109" s="471"/>
      <c r="AN109" s="446">
        <f>SUM(AN106:AN108)</f>
        <v>35424.500000000015</v>
      </c>
      <c r="AO109" s="448"/>
      <c r="AP109" s="438">
        <f t="shared" si="65"/>
        <v>1599.6500000000087</v>
      </c>
      <c r="AQ109" s="439">
        <f t="shared" si="66"/>
        <v>4.7292153549831219E-2</v>
      </c>
      <c r="AR109" s="243"/>
      <c r="AS109" s="449"/>
      <c r="AT109" s="471"/>
      <c r="AU109" s="446">
        <f>SUM(AU106:AU108)</f>
        <v>36805.80000000001</v>
      </c>
      <c r="AV109" s="448"/>
      <c r="AW109" s="438">
        <f t="shared" si="68"/>
        <v>1381.2999999999956</v>
      </c>
      <c r="AX109" s="439">
        <f t="shared" si="69"/>
        <v>3.8992787477593049E-2</v>
      </c>
    </row>
    <row r="110" spans="1:50" x14ac:dyDescent="0.35">
      <c r="A110" s="237"/>
      <c r="B110" s="262" t="s">
        <v>71</v>
      </c>
      <c r="C110" s="262"/>
      <c r="D110" s="263" t="s">
        <v>30</v>
      </c>
      <c r="E110" s="262"/>
      <c r="F110" s="264"/>
      <c r="G110" s="109">
        <v>4.1000000000000003E-3</v>
      </c>
      <c r="H110" s="490">
        <f>+$G$78*(1+G133)</f>
        <v>926550.00000000012</v>
      </c>
      <c r="I110" s="267">
        <f t="shared" ref="I110:I120" si="89">H110*G110</f>
        <v>3798.8550000000009</v>
      </c>
      <c r="J110" s="109">
        <v>4.1000000000000003E-3</v>
      </c>
      <c r="K110" s="490">
        <f>+$G$78*(1+J133)</f>
        <v>926550.00000000012</v>
      </c>
      <c r="L110" s="267">
        <f t="shared" ref="L110:L120" si="90">K110*J110</f>
        <v>3798.8550000000009</v>
      </c>
      <c r="M110" s="268">
        <f t="shared" si="72"/>
        <v>0</v>
      </c>
      <c r="N110" s="269">
        <f t="shared" si="73"/>
        <v>0</v>
      </c>
      <c r="O110" s="267"/>
      <c r="P110" s="109">
        <v>4.1000000000000003E-3</v>
      </c>
      <c r="Q110" s="490">
        <f>+$G$78*(1+P133)</f>
        <v>926550.00000000012</v>
      </c>
      <c r="R110" s="267">
        <f t="shared" ref="R110:R120" si="91">Q110*P110</f>
        <v>3798.8550000000009</v>
      </c>
      <c r="S110" s="264"/>
      <c r="T110" s="268">
        <f t="shared" si="58"/>
        <v>0</v>
      </c>
      <c r="U110" s="269">
        <f t="shared" si="59"/>
        <v>0</v>
      </c>
      <c r="V110" s="243"/>
      <c r="W110" s="109">
        <v>4.1000000000000003E-3</v>
      </c>
      <c r="X110" s="490">
        <f>+$G$78*(1+W133)</f>
        <v>926550.00000000012</v>
      </c>
      <c r="Y110" s="267">
        <f t="shared" ref="Y110:Y120" si="92">X110*W110</f>
        <v>3798.8550000000009</v>
      </c>
      <c r="Z110" s="264"/>
      <c r="AA110" s="268">
        <f t="shared" si="61"/>
        <v>0</v>
      </c>
      <c r="AB110" s="269">
        <f t="shared" si="62"/>
        <v>0</v>
      </c>
      <c r="AD110" s="243"/>
      <c r="AE110" s="109">
        <v>4.1000000000000003E-3</v>
      </c>
      <c r="AF110" s="490">
        <f>+$G$78*(1+AE133)</f>
        <v>926550.00000000012</v>
      </c>
      <c r="AG110" s="267">
        <f t="shared" ref="AG110:AG120" si="93">AF110*AE110</f>
        <v>3798.8550000000009</v>
      </c>
      <c r="AH110" s="264"/>
      <c r="AI110" s="268">
        <f t="shared" si="77"/>
        <v>0</v>
      </c>
      <c r="AJ110" s="269">
        <f t="shared" si="78"/>
        <v>0</v>
      </c>
      <c r="AK110" s="243"/>
      <c r="AL110" s="109">
        <v>4.1000000000000003E-3</v>
      </c>
      <c r="AM110" s="490">
        <f>+$G$78*(1+AL133)</f>
        <v>926550.00000000012</v>
      </c>
      <c r="AN110" s="267">
        <f t="shared" ref="AN110:AN120" si="94">AM110*AL110</f>
        <v>3798.8550000000009</v>
      </c>
      <c r="AO110" s="264"/>
      <c r="AP110" s="268">
        <f t="shared" si="65"/>
        <v>0</v>
      </c>
      <c r="AQ110" s="269">
        <f t="shared" si="66"/>
        <v>0</v>
      </c>
      <c r="AR110" s="243"/>
      <c r="AS110" s="109">
        <v>4.1000000000000003E-3</v>
      </c>
      <c r="AT110" s="490">
        <f>+$G$78*(1+AS133)</f>
        <v>926550.00000000012</v>
      </c>
      <c r="AU110" s="267">
        <f t="shared" ref="AU110:AU120" si="95">AT110*AS110</f>
        <v>3798.8550000000009</v>
      </c>
      <c r="AV110" s="264"/>
      <c r="AW110" s="268">
        <f t="shared" si="68"/>
        <v>0</v>
      </c>
      <c r="AX110" s="269">
        <f t="shared" si="69"/>
        <v>0</v>
      </c>
    </row>
    <row r="111" spans="1:50" x14ac:dyDescent="0.35">
      <c r="A111" s="237"/>
      <c r="B111" s="262" t="s">
        <v>72</v>
      </c>
      <c r="C111" s="262"/>
      <c r="D111" s="263" t="s">
        <v>30</v>
      </c>
      <c r="E111" s="262"/>
      <c r="F111" s="264"/>
      <c r="G111" s="109">
        <v>6.9999999999999999E-4</v>
      </c>
      <c r="H111" s="490">
        <f>+H110</f>
        <v>926550.00000000012</v>
      </c>
      <c r="I111" s="267">
        <f t="shared" si="89"/>
        <v>648.58500000000004</v>
      </c>
      <c r="J111" s="109">
        <v>6.9999999999999999E-4</v>
      </c>
      <c r="K111" s="490">
        <f>+K110</f>
        <v>926550.00000000012</v>
      </c>
      <c r="L111" s="267">
        <f t="shared" si="90"/>
        <v>648.58500000000004</v>
      </c>
      <c r="M111" s="268">
        <f t="shared" si="72"/>
        <v>0</v>
      </c>
      <c r="N111" s="269">
        <f t="shared" si="73"/>
        <v>0</v>
      </c>
      <c r="O111" s="267"/>
      <c r="P111" s="109">
        <v>6.9999999999999999E-4</v>
      </c>
      <c r="Q111" s="490">
        <f>+Q110</f>
        <v>926550.00000000012</v>
      </c>
      <c r="R111" s="267">
        <f t="shared" si="91"/>
        <v>648.58500000000004</v>
      </c>
      <c r="S111" s="264"/>
      <c r="T111" s="268">
        <f t="shared" si="58"/>
        <v>0</v>
      </c>
      <c r="U111" s="269">
        <f t="shared" si="59"/>
        <v>0</v>
      </c>
      <c r="V111" s="243"/>
      <c r="W111" s="109">
        <v>6.9999999999999999E-4</v>
      </c>
      <c r="X111" s="490">
        <f>+X110</f>
        <v>926550.00000000012</v>
      </c>
      <c r="Y111" s="267">
        <f t="shared" si="92"/>
        <v>648.58500000000004</v>
      </c>
      <c r="Z111" s="264"/>
      <c r="AA111" s="268">
        <f t="shared" si="61"/>
        <v>0</v>
      </c>
      <c r="AB111" s="269">
        <f t="shared" si="62"/>
        <v>0</v>
      </c>
      <c r="AD111" s="243"/>
      <c r="AE111" s="109">
        <v>6.9999999999999999E-4</v>
      </c>
      <c r="AF111" s="490">
        <f>+AF110</f>
        <v>926550.00000000012</v>
      </c>
      <c r="AG111" s="267">
        <f t="shared" si="93"/>
        <v>648.58500000000004</v>
      </c>
      <c r="AH111" s="264"/>
      <c r="AI111" s="268">
        <f t="shared" si="77"/>
        <v>0</v>
      </c>
      <c r="AJ111" s="269">
        <f t="shared" si="78"/>
        <v>0</v>
      </c>
      <c r="AK111" s="243"/>
      <c r="AL111" s="109">
        <v>6.9999999999999999E-4</v>
      </c>
      <c r="AM111" s="490">
        <f>+AM110</f>
        <v>926550.00000000012</v>
      </c>
      <c r="AN111" s="267">
        <f t="shared" si="94"/>
        <v>648.58500000000004</v>
      </c>
      <c r="AO111" s="264"/>
      <c r="AP111" s="268">
        <f t="shared" si="65"/>
        <v>0</v>
      </c>
      <c r="AQ111" s="269">
        <f t="shared" si="66"/>
        <v>0</v>
      </c>
      <c r="AR111" s="243"/>
      <c r="AS111" s="109">
        <v>6.9999999999999999E-4</v>
      </c>
      <c r="AT111" s="490">
        <f>+AT110</f>
        <v>926550.00000000012</v>
      </c>
      <c r="AU111" s="267">
        <f t="shared" si="95"/>
        <v>648.58500000000004</v>
      </c>
      <c r="AV111" s="264"/>
      <c r="AW111" s="268">
        <f t="shared" si="68"/>
        <v>0</v>
      </c>
      <c r="AX111" s="269">
        <f t="shared" si="69"/>
        <v>0</v>
      </c>
    </row>
    <row r="112" spans="1:50" x14ac:dyDescent="0.35">
      <c r="A112" s="237"/>
      <c r="B112" s="262" t="s">
        <v>41</v>
      </c>
      <c r="C112" s="262"/>
      <c r="D112" s="263" t="s">
        <v>30</v>
      </c>
      <c r="E112" s="262"/>
      <c r="F112" s="264"/>
      <c r="G112" s="109">
        <v>4.0000000000000002E-4</v>
      </c>
      <c r="H112" s="490">
        <f>+H111</f>
        <v>926550.00000000012</v>
      </c>
      <c r="I112" s="267">
        <f t="shared" si="89"/>
        <v>370.62000000000006</v>
      </c>
      <c r="J112" s="109">
        <v>4.0000000000000002E-4</v>
      </c>
      <c r="K112" s="490">
        <f>+K111</f>
        <v>926550.00000000012</v>
      </c>
      <c r="L112" s="267">
        <f t="shared" si="90"/>
        <v>370.62000000000006</v>
      </c>
      <c r="M112" s="268">
        <f t="shared" si="72"/>
        <v>0</v>
      </c>
      <c r="N112" s="269">
        <f t="shared" si="73"/>
        <v>0</v>
      </c>
      <c r="O112" s="267"/>
      <c r="P112" s="109">
        <v>4.0000000000000002E-4</v>
      </c>
      <c r="Q112" s="490">
        <f>+Q111</f>
        <v>926550.00000000012</v>
      </c>
      <c r="R112" s="267">
        <f t="shared" si="91"/>
        <v>370.62000000000006</v>
      </c>
      <c r="S112" s="264"/>
      <c r="T112" s="268">
        <f t="shared" si="58"/>
        <v>0</v>
      </c>
      <c r="U112" s="269">
        <f t="shared" si="59"/>
        <v>0</v>
      </c>
      <c r="V112" s="243"/>
      <c r="W112" s="109">
        <v>4.0000000000000002E-4</v>
      </c>
      <c r="X112" s="490">
        <f>+X111</f>
        <v>926550.00000000012</v>
      </c>
      <c r="Y112" s="267">
        <f t="shared" si="92"/>
        <v>370.62000000000006</v>
      </c>
      <c r="Z112" s="264"/>
      <c r="AA112" s="268">
        <f t="shared" si="61"/>
        <v>0</v>
      </c>
      <c r="AB112" s="269">
        <f t="shared" si="62"/>
        <v>0</v>
      </c>
      <c r="AD112" s="243"/>
      <c r="AE112" s="109">
        <v>4.0000000000000002E-4</v>
      </c>
      <c r="AF112" s="490">
        <f>+AF111</f>
        <v>926550.00000000012</v>
      </c>
      <c r="AG112" s="267">
        <f t="shared" si="93"/>
        <v>370.62000000000006</v>
      </c>
      <c r="AH112" s="264"/>
      <c r="AI112" s="268">
        <f t="shared" si="77"/>
        <v>0</v>
      </c>
      <c r="AJ112" s="269">
        <f t="shared" si="78"/>
        <v>0</v>
      </c>
      <c r="AK112" s="243"/>
      <c r="AL112" s="109">
        <v>4.0000000000000002E-4</v>
      </c>
      <c r="AM112" s="490">
        <f>+AM111</f>
        <v>926550.00000000012</v>
      </c>
      <c r="AN112" s="267">
        <f t="shared" si="94"/>
        <v>370.62000000000006</v>
      </c>
      <c r="AO112" s="264"/>
      <c r="AP112" s="268">
        <f t="shared" si="65"/>
        <v>0</v>
      </c>
      <c r="AQ112" s="269">
        <f t="shared" si="66"/>
        <v>0</v>
      </c>
      <c r="AR112" s="243"/>
      <c r="AS112" s="109">
        <v>4.0000000000000002E-4</v>
      </c>
      <c r="AT112" s="490">
        <f>+AT111</f>
        <v>926550.00000000012</v>
      </c>
      <c r="AU112" s="267">
        <f t="shared" si="95"/>
        <v>370.62000000000006</v>
      </c>
      <c r="AV112" s="264"/>
      <c r="AW112" s="268">
        <f t="shared" si="68"/>
        <v>0</v>
      </c>
      <c r="AX112" s="269">
        <f t="shared" si="69"/>
        <v>0</v>
      </c>
    </row>
    <row r="113" spans="1:50" x14ac:dyDescent="0.35">
      <c r="A113" s="237"/>
      <c r="B113" s="262" t="s">
        <v>73</v>
      </c>
      <c r="C113" s="262"/>
      <c r="D113" s="263" t="s">
        <v>24</v>
      </c>
      <c r="E113" s="262"/>
      <c r="F113" s="264"/>
      <c r="G113" s="110">
        <v>0.25</v>
      </c>
      <c r="H113" s="266">
        <v>1</v>
      </c>
      <c r="I113" s="284">
        <f t="shared" si="89"/>
        <v>0.25</v>
      </c>
      <c r="J113" s="110">
        <v>0.25</v>
      </c>
      <c r="K113" s="266">
        <v>1</v>
      </c>
      <c r="L113" s="284">
        <f t="shared" si="90"/>
        <v>0.25</v>
      </c>
      <c r="M113" s="268">
        <f t="shared" si="72"/>
        <v>0</v>
      </c>
      <c r="N113" s="269">
        <f t="shared" si="73"/>
        <v>0</v>
      </c>
      <c r="O113" s="284"/>
      <c r="P113" s="110">
        <v>0.25</v>
      </c>
      <c r="Q113" s="266">
        <v>1</v>
      </c>
      <c r="R113" s="284">
        <f t="shared" si="91"/>
        <v>0.25</v>
      </c>
      <c r="S113" s="264"/>
      <c r="T113" s="268">
        <f t="shared" si="58"/>
        <v>0</v>
      </c>
      <c r="U113" s="269">
        <f t="shared" si="59"/>
        <v>0</v>
      </c>
      <c r="V113" s="243"/>
      <c r="W113" s="110">
        <v>0.25</v>
      </c>
      <c r="X113" s="266">
        <v>1</v>
      </c>
      <c r="Y113" s="284">
        <f t="shared" si="92"/>
        <v>0.25</v>
      </c>
      <c r="Z113" s="264"/>
      <c r="AA113" s="268">
        <f t="shared" si="61"/>
        <v>0</v>
      </c>
      <c r="AB113" s="269">
        <f t="shared" si="62"/>
        <v>0</v>
      </c>
      <c r="AD113" s="243"/>
      <c r="AE113" s="110">
        <v>0.25</v>
      </c>
      <c r="AF113" s="266">
        <v>1</v>
      </c>
      <c r="AG113" s="284">
        <f t="shared" si="93"/>
        <v>0.25</v>
      </c>
      <c r="AH113" s="264"/>
      <c r="AI113" s="268">
        <f t="shared" si="77"/>
        <v>0</v>
      </c>
      <c r="AJ113" s="269">
        <f t="shared" si="78"/>
        <v>0</v>
      </c>
      <c r="AK113" s="243"/>
      <c r="AL113" s="110">
        <v>0.25</v>
      </c>
      <c r="AM113" s="266">
        <v>1</v>
      </c>
      <c r="AN113" s="284">
        <f t="shared" si="94"/>
        <v>0.25</v>
      </c>
      <c r="AO113" s="264"/>
      <c r="AP113" s="268">
        <f t="shared" si="65"/>
        <v>0</v>
      </c>
      <c r="AQ113" s="269">
        <f t="shared" si="66"/>
        <v>0</v>
      </c>
      <c r="AR113" s="243"/>
      <c r="AS113" s="110">
        <v>0.25</v>
      </c>
      <c r="AT113" s="266">
        <v>1</v>
      </c>
      <c r="AU113" s="284">
        <f t="shared" si="95"/>
        <v>0.25</v>
      </c>
      <c r="AV113" s="264"/>
      <c r="AW113" s="268">
        <f t="shared" si="68"/>
        <v>0</v>
      </c>
      <c r="AX113" s="269">
        <f t="shared" si="69"/>
        <v>0</v>
      </c>
    </row>
    <row r="114" spans="1:50" s="15" customFormat="1" x14ac:dyDescent="0.35">
      <c r="A114" s="13"/>
      <c r="B114" s="56" t="s">
        <v>43</v>
      </c>
      <c r="C114" s="56"/>
      <c r="D114" s="57" t="s">
        <v>30</v>
      </c>
      <c r="E114" s="56"/>
      <c r="F114" s="21"/>
      <c r="G114" s="109">
        <v>7.3999999999999996E-2</v>
      </c>
      <c r="H114" s="91">
        <f>$D$137*$G$78</f>
        <v>567000</v>
      </c>
      <c r="I114" s="69">
        <f t="shared" si="89"/>
        <v>41958</v>
      </c>
      <c r="J114" s="109">
        <v>7.3999999999999996E-2</v>
      </c>
      <c r="K114" s="91">
        <f>$D$137*$G$78</f>
        <v>567000</v>
      </c>
      <c r="L114" s="69">
        <f t="shared" si="90"/>
        <v>41958</v>
      </c>
      <c r="M114" s="61">
        <f t="shared" si="72"/>
        <v>0</v>
      </c>
      <c r="N114" s="62">
        <f t="shared" si="73"/>
        <v>0</v>
      </c>
      <c r="O114" s="69"/>
      <c r="P114" s="109">
        <v>7.3999999999999996E-2</v>
      </c>
      <c r="Q114" s="91">
        <f>$D$137*$G$78</f>
        <v>567000</v>
      </c>
      <c r="R114" s="69">
        <f t="shared" si="91"/>
        <v>41958</v>
      </c>
      <c r="S114" s="64"/>
      <c r="T114" s="61">
        <f t="shared" si="58"/>
        <v>0</v>
      </c>
      <c r="U114" s="62">
        <f t="shared" si="59"/>
        <v>0</v>
      </c>
      <c r="V114" s="65"/>
      <c r="W114" s="109">
        <v>7.3999999999999996E-2</v>
      </c>
      <c r="X114" s="91">
        <f>$D$137*$G$78</f>
        <v>567000</v>
      </c>
      <c r="Y114" s="69">
        <f t="shared" si="92"/>
        <v>41958</v>
      </c>
      <c r="Z114" s="64"/>
      <c r="AA114" s="61">
        <f t="shared" si="61"/>
        <v>0</v>
      </c>
      <c r="AB114" s="62">
        <f t="shared" si="62"/>
        <v>0</v>
      </c>
      <c r="AD114" s="65"/>
      <c r="AE114" s="109">
        <v>7.3999999999999996E-2</v>
      </c>
      <c r="AF114" s="91">
        <f>$D$137*$G$78</f>
        <v>567000</v>
      </c>
      <c r="AG114" s="69">
        <f t="shared" si="93"/>
        <v>41958</v>
      </c>
      <c r="AH114" s="64"/>
      <c r="AI114" s="61">
        <f t="shared" si="77"/>
        <v>0</v>
      </c>
      <c r="AJ114" s="62">
        <f t="shared" si="78"/>
        <v>0</v>
      </c>
      <c r="AK114" s="65"/>
      <c r="AL114" s="109">
        <v>7.3999999999999996E-2</v>
      </c>
      <c r="AM114" s="91">
        <f>$D$137*$G$78</f>
        <v>567000</v>
      </c>
      <c r="AN114" s="69">
        <f t="shared" si="94"/>
        <v>41958</v>
      </c>
      <c r="AO114" s="64"/>
      <c r="AP114" s="61">
        <f t="shared" si="65"/>
        <v>0</v>
      </c>
      <c r="AQ114" s="62">
        <f t="shared" si="66"/>
        <v>0</v>
      </c>
      <c r="AR114" s="65"/>
      <c r="AS114" s="109">
        <v>7.3999999999999996E-2</v>
      </c>
      <c r="AT114" s="91">
        <f>$D$137*$G$78</f>
        <v>567000</v>
      </c>
      <c r="AU114" s="69">
        <f t="shared" si="95"/>
        <v>41958</v>
      </c>
      <c r="AV114" s="64"/>
      <c r="AW114" s="61">
        <f t="shared" si="68"/>
        <v>0</v>
      </c>
      <c r="AX114" s="62">
        <f t="shared" si="69"/>
        <v>0</v>
      </c>
    </row>
    <row r="115" spans="1:50" s="15" customFormat="1" x14ac:dyDescent="0.35">
      <c r="A115" s="13"/>
      <c r="B115" s="56" t="s">
        <v>44</v>
      </c>
      <c r="C115" s="56"/>
      <c r="D115" s="57" t="s">
        <v>30</v>
      </c>
      <c r="E115" s="56"/>
      <c r="F115" s="21"/>
      <c r="G115" s="109">
        <v>0.10199999999999999</v>
      </c>
      <c r="H115" s="91">
        <f>$D$138*$G$78</f>
        <v>162000</v>
      </c>
      <c r="I115" s="69">
        <f t="shared" si="89"/>
        <v>16524</v>
      </c>
      <c r="J115" s="109">
        <v>0.10199999999999999</v>
      </c>
      <c r="K115" s="91">
        <f>$D$138*$G$78</f>
        <v>162000</v>
      </c>
      <c r="L115" s="69">
        <f t="shared" si="90"/>
        <v>16524</v>
      </c>
      <c r="M115" s="61">
        <f t="shared" si="72"/>
        <v>0</v>
      </c>
      <c r="N115" s="62">
        <f t="shared" si="73"/>
        <v>0</v>
      </c>
      <c r="O115" s="69"/>
      <c r="P115" s="109">
        <v>0.10199999999999999</v>
      </c>
      <c r="Q115" s="91">
        <f>$D$138*$G$78</f>
        <v>162000</v>
      </c>
      <c r="R115" s="69">
        <f t="shared" si="91"/>
        <v>16524</v>
      </c>
      <c r="S115" s="64"/>
      <c r="T115" s="61">
        <f t="shared" si="58"/>
        <v>0</v>
      </c>
      <c r="U115" s="62">
        <f t="shared" si="59"/>
        <v>0</v>
      </c>
      <c r="V115" s="65"/>
      <c r="W115" s="109">
        <v>0.10199999999999999</v>
      </c>
      <c r="X115" s="91">
        <f>$D$138*$G$78</f>
        <v>162000</v>
      </c>
      <c r="Y115" s="69">
        <f t="shared" si="92"/>
        <v>16524</v>
      </c>
      <c r="Z115" s="64"/>
      <c r="AA115" s="61">
        <f t="shared" si="61"/>
        <v>0</v>
      </c>
      <c r="AB115" s="62">
        <f t="shared" si="62"/>
        <v>0</v>
      </c>
      <c r="AD115" s="65"/>
      <c r="AE115" s="109">
        <v>0.10199999999999999</v>
      </c>
      <c r="AF115" s="91">
        <f>$D$138*$G$78</f>
        <v>162000</v>
      </c>
      <c r="AG115" s="69">
        <f t="shared" si="93"/>
        <v>16524</v>
      </c>
      <c r="AH115" s="64"/>
      <c r="AI115" s="61">
        <f t="shared" si="77"/>
        <v>0</v>
      </c>
      <c r="AJ115" s="62">
        <f t="shared" si="78"/>
        <v>0</v>
      </c>
      <c r="AK115" s="65"/>
      <c r="AL115" s="109">
        <v>0.10199999999999999</v>
      </c>
      <c r="AM115" s="91">
        <f>$D$138*$G$78</f>
        <v>162000</v>
      </c>
      <c r="AN115" s="69">
        <f t="shared" si="94"/>
        <v>16524</v>
      </c>
      <c r="AO115" s="64"/>
      <c r="AP115" s="61">
        <f t="shared" si="65"/>
        <v>0</v>
      </c>
      <c r="AQ115" s="62">
        <f t="shared" si="66"/>
        <v>0</v>
      </c>
      <c r="AR115" s="65"/>
      <c r="AS115" s="109">
        <v>0.10199999999999999</v>
      </c>
      <c r="AT115" s="91">
        <f>$D$138*$G$78</f>
        <v>162000</v>
      </c>
      <c r="AU115" s="69">
        <f t="shared" si="95"/>
        <v>16524</v>
      </c>
      <c r="AV115" s="64"/>
      <c r="AW115" s="61">
        <f t="shared" si="68"/>
        <v>0</v>
      </c>
      <c r="AX115" s="62">
        <f t="shared" si="69"/>
        <v>0</v>
      </c>
    </row>
    <row r="116" spans="1:50" s="15" customFormat="1" x14ac:dyDescent="0.35">
      <c r="A116" s="13"/>
      <c r="B116" s="56" t="s">
        <v>45</v>
      </c>
      <c r="C116" s="56"/>
      <c r="D116" s="57" t="s">
        <v>30</v>
      </c>
      <c r="E116" s="56"/>
      <c r="F116" s="21"/>
      <c r="G116" s="109">
        <v>0.151</v>
      </c>
      <c r="H116" s="91">
        <f>$D$139*$G$78</f>
        <v>171000</v>
      </c>
      <c r="I116" s="69">
        <f t="shared" si="89"/>
        <v>25821</v>
      </c>
      <c r="J116" s="109">
        <v>0.151</v>
      </c>
      <c r="K116" s="91">
        <f>$D$139*$G$78</f>
        <v>171000</v>
      </c>
      <c r="L116" s="69">
        <f t="shared" si="90"/>
        <v>25821</v>
      </c>
      <c r="M116" s="61">
        <f t="shared" si="72"/>
        <v>0</v>
      </c>
      <c r="N116" s="62">
        <f t="shared" si="73"/>
        <v>0</v>
      </c>
      <c r="O116" s="69"/>
      <c r="P116" s="109">
        <v>0.151</v>
      </c>
      <c r="Q116" s="91">
        <f>$D$139*$G$78</f>
        <v>171000</v>
      </c>
      <c r="R116" s="69">
        <f t="shared" si="91"/>
        <v>25821</v>
      </c>
      <c r="S116" s="64"/>
      <c r="T116" s="61">
        <f t="shared" si="58"/>
        <v>0</v>
      </c>
      <c r="U116" s="62">
        <f t="shared" si="59"/>
        <v>0</v>
      </c>
      <c r="V116" s="65"/>
      <c r="W116" s="109">
        <v>0.151</v>
      </c>
      <c r="X116" s="91">
        <f>$D$139*$G$78</f>
        <v>171000</v>
      </c>
      <c r="Y116" s="69">
        <f t="shared" si="92"/>
        <v>25821</v>
      </c>
      <c r="Z116" s="64"/>
      <c r="AA116" s="61">
        <f t="shared" si="61"/>
        <v>0</v>
      </c>
      <c r="AB116" s="62">
        <f t="shared" si="62"/>
        <v>0</v>
      </c>
      <c r="AD116" s="65"/>
      <c r="AE116" s="109">
        <v>0.151</v>
      </c>
      <c r="AF116" s="91">
        <f>$D$139*$G$78</f>
        <v>171000</v>
      </c>
      <c r="AG116" s="69">
        <f t="shared" si="93"/>
        <v>25821</v>
      </c>
      <c r="AH116" s="64"/>
      <c r="AI116" s="61">
        <f t="shared" si="77"/>
        <v>0</v>
      </c>
      <c r="AJ116" s="62">
        <f t="shared" si="78"/>
        <v>0</v>
      </c>
      <c r="AK116" s="65"/>
      <c r="AL116" s="109">
        <v>0.151</v>
      </c>
      <c r="AM116" s="91">
        <f>$D$139*$G$78</f>
        <v>171000</v>
      </c>
      <c r="AN116" s="69">
        <f t="shared" si="94"/>
        <v>25821</v>
      </c>
      <c r="AO116" s="64"/>
      <c r="AP116" s="61">
        <f t="shared" si="65"/>
        <v>0</v>
      </c>
      <c r="AQ116" s="62">
        <f t="shared" si="66"/>
        <v>0</v>
      </c>
      <c r="AR116" s="65"/>
      <c r="AS116" s="109">
        <v>0.151</v>
      </c>
      <c r="AT116" s="91">
        <f>$D$139*$G$78</f>
        <v>171000</v>
      </c>
      <c r="AU116" s="69">
        <f t="shared" si="95"/>
        <v>25821</v>
      </c>
      <c r="AV116" s="64"/>
      <c r="AW116" s="61">
        <f t="shared" si="68"/>
        <v>0</v>
      </c>
      <c r="AX116" s="62">
        <f t="shared" si="69"/>
        <v>0</v>
      </c>
    </row>
    <row r="117" spans="1:50" s="15" customFormat="1" x14ac:dyDescent="0.35">
      <c r="A117" s="13"/>
      <c r="B117" s="56" t="s">
        <v>46</v>
      </c>
      <c r="C117" s="56"/>
      <c r="D117" s="57" t="s">
        <v>30</v>
      </c>
      <c r="E117" s="56"/>
      <c r="F117" s="21"/>
      <c r="G117" s="109">
        <v>8.6999999999999994E-2</v>
      </c>
      <c r="H117" s="91">
        <f>IF(AND($N$1=1, $G$78&gt;=750), 750, IF(AND($N$1=1, AND($G$78&lt;750, $G$78&gt;=0)), $G$78, IF(AND($N$1=2, $G$78&gt;=750), 750, IF(AND($N$1=2, AND($G$78&lt;750, $G$78&gt;=0)), $G$78))))</f>
        <v>750</v>
      </c>
      <c r="I117" s="69">
        <f t="shared" si="89"/>
        <v>65.25</v>
      </c>
      <c r="J117" s="109">
        <v>8.6999999999999994E-2</v>
      </c>
      <c r="K117" s="91">
        <f>IF(AND($N$1=1, $G$78&gt;=750), 750, IF(AND($N$1=1, AND($G$78&lt;750, $G$78&gt;=0)), $G$78, IF(AND($N$1=2, $G$78&gt;=750), 750, IF(AND($N$1=2, AND($G$78&lt;750, $G$78&gt;=0)), $G$78))))</f>
        <v>750</v>
      </c>
      <c r="L117" s="69">
        <f t="shared" si="90"/>
        <v>65.25</v>
      </c>
      <c r="M117" s="61">
        <f t="shared" si="72"/>
        <v>0</v>
      </c>
      <c r="N117" s="62">
        <f t="shared" si="73"/>
        <v>0</v>
      </c>
      <c r="O117" s="69"/>
      <c r="P117" s="109">
        <v>8.6999999999999994E-2</v>
      </c>
      <c r="Q117" s="91">
        <f>IF(AND($N$1=1, $G$78&gt;=750), 750, IF(AND($N$1=1, AND($G$78&lt;750, $G$78&gt;=0)), $G$78, IF(AND($N$1=2, $G$78&gt;=750), 750, IF(AND($N$1=2, AND($G$78&lt;750, $G$78&gt;=0)), $G$78))))</f>
        <v>750</v>
      </c>
      <c r="R117" s="69">
        <f t="shared" si="91"/>
        <v>65.25</v>
      </c>
      <c r="S117" s="64"/>
      <c r="T117" s="61">
        <f t="shared" si="58"/>
        <v>0</v>
      </c>
      <c r="U117" s="62">
        <f t="shared" si="59"/>
        <v>0</v>
      </c>
      <c r="V117" s="65"/>
      <c r="W117" s="109">
        <v>8.6999999999999994E-2</v>
      </c>
      <c r="X117" s="91">
        <f>IF(AND($N$1=1, $G$78&gt;=750), 750, IF(AND($N$1=1, AND($G$78&lt;750, $G$78&gt;=0)), $G$78, IF(AND($N$1=2, $G$78&gt;=750), 750, IF(AND($N$1=2, AND($G$78&lt;750, $G$78&gt;=0)), $G$78))))</f>
        <v>750</v>
      </c>
      <c r="Y117" s="69">
        <f t="shared" si="92"/>
        <v>65.25</v>
      </c>
      <c r="Z117" s="64"/>
      <c r="AA117" s="61">
        <f t="shared" si="61"/>
        <v>0</v>
      </c>
      <c r="AB117" s="62">
        <f t="shared" si="62"/>
        <v>0</v>
      </c>
      <c r="AD117" s="65"/>
      <c r="AE117" s="109">
        <v>8.6999999999999994E-2</v>
      </c>
      <c r="AF117" s="91">
        <f>IF(AND($N$1=1, $G$78&gt;=750), 750, IF(AND($N$1=1, AND($G$78&lt;750, $G$78&gt;=0)), $G$78, IF(AND($N$1=2, $G$78&gt;=750), 750, IF(AND($N$1=2, AND($G$78&lt;750, $G$78&gt;=0)), $G$78))))</f>
        <v>750</v>
      </c>
      <c r="AG117" s="69">
        <f t="shared" si="93"/>
        <v>65.25</v>
      </c>
      <c r="AH117" s="64"/>
      <c r="AI117" s="61">
        <f t="shared" si="77"/>
        <v>0</v>
      </c>
      <c r="AJ117" s="62">
        <f t="shared" si="78"/>
        <v>0</v>
      </c>
      <c r="AK117" s="65"/>
      <c r="AL117" s="109">
        <v>8.6999999999999994E-2</v>
      </c>
      <c r="AM117" s="91">
        <f>IF(AND($N$1=1, $G$78&gt;=750), 750, IF(AND($N$1=1, AND($G$78&lt;750, $G$78&gt;=0)), $G$78, IF(AND($N$1=2, $G$78&gt;=750), 750, IF(AND($N$1=2, AND($G$78&lt;750, $G$78&gt;=0)), $G$78))))</f>
        <v>750</v>
      </c>
      <c r="AN117" s="69">
        <f t="shared" si="94"/>
        <v>65.25</v>
      </c>
      <c r="AO117" s="64"/>
      <c r="AP117" s="61">
        <f t="shared" si="65"/>
        <v>0</v>
      </c>
      <c r="AQ117" s="62">
        <f t="shared" si="66"/>
        <v>0</v>
      </c>
      <c r="AR117" s="65"/>
      <c r="AS117" s="109">
        <v>8.6999999999999994E-2</v>
      </c>
      <c r="AT117" s="91">
        <f>IF(AND($N$1=1, $G$78&gt;=750), 750, IF(AND($N$1=1, AND($G$78&lt;750, $G$78&gt;=0)), $G$78, IF(AND($N$1=2, $G$78&gt;=750), 750, IF(AND($N$1=2, AND($G$78&lt;750, $G$78&gt;=0)), $G$78))))</f>
        <v>750</v>
      </c>
      <c r="AU117" s="69">
        <f t="shared" si="95"/>
        <v>65.25</v>
      </c>
      <c r="AV117" s="64"/>
      <c r="AW117" s="61">
        <f t="shared" si="68"/>
        <v>0</v>
      </c>
      <c r="AX117" s="62">
        <f t="shared" si="69"/>
        <v>0</v>
      </c>
    </row>
    <row r="118" spans="1:50" s="15" customFormat="1" x14ac:dyDescent="0.35">
      <c r="A118" s="13"/>
      <c r="B118" s="56" t="s">
        <v>47</v>
      </c>
      <c r="C118" s="56"/>
      <c r="D118" s="57" t="s">
        <v>30</v>
      </c>
      <c r="E118" s="56"/>
      <c r="F118" s="21"/>
      <c r="G118" s="109">
        <v>0.10299999999999999</v>
      </c>
      <c r="H118" s="91">
        <f>IF(AND($N$1=1, $G$78&gt;=750), $G$78-750, IF(AND($N$1=1, AND($G$78&lt;750, $G$78&gt;=0)), 0, IF(AND($N$1=2, $G$78&gt;=750), $G$78-750, IF(AND($N$1=2, AND($G$78&lt;750, $G$78&gt;=0)), 0))))</f>
        <v>899250</v>
      </c>
      <c r="I118" s="69">
        <f t="shared" si="89"/>
        <v>92622.75</v>
      </c>
      <c r="J118" s="109">
        <v>0.10299999999999999</v>
      </c>
      <c r="K118" s="91">
        <f>IF(AND($N$1=1, $G$78&gt;=750), $G$78-750, IF(AND($N$1=1, AND($G$78&lt;750, $G$78&gt;=0)), 0, IF(AND($N$1=2, $G$78&gt;=750), $G$78-750, IF(AND($N$1=2, AND($G$78&lt;750, $G$78&gt;=0)), 0))))</f>
        <v>899250</v>
      </c>
      <c r="L118" s="69">
        <f t="shared" si="90"/>
        <v>92622.75</v>
      </c>
      <c r="M118" s="61">
        <f t="shared" si="72"/>
        <v>0</v>
      </c>
      <c r="N118" s="62">
        <f t="shared" si="73"/>
        <v>0</v>
      </c>
      <c r="O118" s="69"/>
      <c r="P118" s="109">
        <v>0.10299999999999999</v>
      </c>
      <c r="Q118" s="91">
        <f>IF(AND($N$1=1, $G$78&gt;=750), $G$78-750, IF(AND($N$1=1, AND($G$78&lt;750, $G$78&gt;=0)), 0, IF(AND($N$1=2, $G$78&gt;=750), $G$78-750, IF(AND($N$1=2, AND($G$78&lt;750, $G$78&gt;=0)), 0))))</f>
        <v>899250</v>
      </c>
      <c r="R118" s="69">
        <f t="shared" si="91"/>
        <v>92622.75</v>
      </c>
      <c r="S118" s="64"/>
      <c r="T118" s="61">
        <f t="shared" si="58"/>
        <v>0</v>
      </c>
      <c r="U118" s="62">
        <f t="shared" si="59"/>
        <v>0</v>
      </c>
      <c r="V118" s="65"/>
      <c r="W118" s="109">
        <v>0.10299999999999999</v>
      </c>
      <c r="X118" s="91">
        <f>IF(AND($N$1=1, $G$78&gt;=750), $G$78-750, IF(AND($N$1=1, AND($G$78&lt;750, $G$78&gt;=0)), 0, IF(AND($N$1=2, $G$78&gt;=750), $G$78-750, IF(AND($N$1=2, AND($G$78&lt;750, $G$78&gt;=0)), 0))))</f>
        <v>899250</v>
      </c>
      <c r="Y118" s="69">
        <f t="shared" si="92"/>
        <v>92622.75</v>
      </c>
      <c r="Z118" s="64"/>
      <c r="AA118" s="61">
        <f t="shared" si="61"/>
        <v>0</v>
      </c>
      <c r="AB118" s="62">
        <f t="shared" si="62"/>
        <v>0</v>
      </c>
      <c r="AD118" s="65"/>
      <c r="AE118" s="109">
        <v>0.10299999999999999</v>
      </c>
      <c r="AF118" s="91">
        <f>IF(AND($N$1=1, $G$78&gt;=750), $G$78-750, IF(AND($N$1=1, AND($G$78&lt;750, $G$78&gt;=0)), 0, IF(AND($N$1=2, $G$78&gt;=750), $G$78-750, IF(AND($N$1=2, AND($G$78&lt;750, $G$78&gt;=0)), 0))))</f>
        <v>899250</v>
      </c>
      <c r="AG118" s="69">
        <f t="shared" si="93"/>
        <v>92622.75</v>
      </c>
      <c r="AH118" s="64"/>
      <c r="AI118" s="61">
        <f t="shared" si="77"/>
        <v>0</v>
      </c>
      <c r="AJ118" s="62">
        <f t="shared" si="78"/>
        <v>0</v>
      </c>
      <c r="AK118" s="65"/>
      <c r="AL118" s="109">
        <v>0.10299999999999999</v>
      </c>
      <c r="AM118" s="91">
        <f>IF(AND($N$1=1, $G$78&gt;=750), $G$78-750, IF(AND($N$1=1, AND($G$78&lt;750, $G$78&gt;=0)), 0, IF(AND($N$1=2, $G$78&gt;=750), $G$78-750, IF(AND($N$1=2, AND($G$78&lt;750, $G$78&gt;=0)), 0))))</f>
        <v>899250</v>
      </c>
      <c r="AN118" s="69">
        <f t="shared" si="94"/>
        <v>92622.75</v>
      </c>
      <c r="AO118" s="64"/>
      <c r="AP118" s="61">
        <f t="shared" si="65"/>
        <v>0</v>
      </c>
      <c r="AQ118" s="62">
        <f t="shared" si="66"/>
        <v>0</v>
      </c>
      <c r="AR118" s="65"/>
      <c r="AS118" s="109">
        <v>0.10299999999999999</v>
      </c>
      <c r="AT118" s="91">
        <f>IF(AND($N$1=1, $G$78&gt;=750), $G$78-750, IF(AND($N$1=1, AND($G$78&lt;750, $G$78&gt;=0)), 0, IF(AND($N$1=2, $G$78&gt;=750), $G$78-750, IF(AND($N$1=2, AND($G$78&lt;750, $G$78&gt;=0)), 0))))</f>
        <v>899250</v>
      </c>
      <c r="AU118" s="69">
        <f t="shared" si="95"/>
        <v>92622.75</v>
      </c>
      <c r="AV118" s="64"/>
      <c r="AW118" s="61">
        <f t="shared" si="68"/>
        <v>0</v>
      </c>
      <c r="AX118" s="62">
        <f t="shared" si="69"/>
        <v>0</v>
      </c>
    </row>
    <row r="119" spans="1:50" s="15" customFormat="1" x14ac:dyDescent="0.35">
      <c r="A119" s="13"/>
      <c r="B119" s="56" t="s">
        <v>48</v>
      </c>
      <c r="C119" s="56"/>
      <c r="D119" s="57" t="s">
        <v>30</v>
      </c>
      <c r="E119" s="56"/>
      <c r="F119" s="21"/>
      <c r="G119" s="109">
        <v>0.1076</v>
      </c>
      <c r="H119" s="91">
        <v>0</v>
      </c>
      <c r="I119" s="69">
        <f t="shared" si="89"/>
        <v>0</v>
      </c>
      <c r="J119" s="109">
        <v>0.1076</v>
      </c>
      <c r="K119" s="91">
        <v>0</v>
      </c>
      <c r="L119" s="69">
        <f t="shared" si="90"/>
        <v>0</v>
      </c>
      <c r="M119" s="61">
        <f t="shared" si="72"/>
        <v>0</v>
      </c>
      <c r="N119" s="62" t="str">
        <f t="shared" si="73"/>
        <v/>
      </c>
      <c r="O119" s="69"/>
      <c r="P119" s="109">
        <v>0.1076</v>
      </c>
      <c r="Q119" s="91">
        <v>0</v>
      </c>
      <c r="R119" s="69">
        <f t="shared" si="91"/>
        <v>0</v>
      </c>
      <c r="S119" s="64"/>
      <c r="T119" s="61">
        <f t="shared" si="58"/>
        <v>0</v>
      </c>
      <c r="U119" s="62" t="str">
        <f t="shared" si="59"/>
        <v/>
      </c>
      <c r="V119" s="65"/>
      <c r="W119" s="109">
        <v>0.1076</v>
      </c>
      <c r="X119" s="91">
        <v>0</v>
      </c>
      <c r="Y119" s="69">
        <f t="shared" si="92"/>
        <v>0</v>
      </c>
      <c r="Z119" s="64"/>
      <c r="AA119" s="61">
        <f t="shared" si="61"/>
        <v>0</v>
      </c>
      <c r="AB119" s="62" t="str">
        <f t="shared" si="62"/>
        <v/>
      </c>
      <c r="AD119" s="65"/>
      <c r="AE119" s="109">
        <v>0.1076</v>
      </c>
      <c r="AF119" s="91">
        <v>0</v>
      </c>
      <c r="AG119" s="69">
        <f t="shared" si="93"/>
        <v>0</v>
      </c>
      <c r="AH119" s="64"/>
      <c r="AI119" s="61">
        <f t="shared" si="77"/>
        <v>0</v>
      </c>
      <c r="AJ119" s="62" t="str">
        <f t="shared" si="78"/>
        <v/>
      </c>
      <c r="AK119" s="65"/>
      <c r="AL119" s="109">
        <v>0.1076</v>
      </c>
      <c r="AM119" s="91">
        <v>0</v>
      </c>
      <c r="AN119" s="69">
        <f t="shared" si="94"/>
        <v>0</v>
      </c>
      <c r="AO119" s="64"/>
      <c r="AP119" s="61">
        <f t="shared" si="65"/>
        <v>0</v>
      </c>
      <c r="AQ119" s="62" t="str">
        <f t="shared" si="66"/>
        <v/>
      </c>
      <c r="AR119" s="65"/>
      <c r="AS119" s="109">
        <v>0.1076</v>
      </c>
      <c r="AT119" s="91">
        <v>0</v>
      </c>
      <c r="AU119" s="69">
        <f t="shared" si="95"/>
        <v>0</v>
      </c>
      <c r="AV119" s="64"/>
      <c r="AW119" s="61">
        <f t="shared" si="68"/>
        <v>0</v>
      </c>
      <c r="AX119" s="62" t="str">
        <f t="shared" si="69"/>
        <v/>
      </c>
    </row>
    <row r="120" spans="1:50" s="15" customFormat="1" ht="15" thickBot="1" x14ac:dyDescent="0.4">
      <c r="A120" s="13"/>
      <c r="B120" s="56" t="s">
        <v>49</v>
      </c>
      <c r="C120" s="56"/>
      <c r="D120" s="57" t="s">
        <v>30</v>
      </c>
      <c r="E120" s="56"/>
      <c r="F120" s="21"/>
      <c r="G120" s="109">
        <f>G119</f>
        <v>0.1076</v>
      </c>
      <c r="H120" s="91">
        <f>+$G$78</f>
        <v>900000</v>
      </c>
      <c r="I120" s="69">
        <f t="shared" si="89"/>
        <v>96840</v>
      </c>
      <c r="J120" s="109">
        <f>J119</f>
        <v>0.1076</v>
      </c>
      <c r="K120" s="91">
        <f>+$G$78</f>
        <v>900000</v>
      </c>
      <c r="L120" s="69">
        <f t="shared" si="90"/>
        <v>96840</v>
      </c>
      <c r="M120" s="61">
        <f t="shared" si="72"/>
        <v>0</v>
      </c>
      <c r="N120" s="62">
        <f t="shared" si="73"/>
        <v>0</v>
      </c>
      <c r="O120" s="69"/>
      <c r="P120" s="109">
        <f>P119</f>
        <v>0.1076</v>
      </c>
      <c r="Q120" s="91">
        <f>+$G$78</f>
        <v>900000</v>
      </c>
      <c r="R120" s="69">
        <f t="shared" si="91"/>
        <v>96840</v>
      </c>
      <c r="S120" s="64"/>
      <c r="T120" s="61">
        <f t="shared" si="58"/>
        <v>0</v>
      </c>
      <c r="U120" s="62">
        <f t="shared" si="59"/>
        <v>0</v>
      </c>
      <c r="V120" s="65"/>
      <c r="W120" s="109">
        <f>W119</f>
        <v>0.1076</v>
      </c>
      <c r="X120" s="91">
        <f>+$G$78</f>
        <v>900000</v>
      </c>
      <c r="Y120" s="69">
        <f t="shared" si="92"/>
        <v>96840</v>
      </c>
      <c r="Z120" s="64"/>
      <c r="AA120" s="61">
        <f t="shared" si="61"/>
        <v>0</v>
      </c>
      <c r="AB120" s="62">
        <f t="shared" si="62"/>
        <v>0</v>
      </c>
      <c r="AD120" s="65"/>
      <c r="AE120" s="109">
        <f>AE119</f>
        <v>0.1076</v>
      </c>
      <c r="AF120" s="91">
        <f>+$G$78</f>
        <v>900000</v>
      </c>
      <c r="AG120" s="69">
        <f t="shared" si="93"/>
        <v>96840</v>
      </c>
      <c r="AH120" s="64"/>
      <c r="AI120" s="61">
        <f t="shared" si="77"/>
        <v>0</v>
      </c>
      <c r="AJ120" s="62">
        <f t="shared" si="78"/>
        <v>0</v>
      </c>
      <c r="AK120" s="65"/>
      <c r="AL120" s="109">
        <f>AL119</f>
        <v>0.1076</v>
      </c>
      <c r="AM120" s="91">
        <f>+$G$78</f>
        <v>900000</v>
      </c>
      <c r="AN120" s="69">
        <f t="shared" si="94"/>
        <v>96840</v>
      </c>
      <c r="AO120" s="64"/>
      <c r="AP120" s="61">
        <f t="shared" si="65"/>
        <v>0</v>
      </c>
      <c r="AQ120" s="62">
        <f t="shared" si="66"/>
        <v>0</v>
      </c>
      <c r="AR120" s="65"/>
      <c r="AS120" s="109">
        <f>AS119</f>
        <v>0.1076</v>
      </c>
      <c r="AT120" s="91">
        <f>+$G$78</f>
        <v>900000</v>
      </c>
      <c r="AU120" s="69">
        <f t="shared" si="95"/>
        <v>96840</v>
      </c>
      <c r="AV120" s="64"/>
      <c r="AW120" s="61">
        <f t="shared" si="68"/>
        <v>0</v>
      </c>
      <c r="AX120" s="62">
        <f t="shared" si="69"/>
        <v>0</v>
      </c>
    </row>
    <row r="121" spans="1:50" ht="15" thickBot="1" x14ac:dyDescent="0.4">
      <c r="A121" s="237"/>
      <c r="B121" s="302"/>
      <c r="C121" s="303"/>
      <c r="D121" s="304"/>
      <c r="E121" s="303"/>
      <c r="F121" s="305"/>
      <c r="G121" s="306"/>
      <c r="H121" s="307"/>
      <c r="I121" s="308"/>
      <c r="J121" s="306"/>
      <c r="K121" s="307"/>
      <c r="L121" s="308"/>
      <c r="M121" s="309"/>
      <c r="N121" s="310"/>
      <c r="O121" s="308"/>
      <c r="P121" s="306"/>
      <c r="Q121" s="307"/>
      <c r="R121" s="308"/>
      <c r="S121" s="305"/>
      <c r="T121" s="309">
        <f t="shared" si="58"/>
        <v>0</v>
      </c>
      <c r="U121" s="310" t="str">
        <f t="shared" si="59"/>
        <v/>
      </c>
      <c r="V121" s="243"/>
      <c r="W121" s="306"/>
      <c r="X121" s="307"/>
      <c r="Y121" s="308"/>
      <c r="Z121" s="305"/>
      <c r="AA121" s="309">
        <f t="shared" si="61"/>
        <v>0</v>
      </c>
      <c r="AB121" s="310" t="str">
        <f t="shared" si="62"/>
        <v/>
      </c>
      <c r="AD121" s="243"/>
      <c r="AE121" s="306"/>
      <c r="AF121" s="307"/>
      <c r="AG121" s="308"/>
      <c r="AH121" s="305"/>
      <c r="AI121" s="309">
        <f t="shared" si="77"/>
        <v>0</v>
      </c>
      <c r="AJ121" s="310" t="str">
        <f t="shared" si="78"/>
        <v/>
      </c>
      <c r="AK121" s="243"/>
      <c r="AL121" s="306"/>
      <c r="AM121" s="307"/>
      <c r="AN121" s="308"/>
      <c r="AO121" s="305"/>
      <c r="AP121" s="309">
        <f t="shared" si="65"/>
        <v>0</v>
      </c>
      <c r="AQ121" s="310" t="str">
        <f t="shared" si="66"/>
        <v/>
      </c>
      <c r="AR121" s="243"/>
      <c r="AS121" s="306"/>
      <c r="AT121" s="307"/>
      <c r="AU121" s="308"/>
      <c r="AV121" s="305"/>
      <c r="AW121" s="309">
        <f t="shared" si="68"/>
        <v>0</v>
      </c>
      <c r="AX121" s="310" t="str">
        <f t="shared" si="69"/>
        <v/>
      </c>
    </row>
    <row r="122" spans="1:50" x14ac:dyDescent="0.35">
      <c r="A122" s="237"/>
      <c r="B122" s="311" t="s">
        <v>82</v>
      </c>
      <c r="C122" s="262"/>
      <c r="D122" s="312"/>
      <c r="E122" s="262"/>
      <c r="F122" s="313"/>
      <c r="G122" s="314"/>
      <c r="H122" s="314"/>
      <c r="I122" s="315">
        <f>SUM(I109:I113,I120)</f>
        <v>129474.52</v>
      </c>
      <c r="J122" s="314"/>
      <c r="K122" s="314"/>
      <c r="L122" s="315">
        <f>SUM(L109:L113,L120)</f>
        <v>133885.49000000002</v>
      </c>
      <c r="M122" s="316">
        <f t="shared" ref="M122:M125" si="96">L122-I122</f>
        <v>4410.9700000000157</v>
      </c>
      <c r="N122" s="317">
        <f t="shared" ref="N122:N125" si="97">IF(OR(I122=0,L122=0),"",(M122/I122))</f>
        <v>3.4068247559442703E-2</v>
      </c>
      <c r="O122" s="316"/>
      <c r="P122" s="314"/>
      <c r="Q122" s="314"/>
      <c r="R122" s="315">
        <f>SUM(R109:R113,R120)</f>
        <v>132499.90000000002</v>
      </c>
      <c r="S122" s="318"/>
      <c r="T122" s="316">
        <f t="shared" si="58"/>
        <v>-1385.5899999999965</v>
      </c>
      <c r="U122" s="317">
        <f t="shared" si="59"/>
        <v>-1.0349067699569208E-2</v>
      </c>
      <c r="V122" s="243"/>
      <c r="W122" s="314"/>
      <c r="X122" s="314"/>
      <c r="Y122" s="315">
        <f>SUM(Y109:Y113,Y120)</f>
        <v>133966.51</v>
      </c>
      <c r="Z122" s="318"/>
      <c r="AA122" s="316">
        <f t="shared" si="61"/>
        <v>1466.609999999986</v>
      </c>
      <c r="AB122" s="317">
        <f t="shared" si="62"/>
        <v>1.1068763070764475E-2</v>
      </c>
      <c r="AD122" s="243"/>
      <c r="AE122" s="314"/>
      <c r="AF122" s="314"/>
      <c r="AG122" s="315">
        <f>SUM(AG109:AG113,AG120)</f>
        <v>135483.16</v>
      </c>
      <c r="AH122" s="318"/>
      <c r="AI122" s="316">
        <f t="shared" si="77"/>
        <v>1516.6499999999942</v>
      </c>
      <c r="AJ122" s="317">
        <f t="shared" si="78"/>
        <v>1.1321113015484198E-2</v>
      </c>
      <c r="AK122" s="243"/>
      <c r="AL122" s="314"/>
      <c r="AM122" s="314"/>
      <c r="AN122" s="315">
        <f>SUM(AN109:AN113,AN120)</f>
        <v>137082.81000000003</v>
      </c>
      <c r="AO122" s="318"/>
      <c r="AP122" s="316">
        <f t="shared" si="65"/>
        <v>1599.6500000000233</v>
      </c>
      <c r="AQ122" s="317">
        <f t="shared" si="66"/>
        <v>1.1807002434841521E-2</v>
      </c>
      <c r="AR122" s="243"/>
      <c r="AS122" s="314"/>
      <c r="AT122" s="314"/>
      <c r="AU122" s="315">
        <f>SUM(AU109:AU113,AU120)</f>
        <v>138464.11000000002</v>
      </c>
      <c r="AV122" s="318"/>
      <c r="AW122" s="316">
        <f t="shared" si="68"/>
        <v>1381.2999999999884</v>
      </c>
      <c r="AX122" s="317">
        <f t="shared" si="69"/>
        <v>1.0076391051511039E-2</v>
      </c>
    </row>
    <row r="123" spans="1:50" x14ac:dyDescent="0.35">
      <c r="A123" s="237"/>
      <c r="B123" s="311" t="s">
        <v>51</v>
      </c>
      <c r="C123" s="262"/>
      <c r="D123" s="312"/>
      <c r="E123" s="262"/>
      <c r="F123" s="313"/>
      <c r="G123" s="137">
        <v>-0.11700000000000001</v>
      </c>
      <c r="H123" s="320"/>
      <c r="I123" s="268"/>
      <c r="J123" s="137">
        <v>-0.11700000000000001</v>
      </c>
      <c r="K123" s="320"/>
      <c r="L123" s="268"/>
      <c r="M123" s="268">
        <f t="shared" si="96"/>
        <v>0</v>
      </c>
      <c r="N123" s="269" t="str">
        <f t="shared" si="97"/>
        <v/>
      </c>
      <c r="O123" s="268"/>
      <c r="P123" s="137">
        <v>-0.11700000000000001</v>
      </c>
      <c r="Q123" s="320"/>
      <c r="R123" s="268"/>
      <c r="S123" s="318"/>
      <c r="T123" s="268">
        <f t="shared" si="58"/>
        <v>0</v>
      </c>
      <c r="U123" s="269" t="str">
        <f t="shared" si="59"/>
        <v/>
      </c>
      <c r="V123" s="243"/>
      <c r="W123" s="137">
        <v>-0.11700000000000001</v>
      </c>
      <c r="X123" s="320"/>
      <c r="Y123" s="268"/>
      <c r="Z123" s="318"/>
      <c r="AA123" s="268">
        <f t="shared" si="61"/>
        <v>0</v>
      </c>
      <c r="AB123" s="269" t="str">
        <f t="shared" si="62"/>
        <v/>
      </c>
      <c r="AD123" s="243"/>
      <c r="AE123" s="137">
        <v>-0.11700000000000001</v>
      </c>
      <c r="AF123" s="320"/>
      <c r="AG123" s="268"/>
      <c r="AH123" s="318"/>
      <c r="AI123" s="268">
        <f t="shared" si="77"/>
        <v>0</v>
      </c>
      <c r="AJ123" s="269" t="str">
        <f t="shared" si="78"/>
        <v/>
      </c>
      <c r="AK123" s="243"/>
      <c r="AL123" s="137">
        <v>-0.11700000000000001</v>
      </c>
      <c r="AM123" s="320"/>
      <c r="AN123" s="268"/>
      <c r="AO123" s="318"/>
      <c r="AP123" s="268">
        <f t="shared" si="65"/>
        <v>0</v>
      </c>
      <c r="AQ123" s="269" t="str">
        <f t="shared" si="66"/>
        <v/>
      </c>
      <c r="AR123" s="243"/>
      <c r="AS123" s="137">
        <v>-0.11700000000000001</v>
      </c>
      <c r="AT123" s="320"/>
      <c r="AU123" s="268"/>
      <c r="AV123" s="318"/>
      <c r="AW123" s="268">
        <f t="shared" si="68"/>
        <v>0</v>
      </c>
      <c r="AX123" s="269" t="str">
        <f t="shared" si="69"/>
        <v/>
      </c>
    </row>
    <row r="124" spans="1:50" x14ac:dyDescent="0.35">
      <c r="A124" s="237"/>
      <c r="B124" s="262" t="s">
        <v>52</v>
      </c>
      <c r="C124" s="262"/>
      <c r="D124" s="312"/>
      <c r="E124" s="262"/>
      <c r="F124" s="270"/>
      <c r="G124" s="322">
        <v>0.13</v>
      </c>
      <c r="H124" s="270"/>
      <c r="I124" s="268">
        <f>I122*G124</f>
        <v>16831.687600000001</v>
      </c>
      <c r="J124" s="322">
        <v>0.13</v>
      </c>
      <c r="K124" s="270"/>
      <c r="L124" s="268">
        <f>L122*J124</f>
        <v>17405.113700000002</v>
      </c>
      <c r="M124" s="268">
        <f t="shared" si="96"/>
        <v>573.42610000000059</v>
      </c>
      <c r="N124" s="269">
        <f t="shared" si="97"/>
        <v>3.4068247559442613E-2</v>
      </c>
      <c r="O124" s="268"/>
      <c r="P124" s="322">
        <v>0.13</v>
      </c>
      <c r="Q124" s="270"/>
      <c r="R124" s="268">
        <f>R122*P124</f>
        <v>17224.987000000005</v>
      </c>
      <c r="S124" s="323"/>
      <c r="T124" s="268">
        <f t="shared" si="58"/>
        <v>-180.12669999999707</v>
      </c>
      <c r="U124" s="269">
        <f t="shared" si="59"/>
        <v>-1.0349067699569068E-2</v>
      </c>
      <c r="V124" s="243"/>
      <c r="W124" s="322">
        <v>0.13</v>
      </c>
      <c r="X124" s="270"/>
      <c r="Y124" s="268">
        <f>Y122*W124</f>
        <v>17415.6463</v>
      </c>
      <c r="Z124" s="323"/>
      <c r="AA124" s="268">
        <f t="shared" si="61"/>
        <v>190.65929999999571</v>
      </c>
      <c r="AB124" s="269">
        <f t="shared" si="62"/>
        <v>1.1068763070764329E-2</v>
      </c>
      <c r="AD124" s="243"/>
      <c r="AE124" s="322">
        <v>0.13</v>
      </c>
      <c r="AF124" s="270"/>
      <c r="AG124" s="268">
        <f>AG122*AE124</f>
        <v>17612.810799999999</v>
      </c>
      <c r="AH124" s="323"/>
      <c r="AI124" s="268">
        <f t="shared" si="77"/>
        <v>197.16449999999895</v>
      </c>
      <c r="AJ124" s="269">
        <f t="shared" si="78"/>
        <v>1.1321113015484182E-2</v>
      </c>
      <c r="AK124" s="243"/>
      <c r="AL124" s="322">
        <v>0.13</v>
      </c>
      <c r="AM124" s="270"/>
      <c r="AN124" s="268">
        <f>AN122*AL124</f>
        <v>17820.765300000003</v>
      </c>
      <c r="AO124" s="323"/>
      <c r="AP124" s="268">
        <f t="shared" si="65"/>
        <v>207.95450000000346</v>
      </c>
      <c r="AQ124" s="269">
        <f t="shared" si="66"/>
        <v>1.1807002434841545E-2</v>
      </c>
      <c r="AR124" s="243"/>
      <c r="AS124" s="322">
        <v>0.13</v>
      </c>
      <c r="AT124" s="270"/>
      <c r="AU124" s="268">
        <f>AU122*AS124</f>
        <v>18000.334300000002</v>
      </c>
      <c r="AV124" s="323"/>
      <c r="AW124" s="268">
        <f t="shared" si="68"/>
        <v>179.56899999999951</v>
      </c>
      <c r="AX124" s="269">
        <f t="shared" si="69"/>
        <v>1.0076391051511098E-2</v>
      </c>
    </row>
    <row r="125" spans="1:50" ht="15" thickBot="1" x14ac:dyDescent="0.4">
      <c r="A125" s="237"/>
      <c r="B125" s="551" t="s">
        <v>83</v>
      </c>
      <c r="C125" s="551"/>
      <c r="D125" s="551"/>
      <c r="E125" s="324"/>
      <c r="F125" s="325"/>
      <c r="G125" s="325"/>
      <c r="H125" s="325"/>
      <c r="I125" s="417">
        <f>SUM(I122:I124)</f>
        <v>146306.20759999999</v>
      </c>
      <c r="J125" s="325"/>
      <c r="K125" s="325"/>
      <c r="L125" s="417">
        <f>SUM(L122:L124)</f>
        <v>151290.60370000004</v>
      </c>
      <c r="M125" s="393">
        <f t="shared" si="96"/>
        <v>4984.3961000000418</v>
      </c>
      <c r="N125" s="394">
        <f t="shared" si="97"/>
        <v>3.406824755944287E-2</v>
      </c>
      <c r="O125" s="327"/>
      <c r="P125" s="325"/>
      <c r="Q125" s="325"/>
      <c r="R125" s="417">
        <f>SUM(R122:R124)</f>
        <v>149724.88700000002</v>
      </c>
      <c r="S125" s="329"/>
      <c r="T125" s="393">
        <f t="shared" si="58"/>
        <v>-1565.716700000019</v>
      </c>
      <c r="U125" s="394">
        <f t="shared" si="59"/>
        <v>-1.0349067699569359E-2</v>
      </c>
      <c r="V125" s="243"/>
      <c r="W125" s="325"/>
      <c r="X125" s="325"/>
      <c r="Y125" s="417">
        <f>SUM(Y122:Y124)</f>
        <v>151382.1563</v>
      </c>
      <c r="Z125" s="329"/>
      <c r="AA125" s="393">
        <f t="shared" si="61"/>
        <v>1657.2692999999854</v>
      </c>
      <c r="AB125" s="394">
        <f t="shared" si="62"/>
        <v>1.1068763070764483E-2</v>
      </c>
      <c r="AD125" s="243"/>
      <c r="AE125" s="325"/>
      <c r="AF125" s="325"/>
      <c r="AG125" s="417">
        <f>SUM(AG122:AG124)</f>
        <v>153095.97080000001</v>
      </c>
      <c r="AH125" s="329"/>
      <c r="AI125" s="393">
        <f t="shared" si="77"/>
        <v>1713.8145000000077</v>
      </c>
      <c r="AJ125" s="394">
        <f t="shared" si="78"/>
        <v>1.1321113015484293E-2</v>
      </c>
      <c r="AK125" s="243"/>
      <c r="AL125" s="325"/>
      <c r="AM125" s="325"/>
      <c r="AN125" s="417">
        <f>SUM(AN122:AN124)</f>
        <v>154903.57530000003</v>
      </c>
      <c r="AO125" s="329"/>
      <c r="AP125" s="393">
        <f t="shared" si="65"/>
        <v>1807.6045000000158</v>
      </c>
      <c r="AQ125" s="394">
        <f t="shared" si="66"/>
        <v>1.1807002434841452E-2</v>
      </c>
      <c r="AR125" s="243"/>
      <c r="AS125" s="325"/>
      <c r="AT125" s="325"/>
      <c r="AU125" s="417">
        <f>SUM(AU122:AU124)</f>
        <v>156464.44430000003</v>
      </c>
      <c r="AV125" s="329"/>
      <c r="AW125" s="393">
        <f t="shared" si="68"/>
        <v>1560.8690000000061</v>
      </c>
      <c r="AX125" s="394">
        <f t="shared" si="69"/>
        <v>1.0076391051511164E-2</v>
      </c>
    </row>
    <row r="126" spans="1:50" ht="15" thickBot="1" x14ac:dyDescent="0.4">
      <c r="A126" s="237"/>
      <c r="B126" s="477"/>
      <c r="C126" s="396"/>
      <c r="D126" s="397"/>
      <c r="E126" s="396"/>
      <c r="F126" s="398"/>
      <c r="G126" s="306"/>
      <c r="H126" s="399"/>
      <c r="I126" s="400"/>
      <c r="J126" s="306"/>
      <c r="K126" s="399"/>
      <c r="L126" s="400"/>
      <c r="M126" s="401"/>
      <c r="N126" s="310"/>
      <c r="O126" s="402"/>
      <c r="P126" s="306"/>
      <c r="Q126" s="399"/>
      <c r="R126" s="400"/>
      <c r="S126" s="398"/>
      <c r="T126" s="401">
        <f t="shared" si="58"/>
        <v>0</v>
      </c>
      <c r="U126" s="310" t="str">
        <f t="shared" si="59"/>
        <v/>
      </c>
      <c r="V126" s="243"/>
      <c r="W126" s="306"/>
      <c r="X126" s="399"/>
      <c r="Y126" s="400"/>
      <c r="Z126" s="398"/>
      <c r="AA126" s="401">
        <f t="shared" si="61"/>
        <v>0</v>
      </c>
      <c r="AB126" s="310" t="str">
        <f t="shared" si="62"/>
        <v/>
      </c>
      <c r="AD126" s="243"/>
      <c r="AE126" s="306"/>
      <c r="AF126" s="399"/>
      <c r="AG126" s="400"/>
      <c r="AH126" s="398"/>
      <c r="AI126" s="401">
        <f t="shared" si="77"/>
        <v>0</v>
      </c>
      <c r="AJ126" s="310" t="str">
        <f t="shared" si="78"/>
        <v/>
      </c>
      <c r="AK126" s="243"/>
      <c r="AL126" s="306"/>
      <c r="AM126" s="399"/>
      <c r="AN126" s="400"/>
      <c r="AO126" s="398"/>
      <c r="AP126" s="401">
        <f t="shared" si="65"/>
        <v>0</v>
      </c>
      <c r="AQ126" s="310" t="str">
        <f t="shared" si="66"/>
        <v/>
      </c>
      <c r="AR126" s="243"/>
      <c r="AS126" s="306"/>
      <c r="AT126" s="399"/>
      <c r="AU126" s="400"/>
      <c r="AV126" s="398"/>
      <c r="AW126" s="401">
        <f t="shared" si="68"/>
        <v>0</v>
      </c>
      <c r="AX126" s="310" t="str">
        <f t="shared" si="69"/>
        <v/>
      </c>
    </row>
    <row r="127" spans="1:50" x14ac:dyDescent="0.35">
      <c r="A127" s="237"/>
      <c r="B127" s="404" t="s">
        <v>74</v>
      </c>
      <c r="C127" s="404"/>
      <c r="D127" s="405"/>
      <c r="E127" s="404"/>
      <c r="F127" s="411"/>
      <c r="G127" s="413"/>
      <c r="H127" s="413"/>
      <c r="I127" s="452">
        <f>SUM(I117:I118,I109,I110:I113)</f>
        <v>125322.52</v>
      </c>
      <c r="J127" s="413"/>
      <c r="K127" s="413"/>
      <c r="L127" s="452">
        <f>SUM(L117:L118,L109,L110:L113)</f>
        <v>129733.49000000002</v>
      </c>
      <c r="M127" s="268">
        <f t="shared" ref="M127:M130" si="98">L127-I127</f>
        <v>4410.9700000000157</v>
      </c>
      <c r="N127" s="269">
        <f t="shared" ref="N127:N130" si="99">IF(OR(I127=0,L127=0),"",(M127/I127))</f>
        <v>3.5196946247171026E-2</v>
      </c>
      <c r="O127" s="414"/>
      <c r="P127" s="413"/>
      <c r="Q127" s="413"/>
      <c r="R127" s="452">
        <f>SUM(R117:R118,R109,R110:R113)</f>
        <v>128347.90000000001</v>
      </c>
      <c r="S127" s="415"/>
      <c r="T127" s="268">
        <f t="shared" si="58"/>
        <v>-1385.5900000000111</v>
      </c>
      <c r="U127" s="269">
        <f t="shared" si="59"/>
        <v>-1.0680280010967182E-2</v>
      </c>
      <c r="V127" s="243"/>
      <c r="W127" s="413"/>
      <c r="X127" s="413"/>
      <c r="Y127" s="452">
        <f>SUM(Y117:Y118,Y109,Y110:Y113)</f>
        <v>129814.51000000001</v>
      </c>
      <c r="Z127" s="415"/>
      <c r="AA127" s="268">
        <f t="shared" si="61"/>
        <v>1466.6100000000006</v>
      </c>
      <c r="AB127" s="269">
        <f t="shared" si="62"/>
        <v>1.142683285040114E-2</v>
      </c>
      <c r="AD127" s="243"/>
      <c r="AE127" s="413"/>
      <c r="AF127" s="413"/>
      <c r="AG127" s="452">
        <f>SUM(AG117:AG118,AG109,AG110:AG113)</f>
        <v>131331.16</v>
      </c>
      <c r="AH127" s="415"/>
      <c r="AI127" s="268">
        <f t="shared" si="77"/>
        <v>1516.6499999999942</v>
      </c>
      <c r="AJ127" s="269">
        <f t="shared" si="78"/>
        <v>1.1683208602797901E-2</v>
      </c>
      <c r="AK127" s="243"/>
      <c r="AL127" s="413"/>
      <c r="AM127" s="413"/>
      <c r="AN127" s="452">
        <f>SUM(AN117:AN118,AN109,AN110:AN113)</f>
        <v>132930.81</v>
      </c>
      <c r="AO127" s="415"/>
      <c r="AP127" s="268">
        <f t="shared" si="65"/>
        <v>1599.6499999999942</v>
      </c>
      <c r="AQ127" s="269">
        <f t="shared" si="66"/>
        <v>1.218027770408785E-2</v>
      </c>
      <c r="AR127" s="243"/>
      <c r="AS127" s="413"/>
      <c r="AT127" s="413"/>
      <c r="AU127" s="452">
        <f>SUM(AU117:AU118,AU109,AU110:AU113)</f>
        <v>134312.11000000002</v>
      </c>
      <c r="AV127" s="415"/>
      <c r="AW127" s="268">
        <f t="shared" si="68"/>
        <v>1381.3000000000175</v>
      </c>
      <c r="AX127" s="269">
        <f t="shared" si="69"/>
        <v>1.0391120011982304E-2</v>
      </c>
    </row>
    <row r="128" spans="1:50" x14ac:dyDescent="0.35">
      <c r="A128" s="237"/>
      <c r="B128" s="262" t="s">
        <v>51</v>
      </c>
      <c r="C128" s="262"/>
      <c r="D128" s="312"/>
      <c r="E128" s="262"/>
      <c r="F128" s="270"/>
      <c r="G128" s="137">
        <v>-0.11700000000000001</v>
      </c>
      <c r="H128" s="320"/>
      <c r="I128" s="268"/>
      <c r="J128" s="137">
        <v>-0.11700000000000001</v>
      </c>
      <c r="K128" s="320"/>
      <c r="L128" s="268"/>
      <c r="M128" s="268">
        <f t="shared" si="98"/>
        <v>0</v>
      </c>
      <c r="N128" s="269" t="str">
        <f t="shared" si="99"/>
        <v/>
      </c>
      <c r="O128" s="268"/>
      <c r="P128" s="137">
        <v>-0.11700000000000001</v>
      </c>
      <c r="Q128" s="320"/>
      <c r="R128" s="268"/>
      <c r="S128" s="323"/>
      <c r="T128" s="268">
        <f t="shared" si="58"/>
        <v>0</v>
      </c>
      <c r="U128" s="269" t="str">
        <f t="shared" si="59"/>
        <v/>
      </c>
      <c r="V128" s="243"/>
      <c r="W128" s="137">
        <v>-0.11700000000000001</v>
      </c>
      <c r="X128" s="320"/>
      <c r="Y128" s="268"/>
      <c r="Z128" s="323"/>
      <c r="AA128" s="268">
        <f t="shared" si="61"/>
        <v>0</v>
      </c>
      <c r="AB128" s="269" t="str">
        <f t="shared" si="62"/>
        <v/>
      </c>
      <c r="AD128" s="243"/>
      <c r="AE128" s="137">
        <v>-0.11700000000000001</v>
      </c>
      <c r="AF128" s="320"/>
      <c r="AG128" s="268"/>
      <c r="AH128" s="323"/>
      <c r="AI128" s="268">
        <f t="shared" si="77"/>
        <v>0</v>
      </c>
      <c r="AJ128" s="269" t="str">
        <f t="shared" si="78"/>
        <v/>
      </c>
      <c r="AK128" s="243"/>
      <c r="AL128" s="137">
        <v>-0.11700000000000001</v>
      </c>
      <c r="AM128" s="320"/>
      <c r="AN128" s="268"/>
      <c r="AO128" s="323"/>
      <c r="AP128" s="268">
        <f t="shared" si="65"/>
        <v>0</v>
      </c>
      <c r="AQ128" s="269" t="str">
        <f t="shared" si="66"/>
        <v/>
      </c>
      <c r="AR128" s="243"/>
      <c r="AS128" s="137">
        <v>-0.11700000000000001</v>
      </c>
      <c r="AT128" s="320"/>
      <c r="AU128" s="268"/>
      <c r="AV128" s="323"/>
      <c r="AW128" s="268">
        <f t="shared" si="68"/>
        <v>0</v>
      </c>
      <c r="AX128" s="269" t="str">
        <f t="shared" si="69"/>
        <v/>
      </c>
    </row>
    <row r="129" spans="1:52" x14ac:dyDescent="0.35">
      <c r="A129" s="237"/>
      <c r="B129" s="478" t="s">
        <v>52</v>
      </c>
      <c r="C129" s="404"/>
      <c r="D129" s="405"/>
      <c r="E129" s="404"/>
      <c r="F129" s="411"/>
      <c r="G129" s="412">
        <v>0.13</v>
      </c>
      <c r="H129" s="413"/>
      <c r="I129" s="414">
        <f>I127*G129</f>
        <v>16291.927600000001</v>
      </c>
      <c r="J129" s="412">
        <v>0.13</v>
      </c>
      <c r="K129" s="413"/>
      <c r="L129" s="414">
        <f>L127*J129</f>
        <v>16865.353700000003</v>
      </c>
      <c r="M129" s="268">
        <f t="shared" si="98"/>
        <v>573.42610000000241</v>
      </c>
      <c r="N129" s="269">
        <f t="shared" si="99"/>
        <v>3.5196946247171047E-2</v>
      </c>
      <c r="O129" s="414"/>
      <c r="P129" s="412">
        <v>0.13</v>
      </c>
      <c r="Q129" s="413"/>
      <c r="R129" s="414">
        <f>R127*P129</f>
        <v>16685.227000000003</v>
      </c>
      <c r="S129" s="415"/>
      <c r="T129" s="268">
        <f t="shared" si="58"/>
        <v>-180.12670000000071</v>
      </c>
      <c r="U129" s="269">
        <f t="shared" si="59"/>
        <v>-1.0680280010967139E-2</v>
      </c>
      <c r="V129" s="243"/>
      <c r="W129" s="412">
        <v>0.13</v>
      </c>
      <c r="X129" s="413"/>
      <c r="Y129" s="414">
        <f>Y127*W129</f>
        <v>16875.886300000002</v>
      </c>
      <c r="Z129" s="415"/>
      <c r="AA129" s="268">
        <f t="shared" si="61"/>
        <v>190.65929999999935</v>
      </c>
      <c r="AB129" s="269">
        <f t="shared" si="62"/>
        <v>1.1426832850401095E-2</v>
      </c>
      <c r="AD129" s="243"/>
      <c r="AE129" s="412">
        <v>0.13</v>
      </c>
      <c r="AF129" s="413"/>
      <c r="AG129" s="414">
        <f>AG127*AE129</f>
        <v>17073.050800000001</v>
      </c>
      <c r="AH129" s="415"/>
      <c r="AI129" s="268">
        <f t="shared" si="77"/>
        <v>197.16449999999895</v>
      </c>
      <c r="AJ129" s="269">
        <f t="shared" si="78"/>
        <v>1.1683208602797883E-2</v>
      </c>
      <c r="AK129" s="243"/>
      <c r="AL129" s="412">
        <v>0.13</v>
      </c>
      <c r="AM129" s="413"/>
      <c r="AN129" s="414">
        <f>AN127*AL129</f>
        <v>17281.005300000001</v>
      </c>
      <c r="AO129" s="415"/>
      <c r="AP129" s="268">
        <f t="shared" si="65"/>
        <v>207.95449999999983</v>
      </c>
      <c r="AQ129" s="269">
        <f t="shared" si="66"/>
        <v>1.2180277704087885E-2</v>
      </c>
      <c r="AR129" s="243"/>
      <c r="AS129" s="412">
        <v>0.13</v>
      </c>
      <c r="AT129" s="413"/>
      <c r="AU129" s="414">
        <f>AU127*AS129</f>
        <v>17460.574300000004</v>
      </c>
      <c r="AV129" s="415"/>
      <c r="AW129" s="268">
        <f t="shared" si="68"/>
        <v>179.56900000000314</v>
      </c>
      <c r="AX129" s="269">
        <f t="shared" si="69"/>
        <v>1.0391120011982355E-2</v>
      </c>
    </row>
    <row r="130" spans="1:52" ht="15" thickBot="1" x14ac:dyDescent="0.4">
      <c r="A130" s="237"/>
      <c r="B130" s="557" t="s">
        <v>84</v>
      </c>
      <c r="C130" s="557"/>
      <c r="D130" s="557"/>
      <c r="E130" s="262"/>
      <c r="F130" s="479"/>
      <c r="G130" s="479"/>
      <c r="H130" s="479"/>
      <c r="I130" s="480">
        <f>SUM(I127:I129)</f>
        <v>141614.44760000001</v>
      </c>
      <c r="J130" s="479"/>
      <c r="K130" s="479"/>
      <c r="L130" s="480">
        <f>SUM(L127:L129)</f>
        <v>146598.84370000003</v>
      </c>
      <c r="M130" s="268">
        <f t="shared" si="98"/>
        <v>4984.3961000000127</v>
      </c>
      <c r="N130" s="269">
        <f t="shared" si="99"/>
        <v>3.5196946247170985E-2</v>
      </c>
      <c r="O130" s="268"/>
      <c r="P130" s="479"/>
      <c r="Q130" s="479"/>
      <c r="R130" s="480">
        <f>SUM(R127:R129)</f>
        <v>145033.12700000001</v>
      </c>
      <c r="S130" s="481"/>
      <c r="T130" s="268">
        <f t="shared" si="58"/>
        <v>-1565.716700000019</v>
      </c>
      <c r="U130" s="269">
        <f t="shared" si="59"/>
        <v>-1.0680280010967227E-2</v>
      </c>
      <c r="V130" s="243"/>
      <c r="W130" s="479"/>
      <c r="X130" s="479"/>
      <c r="Y130" s="480">
        <f>SUM(Y127:Y129)</f>
        <v>146690.39630000002</v>
      </c>
      <c r="Z130" s="481"/>
      <c r="AA130" s="268">
        <f t="shared" si="61"/>
        <v>1657.2693000000145</v>
      </c>
      <c r="AB130" s="269">
        <f t="shared" si="62"/>
        <v>1.1426832850401235E-2</v>
      </c>
      <c r="AD130" s="243"/>
      <c r="AE130" s="479"/>
      <c r="AF130" s="479"/>
      <c r="AG130" s="480">
        <f>SUM(AG127:AG129)</f>
        <v>148404.2108</v>
      </c>
      <c r="AH130" s="481"/>
      <c r="AI130" s="268">
        <f t="shared" si="77"/>
        <v>1713.8144999999786</v>
      </c>
      <c r="AJ130" s="269">
        <f t="shared" si="78"/>
        <v>1.1683208602797798E-2</v>
      </c>
      <c r="AK130" s="243"/>
      <c r="AL130" s="479"/>
      <c r="AM130" s="479"/>
      <c r="AN130" s="480">
        <f>SUM(AN127:AN129)</f>
        <v>150211.81529999999</v>
      </c>
      <c r="AO130" s="481"/>
      <c r="AP130" s="268">
        <f t="shared" si="65"/>
        <v>1807.6044999999867</v>
      </c>
      <c r="AQ130" s="269">
        <f t="shared" si="66"/>
        <v>1.2180277704087805E-2</v>
      </c>
      <c r="AR130" s="243"/>
      <c r="AS130" s="479"/>
      <c r="AT130" s="479"/>
      <c r="AU130" s="480">
        <f>SUM(AU127:AU129)</f>
        <v>151772.68430000002</v>
      </c>
      <c r="AV130" s="481"/>
      <c r="AW130" s="268">
        <f t="shared" si="68"/>
        <v>1560.8690000000352</v>
      </c>
      <c r="AX130" s="269">
        <f t="shared" si="69"/>
        <v>1.0391120011982408E-2</v>
      </c>
    </row>
    <row r="131" spans="1:52" ht="15" thickBot="1" x14ac:dyDescent="0.4">
      <c r="A131" s="237"/>
      <c r="B131" s="331"/>
      <c r="C131" s="332"/>
      <c r="D131" s="333"/>
      <c r="E131" s="332"/>
      <c r="F131" s="482"/>
      <c r="G131" s="483"/>
      <c r="H131" s="484"/>
      <c r="I131" s="340"/>
      <c r="J131" s="483"/>
      <c r="K131" s="484"/>
      <c r="L131" s="340"/>
      <c r="M131" s="338"/>
      <c r="N131" s="485"/>
      <c r="O131" s="340"/>
      <c r="P131" s="483"/>
      <c r="Q131" s="484"/>
      <c r="R131" s="340"/>
      <c r="S131" s="334"/>
      <c r="T131" s="338"/>
      <c r="U131" s="485"/>
      <c r="V131" s="243"/>
      <c r="W131" s="483"/>
      <c r="X131" s="484"/>
      <c r="Y131" s="340"/>
      <c r="Z131" s="334"/>
      <c r="AA131" s="338"/>
      <c r="AB131" s="485"/>
      <c r="AD131" s="243"/>
      <c r="AE131" s="483"/>
      <c r="AF131" s="484"/>
      <c r="AG131" s="340"/>
      <c r="AH131" s="334"/>
      <c r="AI131" s="338"/>
      <c r="AJ131" s="485"/>
      <c r="AK131" s="243"/>
      <c r="AL131" s="483"/>
      <c r="AM131" s="484"/>
      <c r="AN131" s="340"/>
      <c r="AO131" s="334"/>
      <c r="AP131" s="338"/>
      <c r="AQ131" s="485"/>
      <c r="AR131" s="243"/>
      <c r="AS131" s="483"/>
      <c r="AT131" s="484"/>
      <c r="AU131" s="340"/>
      <c r="AV131" s="334"/>
      <c r="AW131" s="338"/>
      <c r="AX131" s="485"/>
    </row>
    <row r="132" spans="1:52" x14ac:dyDescent="0.35">
      <c r="A132" s="237"/>
      <c r="B132" s="237"/>
      <c r="C132" s="237"/>
      <c r="D132" s="238"/>
      <c r="E132" s="237"/>
      <c r="F132" s="237"/>
      <c r="G132" s="237"/>
      <c r="H132" s="237"/>
      <c r="I132" s="253"/>
      <c r="J132" s="237"/>
      <c r="K132" s="237"/>
      <c r="L132" s="253"/>
      <c r="M132" s="253"/>
      <c r="N132" s="253"/>
      <c r="O132" s="253"/>
      <c r="P132" s="237"/>
      <c r="Q132" s="237"/>
      <c r="R132" s="253"/>
      <c r="S132" s="237"/>
      <c r="T132" s="237"/>
      <c r="U132" s="491"/>
      <c r="V132" s="243"/>
      <c r="W132" s="237"/>
      <c r="X132" s="237"/>
      <c r="Y132" s="253"/>
      <c r="Z132" s="237"/>
      <c r="AA132" s="237"/>
      <c r="AB132" s="491"/>
      <c r="AD132" s="243"/>
      <c r="AE132" s="237"/>
      <c r="AF132" s="237"/>
      <c r="AG132" s="253"/>
      <c r="AH132" s="237"/>
      <c r="AI132" s="237"/>
      <c r="AJ132" s="491"/>
      <c r="AK132" s="243"/>
      <c r="AL132" s="237"/>
      <c r="AM132" s="237"/>
      <c r="AN132" s="253"/>
      <c r="AO132" s="237"/>
      <c r="AP132" s="237"/>
      <c r="AQ132" s="491"/>
      <c r="AR132" s="243"/>
      <c r="AS132" s="237"/>
      <c r="AT132" s="237"/>
      <c r="AU132" s="253"/>
      <c r="AV132" s="237"/>
      <c r="AW132" s="237"/>
      <c r="AX132" s="491"/>
    </row>
    <row r="133" spans="1:52" x14ac:dyDescent="0.35">
      <c r="A133" s="237"/>
      <c r="B133" s="251" t="s">
        <v>55</v>
      </c>
      <c r="C133" s="237"/>
      <c r="D133" s="238"/>
      <c r="E133" s="237"/>
      <c r="F133" s="237"/>
      <c r="G133" s="167">
        <v>2.9499999999999998E-2</v>
      </c>
      <c r="H133" s="237"/>
      <c r="I133" s="237"/>
      <c r="J133" s="167">
        <v>2.9499999999999998E-2</v>
      </c>
      <c r="K133" s="237"/>
      <c r="L133" s="237"/>
      <c r="M133" s="237"/>
      <c r="N133" s="237"/>
      <c r="O133" s="237"/>
      <c r="P133" s="167">
        <v>2.9499999999999998E-2</v>
      </c>
      <c r="Q133" s="237"/>
      <c r="R133" s="237"/>
      <c r="S133" s="237"/>
      <c r="T133" s="237"/>
      <c r="U133" s="491"/>
      <c r="V133" s="243"/>
      <c r="W133" s="167">
        <v>2.9499999999999998E-2</v>
      </c>
      <c r="X133" s="237"/>
      <c r="Y133" s="237"/>
      <c r="Z133" s="237"/>
      <c r="AA133" s="237"/>
      <c r="AB133" s="491"/>
      <c r="AD133" s="243"/>
      <c r="AE133" s="167">
        <v>2.9499999999999998E-2</v>
      </c>
      <c r="AF133" s="237"/>
      <c r="AG133" s="237"/>
      <c r="AH133" s="237"/>
      <c r="AI133" s="237"/>
      <c r="AJ133" s="491"/>
      <c r="AK133" s="243"/>
      <c r="AL133" s="167">
        <v>2.9499999999999998E-2</v>
      </c>
      <c r="AM133" s="237"/>
      <c r="AN133" s="237"/>
      <c r="AO133" s="237"/>
      <c r="AP133" s="237"/>
      <c r="AQ133" s="491"/>
      <c r="AR133" s="243"/>
      <c r="AS133" s="167">
        <v>2.9499999999999998E-2</v>
      </c>
      <c r="AT133" s="237"/>
      <c r="AU133" s="237"/>
      <c r="AV133" s="237"/>
      <c r="AW133" s="237"/>
      <c r="AX133" s="491"/>
    </row>
    <row r="134" spans="1:52" s="15" customFormat="1" x14ac:dyDescent="0.35">
      <c r="D134" s="225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</row>
    <row r="135" spans="1:52" s="15" customFormat="1" x14ac:dyDescent="0.35">
      <c r="D135" s="225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</row>
    <row r="136" spans="1:52" s="15" customFormat="1" x14ac:dyDescent="0.35">
      <c r="D136" s="225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</row>
    <row r="137" spans="1:52" s="15" customFormat="1" x14ac:dyDescent="0.35">
      <c r="D137" s="344">
        <v>0.63</v>
      </c>
      <c r="E137" s="345" t="s">
        <v>43</v>
      </c>
      <c r="F137" s="346"/>
      <c r="G137" s="347"/>
      <c r="H137" s="44"/>
      <c r="I137" s="44"/>
      <c r="J137" s="44"/>
      <c r="K137" s="14"/>
      <c r="L137" s="14"/>
      <c r="M137" s="14"/>
      <c r="N137" s="14"/>
      <c r="O137" s="14"/>
      <c r="P137" s="14"/>
      <c r="Q137" s="44"/>
      <c r="R137" s="14"/>
      <c r="S137" s="14"/>
      <c r="T137" s="14"/>
      <c r="U137" s="14"/>
      <c r="V137" s="14"/>
      <c r="W137" s="14"/>
      <c r="X137" s="44"/>
      <c r="Y137" s="14"/>
      <c r="Z137" s="14"/>
      <c r="AA137" s="14"/>
      <c r="AB137" s="14"/>
      <c r="AC137" s="14"/>
      <c r="AD137" s="14"/>
      <c r="AE137" s="359"/>
      <c r="AF137" s="44"/>
      <c r="AG137" s="14"/>
      <c r="AH137" s="14"/>
      <c r="AI137" s="14"/>
      <c r="AJ137" s="14"/>
      <c r="AK137" s="14"/>
      <c r="AL137" s="14"/>
      <c r="AM137" s="44"/>
      <c r="AN137" s="14"/>
      <c r="AO137" s="14"/>
      <c r="AP137" s="14"/>
      <c r="AQ137" s="14"/>
      <c r="AR137" s="14"/>
      <c r="AS137" s="14"/>
      <c r="AT137" s="44"/>
      <c r="AU137" s="14"/>
      <c r="AV137" s="14"/>
      <c r="AW137" s="14"/>
      <c r="AX137" s="14"/>
      <c r="AY137" s="14"/>
      <c r="AZ137" s="14"/>
    </row>
    <row r="138" spans="1:52" s="15" customFormat="1" x14ac:dyDescent="0.35">
      <c r="D138" s="348">
        <v>0.18</v>
      </c>
      <c r="E138" s="349" t="s">
        <v>44</v>
      </c>
      <c r="F138" s="350"/>
      <c r="G138" s="351"/>
      <c r="H138" s="44"/>
      <c r="I138" s="44"/>
      <c r="J138" s="44"/>
      <c r="K138" s="14"/>
      <c r="L138" s="14"/>
      <c r="M138" s="14"/>
      <c r="N138" s="14"/>
      <c r="O138" s="14"/>
      <c r="P138" s="14"/>
      <c r="Q138" s="44"/>
      <c r="R138" s="14"/>
      <c r="S138" s="14"/>
      <c r="T138" s="14"/>
      <c r="U138" s="14"/>
      <c r="V138" s="14"/>
      <c r="W138" s="14"/>
      <c r="X138" s="44"/>
      <c r="Y138" s="14"/>
      <c r="Z138" s="14"/>
      <c r="AA138" s="14"/>
      <c r="AB138" s="14"/>
      <c r="AC138" s="14"/>
      <c r="AD138" s="14"/>
      <c r="AE138" s="359"/>
      <c r="AF138" s="44"/>
      <c r="AG138" s="14"/>
      <c r="AH138" s="14"/>
      <c r="AI138" s="14"/>
      <c r="AJ138" s="14"/>
      <c r="AK138" s="14"/>
      <c r="AL138" s="14"/>
      <c r="AM138" s="44"/>
      <c r="AN138" s="14"/>
      <c r="AO138" s="14"/>
      <c r="AP138" s="14"/>
      <c r="AQ138" s="14"/>
      <c r="AR138" s="14"/>
      <c r="AS138" s="14"/>
      <c r="AT138" s="44"/>
      <c r="AU138" s="14"/>
      <c r="AV138" s="14"/>
      <c r="AW138" s="14"/>
      <c r="AX138" s="14"/>
      <c r="AY138" s="14"/>
      <c r="AZ138" s="14"/>
    </row>
    <row r="139" spans="1:52" s="15" customFormat="1" x14ac:dyDescent="0.35">
      <c r="D139" s="352">
        <v>0.19</v>
      </c>
      <c r="E139" s="353" t="s">
        <v>45</v>
      </c>
      <c r="F139" s="354"/>
      <c r="G139" s="355"/>
      <c r="H139" s="44"/>
      <c r="I139" s="44"/>
      <c r="J139" s="44"/>
      <c r="K139" s="14"/>
      <c r="L139" s="14"/>
      <c r="M139" s="14"/>
      <c r="N139" s="14"/>
      <c r="O139" s="14"/>
      <c r="P139" s="14"/>
      <c r="Q139" s="44"/>
      <c r="R139" s="14"/>
      <c r="S139" s="14"/>
      <c r="T139" s="14"/>
      <c r="U139" s="14"/>
      <c r="V139" s="14"/>
      <c r="W139" s="14"/>
      <c r="X139" s="44"/>
      <c r="Y139" s="14"/>
      <c r="Z139" s="14"/>
      <c r="AA139" s="14"/>
      <c r="AB139" s="14"/>
      <c r="AC139" s="14"/>
      <c r="AD139" s="14"/>
      <c r="AE139" s="359"/>
      <c r="AF139" s="44"/>
      <c r="AG139" s="14"/>
      <c r="AH139" s="14"/>
      <c r="AI139" s="14"/>
      <c r="AJ139" s="14"/>
      <c r="AK139" s="14"/>
      <c r="AL139" s="14"/>
      <c r="AM139" s="44"/>
      <c r="AN139" s="14"/>
      <c r="AO139" s="14"/>
      <c r="AP139" s="14"/>
      <c r="AQ139" s="14"/>
      <c r="AR139" s="14"/>
      <c r="AS139" s="14"/>
      <c r="AT139" s="44"/>
      <c r="AU139" s="14"/>
      <c r="AV139" s="14"/>
      <c r="AW139" s="14"/>
      <c r="AX139" s="14"/>
      <c r="AY139" s="14"/>
      <c r="AZ139" s="14"/>
    </row>
    <row r="140" spans="1:52" x14ac:dyDescent="0.35">
      <c r="A140" s="237"/>
      <c r="B140" s="237"/>
      <c r="C140" s="237"/>
      <c r="D140" s="238"/>
      <c r="E140" s="237"/>
      <c r="F140" s="237"/>
      <c r="G140" s="15"/>
      <c r="H140" s="15"/>
      <c r="I140" s="15"/>
      <c r="J140" s="15"/>
      <c r="K140" s="15"/>
      <c r="L140" s="15"/>
      <c r="Q140" s="15"/>
      <c r="R140" s="15"/>
      <c r="S140" s="15"/>
      <c r="X140" s="15"/>
      <c r="Y140" s="15"/>
      <c r="Z140" s="15"/>
      <c r="AF140" s="15"/>
      <c r="AG140" s="15"/>
      <c r="AH140" s="15"/>
      <c r="AM140" s="15"/>
      <c r="AN140" s="15"/>
      <c r="AO140" s="15"/>
      <c r="AT140" s="15"/>
      <c r="AU140" s="15"/>
      <c r="AV140" s="15"/>
    </row>
    <row r="141" spans="1:52" x14ac:dyDescent="0.35">
      <c r="A141" s="237"/>
      <c r="B141" s="237"/>
      <c r="C141" s="237"/>
      <c r="D141" s="238"/>
      <c r="E141" s="237"/>
      <c r="F141" s="237"/>
      <c r="G141" s="15"/>
      <c r="H141" s="15"/>
      <c r="I141" s="15"/>
      <c r="J141" s="359"/>
      <c r="K141" s="359"/>
      <c r="L141" s="359"/>
      <c r="M141" s="359"/>
      <c r="Q141" s="359"/>
      <c r="R141" s="359"/>
      <c r="S141" s="359"/>
      <c r="T141" s="359"/>
      <c r="X141" s="359"/>
      <c r="Y141" s="359"/>
      <c r="Z141" s="359"/>
      <c r="AA141" s="359"/>
      <c r="AF141" s="359"/>
      <c r="AG141" s="359"/>
      <c r="AH141" s="359"/>
      <c r="AI141" s="359"/>
      <c r="AM141" s="359"/>
      <c r="AN141" s="359"/>
      <c r="AO141" s="359"/>
      <c r="AP141" s="359"/>
      <c r="AT141" s="359"/>
      <c r="AU141" s="359"/>
      <c r="AV141" s="359"/>
      <c r="AW141" s="359"/>
    </row>
    <row r="142" spans="1:52" x14ac:dyDescent="0.35">
      <c r="A142" s="237"/>
      <c r="B142" s="237"/>
      <c r="C142" s="237"/>
      <c r="D142" s="238"/>
      <c r="E142" s="237"/>
      <c r="F142" s="237"/>
      <c r="G142" s="15"/>
      <c r="H142" s="15"/>
      <c r="I142" s="15"/>
      <c r="J142" s="359"/>
      <c r="K142" s="359"/>
      <c r="L142" s="359"/>
      <c r="M142" s="359"/>
      <c r="Q142" s="359"/>
      <c r="R142" s="359"/>
      <c r="S142" s="359"/>
      <c r="T142" s="359"/>
      <c r="X142" s="359"/>
      <c r="Y142" s="359"/>
      <c r="Z142" s="359"/>
      <c r="AA142" s="359"/>
      <c r="AF142" s="359"/>
      <c r="AG142" s="359"/>
      <c r="AH142" s="359"/>
      <c r="AI142" s="359"/>
      <c r="AM142" s="359"/>
      <c r="AN142" s="359"/>
      <c r="AO142" s="359"/>
      <c r="AP142" s="359"/>
      <c r="AT142" s="359"/>
      <c r="AU142" s="359"/>
      <c r="AV142" s="359"/>
      <c r="AW142" s="359"/>
    </row>
    <row r="143" spans="1:52" x14ac:dyDescent="0.35">
      <c r="A143" s="237"/>
      <c r="B143" s="237"/>
      <c r="C143" s="237"/>
      <c r="D143" s="238"/>
      <c r="E143" s="237"/>
      <c r="F143" s="237"/>
      <c r="G143" s="15"/>
      <c r="H143" s="15"/>
      <c r="I143" s="15"/>
      <c r="J143" s="359"/>
      <c r="K143" s="359"/>
      <c r="L143" s="359"/>
      <c r="M143" s="359"/>
      <c r="Q143" s="359"/>
      <c r="R143" s="359"/>
      <c r="S143" s="359"/>
      <c r="T143" s="359"/>
      <c r="X143" s="359"/>
      <c r="Y143" s="359"/>
      <c r="Z143" s="359"/>
      <c r="AA143" s="359"/>
      <c r="AF143" s="359"/>
      <c r="AG143" s="359"/>
      <c r="AH143" s="359"/>
      <c r="AI143" s="359"/>
      <c r="AM143" s="359"/>
      <c r="AN143" s="359"/>
      <c r="AO143" s="359"/>
      <c r="AP143" s="359"/>
      <c r="AT143" s="359"/>
      <c r="AU143" s="359"/>
      <c r="AV143" s="359"/>
      <c r="AW143" s="359"/>
    </row>
    <row r="144" spans="1:52" x14ac:dyDescent="0.35">
      <c r="A144" s="237"/>
      <c r="B144" s="237"/>
      <c r="C144" s="237"/>
      <c r="D144" s="238"/>
      <c r="E144" s="237"/>
      <c r="F144" s="237"/>
      <c r="G144" s="15"/>
      <c r="H144" s="15"/>
      <c r="I144" s="15"/>
      <c r="J144" s="359"/>
      <c r="K144" s="359"/>
      <c r="L144" s="359"/>
      <c r="M144" s="359"/>
      <c r="Q144" s="359"/>
      <c r="R144" s="359"/>
      <c r="S144" s="359"/>
      <c r="T144" s="359"/>
      <c r="X144" s="359"/>
      <c r="Y144" s="359"/>
      <c r="Z144" s="359"/>
      <c r="AA144" s="359"/>
      <c r="AF144" s="359"/>
      <c r="AG144" s="359"/>
      <c r="AH144" s="359"/>
      <c r="AI144" s="359"/>
      <c r="AM144" s="359"/>
      <c r="AN144" s="359"/>
      <c r="AO144" s="359"/>
      <c r="AP144" s="359"/>
      <c r="AT144" s="359"/>
      <c r="AU144" s="359"/>
      <c r="AV144" s="359"/>
      <c r="AW144" s="359"/>
    </row>
    <row r="145" spans="1:49" x14ac:dyDescent="0.35">
      <c r="A145" s="237"/>
      <c r="B145" s="237"/>
      <c r="C145" s="237"/>
      <c r="D145" s="238"/>
      <c r="E145" s="237"/>
      <c r="F145" s="237"/>
      <c r="G145" s="15"/>
      <c r="H145" s="15"/>
      <c r="I145" s="15"/>
      <c r="J145" s="359"/>
      <c r="K145" s="359"/>
      <c r="L145" s="359"/>
      <c r="M145" s="359"/>
      <c r="Q145" s="359"/>
      <c r="R145" s="359"/>
      <c r="S145" s="359"/>
      <c r="T145" s="359"/>
      <c r="X145" s="359"/>
      <c r="Y145" s="359"/>
      <c r="Z145" s="359"/>
      <c r="AA145" s="359"/>
      <c r="AF145" s="359"/>
      <c r="AG145" s="359"/>
      <c r="AH145" s="359"/>
      <c r="AI145" s="359"/>
      <c r="AM145" s="359"/>
      <c r="AN145" s="359"/>
      <c r="AO145" s="359"/>
      <c r="AP145" s="359"/>
      <c r="AT145" s="359"/>
      <c r="AU145" s="359"/>
      <c r="AV145" s="359"/>
      <c r="AW145" s="359"/>
    </row>
    <row r="146" spans="1:49" x14ac:dyDescent="0.35">
      <c r="A146" s="237"/>
      <c r="B146" s="237"/>
      <c r="C146" s="237"/>
      <c r="D146" s="238"/>
      <c r="E146" s="237"/>
      <c r="F146" s="237"/>
      <c r="G146" s="15"/>
      <c r="H146" s="15"/>
      <c r="I146" s="15"/>
      <c r="J146" s="359"/>
      <c r="K146" s="359"/>
      <c r="L146" s="359"/>
      <c r="M146" s="359"/>
      <c r="Q146" s="359"/>
      <c r="R146" s="359"/>
      <c r="S146" s="359"/>
      <c r="T146" s="359"/>
      <c r="X146" s="359"/>
      <c r="Y146" s="359"/>
      <c r="Z146" s="359"/>
      <c r="AA146" s="359"/>
      <c r="AF146" s="359"/>
      <c r="AG146" s="359"/>
      <c r="AH146" s="359"/>
      <c r="AI146" s="359"/>
      <c r="AM146" s="359"/>
      <c r="AN146" s="359"/>
      <c r="AO146" s="359"/>
      <c r="AP146" s="359"/>
      <c r="AT146" s="359"/>
      <c r="AU146" s="359"/>
      <c r="AV146" s="359"/>
      <c r="AW146" s="359"/>
    </row>
    <row r="147" spans="1:49" x14ac:dyDescent="0.35">
      <c r="A147" s="237"/>
      <c r="B147" s="237"/>
      <c r="C147" s="237"/>
      <c r="D147" s="238"/>
      <c r="E147" s="237"/>
      <c r="F147" s="237"/>
      <c r="G147" s="15"/>
      <c r="H147" s="15"/>
      <c r="I147" s="15"/>
      <c r="J147" s="359"/>
      <c r="K147" s="359"/>
      <c r="L147" s="359"/>
      <c r="M147" s="359"/>
      <c r="Q147" s="359"/>
      <c r="R147" s="359"/>
      <c r="S147" s="359"/>
      <c r="T147" s="359"/>
      <c r="X147" s="359"/>
      <c r="Y147" s="359"/>
      <c r="Z147" s="359"/>
      <c r="AA147" s="359"/>
      <c r="AF147" s="359"/>
      <c r="AG147" s="359"/>
      <c r="AH147" s="359"/>
      <c r="AI147" s="359"/>
      <c r="AM147" s="359"/>
      <c r="AN147" s="359"/>
      <c r="AO147" s="359"/>
      <c r="AP147" s="359"/>
      <c r="AT147" s="359"/>
      <c r="AU147" s="359"/>
      <c r="AV147" s="359"/>
      <c r="AW147" s="359"/>
    </row>
    <row r="148" spans="1:49" x14ac:dyDescent="0.35">
      <c r="A148" s="237"/>
      <c r="B148" s="237"/>
      <c r="C148" s="237"/>
      <c r="D148" s="238"/>
      <c r="E148" s="237"/>
      <c r="F148" s="237"/>
      <c r="G148" s="15"/>
      <c r="H148" s="15"/>
      <c r="I148" s="15"/>
      <c r="J148" s="359"/>
      <c r="K148" s="359"/>
      <c r="L148" s="359"/>
      <c r="M148" s="359"/>
      <c r="Q148" s="359"/>
      <c r="R148" s="359"/>
      <c r="S148" s="359"/>
      <c r="T148" s="359"/>
      <c r="X148" s="359"/>
      <c r="Y148" s="359"/>
      <c r="Z148" s="359"/>
      <c r="AA148" s="359"/>
      <c r="AF148" s="359"/>
      <c r="AG148" s="359"/>
      <c r="AH148" s="359"/>
      <c r="AI148" s="359"/>
      <c r="AM148" s="359"/>
      <c r="AN148" s="359"/>
      <c r="AO148" s="359"/>
      <c r="AP148" s="359"/>
      <c r="AT148" s="359"/>
      <c r="AU148" s="359"/>
      <c r="AV148" s="359"/>
      <c r="AW148" s="359"/>
    </row>
    <row r="149" spans="1:49" x14ac:dyDescent="0.35">
      <c r="A149" s="237"/>
      <c r="B149" s="237"/>
      <c r="C149" s="237"/>
      <c r="D149" s="238"/>
      <c r="E149" s="237"/>
      <c r="F149" s="237"/>
      <c r="G149" s="15"/>
      <c r="H149" s="15"/>
      <c r="I149" s="15"/>
      <c r="J149" s="359"/>
      <c r="K149" s="359"/>
      <c r="L149" s="359"/>
      <c r="M149" s="359"/>
      <c r="Q149" s="359"/>
      <c r="R149" s="359"/>
      <c r="S149" s="359"/>
      <c r="T149" s="359"/>
      <c r="X149" s="359"/>
      <c r="Y149" s="359"/>
      <c r="Z149" s="359"/>
      <c r="AA149" s="359"/>
      <c r="AF149" s="359"/>
      <c r="AG149" s="359"/>
      <c r="AH149" s="359"/>
      <c r="AI149" s="359"/>
      <c r="AM149" s="359"/>
      <c r="AN149" s="359"/>
      <c r="AO149" s="359"/>
      <c r="AP149" s="359"/>
      <c r="AT149" s="359"/>
      <c r="AU149" s="359"/>
      <c r="AV149" s="359"/>
      <c r="AW149" s="359"/>
    </row>
    <row r="150" spans="1:49" x14ac:dyDescent="0.35">
      <c r="A150" s="237"/>
      <c r="B150" s="237"/>
      <c r="C150" s="237"/>
      <c r="D150" s="238"/>
      <c r="E150" s="237"/>
      <c r="F150" s="237"/>
      <c r="G150" s="15"/>
      <c r="H150" s="15"/>
      <c r="I150" s="15"/>
      <c r="J150" s="359"/>
      <c r="K150" s="359"/>
      <c r="L150" s="359"/>
      <c r="M150" s="359"/>
      <c r="Q150" s="359"/>
      <c r="R150" s="359"/>
      <c r="S150" s="359"/>
      <c r="T150" s="359"/>
      <c r="X150" s="359"/>
      <c r="Y150" s="359"/>
      <c r="Z150" s="359"/>
      <c r="AA150" s="359"/>
      <c r="AF150" s="359"/>
      <c r="AG150" s="359"/>
      <c r="AH150" s="359"/>
      <c r="AI150" s="359"/>
      <c r="AM150" s="359"/>
      <c r="AN150" s="359"/>
      <c r="AO150" s="359"/>
      <c r="AP150" s="359"/>
      <c r="AT150" s="359"/>
      <c r="AU150" s="359"/>
      <c r="AV150" s="359"/>
      <c r="AW150" s="359"/>
    </row>
    <row r="151" spans="1:49" x14ac:dyDescent="0.35">
      <c r="A151" s="237"/>
      <c r="B151" s="237"/>
      <c r="C151" s="237"/>
      <c r="D151" s="238"/>
      <c r="E151" s="237"/>
      <c r="F151" s="237"/>
      <c r="G151" s="15"/>
      <c r="H151" s="15"/>
      <c r="I151" s="15"/>
      <c r="J151" s="359"/>
      <c r="K151" s="359"/>
      <c r="L151" s="359"/>
      <c r="M151" s="359"/>
      <c r="Q151" s="359"/>
      <c r="R151" s="359"/>
      <c r="S151" s="359"/>
      <c r="T151" s="359"/>
      <c r="X151" s="359"/>
      <c r="Y151" s="359"/>
      <c r="Z151" s="359"/>
      <c r="AA151" s="359"/>
      <c r="AF151" s="359"/>
      <c r="AG151" s="359"/>
      <c r="AH151" s="359"/>
      <c r="AI151" s="359"/>
      <c r="AM151" s="359"/>
      <c r="AN151" s="359"/>
      <c r="AO151" s="359"/>
      <c r="AP151" s="359"/>
      <c r="AT151" s="359"/>
      <c r="AU151" s="359"/>
      <c r="AV151" s="359"/>
      <c r="AW151" s="359"/>
    </row>
    <row r="152" spans="1:49" x14ac:dyDescent="0.35">
      <c r="A152" s="237"/>
      <c r="B152" s="237"/>
      <c r="C152" s="237"/>
      <c r="D152" s="238"/>
      <c r="E152" s="237"/>
      <c r="F152" s="237"/>
      <c r="G152" s="15"/>
      <c r="H152" s="15"/>
      <c r="I152" s="15"/>
      <c r="J152" s="359"/>
      <c r="K152" s="359"/>
      <c r="L152" s="359"/>
      <c r="M152" s="359"/>
      <c r="Q152" s="359"/>
      <c r="R152" s="359"/>
      <c r="S152" s="359"/>
      <c r="T152" s="359"/>
      <c r="X152" s="359"/>
      <c r="Y152" s="359"/>
      <c r="Z152" s="359"/>
      <c r="AA152" s="359"/>
      <c r="AF152" s="359"/>
      <c r="AG152" s="359"/>
      <c r="AH152" s="359"/>
      <c r="AI152" s="359"/>
      <c r="AM152" s="359"/>
      <c r="AN152" s="359"/>
      <c r="AO152" s="359"/>
      <c r="AP152" s="359"/>
      <c r="AT152" s="359"/>
      <c r="AU152" s="359"/>
      <c r="AV152" s="359"/>
      <c r="AW152" s="359"/>
    </row>
    <row r="153" spans="1:49" x14ac:dyDescent="0.35">
      <c r="A153" s="237"/>
      <c r="B153" s="237"/>
      <c r="C153" s="237"/>
      <c r="D153" s="238"/>
      <c r="E153" s="237"/>
      <c r="F153" s="237"/>
      <c r="G153" s="15"/>
      <c r="H153" s="15"/>
      <c r="I153" s="15"/>
      <c r="J153" s="359"/>
      <c r="K153" s="359"/>
      <c r="L153" s="359"/>
      <c r="M153" s="359"/>
      <c r="Q153" s="359"/>
      <c r="R153" s="359"/>
      <c r="S153" s="359"/>
      <c r="T153" s="359"/>
      <c r="X153" s="359"/>
      <c r="Y153" s="359"/>
      <c r="Z153" s="359"/>
      <c r="AA153" s="359"/>
      <c r="AF153" s="359"/>
      <c r="AG153" s="359"/>
      <c r="AH153" s="359"/>
      <c r="AI153" s="359"/>
      <c r="AM153" s="359"/>
      <c r="AN153" s="359"/>
      <c r="AO153" s="359"/>
      <c r="AP153" s="359"/>
      <c r="AT153" s="359"/>
      <c r="AU153" s="359"/>
      <c r="AV153" s="359"/>
      <c r="AW153" s="359"/>
    </row>
    <row r="154" spans="1:49" x14ac:dyDescent="0.35">
      <c r="A154" s="237"/>
      <c r="B154" s="237"/>
      <c r="C154" s="237"/>
      <c r="D154" s="238"/>
      <c r="E154" s="237"/>
      <c r="F154" s="237"/>
      <c r="G154" s="15"/>
      <c r="H154" s="15"/>
      <c r="I154" s="15"/>
      <c r="J154" s="359"/>
      <c r="K154" s="359"/>
      <c r="L154" s="359"/>
      <c r="M154" s="359"/>
      <c r="Q154" s="359"/>
      <c r="R154" s="359"/>
      <c r="S154" s="359"/>
      <c r="T154" s="359"/>
      <c r="X154" s="359"/>
      <c r="Y154" s="359"/>
      <c r="Z154" s="359"/>
      <c r="AA154" s="359"/>
      <c r="AF154" s="359"/>
      <c r="AG154" s="359"/>
      <c r="AH154" s="359"/>
      <c r="AI154" s="359"/>
      <c r="AM154" s="359"/>
      <c r="AN154" s="359"/>
      <c r="AO154" s="359"/>
      <c r="AP154" s="359"/>
      <c r="AT154" s="359"/>
      <c r="AU154" s="359"/>
      <c r="AV154" s="359"/>
      <c r="AW154" s="359"/>
    </row>
    <row r="155" spans="1:49" x14ac:dyDescent="0.35">
      <c r="A155" s="237"/>
      <c r="B155" s="237"/>
      <c r="C155" s="237"/>
      <c r="D155" s="238"/>
      <c r="E155" s="237"/>
      <c r="F155" s="237"/>
      <c r="G155" s="15"/>
      <c r="H155" s="15"/>
      <c r="I155" s="15"/>
      <c r="J155" s="359"/>
      <c r="K155" s="359"/>
      <c r="L155" s="359"/>
      <c r="M155" s="359"/>
      <c r="Q155" s="359"/>
      <c r="R155" s="359"/>
      <c r="S155" s="359"/>
      <c r="T155" s="359"/>
      <c r="X155" s="359"/>
      <c r="Y155" s="359"/>
      <c r="Z155" s="359"/>
      <c r="AA155" s="359"/>
      <c r="AF155" s="359"/>
      <c r="AG155" s="359"/>
      <c r="AH155" s="359"/>
      <c r="AI155" s="359"/>
      <c r="AM155" s="359"/>
      <c r="AN155" s="359"/>
      <c r="AO155" s="359"/>
      <c r="AP155" s="359"/>
      <c r="AT155" s="359"/>
      <c r="AU155" s="359"/>
      <c r="AV155" s="359"/>
      <c r="AW155" s="359"/>
    </row>
    <row r="156" spans="1:49" x14ac:dyDescent="0.35">
      <c r="A156" s="237"/>
      <c r="B156" s="237"/>
      <c r="C156" s="237"/>
      <c r="D156" s="238"/>
      <c r="E156" s="237"/>
      <c r="F156" s="237"/>
      <c r="G156" s="15"/>
      <c r="H156" s="15"/>
      <c r="I156" s="15"/>
      <c r="J156" s="359"/>
      <c r="K156" s="359"/>
      <c r="L156" s="359"/>
      <c r="M156" s="359"/>
      <c r="Q156" s="359"/>
      <c r="R156" s="359"/>
      <c r="S156" s="359"/>
      <c r="T156" s="359"/>
      <c r="X156" s="359"/>
      <c r="Y156" s="359"/>
      <c r="Z156" s="359"/>
      <c r="AA156" s="359"/>
      <c r="AF156" s="359"/>
      <c r="AG156" s="359"/>
      <c r="AH156" s="359"/>
      <c r="AI156" s="359"/>
      <c r="AM156" s="359"/>
      <c r="AN156" s="359"/>
      <c r="AO156" s="359"/>
      <c r="AP156" s="359"/>
      <c r="AT156" s="359"/>
      <c r="AU156" s="359"/>
      <c r="AV156" s="359"/>
      <c r="AW156" s="359"/>
    </row>
    <row r="157" spans="1:49" x14ac:dyDescent="0.35">
      <c r="A157" s="237"/>
      <c r="B157" s="237"/>
      <c r="C157" s="237"/>
      <c r="D157" s="238"/>
      <c r="E157" s="237"/>
      <c r="F157" s="237"/>
      <c r="G157" s="15"/>
      <c r="H157" s="15"/>
      <c r="I157" s="15"/>
      <c r="J157" s="359"/>
      <c r="K157" s="359"/>
      <c r="L157" s="359"/>
      <c r="M157" s="359"/>
      <c r="Q157" s="359"/>
      <c r="R157" s="359"/>
      <c r="S157" s="359"/>
      <c r="T157" s="359"/>
      <c r="X157" s="359"/>
      <c r="Y157" s="359"/>
      <c r="Z157" s="359"/>
      <c r="AA157" s="359"/>
      <c r="AF157" s="359"/>
      <c r="AG157" s="359"/>
      <c r="AH157" s="359"/>
      <c r="AI157" s="359"/>
      <c r="AM157" s="359"/>
      <c r="AN157" s="359"/>
      <c r="AO157" s="359"/>
      <c r="AP157" s="359"/>
      <c r="AT157" s="359"/>
      <c r="AU157" s="359"/>
      <c r="AV157" s="359"/>
      <c r="AW157" s="359"/>
    </row>
    <row r="158" spans="1:49" x14ac:dyDescent="0.35">
      <c r="A158" s="237"/>
      <c r="B158" s="237"/>
      <c r="C158" s="237"/>
      <c r="D158" s="238"/>
      <c r="E158" s="237"/>
      <c r="F158" s="237"/>
      <c r="G158" s="15"/>
      <c r="H158" s="15"/>
      <c r="I158" s="15"/>
      <c r="J158" s="359"/>
      <c r="K158" s="359"/>
      <c r="L158" s="359"/>
      <c r="M158" s="359"/>
      <c r="Q158" s="359"/>
      <c r="R158" s="359"/>
      <c r="S158" s="359"/>
      <c r="T158" s="359"/>
      <c r="X158" s="359"/>
      <c r="Y158" s="359"/>
      <c r="Z158" s="359"/>
      <c r="AA158" s="359"/>
      <c r="AF158" s="359"/>
      <c r="AG158" s="359"/>
      <c r="AH158" s="359"/>
      <c r="AI158" s="359"/>
      <c r="AM158" s="359"/>
      <c r="AN158" s="359"/>
      <c r="AO158" s="359"/>
      <c r="AP158" s="359"/>
      <c r="AT158" s="359"/>
      <c r="AU158" s="359"/>
      <c r="AV158" s="359"/>
      <c r="AW158" s="359"/>
    </row>
    <row r="159" spans="1:49" x14ac:dyDescent="0.35">
      <c r="A159" s="237"/>
      <c r="B159" s="237"/>
      <c r="C159" s="237"/>
      <c r="D159" s="238"/>
      <c r="E159" s="237"/>
      <c r="F159" s="237"/>
      <c r="G159" s="15"/>
      <c r="H159" s="15"/>
      <c r="I159" s="15"/>
      <c r="J159" s="359"/>
      <c r="K159" s="359"/>
      <c r="L159" s="359"/>
      <c r="M159" s="359"/>
      <c r="Q159" s="359"/>
      <c r="R159" s="359"/>
      <c r="S159" s="359"/>
      <c r="T159" s="359"/>
      <c r="X159" s="359"/>
      <c r="Y159" s="359"/>
      <c r="Z159" s="359"/>
      <c r="AA159" s="359"/>
      <c r="AF159" s="359"/>
      <c r="AG159" s="359"/>
      <c r="AH159" s="359"/>
      <c r="AI159" s="359"/>
      <c r="AM159" s="359"/>
      <c r="AN159" s="359"/>
      <c r="AO159" s="359"/>
      <c r="AP159" s="359"/>
      <c r="AT159" s="359"/>
      <c r="AU159" s="359"/>
      <c r="AV159" s="359"/>
      <c r="AW159" s="359"/>
    </row>
    <row r="160" spans="1:49" x14ac:dyDescent="0.35">
      <c r="A160" s="237"/>
      <c r="B160" s="237"/>
      <c r="C160" s="237"/>
      <c r="D160" s="238"/>
      <c r="E160" s="237"/>
      <c r="F160" s="237"/>
      <c r="G160" s="15"/>
      <c r="H160" s="15"/>
      <c r="I160" s="15"/>
      <c r="J160" s="359"/>
      <c r="K160" s="359"/>
      <c r="L160" s="359"/>
      <c r="M160" s="359"/>
      <c r="Q160" s="359"/>
      <c r="R160" s="359"/>
      <c r="S160" s="359"/>
      <c r="T160" s="359"/>
      <c r="X160" s="359"/>
      <c r="Y160" s="359"/>
      <c r="Z160" s="359"/>
      <c r="AA160" s="359"/>
      <c r="AF160" s="359"/>
      <c r="AG160" s="359"/>
      <c r="AH160" s="359"/>
      <c r="AI160" s="359"/>
      <c r="AM160" s="359"/>
      <c r="AN160" s="359"/>
      <c r="AO160" s="359"/>
      <c r="AP160" s="359"/>
      <c r="AT160" s="359"/>
      <c r="AU160" s="359"/>
      <c r="AV160" s="359"/>
      <c r="AW160" s="359"/>
    </row>
    <row r="161" spans="1:49" x14ac:dyDescent="0.35">
      <c r="A161" s="237"/>
      <c r="B161" s="237"/>
      <c r="C161" s="237"/>
      <c r="D161" s="238"/>
      <c r="E161" s="237"/>
      <c r="F161" s="237"/>
      <c r="G161" s="15"/>
      <c r="H161" s="15"/>
      <c r="I161" s="15"/>
      <c r="J161" s="359"/>
      <c r="K161" s="359"/>
      <c r="L161" s="359"/>
      <c r="M161" s="359"/>
      <c r="Q161" s="359"/>
      <c r="R161" s="359"/>
      <c r="S161" s="359"/>
      <c r="T161" s="359"/>
      <c r="X161" s="359"/>
      <c r="Y161" s="359"/>
      <c r="Z161" s="359"/>
      <c r="AA161" s="359"/>
      <c r="AF161" s="359"/>
      <c r="AG161" s="359"/>
      <c r="AH161" s="359"/>
      <c r="AI161" s="359"/>
      <c r="AM161" s="359"/>
      <c r="AN161" s="359"/>
      <c r="AO161" s="359"/>
      <c r="AP161" s="359"/>
      <c r="AT161" s="359"/>
      <c r="AU161" s="359"/>
      <c r="AV161" s="359"/>
      <c r="AW161" s="359"/>
    </row>
    <row r="162" spans="1:49" x14ac:dyDescent="0.35">
      <c r="A162" s="237"/>
      <c r="B162" s="237"/>
      <c r="C162" s="237"/>
      <c r="D162" s="238"/>
      <c r="E162" s="237"/>
      <c r="F162" s="237"/>
      <c r="G162" s="15"/>
      <c r="H162" s="15"/>
      <c r="I162" s="15"/>
      <c r="J162" s="359"/>
      <c r="K162" s="359"/>
      <c r="L162" s="359"/>
      <c r="M162" s="359"/>
      <c r="Q162" s="359"/>
      <c r="R162" s="359"/>
      <c r="S162" s="359"/>
      <c r="T162" s="359"/>
      <c r="X162" s="359"/>
      <c r="Y162" s="359"/>
      <c r="Z162" s="359"/>
      <c r="AA162" s="359"/>
      <c r="AF162" s="359"/>
      <c r="AG162" s="359"/>
      <c r="AH162" s="359"/>
      <c r="AI162" s="359"/>
      <c r="AM162" s="359"/>
      <c r="AN162" s="359"/>
      <c r="AO162" s="359"/>
      <c r="AP162" s="359"/>
      <c r="AT162" s="359"/>
      <c r="AU162" s="359"/>
      <c r="AV162" s="359"/>
      <c r="AW162" s="359"/>
    </row>
    <row r="163" spans="1:49" x14ac:dyDescent="0.35">
      <c r="A163" s="237"/>
      <c r="B163" s="237"/>
      <c r="C163" s="237"/>
      <c r="D163" s="238"/>
      <c r="E163" s="237"/>
      <c r="F163" s="237"/>
      <c r="G163" s="15"/>
      <c r="H163" s="15"/>
      <c r="I163" s="15"/>
      <c r="J163" s="359"/>
      <c r="K163" s="359"/>
      <c r="L163" s="359"/>
      <c r="M163" s="359"/>
      <c r="Q163" s="359"/>
      <c r="R163" s="359"/>
      <c r="S163" s="359"/>
      <c r="T163" s="359"/>
      <c r="X163" s="359"/>
      <c r="Y163" s="359"/>
      <c r="Z163" s="359"/>
      <c r="AA163" s="359"/>
      <c r="AF163" s="359"/>
      <c r="AG163" s="359"/>
      <c r="AH163" s="359"/>
      <c r="AI163" s="359"/>
      <c r="AM163" s="359"/>
      <c r="AN163" s="359"/>
      <c r="AO163" s="359"/>
      <c r="AP163" s="359"/>
      <c r="AT163" s="359"/>
      <c r="AU163" s="359"/>
      <c r="AV163" s="359"/>
      <c r="AW163" s="359"/>
    </row>
    <row r="164" spans="1:49" x14ac:dyDescent="0.35">
      <c r="A164" s="237"/>
      <c r="B164" s="237"/>
      <c r="C164" s="237"/>
      <c r="D164" s="238"/>
      <c r="E164" s="237"/>
      <c r="F164" s="237"/>
      <c r="G164" s="15"/>
      <c r="H164" s="15"/>
      <c r="I164" s="15"/>
      <c r="J164" s="359"/>
      <c r="K164" s="359"/>
      <c r="L164" s="359"/>
      <c r="M164" s="359"/>
      <c r="Q164" s="359"/>
      <c r="R164" s="359"/>
      <c r="S164" s="359"/>
      <c r="T164" s="359"/>
      <c r="X164" s="359"/>
      <c r="Y164" s="359"/>
      <c r="Z164" s="359"/>
      <c r="AA164" s="359"/>
      <c r="AF164" s="359"/>
      <c r="AG164" s="359"/>
      <c r="AH164" s="359"/>
      <c r="AI164" s="359"/>
      <c r="AM164" s="359"/>
      <c r="AN164" s="359"/>
      <c r="AO164" s="359"/>
      <c r="AP164" s="359"/>
      <c r="AT164" s="359"/>
      <c r="AU164" s="359"/>
      <c r="AV164" s="359"/>
      <c r="AW164" s="359"/>
    </row>
    <row r="165" spans="1:49" x14ac:dyDescent="0.35">
      <c r="A165" s="237"/>
      <c r="B165" s="237"/>
      <c r="C165" s="237"/>
      <c r="D165" s="238"/>
      <c r="E165" s="237"/>
      <c r="F165" s="237"/>
      <c r="G165" s="15"/>
      <c r="H165" s="15"/>
      <c r="I165" s="15"/>
      <c r="J165" s="359"/>
      <c r="K165" s="359"/>
      <c r="L165" s="359"/>
      <c r="M165" s="359"/>
      <c r="Q165" s="359"/>
      <c r="R165" s="359"/>
      <c r="S165" s="359"/>
      <c r="T165" s="359"/>
      <c r="X165" s="359"/>
      <c r="Y165" s="359"/>
      <c r="Z165" s="359"/>
      <c r="AA165" s="359"/>
      <c r="AF165" s="359"/>
      <c r="AG165" s="359"/>
      <c r="AH165" s="359"/>
      <c r="AI165" s="359"/>
      <c r="AM165" s="359"/>
      <c r="AN165" s="359"/>
      <c r="AO165" s="359"/>
      <c r="AP165" s="359"/>
      <c r="AT165" s="359"/>
      <c r="AU165" s="359"/>
      <c r="AV165" s="359"/>
      <c r="AW165" s="359"/>
    </row>
    <row r="166" spans="1:49" x14ac:dyDescent="0.35">
      <c r="A166" s="237"/>
      <c r="B166" s="237"/>
      <c r="C166" s="237"/>
      <c r="D166" s="238"/>
      <c r="E166" s="237"/>
      <c r="F166" s="237"/>
      <c r="G166" s="15"/>
      <c r="H166" s="15"/>
      <c r="I166" s="15"/>
      <c r="J166" s="359"/>
      <c r="K166" s="359"/>
      <c r="L166" s="359"/>
      <c r="M166" s="359"/>
      <c r="Q166" s="359"/>
      <c r="R166" s="359"/>
      <c r="S166" s="359"/>
      <c r="T166" s="359"/>
      <c r="X166" s="359"/>
      <c r="Y166" s="359"/>
      <c r="Z166" s="359"/>
      <c r="AA166" s="359"/>
      <c r="AF166" s="359"/>
      <c r="AG166" s="359"/>
      <c r="AH166" s="359"/>
      <c r="AI166" s="359"/>
      <c r="AM166" s="359"/>
      <c r="AN166" s="359"/>
      <c r="AO166" s="359"/>
      <c r="AP166" s="359"/>
      <c r="AT166" s="359"/>
      <c r="AU166" s="359"/>
      <c r="AV166" s="359"/>
      <c r="AW166" s="359"/>
    </row>
    <row r="167" spans="1:49" x14ac:dyDescent="0.35">
      <c r="A167" s="237"/>
      <c r="B167" s="237"/>
      <c r="C167" s="237"/>
      <c r="D167" s="238"/>
      <c r="E167" s="237"/>
      <c r="F167" s="237"/>
      <c r="G167" s="15"/>
      <c r="H167" s="15"/>
      <c r="I167" s="15"/>
      <c r="J167" s="359"/>
      <c r="K167" s="359"/>
      <c r="L167" s="359"/>
      <c r="M167" s="359"/>
      <c r="Q167" s="359"/>
      <c r="R167" s="359"/>
      <c r="S167" s="359"/>
      <c r="T167" s="359"/>
      <c r="X167" s="359"/>
      <c r="Y167" s="359"/>
      <c r="Z167" s="359"/>
      <c r="AA167" s="359"/>
      <c r="AF167" s="359"/>
      <c r="AG167" s="359"/>
      <c r="AH167" s="359"/>
      <c r="AI167" s="359"/>
      <c r="AM167" s="359"/>
      <c r="AN167" s="359"/>
      <c r="AO167" s="359"/>
      <c r="AP167" s="359"/>
      <c r="AT167" s="359"/>
      <c r="AU167" s="359"/>
      <c r="AV167" s="359"/>
      <c r="AW167" s="359"/>
    </row>
    <row r="168" spans="1:49" x14ac:dyDescent="0.35">
      <c r="A168" s="237"/>
      <c r="B168" s="237"/>
      <c r="C168" s="237"/>
      <c r="D168" s="238"/>
      <c r="E168" s="237"/>
      <c r="F168" s="237"/>
      <c r="G168" s="15"/>
      <c r="H168" s="15"/>
      <c r="I168" s="15"/>
      <c r="J168" s="359"/>
      <c r="K168" s="359"/>
      <c r="L168" s="359"/>
      <c r="M168" s="359"/>
      <c r="Q168" s="359"/>
      <c r="R168" s="359"/>
      <c r="S168" s="359"/>
      <c r="T168" s="359"/>
      <c r="X168" s="359"/>
      <c r="Y168" s="359"/>
      <c r="Z168" s="359"/>
      <c r="AA168" s="359"/>
      <c r="AF168" s="359"/>
      <c r="AG168" s="359"/>
      <c r="AH168" s="359"/>
      <c r="AI168" s="359"/>
      <c r="AM168" s="359"/>
      <c r="AN168" s="359"/>
      <c r="AO168" s="359"/>
      <c r="AP168" s="359"/>
      <c r="AT168" s="359"/>
      <c r="AU168" s="359"/>
      <c r="AV168" s="359"/>
      <c r="AW168" s="359"/>
    </row>
    <row r="169" spans="1:49" x14ac:dyDescent="0.35">
      <c r="A169" s="237"/>
      <c r="B169" s="237"/>
      <c r="C169" s="237"/>
      <c r="D169" s="238"/>
      <c r="E169" s="237"/>
      <c r="F169" s="237"/>
      <c r="G169" s="15"/>
      <c r="H169" s="15"/>
      <c r="I169" s="15"/>
      <c r="J169" s="359"/>
      <c r="K169" s="359"/>
      <c r="L169" s="359"/>
      <c r="M169" s="359"/>
      <c r="Q169" s="359"/>
      <c r="R169" s="359"/>
      <c r="S169" s="359"/>
      <c r="T169" s="359"/>
      <c r="X169" s="359"/>
      <c r="Y169" s="359"/>
      <c r="Z169" s="359"/>
      <c r="AA169" s="359"/>
      <c r="AF169" s="359"/>
      <c r="AG169" s="359"/>
      <c r="AH169" s="359"/>
      <c r="AI169" s="359"/>
      <c r="AM169" s="359"/>
      <c r="AN169" s="359"/>
      <c r="AO169" s="359"/>
      <c r="AP169" s="359"/>
      <c r="AT169" s="359"/>
      <c r="AU169" s="359"/>
      <c r="AV169" s="359"/>
      <c r="AW169" s="359"/>
    </row>
    <row r="170" spans="1:49" x14ac:dyDescent="0.35">
      <c r="A170" s="237"/>
      <c r="B170" s="237"/>
      <c r="C170" s="237"/>
      <c r="D170" s="238"/>
      <c r="E170" s="237"/>
      <c r="F170" s="237"/>
      <c r="G170" s="15"/>
      <c r="H170" s="15"/>
      <c r="I170" s="15"/>
      <c r="J170" s="359"/>
      <c r="K170" s="359"/>
      <c r="L170" s="359"/>
      <c r="M170" s="359"/>
      <c r="Q170" s="359"/>
      <c r="R170" s="359"/>
      <c r="S170" s="359"/>
      <c r="T170" s="359"/>
      <c r="X170" s="359"/>
      <c r="Y170" s="359"/>
      <c r="Z170" s="359"/>
      <c r="AA170" s="359"/>
      <c r="AF170" s="359"/>
      <c r="AG170" s="359"/>
      <c r="AH170" s="359"/>
      <c r="AI170" s="359"/>
      <c r="AM170" s="359"/>
      <c r="AN170" s="359"/>
      <c r="AO170" s="359"/>
      <c r="AP170" s="359"/>
      <c r="AT170" s="359"/>
      <c r="AU170" s="359"/>
      <c r="AV170" s="359"/>
      <c r="AW170" s="359"/>
    </row>
    <row r="171" spans="1:49" x14ac:dyDescent="0.35">
      <c r="A171" s="237"/>
      <c r="B171" s="237"/>
      <c r="C171" s="237"/>
      <c r="D171" s="238"/>
      <c r="E171" s="237"/>
      <c r="F171" s="237"/>
      <c r="G171" s="15"/>
      <c r="H171" s="15"/>
      <c r="I171" s="15"/>
      <c r="J171" s="359"/>
      <c r="K171" s="359"/>
      <c r="L171" s="359"/>
      <c r="M171" s="359"/>
      <c r="Q171" s="359"/>
      <c r="R171" s="359"/>
      <c r="S171" s="359"/>
      <c r="T171" s="359"/>
      <c r="X171" s="359"/>
      <c r="Y171" s="359"/>
      <c r="Z171" s="359"/>
      <c r="AA171" s="359"/>
      <c r="AF171" s="359"/>
      <c r="AG171" s="359"/>
      <c r="AH171" s="359"/>
      <c r="AI171" s="359"/>
      <c r="AM171" s="359"/>
      <c r="AN171" s="359"/>
      <c r="AO171" s="359"/>
      <c r="AP171" s="359"/>
      <c r="AT171" s="359"/>
      <c r="AU171" s="359"/>
      <c r="AV171" s="359"/>
      <c r="AW171" s="359"/>
    </row>
    <row r="172" spans="1:49" x14ac:dyDescent="0.35">
      <c r="A172" s="237"/>
      <c r="B172" s="237"/>
      <c r="C172" s="237"/>
      <c r="D172" s="238"/>
      <c r="E172" s="237"/>
      <c r="F172" s="237"/>
      <c r="G172" s="15"/>
      <c r="H172" s="15"/>
      <c r="I172" s="15"/>
      <c r="J172" s="359"/>
      <c r="K172" s="359"/>
      <c r="L172" s="359"/>
      <c r="M172" s="359"/>
      <c r="Q172" s="359"/>
      <c r="R172" s="359"/>
      <c r="S172" s="359"/>
      <c r="T172" s="359"/>
      <c r="X172" s="359"/>
      <c r="Y172" s="359"/>
      <c r="Z172" s="359"/>
      <c r="AA172" s="359"/>
      <c r="AF172" s="359"/>
      <c r="AG172" s="359"/>
      <c r="AH172" s="359"/>
      <c r="AI172" s="359"/>
      <c r="AM172" s="359"/>
      <c r="AN172" s="359"/>
      <c r="AO172" s="359"/>
      <c r="AP172" s="359"/>
      <c r="AT172" s="359"/>
      <c r="AU172" s="359"/>
      <c r="AV172" s="359"/>
      <c r="AW172" s="359"/>
    </row>
    <row r="173" spans="1:49" x14ac:dyDescent="0.35">
      <c r="A173" s="237"/>
      <c r="B173" s="237"/>
      <c r="C173" s="237"/>
      <c r="D173" s="238"/>
      <c r="E173" s="237"/>
      <c r="F173" s="237"/>
      <c r="G173" s="15"/>
      <c r="H173" s="15"/>
      <c r="I173" s="15"/>
      <c r="J173" s="359"/>
      <c r="K173" s="359"/>
      <c r="L173" s="359"/>
      <c r="M173" s="359"/>
      <c r="Q173" s="359"/>
      <c r="R173" s="359"/>
      <c r="S173" s="359"/>
      <c r="T173" s="359"/>
      <c r="X173" s="359"/>
      <c r="Y173" s="359"/>
      <c r="Z173" s="359"/>
      <c r="AA173" s="359"/>
      <c r="AF173" s="359"/>
      <c r="AG173" s="359"/>
      <c r="AH173" s="359"/>
      <c r="AI173" s="359"/>
      <c r="AM173" s="359"/>
      <c r="AN173" s="359"/>
      <c r="AO173" s="359"/>
      <c r="AP173" s="359"/>
      <c r="AT173" s="359"/>
      <c r="AU173" s="359"/>
      <c r="AV173" s="359"/>
      <c r="AW173" s="359"/>
    </row>
    <row r="174" spans="1:49" x14ac:dyDescent="0.35">
      <c r="A174" s="237"/>
      <c r="B174" s="237"/>
      <c r="C174" s="237"/>
      <c r="D174" s="238"/>
      <c r="E174" s="237"/>
      <c r="F174" s="237"/>
      <c r="G174" s="15"/>
      <c r="H174" s="15"/>
      <c r="I174" s="15"/>
      <c r="J174" s="359"/>
      <c r="K174" s="359"/>
      <c r="L174" s="359"/>
      <c r="M174" s="359"/>
      <c r="Q174" s="359"/>
      <c r="R174" s="359"/>
      <c r="S174" s="359"/>
      <c r="T174" s="359"/>
      <c r="X174" s="359"/>
      <c r="Y174" s="359"/>
      <c r="Z174" s="359"/>
      <c r="AA174" s="359"/>
      <c r="AF174" s="359"/>
      <c r="AG174" s="359"/>
      <c r="AH174" s="359"/>
      <c r="AI174" s="359"/>
      <c r="AM174" s="359"/>
      <c r="AN174" s="359"/>
      <c r="AO174" s="359"/>
      <c r="AP174" s="359"/>
      <c r="AT174" s="359"/>
      <c r="AU174" s="359"/>
      <c r="AV174" s="359"/>
      <c r="AW174" s="359"/>
    </row>
    <row r="175" spans="1:49" x14ac:dyDescent="0.35">
      <c r="A175" s="237"/>
      <c r="B175" s="237"/>
      <c r="C175" s="237"/>
      <c r="D175" s="238"/>
      <c r="E175" s="237"/>
      <c r="F175" s="237"/>
      <c r="G175" s="15"/>
      <c r="H175" s="15"/>
      <c r="I175" s="15"/>
      <c r="J175" s="359"/>
      <c r="K175" s="359"/>
      <c r="L175" s="359"/>
      <c r="M175" s="359"/>
      <c r="Q175" s="359"/>
      <c r="R175" s="359"/>
      <c r="S175" s="359"/>
      <c r="T175" s="359"/>
      <c r="X175" s="359"/>
      <c r="Y175" s="359"/>
      <c r="Z175" s="359"/>
      <c r="AA175" s="359"/>
      <c r="AF175" s="359"/>
      <c r="AG175" s="359"/>
      <c r="AH175" s="359"/>
      <c r="AI175" s="359"/>
      <c r="AM175" s="359"/>
      <c r="AN175" s="359"/>
      <c r="AO175" s="359"/>
      <c r="AP175" s="359"/>
      <c r="AT175" s="359"/>
      <c r="AU175" s="359"/>
      <c r="AV175" s="359"/>
      <c r="AW175" s="359"/>
    </row>
    <row r="176" spans="1:49" x14ac:dyDescent="0.35">
      <c r="A176" s="237"/>
      <c r="B176" s="237"/>
      <c r="C176" s="237"/>
      <c r="D176" s="238"/>
      <c r="E176" s="237"/>
      <c r="F176" s="237"/>
      <c r="G176" s="15"/>
      <c r="H176" s="15"/>
      <c r="I176" s="15"/>
      <c r="J176" s="359"/>
      <c r="K176" s="359"/>
      <c r="L176" s="359"/>
      <c r="M176" s="359"/>
      <c r="Q176" s="359"/>
      <c r="R176" s="359"/>
      <c r="S176" s="359"/>
      <c r="T176" s="359"/>
      <c r="X176" s="359"/>
      <c r="Y176" s="359"/>
      <c r="Z176" s="359"/>
      <c r="AA176" s="359"/>
      <c r="AF176" s="359"/>
      <c r="AG176" s="359"/>
      <c r="AH176" s="359"/>
      <c r="AI176" s="359"/>
      <c r="AM176" s="359"/>
      <c r="AN176" s="359"/>
      <c r="AO176" s="359"/>
      <c r="AP176" s="359"/>
      <c r="AT176" s="359"/>
      <c r="AU176" s="359"/>
      <c r="AV176" s="359"/>
      <c r="AW176" s="359"/>
    </row>
    <row r="177" spans="1:49" x14ac:dyDescent="0.35">
      <c r="A177" s="237"/>
      <c r="B177" s="237"/>
      <c r="C177" s="237"/>
      <c r="D177" s="238"/>
      <c r="E177" s="237"/>
      <c r="F177" s="237"/>
      <c r="G177" s="15"/>
      <c r="H177" s="15"/>
      <c r="I177" s="15"/>
      <c r="J177" s="359"/>
      <c r="K177" s="359"/>
      <c r="L177" s="359"/>
      <c r="M177" s="359"/>
      <c r="Q177" s="359"/>
      <c r="R177" s="359"/>
      <c r="S177" s="359"/>
      <c r="T177" s="359"/>
      <c r="X177" s="359"/>
      <c r="Y177" s="359"/>
      <c r="Z177" s="359"/>
      <c r="AA177" s="359"/>
      <c r="AF177" s="359"/>
      <c r="AG177" s="359"/>
      <c r="AH177" s="359"/>
      <c r="AI177" s="359"/>
      <c r="AM177" s="359"/>
      <c r="AN177" s="359"/>
      <c r="AO177" s="359"/>
      <c r="AP177" s="359"/>
      <c r="AT177" s="359"/>
      <c r="AU177" s="359"/>
      <c r="AV177" s="359"/>
      <c r="AW177" s="359"/>
    </row>
    <row r="178" spans="1:49" x14ac:dyDescent="0.35">
      <c r="A178" s="237"/>
      <c r="B178" s="237"/>
      <c r="C178" s="237"/>
      <c r="D178" s="238"/>
      <c r="E178" s="237"/>
      <c r="F178" s="237"/>
      <c r="G178" s="15"/>
      <c r="H178" s="15"/>
      <c r="I178" s="15"/>
      <c r="J178" s="359"/>
      <c r="K178" s="359"/>
      <c r="L178" s="359"/>
      <c r="M178" s="359"/>
      <c r="Q178" s="359"/>
      <c r="R178" s="359"/>
      <c r="S178" s="359"/>
      <c r="T178" s="359"/>
      <c r="X178" s="359"/>
      <c r="Y178" s="359"/>
      <c r="Z178" s="359"/>
      <c r="AA178" s="359"/>
      <c r="AF178" s="359"/>
      <c r="AG178" s="359"/>
      <c r="AH178" s="359"/>
      <c r="AI178" s="359"/>
      <c r="AM178" s="359"/>
      <c r="AN178" s="359"/>
      <c r="AO178" s="359"/>
      <c r="AP178" s="359"/>
      <c r="AT178" s="359"/>
      <c r="AU178" s="359"/>
      <c r="AV178" s="359"/>
      <c r="AW178" s="359"/>
    </row>
    <row r="179" spans="1:49" x14ac:dyDescent="0.35">
      <c r="A179" s="237"/>
      <c r="B179" s="237"/>
      <c r="C179" s="237"/>
      <c r="D179" s="238"/>
      <c r="E179" s="237"/>
      <c r="F179" s="237"/>
      <c r="G179" s="15"/>
      <c r="H179" s="15"/>
      <c r="I179" s="15"/>
      <c r="J179" s="359"/>
      <c r="K179" s="359"/>
      <c r="L179" s="359"/>
      <c r="M179" s="359"/>
      <c r="Q179" s="359"/>
      <c r="R179" s="359"/>
      <c r="S179" s="359"/>
      <c r="T179" s="359"/>
      <c r="X179" s="359"/>
      <c r="Y179" s="359"/>
      <c r="Z179" s="359"/>
      <c r="AA179" s="359"/>
      <c r="AF179" s="359"/>
      <c r="AG179" s="359"/>
      <c r="AH179" s="359"/>
      <c r="AI179" s="359"/>
      <c r="AM179" s="359"/>
      <c r="AN179" s="359"/>
      <c r="AO179" s="359"/>
      <c r="AP179" s="359"/>
      <c r="AT179" s="359"/>
      <c r="AU179" s="359"/>
      <c r="AV179" s="359"/>
      <c r="AW179" s="359"/>
    </row>
    <row r="180" spans="1:49" x14ac:dyDescent="0.35">
      <c r="A180" s="237"/>
      <c r="B180" s="237"/>
      <c r="C180" s="237"/>
      <c r="D180" s="238"/>
      <c r="E180" s="237"/>
      <c r="F180" s="237"/>
      <c r="G180" s="15"/>
      <c r="H180" s="15"/>
      <c r="I180" s="15"/>
      <c r="J180" s="359"/>
      <c r="K180" s="359"/>
      <c r="L180" s="359"/>
      <c r="M180" s="359"/>
      <c r="Q180" s="359"/>
      <c r="R180" s="359"/>
      <c r="S180" s="359"/>
      <c r="T180" s="359"/>
      <c r="X180" s="359"/>
      <c r="Y180" s="359"/>
      <c r="Z180" s="359"/>
      <c r="AA180" s="359"/>
      <c r="AF180" s="359"/>
      <c r="AG180" s="359"/>
      <c r="AH180" s="359"/>
      <c r="AI180" s="359"/>
      <c r="AM180" s="359"/>
      <c r="AN180" s="359"/>
      <c r="AO180" s="359"/>
      <c r="AP180" s="359"/>
      <c r="AT180" s="359"/>
      <c r="AU180" s="359"/>
      <c r="AV180" s="359"/>
      <c r="AW180" s="359"/>
    </row>
    <row r="181" spans="1:49" x14ac:dyDescent="0.35">
      <c r="A181" s="237"/>
      <c r="B181" s="237"/>
      <c r="C181" s="237"/>
      <c r="D181" s="238"/>
      <c r="E181" s="237"/>
      <c r="F181" s="237"/>
      <c r="G181" s="15"/>
      <c r="H181" s="15"/>
      <c r="I181" s="15"/>
      <c r="J181" s="359"/>
      <c r="K181" s="359"/>
      <c r="L181" s="359"/>
      <c r="M181" s="359"/>
      <c r="Q181" s="359"/>
      <c r="R181" s="359"/>
      <c r="S181" s="359"/>
      <c r="T181" s="359"/>
      <c r="X181" s="359"/>
      <c r="Y181" s="359"/>
      <c r="Z181" s="359"/>
      <c r="AA181" s="359"/>
      <c r="AF181" s="359"/>
      <c r="AG181" s="359"/>
      <c r="AH181" s="359"/>
      <c r="AI181" s="359"/>
      <c r="AM181" s="359"/>
      <c r="AN181" s="359"/>
      <c r="AO181" s="359"/>
      <c r="AP181" s="359"/>
      <c r="AT181" s="359"/>
      <c r="AU181" s="359"/>
      <c r="AV181" s="359"/>
      <c r="AW181" s="359"/>
    </row>
    <row r="182" spans="1:49" x14ac:dyDescent="0.35">
      <c r="A182" s="237"/>
      <c r="B182" s="237"/>
      <c r="C182" s="237"/>
      <c r="D182" s="238"/>
      <c r="E182" s="237"/>
      <c r="F182" s="237"/>
      <c r="G182" s="15"/>
      <c r="H182" s="15"/>
      <c r="I182" s="15"/>
      <c r="J182" s="359"/>
      <c r="K182" s="359"/>
      <c r="L182" s="359"/>
      <c r="M182" s="359"/>
      <c r="Q182" s="359"/>
      <c r="R182" s="359"/>
      <c r="S182" s="359"/>
      <c r="T182" s="359"/>
      <c r="X182" s="359"/>
      <c r="Y182" s="359"/>
      <c r="Z182" s="359"/>
      <c r="AA182" s="359"/>
      <c r="AF182" s="359"/>
      <c r="AG182" s="359"/>
      <c r="AH182" s="359"/>
      <c r="AI182" s="359"/>
      <c r="AM182" s="359"/>
      <c r="AN182" s="359"/>
      <c r="AO182" s="359"/>
      <c r="AP182" s="359"/>
      <c r="AT182" s="359"/>
      <c r="AU182" s="359"/>
      <c r="AV182" s="359"/>
      <c r="AW182" s="359"/>
    </row>
    <row r="183" spans="1:49" x14ac:dyDescent="0.35">
      <c r="A183" s="237"/>
      <c r="B183" s="237"/>
      <c r="C183" s="237"/>
      <c r="D183" s="238"/>
      <c r="E183" s="237"/>
      <c r="F183" s="237"/>
      <c r="G183" s="15"/>
      <c r="H183" s="15"/>
      <c r="I183" s="15"/>
      <c r="J183" s="359"/>
      <c r="K183" s="359"/>
      <c r="L183" s="359"/>
      <c r="M183" s="359"/>
      <c r="Q183" s="359"/>
      <c r="R183" s="359"/>
      <c r="S183" s="359"/>
      <c r="T183" s="359"/>
      <c r="X183" s="359"/>
      <c r="Y183" s="359"/>
      <c r="Z183" s="359"/>
      <c r="AA183" s="359"/>
      <c r="AF183" s="359"/>
      <c r="AG183" s="359"/>
      <c r="AH183" s="359"/>
      <c r="AI183" s="359"/>
      <c r="AM183" s="359"/>
      <c r="AN183" s="359"/>
      <c r="AO183" s="359"/>
      <c r="AP183" s="359"/>
      <c r="AT183" s="359"/>
      <c r="AU183" s="359"/>
      <c r="AV183" s="359"/>
      <c r="AW183" s="359"/>
    </row>
    <row r="184" spans="1:49" x14ac:dyDescent="0.35">
      <c r="A184" s="237"/>
      <c r="B184" s="237"/>
      <c r="C184" s="237"/>
      <c r="D184" s="238"/>
      <c r="E184" s="237"/>
      <c r="F184" s="237"/>
      <c r="G184" s="15"/>
      <c r="H184" s="15"/>
      <c r="I184" s="15"/>
      <c r="J184" s="359"/>
      <c r="K184" s="359"/>
      <c r="L184" s="359"/>
      <c r="M184" s="359"/>
      <c r="Q184" s="359"/>
      <c r="R184" s="359"/>
      <c r="S184" s="359"/>
      <c r="T184" s="359"/>
      <c r="X184" s="359"/>
      <c r="Y184" s="359"/>
      <c r="Z184" s="359"/>
      <c r="AA184" s="359"/>
      <c r="AF184" s="359"/>
      <c r="AG184" s="359"/>
      <c r="AH184" s="359"/>
      <c r="AI184" s="359"/>
      <c r="AM184" s="359"/>
      <c r="AN184" s="359"/>
      <c r="AO184" s="359"/>
      <c r="AP184" s="359"/>
      <c r="AT184" s="359"/>
      <c r="AU184" s="359"/>
      <c r="AV184" s="359"/>
      <c r="AW184" s="359"/>
    </row>
    <row r="185" spans="1:49" x14ac:dyDescent="0.35">
      <c r="A185" s="237"/>
      <c r="B185" s="237"/>
      <c r="C185" s="237"/>
      <c r="D185" s="238"/>
      <c r="E185" s="237"/>
      <c r="F185" s="237"/>
      <c r="G185" s="15"/>
      <c r="H185" s="15"/>
      <c r="I185" s="15"/>
      <c r="J185" s="359"/>
      <c r="K185" s="359"/>
      <c r="L185" s="359"/>
      <c r="M185" s="359"/>
      <c r="Q185" s="359"/>
      <c r="R185" s="359"/>
      <c r="S185" s="359"/>
      <c r="T185" s="359"/>
      <c r="X185" s="359"/>
      <c r="Y185" s="359"/>
      <c r="Z185" s="359"/>
      <c r="AA185" s="359"/>
      <c r="AF185" s="359"/>
      <c r="AG185" s="359"/>
      <c r="AH185" s="359"/>
      <c r="AI185" s="359"/>
      <c r="AM185" s="359"/>
      <c r="AN185" s="359"/>
      <c r="AO185" s="359"/>
      <c r="AP185" s="359"/>
      <c r="AT185" s="359"/>
      <c r="AU185" s="359"/>
      <c r="AV185" s="359"/>
      <c r="AW185" s="359"/>
    </row>
    <row r="186" spans="1:49" x14ac:dyDescent="0.35">
      <c r="A186" s="237"/>
      <c r="B186" s="237"/>
      <c r="C186" s="237"/>
      <c r="D186" s="238"/>
      <c r="E186" s="237"/>
      <c r="F186" s="237"/>
      <c r="G186" s="15"/>
      <c r="H186" s="15"/>
      <c r="I186" s="15"/>
      <c r="J186" s="359"/>
      <c r="K186" s="359"/>
      <c r="L186" s="359"/>
      <c r="M186" s="359"/>
      <c r="Q186" s="359"/>
      <c r="R186" s="359"/>
      <c r="S186" s="359"/>
      <c r="T186" s="359"/>
      <c r="X186" s="359"/>
      <c r="Y186" s="359"/>
      <c r="Z186" s="359"/>
      <c r="AA186" s="359"/>
      <c r="AF186" s="359"/>
      <c r="AG186" s="359"/>
      <c r="AH186" s="359"/>
      <c r="AI186" s="359"/>
      <c r="AM186" s="359"/>
      <c r="AN186" s="359"/>
      <c r="AO186" s="359"/>
      <c r="AP186" s="359"/>
      <c r="AT186" s="359"/>
      <c r="AU186" s="359"/>
      <c r="AV186" s="359"/>
      <c r="AW186" s="359"/>
    </row>
    <row r="187" spans="1:49" x14ac:dyDescent="0.35">
      <c r="A187" s="237"/>
      <c r="B187" s="237"/>
      <c r="C187" s="237"/>
      <c r="D187" s="238"/>
      <c r="E187" s="237"/>
      <c r="F187" s="237"/>
      <c r="G187" s="15"/>
      <c r="H187" s="15"/>
      <c r="I187" s="15"/>
      <c r="J187" s="359"/>
      <c r="K187" s="359"/>
      <c r="L187" s="359"/>
      <c r="M187" s="359"/>
      <c r="Q187" s="359"/>
      <c r="R187" s="359"/>
      <c r="S187" s="359"/>
      <c r="T187" s="359"/>
      <c r="X187" s="359"/>
      <c r="Y187" s="359"/>
      <c r="Z187" s="359"/>
      <c r="AA187" s="359"/>
      <c r="AF187" s="359"/>
      <c r="AG187" s="359"/>
      <c r="AH187" s="359"/>
      <c r="AI187" s="359"/>
      <c r="AM187" s="359"/>
      <c r="AN187" s="359"/>
      <c r="AO187" s="359"/>
      <c r="AP187" s="359"/>
      <c r="AT187" s="359"/>
      <c r="AU187" s="359"/>
      <c r="AV187" s="359"/>
      <c r="AW187" s="359"/>
    </row>
    <row r="188" spans="1:49" x14ac:dyDescent="0.35">
      <c r="A188" s="237"/>
      <c r="B188" s="237"/>
      <c r="C188" s="237"/>
      <c r="D188" s="238"/>
      <c r="E188" s="237"/>
      <c r="F188" s="237"/>
      <c r="G188" s="15"/>
      <c r="H188" s="15"/>
      <c r="I188" s="15"/>
      <c r="J188" s="359"/>
      <c r="K188" s="359"/>
      <c r="L188" s="359"/>
      <c r="M188" s="359"/>
      <c r="Q188" s="359"/>
      <c r="R188" s="359"/>
      <c r="S188" s="359"/>
      <c r="T188" s="359"/>
      <c r="X188" s="359"/>
      <c r="Y188" s="359"/>
      <c r="Z188" s="359"/>
      <c r="AA188" s="359"/>
      <c r="AF188" s="359"/>
      <c r="AG188" s="359"/>
      <c r="AH188" s="359"/>
      <c r="AI188" s="359"/>
      <c r="AM188" s="359"/>
      <c r="AN188" s="359"/>
      <c r="AO188" s="359"/>
      <c r="AP188" s="359"/>
      <c r="AT188" s="359"/>
      <c r="AU188" s="359"/>
      <c r="AV188" s="359"/>
      <c r="AW188" s="359"/>
    </row>
    <row r="189" spans="1:49" x14ac:dyDescent="0.35">
      <c r="A189" s="237"/>
      <c r="B189" s="237"/>
      <c r="C189" s="237"/>
      <c r="D189" s="238"/>
      <c r="E189" s="237"/>
      <c r="F189" s="237"/>
      <c r="G189" s="15"/>
      <c r="H189" s="15"/>
      <c r="I189" s="15"/>
      <c r="J189" s="359"/>
      <c r="K189" s="359"/>
      <c r="L189" s="359"/>
      <c r="M189" s="359"/>
      <c r="Q189" s="359"/>
      <c r="R189" s="359"/>
      <c r="S189" s="359"/>
      <c r="T189" s="359"/>
      <c r="X189" s="359"/>
      <c r="Y189" s="359"/>
      <c r="Z189" s="359"/>
      <c r="AA189" s="359"/>
      <c r="AF189" s="359"/>
      <c r="AG189" s="359"/>
      <c r="AH189" s="359"/>
      <c r="AI189" s="359"/>
      <c r="AM189" s="359"/>
      <c r="AN189" s="359"/>
      <c r="AO189" s="359"/>
      <c r="AP189" s="359"/>
      <c r="AT189" s="359"/>
      <c r="AU189" s="359"/>
      <c r="AV189" s="359"/>
      <c r="AW189" s="359"/>
    </row>
    <row r="190" spans="1:49" x14ac:dyDescent="0.35">
      <c r="A190" s="237"/>
      <c r="B190" s="237"/>
      <c r="C190" s="237"/>
      <c r="D190" s="238"/>
      <c r="E190" s="237"/>
      <c r="F190" s="237"/>
      <c r="G190" s="15"/>
      <c r="H190" s="15"/>
      <c r="I190" s="15"/>
      <c r="J190" s="359"/>
      <c r="K190" s="359"/>
      <c r="L190" s="359"/>
      <c r="M190" s="359"/>
      <c r="Q190" s="359"/>
      <c r="R190" s="359"/>
      <c r="S190" s="359"/>
      <c r="T190" s="359"/>
      <c r="X190" s="359"/>
      <c r="Y190" s="359"/>
      <c r="Z190" s="359"/>
      <c r="AA190" s="359"/>
      <c r="AF190" s="359"/>
      <c r="AG190" s="359"/>
      <c r="AH190" s="359"/>
      <c r="AI190" s="359"/>
      <c r="AM190" s="359"/>
      <c r="AN190" s="359"/>
      <c r="AO190" s="359"/>
      <c r="AP190" s="359"/>
      <c r="AT190" s="359"/>
      <c r="AU190" s="359"/>
      <c r="AV190" s="359"/>
      <c r="AW190" s="359"/>
    </row>
    <row r="191" spans="1:49" x14ac:dyDescent="0.35">
      <c r="A191" s="237"/>
      <c r="B191" s="237"/>
      <c r="C191" s="237"/>
      <c r="D191" s="238"/>
      <c r="E191" s="237"/>
      <c r="F191" s="237"/>
      <c r="G191" s="15"/>
      <c r="H191" s="15"/>
      <c r="I191" s="15"/>
      <c r="J191" s="359"/>
      <c r="K191" s="359"/>
      <c r="L191" s="359"/>
      <c r="M191" s="359"/>
      <c r="Q191" s="359"/>
      <c r="R191" s="359"/>
      <c r="S191" s="359"/>
      <c r="T191" s="359"/>
      <c r="X191" s="359"/>
      <c r="Y191" s="359"/>
      <c r="Z191" s="359"/>
      <c r="AA191" s="359"/>
      <c r="AF191" s="359"/>
      <c r="AG191" s="359"/>
      <c r="AH191" s="359"/>
      <c r="AI191" s="359"/>
      <c r="AM191" s="359"/>
      <c r="AN191" s="359"/>
      <c r="AO191" s="359"/>
      <c r="AP191" s="359"/>
      <c r="AT191" s="359"/>
      <c r="AU191" s="359"/>
      <c r="AV191" s="359"/>
      <c r="AW191" s="359"/>
    </row>
    <row r="192" spans="1:49" x14ac:dyDescent="0.35">
      <c r="A192" s="237"/>
      <c r="B192" s="237"/>
      <c r="C192" s="237"/>
      <c r="D192" s="238"/>
      <c r="E192" s="237"/>
      <c r="F192" s="237"/>
      <c r="G192" s="15"/>
      <c r="H192" s="15"/>
      <c r="I192" s="15"/>
      <c r="J192" s="359"/>
      <c r="K192" s="359"/>
      <c r="L192" s="359"/>
      <c r="M192" s="359"/>
      <c r="Q192" s="359"/>
      <c r="R192" s="359"/>
      <c r="S192" s="359"/>
      <c r="T192" s="359"/>
      <c r="X192" s="359"/>
      <c r="Y192" s="359"/>
      <c r="Z192" s="359"/>
      <c r="AA192" s="359"/>
      <c r="AF192" s="359"/>
      <c r="AG192" s="359"/>
      <c r="AH192" s="359"/>
      <c r="AI192" s="359"/>
      <c r="AM192" s="359"/>
      <c r="AN192" s="359"/>
      <c r="AO192" s="359"/>
      <c r="AP192" s="359"/>
      <c r="AT192" s="359"/>
      <c r="AU192" s="359"/>
      <c r="AV192" s="359"/>
      <c r="AW192" s="359"/>
    </row>
    <row r="193" spans="1:49" x14ac:dyDescent="0.35">
      <c r="A193" s="237"/>
      <c r="B193" s="237"/>
      <c r="C193" s="237"/>
      <c r="D193" s="238"/>
      <c r="E193" s="237"/>
      <c r="F193" s="237"/>
      <c r="G193" s="15"/>
      <c r="H193" s="15"/>
      <c r="I193" s="15"/>
      <c r="J193" s="359"/>
      <c r="K193" s="359"/>
      <c r="L193" s="359"/>
      <c r="M193" s="359"/>
      <c r="Q193" s="359"/>
      <c r="R193" s="359"/>
      <c r="S193" s="359"/>
      <c r="T193" s="359"/>
      <c r="X193" s="359"/>
      <c r="Y193" s="359"/>
      <c r="Z193" s="359"/>
      <c r="AA193" s="359"/>
      <c r="AF193" s="359"/>
      <c r="AG193" s="359"/>
      <c r="AH193" s="359"/>
      <c r="AI193" s="359"/>
      <c r="AM193" s="359"/>
      <c r="AN193" s="359"/>
      <c r="AO193" s="359"/>
      <c r="AP193" s="359"/>
      <c r="AT193" s="359"/>
      <c r="AU193" s="359"/>
      <c r="AV193" s="359"/>
      <c r="AW193" s="359"/>
    </row>
    <row r="194" spans="1:49" x14ac:dyDescent="0.35">
      <c r="A194" s="237"/>
      <c r="B194" s="237"/>
      <c r="C194" s="237"/>
      <c r="D194" s="238"/>
      <c r="E194" s="237"/>
      <c r="F194" s="237"/>
      <c r="G194" s="15"/>
      <c r="H194" s="15"/>
      <c r="I194" s="15"/>
      <c r="J194" s="359"/>
      <c r="K194" s="359"/>
      <c r="L194" s="359"/>
      <c r="M194" s="359"/>
      <c r="Q194" s="359"/>
      <c r="R194" s="359"/>
      <c r="S194" s="359"/>
      <c r="T194" s="359"/>
      <c r="X194" s="359"/>
      <c r="Y194" s="359"/>
      <c r="Z194" s="359"/>
      <c r="AA194" s="359"/>
      <c r="AF194" s="359"/>
      <c r="AG194" s="359"/>
      <c r="AH194" s="359"/>
      <c r="AI194" s="359"/>
      <c r="AM194" s="359"/>
      <c r="AN194" s="359"/>
      <c r="AO194" s="359"/>
      <c r="AP194" s="359"/>
      <c r="AT194" s="359"/>
      <c r="AU194" s="359"/>
      <c r="AV194" s="359"/>
      <c r="AW194" s="359"/>
    </row>
    <row r="195" spans="1:49" x14ac:dyDescent="0.35">
      <c r="A195" s="237"/>
      <c r="B195" s="237"/>
      <c r="C195" s="237"/>
      <c r="D195" s="238"/>
      <c r="E195" s="237"/>
      <c r="F195" s="237"/>
      <c r="G195" s="15"/>
      <c r="H195" s="15"/>
      <c r="I195" s="15"/>
      <c r="J195" s="359"/>
      <c r="K195" s="359"/>
      <c r="L195" s="359"/>
      <c r="M195" s="359"/>
      <c r="Q195" s="359"/>
      <c r="R195" s="359"/>
      <c r="S195" s="359"/>
      <c r="T195" s="359"/>
      <c r="X195" s="359"/>
      <c r="Y195" s="359"/>
      <c r="Z195" s="359"/>
      <c r="AA195" s="359"/>
      <c r="AF195" s="359"/>
      <c r="AG195" s="359"/>
      <c r="AH195" s="359"/>
      <c r="AI195" s="359"/>
      <c r="AM195" s="359"/>
      <c r="AN195" s="359"/>
      <c r="AO195" s="359"/>
      <c r="AP195" s="359"/>
      <c r="AT195" s="359"/>
      <c r="AU195" s="359"/>
      <c r="AV195" s="359"/>
      <c r="AW195" s="359"/>
    </row>
    <row r="196" spans="1:49" x14ac:dyDescent="0.35">
      <c r="A196" s="237"/>
      <c r="B196" s="237"/>
      <c r="C196" s="237"/>
      <c r="D196" s="238"/>
      <c r="E196" s="237"/>
      <c r="F196" s="237"/>
      <c r="G196" s="15"/>
      <c r="H196" s="15"/>
      <c r="I196" s="15"/>
      <c r="J196" s="359"/>
      <c r="K196" s="359"/>
      <c r="L196" s="359"/>
      <c r="M196" s="359"/>
      <c r="Q196" s="359"/>
      <c r="R196" s="359"/>
      <c r="S196" s="359"/>
      <c r="T196" s="359"/>
      <c r="X196" s="359"/>
      <c r="Y196" s="359"/>
      <c r="Z196" s="359"/>
      <c r="AA196" s="359"/>
      <c r="AF196" s="359"/>
      <c r="AG196" s="359"/>
      <c r="AH196" s="359"/>
      <c r="AI196" s="359"/>
      <c r="AM196" s="359"/>
      <c r="AN196" s="359"/>
      <c r="AO196" s="359"/>
      <c r="AP196" s="359"/>
      <c r="AT196" s="359"/>
      <c r="AU196" s="359"/>
      <c r="AV196" s="359"/>
      <c r="AW196" s="359"/>
    </row>
    <row r="197" spans="1:49" x14ac:dyDescent="0.35">
      <c r="A197" s="237"/>
      <c r="B197" s="237"/>
      <c r="C197" s="237"/>
      <c r="D197" s="238"/>
      <c r="E197" s="237"/>
      <c r="F197" s="237"/>
      <c r="G197" s="15"/>
      <c r="H197" s="15"/>
      <c r="I197" s="15"/>
      <c r="J197" s="359"/>
      <c r="K197" s="359"/>
      <c r="L197" s="359"/>
      <c r="M197" s="359"/>
      <c r="Q197" s="359"/>
      <c r="R197" s="359"/>
      <c r="S197" s="359"/>
      <c r="T197" s="359"/>
      <c r="X197" s="359"/>
      <c r="Y197" s="359"/>
      <c r="Z197" s="359"/>
      <c r="AA197" s="359"/>
      <c r="AF197" s="359"/>
      <c r="AG197" s="359"/>
      <c r="AH197" s="359"/>
      <c r="AI197" s="359"/>
      <c r="AM197" s="359"/>
      <c r="AN197" s="359"/>
      <c r="AO197" s="359"/>
      <c r="AP197" s="359"/>
      <c r="AT197" s="359"/>
      <c r="AU197" s="359"/>
      <c r="AV197" s="359"/>
      <c r="AW197" s="359"/>
    </row>
    <row r="198" spans="1:49" x14ac:dyDescent="0.35">
      <c r="A198" s="237"/>
      <c r="B198" s="237"/>
      <c r="C198" s="237"/>
      <c r="D198" s="238"/>
      <c r="E198" s="237"/>
      <c r="F198" s="237"/>
      <c r="G198" s="15"/>
      <c r="H198" s="15"/>
      <c r="I198" s="15"/>
      <c r="J198" s="359"/>
      <c r="K198" s="359"/>
      <c r="L198" s="359"/>
      <c r="M198" s="359"/>
      <c r="Q198" s="359"/>
      <c r="R198" s="359"/>
      <c r="S198" s="359"/>
      <c r="T198" s="359"/>
      <c r="X198" s="359"/>
      <c r="Y198" s="359"/>
      <c r="Z198" s="359"/>
      <c r="AA198" s="359"/>
      <c r="AF198" s="359"/>
      <c r="AG198" s="359"/>
      <c r="AH198" s="359"/>
      <c r="AI198" s="359"/>
      <c r="AM198" s="359"/>
      <c r="AN198" s="359"/>
      <c r="AO198" s="359"/>
      <c r="AP198" s="359"/>
      <c r="AT198" s="359"/>
      <c r="AU198" s="359"/>
      <c r="AV198" s="359"/>
      <c r="AW198" s="359"/>
    </row>
    <row r="199" spans="1:49" x14ac:dyDescent="0.35">
      <c r="A199" s="237"/>
      <c r="B199" s="237"/>
      <c r="C199" s="237"/>
      <c r="D199" s="238"/>
      <c r="E199" s="237"/>
      <c r="F199" s="237"/>
      <c r="G199" s="15"/>
      <c r="H199" s="15"/>
      <c r="I199" s="15"/>
      <c r="J199" s="359"/>
      <c r="K199" s="359"/>
      <c r="L199" s="359"/>
      <c r="M199" s="359"/>
      <c r="Q199" s="359"/>
      <c r="R199" s="359"/>
      <c r="S199" s="359"/>
      <c r="T199" s="359"/>
      <c r="X199" s="359"/>
      <c r="Y199" s="359"/>
      <c r="Z199" s="359"/>
      <c r="AA199" s="359"/>
      <c r="AF199" s="359"/>
      <c r="AG199" s="359"/>
      <c r="AH199" s="359"/>
      <c r="AI199" s="359"/>
      <c r="AM199" s="359"/>
      <c r="AN199" s="359"/>
      <c r="AO199" s="359"/>
      <c r="AP199" s="359"/>
      <c r="AT199" s="359"/>
      <c r="AU199" s="359"/>
      <c r="AV199" s="359"/>
      <c r="AW199" s="359"/>
    </row>
    <row r="200" spans="1:49" x14ac:dyDescent="0.35">
      <c r="A200" s="237"/>
      <c r="B200" s="237"/>
      <c r="C200" s="237"/>
      <c r="D200" s="238"/>
      <c r="E200" s="237"/>
      <c r="F200" s="237"/>
      <c r="G200" s="15"/>
      <c r="H200" s="15"/>
      <c r="I200" s="15"/>
      <c r="J200" s="359"/>
      <c r="K200" s="359"/>
      <c r="L200" s="359"/>
      <c r="M200" s="359"/>
      <c r="Q200" s="359"/>
      <c r="R200" s="359"/>
      <c r="S200" s="359"/>
      <c r="T200" s="359"/>
      <c r="X200" s="359"/>
      <c r="Y200" s="359"/>
      <c r="Z200" s="359"/>
      <c r="AA200" s="359"/>
      <c r="AF200" s="359"/>
      <c r="AG200" s="359"/>
      <c r="AH200" s="359"/>
      <c r="AI200" s="359"/>
      <c r="AM200" s="359"/>
      <c r="AN200" s="359"/>
      <c r="AO200" s="359"/>
      <c r="AP200" s="359"/>
      <c r="AT200" s="359"/>
      <c r="AU200" s="359"/>
      <c r="AV200" s="359"/>
      <c r="AW200" s="359"/>
    </row>
    <row r="201" spans="1:49" x14ac:dyDescent="0.35">
      <c r="A201" s="237"/>
      <c r="B201" s="237"/>
      <c r="C201" s="237"/>
      <c r="D201" s="238"/>
      <c r="E201" s="237"/>
      <c r="F201" s="237"/>
      <c r="G201" s="15"/>
      <c r="H201" s="15"/>
      <c r="I201" s="15"/>
      <c r="J201" s="359"/>
      <c r="K201" s="359"/>
      <c r="L201" s="359"/>
      <c r="M201" s="359"/>
      <c r="Q201" s="359"/>
      <c r="R201" s="359"/>
      <c r="S201" s="359"/>
      <c r="T201" s="359"/>
      <c r="X201" s="359"/>
      <c r="Y201" s="359"/>
      <c r="Z201" s="359"/>
      <c r="AA201" s="359"/>
      <c r="AF201" s="359"/>
      <c r="AG201" s="359"/>
      <c r="AH201" s="359"/>
      <c r="AI201" s="359"/>
      <c r="AM201" s="359"/>
      <c r="AN201" s="359"/>
      <c r="AO201" s="359"/>
      <c r="AP201" s="359"/>
      <c r="AT201" s="359"/>
      <c r="AU201" s="359"/>
      <c r="AV201" s="359"/>
      <c r="AW201" s="359"/>
    </row>
    <row r="202" spans="1:49" x14ac:dyDescent="0.35">
      <c r="A202" s="237"/>
      <c r="B202" s="237"/>
      <c r="C202" s="237"/>
      <c r="D202" s="238"/>
      <c r="E202" s="237"/>
      <c r="F202" s="237"/>
      <c r="G202" s="15"/>
      <c r="H202" s="15"/>
      <c r="I202" s="15"/>
      <c r="J202" s="359"/>
      <c r="K202" s="359"/>
      <c r="L202" s="359"/>
      <c r="M202" s="359"/>
      <c r="Q202" s="359"/>
      <c r="R202" s="359"/>
      <c r="S202" s="359"/>
      <c r="T202" s="359"/>
      <c r="X202" s="359"/>
      <c r="Y202" s="359"/>
      <c r="Z202" s="359"/>
      <c r="AA202" s="359"/>
      <c r="AF202" s="359"/>
      <c r="AG202" s="359"/>
      <c r="AH202" s="359"/>
      <c r="AI202" s="359"/>
      <c r="AM202" s="359"/>
      <c r="AN202" s="359"/>
      <c r="AO202" s="359"/>
      <c r="AP202" s="359"/>
      <c r="AT202" s="359"/>
      <c r="AU202" s="359"/>
      <c r="AV202" s="359"/>
      <c r="AW202" s="359"/>
    </row>
    <row r="203" spans="1:49" x14ac:dyDescent="0.35">
      <c r="A203" s="237"/>
      <c r="B203" s="237"/>
      <c r="C203" s="237"/>
      <c r="D203" s="238"/>
      <c r="E203" s="237"/>
      <c r="F203" s="237"/>
      <c r="G203" s="15"/>
      <c r="H203" s="15"/>
      <c r="I203" s="15"/>
      <c r="J203" s="359"/>
      <c r="K203" s="359"/>
      <c r="L203" s="359"/>
      <c r="M203" s="359"/>
      <c r="Q203" s="359"/>
      <c r="R203" s="359"/>
      <c r="S203" s="359"/>
      <c r="T203" s="359"/>
      <c r="X203" s="359"/>
      <c r="Y203" s="359"/>
      <c r="Z203" s="359"/>
      <c r="AA203" s="359"/>
      <c r="AF203" s="359"/>
      <c r="AG203" s="359"/>
      <c r="AH203" s="359"/>
      <c r="AI203" s="359"/>
      <c r="AM203" s="359"/>
      <c r="AN203" s="359"/>
      <c r="AO203" s="359"/>
      <c r="AP203" s="359"/>
      <c r="AT203" s="359"/>
      <c r="AU203" s="359"/>
      <c r="AV203" s="359"/>
      <c r="AW203" s="359"/>
    </row>
    <row r="204" spans="1:49" x14ac:dyDescent="0.35">
      <c r="A204" s="237"/>
      <c r="B204" s="237"/>
      <c r="C204" s="237"/>
      <c r="D204" s="238"/>
      <c r="E204" s="237"/>
      <c r="F204" s="237"/>
      <c r="G204" s="15"/>
      <c r="H204" s="15"/>
      <c r="I204" s="15"/>
      <c r="J204" s="359"/>
      <c r="K204" s="359"/>
      <c r="L204" s="359"/>
      <c r="M204" s="359"/>
      <c r="Q204" s="359"/>
      <c r="R204" s="359"/>
      <c r="S204" s="359"/>
      <c r="T204" s="359"/>
      <c r="X204" s="359"/>
      <c r="Y204" s="359"/>
      <c r="Z204" s="359"/>
      <c r="AA204" s="359"/>
      <c r="AF204" s="359"/>
      <c r="AG204" s="359"/>
      <c r="AH204" s="359"/>
      <c r="AI204" s="359"/>
      <c r="AM204" s="359"/>
      <c r="AN204" s="359"/>
      <c r="AO204" s="359"/>
      <c r="AP204" s="359"/>
      <c r="AT204" s="359"/>
      <c r="AU204" s="359"/>
      <c r="AV204" s="359"/>
      <c r="AW204" s="359"/>
    </row>
    <row r="205" spans="1:49" x14ac:dyDescent="0.35">
      <c r="A205" s="237"/>
      <c r="B205" s="237"/>
      <c r="C205" s="237"/>
      <c r="D205" s="238"/>
      <c r="E205" s="237"/>
      <c r="F205" s="237"/>
      <c r="G205" s="15"/>
      <c r="H205" s="15"/>
      <c r="I205" s="15"/>
      <c r="J205" s="359"/>
      <c r="K205" s="359"/>
      <c r="L205" s="359"/>
      <c r="M205" s="359"/>
      <c r="Q205" s="359"/>
      <c r="R205" s="359"/>
      <c r="S205" s="359"/>
      <c r="T205" s="359"/>
      <c r="X205" s="359"/>
      <c r="Y205" s="359"/>
      <c r="Z205" s="359"/>
      <c r="AA205" s="359"/>
      <c r="AF205" s="359"/>
      <c r="AG205" s="359"/>
      <c r="AH205" s="359"/>
      <c r="AI205" s="359"/>
      <c r="AM205" s="359"/>
      <c r="AN205" s="359"/>
      <c r="AO205" s="359"/>
      <c r="AP205" s="359"/>
      <c r="AT205" s="359"/>
      <c r="AU205" s="359"/>
      <c r="AV205" s="359"/>
      <c r="AW205" s="359"/>
    </row>
    <row r="206" spans="1:49" x14ac:dyDescent="0.35">
      <c r="A206" s="237"/>
      <c r="B206" s="237"/>
      <c r="C206" s="237"/>
      <c r="D206" s="238"/>
      <c r="E206" s="237"/>
      <c r="F206" s="237"/>
      <c r="G206" s="15"/>
      <c r="H206" s="15"/>
      <c r="I206" s="15"/>
      <c r="J206" s="359"/>
      <c r="K206" s="359"/>
      <c r="L206" s="359"/>
      <c r="M206" s="359"/>
      <c r="Q206" s="359"/>
      <c r="R206" s="359"/>
      <c r="S206" s="359"/>
      <c r="T206" s="359"/>
      <c r="X206" s="359"/>
      <c r="Y206" s="359"/>
      <c r="Z206" s="359"/>
      <c r="AA206" s="359"/>
      <c r="AF206" s="359"/>
      <c r="AG206" s="359"/>
      <c r="AH206" s="359"/>
      <c r="AI206" s="359"/>
      <c r="AM206" s="359"/>
      <c r="AN206" s="359"/>
      <c r="AO206" s="359"/>
      <c r="AP206" s="359"/>
      <c r="AT206" s="359"/>
      <c r="AU206" s="359"/>
      <c r="AV206" s="359"/>
      <c r="AW206" s="359"/>
    </row>
    <row r="207" spans="1:49" x14ac:dyDescent="0.35">
      <c r="A207" s="237"/>
      <c r="B207" s="237"/>
      <c r="C207" s="237"/>
      <c r="D207" s="238"/>
      <c r="E207" s="237"/>
      <c r="F207" s="237"/>
      <c r="G207" s="15"/>
      <c r="H207" s="15"/>
      <c r="I207" s="15"/>
      <c r="J207" s="359"/>
      <c r="K207" s="359"/>
      <c r="L207" s="359"/>
      <c r="M207" s="359"/>
      <c r="Q207" s="359"/>
      <c r="R207" s="359"/>
      <c r="S207" s="359"/>
      <c r="T207" s="359"/>
      <c r="X207" s="359"/>
      <c r="Y207" s="359"/>
      <c r="Z207" s="359"/>
      <c r="AA207" s="359"/>
      <c r="AF207" s="359"/>
      <c r="AG207" s="359"/>
      <c r="AH207" s="359"/>
      <c r="AI207" s="359"/>
      <c r="AM207" s="359"/>
      <c r="AN207" s="359"/>
      <c r="AO207" s="359"/>
      <c r="AP207" s="359"/>
      <c r="AT207" s="359"/>
      <c r="AU207" s="359"/>
      <c r="AV207" s="359"/>
      <c r="AW207" s="359"/>
    </row>
    <row r="208" spans="1:49" x14ac:dyDescent="0.35">
      <c r="A208" s="237"/>
      <c r="B208" s="237"/>
      <c r="C208" s="237"/>
      <c r="D208" s="238"/>
      <c r="E208" s="237"/>
      <c r="F208" s="237"/>
      <c r="G208" s="15"/>
      <c r="H208" s="15"/>
      <c r="I208" s="15"/>
      <c r="J208" s="359"/>
      <c r="K208" s="359"/>
      <c r="L208" s="359"/>
      <c r="M208" s="359"/>
      <c r="Q208" s="359"/>
      <c r="R208" s="359"/>
      <c r="S208" s="359"/>
      <c r="T208" s="359"/>
      <c r="X208" s="359"/>
      <c r="Y208" s="359"/>
      <c r="Z208" s="359"/>
      <c r="AA208" s="359"/>
      <c r="AF208" s="359"/>
      <c r="AG208" s="359"/>
      <c r="AH208" s="359"/>
      <c r="AI208" s="359"/>
      <c r="AM208" s="359"/>
      <c r="AN208" s="359"/>
      <c r="AO208" s="359"/>
      <c r="AP208" s="359"/>
      <c r="AT208" s="359"/>
      <c r="AU208" s="359"/>
      <c r="AV208" s="359"/>
      <c r="AW208" s="359"/>
    </row>
    <row r="209" spans="1:49" x14ac:dyDescent="0.35">
      <c r="A209" s="237"/>
      <c r="B209" s="237"/>
      <c r="C209" s="237"/>
      <c r="D209" s="238"/>
      <c r="E209" s="237"/>
      <c r="F209" s="237"/>
      <c r="G209" s="15"/>
      <c r="H209" s="15"/>
      <c r="I209" s="15"/>
      <c r="J209" s="359"/>
      <c r="K209" s="359"/>
      <c r="L209" s="359"/>
      <c r="M209" s="359"/>
      <c r="Q209" s="359"/>
      <c r="R209" s="359"/>
      <c r="S209" s="359"/>
      <c r="T209" s="359"/>
      <c r="X209" s="359"/>
      <c r="Y209" s="359"/>
      <c r="Z209" s="359"/>
      <c r="AA209" s="359"/>
      <c r="AF209" s="359"/>
      <c r="AG209" s="359"/>
      <c r="AH209" s="359"/>
      <c r="AI209" s="359"/>
      <c r="AM209" s="359"/>
      <c r="AN209" s="359"/>
      <c r="AO209" s="359"/>
      <c r="AP209" s="359"/>
      <c r="AT209" s="359"/>
      <c r="AU209" s="359"/>
      <c r="AV209" s="359"/>
      <c r="AW209" s="359"/>
    </row>
    <row r="210" spans="1:49" x14ac:dyDescent="0.35">
      <c r="A210" s="237"/>
      <c r="B210" s="237"/>
      <c r="C210" s="237"/>
      <c r="D210" s="238"/>
      <c r="E210" s="237"/>
      <c r="F210" s="237"/>
      <c r="G210" s="15"/>
      <c r="H210" s="15"/>
      <c r="I210" s="15"/>
      <c r="J210" s="359"/>
      <c r="K210" s="359"/>
      <c r="L210" s="359"/>
      <c r="M210" s="359"/>
      <c r="Q210" s="359"/>
      <c r="R210" s="359"/>
      <c r="S210" s="359"/>
      <c r="T210" s="359"/>
      <c r="X210" s="359"/>
      <c r="Y210" s="359"/>
      <c r="Z210" s="359"/>
      <c r="AA210" s="359"/>
      <c r="AF210" s="359"/>
      <c r="AG210" s="359"/>
      <c r="AH210" s="359"/>
      <c r="AI210" s="359"/>
      <c r="AM210" s="359"/>
      <c r="AN210" s="359"/>
      <c r="AO210" s="359"/>
      <c r="AP210" s="359"/>
      <c r="AT210" s="359"/>
      <c r="AU210" s="359"/>
      <c r="AV210" s="359"/>
      <c r="AW210" s="359"/>
    </row>
    <row r="211" spans="1:49" x14ac:dyDescent="0.35">
      <c r="A211" s="237"/>
      <c r="B211" s="237"/>
      <c r="C211" s="237"/>
      <c r="D211" s="238"/>
      <c r="E211" s="237"/>
      <c r="F211" s="237"/>
      <c r="G211" s="15"/>
      <c r="H211" s="15"/>
      <c r="I211" s="15"/>
      <c r="J211" s="359"/>
      <c r="K211" s="359"/>
      <c r="L211" s="359"/>
      <c r="M211" s="359"/>
      <c r="Q211" s="359"/>
      <c r="R211" s="359"/>
      <c r="S211" s="359"/>
      <c r="T211" s="359"/>
      <c r="X211" s="359"/>
      <c r="Y211" s="359"/>
      <c r="Z211" s="359"/>
      <c r="AA211" s="359"/>
      <c r="AF211" s="359"/>
      <c r="AG211" s="359"/>
      <c r="AH211" s="359"/>
      <c r="AI211" s="359"/>
      <c r="AM211" s="359"/>
      <c r="AN211" s="359"/>
      <c r="AO211" s="359"/>
      <c r="AP211" s="359"/>
      <c r="AT211" s="359"/>
      <c r="AU211" s="359"/>
      <c r="AV211" s="359"/>
      <c r="AW211" s="359"/>
    </row>
    <row r="212" spans="1:49" x14ac:dyDescent="0.35">
      <c r="A212" s="237"/>
      <c r="B212" s="237"/>
      <c r="C212" s="237"/>
      <c r="D212" s="238"/>
      <c r="E212" s="237"/>
      <c r="F212" s="237"/>
      <c r="G212" s="15"/>
      <c r="H212" s="15"/>
      <c r="I212" s="15"/>
      <c r="J212" s="359"/>
      <c r="K212" s="359"/>
      <c r="L212" s="359"/>
      <c r="M212" s="359"/>
      <c r="Q212" s="359"/>
      <c r="R212" s="359"/>
      <c r="S212" s="359"/>
      <c r="T212" s="359"/>
      <c r="X212" s="359"/>
      <c r="Y212" s="359"/>
      <c r="Z212" s="359"/>
      <c r="AA212" s="359"/>
      <c r="AF212" s="359"/>
      <c r="AG212" s="359"/>
      <c r="AH212" s="359"/>
      <c r="AI212" s="359"/>
      <c r="AM212" s="359"/>
      <c r="AN212" s="359"/>
      <c r="AO212" s="359"/>
      <c r="AP212" s="359"/>
      <c r="AT212" s="359"/>
      <c r="AU212" s="359"/>
      <c r="AV212" s="359"/>
      <c r="AW212" s="359"/>
    </row>
    <row r="213" spans="1:49" x14ac:dyDescent="0.35">
      <c r="A213" s="237"/>
      <c r="B213" s="237"/>
      <c r="C213" s="237"/>
      <c r="D213" s="238"/>
      <c r="E213" s="237"/>
      <c r="F213" s="237"/>
      <c r="G213" s="15"/>
      <c r="H213" s="15"/>
      <c r="I213" s="15"/>
      <c r="J213" s="359"/>
      <c r="K213" s="359"/>
      <c r="L213" s="359"/>
      <c r="M213" s="359"/>
      <c r="Q213" s="359"/>
      <c r="R213" s="359"/>
      <c r="S213" s="359"/>
      <c r="T213" s="359"/>
      <c r="X213" s="359"/>
      <c r="Y213" s="359"/>
      <c r="Z213" s="359"/>
      <c r="AA213" s="359"/>
      <c r="AF213" s="359"/>
      <c r="AG213" s="359"/>
      <c r="AH213" s="359"/>
      <c r="AI213" s="359"/>
      <c r="AM213" s="359"/>
      <c r="AN213" s="359"/>
      <c r="AO213" s="359"/>
      <c r="AP213" s="359"/>
      <c r="AT213" s="359"/>
      <c r="AU213" s="359"/>
      <c r="AV213" s="359"/>
      <c r="AW213" s="359"/>
    </row>
    <row r="214" spans="1:49" x14ac:dyDescent="0.35">
      <c r="A214" s="237"/>
      <c r="B214" s="237"/>
      <c r="C214" s="237"/>
      <c r="D214" s="238"/>
      <c r="E214" s="237"/>
      <c r="F214" s="237"/>
      <c r="G214" s="15"/>
      <c r="H214" s="15"/>
      <c r="I214" s="15"/>
      <c r="J214" s="359"/>
      <c r="K214" s="359"/>
      <c r="L214" s="359"/>
      <c r="M214" s="359"/>
      <c r="Q214" s="359"/>
      <c r="R214" s="359"/>
      <c r="S214" s="359"/>
      <c r="T214" s="359"/>
      <c r="X214" s="359"/>
      <c r="Y214" s="359"/>
      <c r="Z214" s="359"/>
      <c r="AA214" s="359"/>
      <c r="AF214" s="359"/>
      <c r="AG214" s="359"/>
      <c r="AH214" s="359"/>
      <c r="AI214" s="359"/>
      <c r="AM214" s="359"/>
      <c r="AN214" s="359"/>
      <c r="AO214" s="359"/>
      <c r="AP214" s="359"/>
      <c r="AT214" s="359"/>
      <c r="AU214" s="359"/>
      <c r="AV214" s="359"/>
      <c r="AW214" s="359"/>
    </row>
    <row r="215" spans="1:49" x14ac:dyDescent="0.35">
      <c r="A215" s="237"/>
      <c r="B215" s="237"/>
      <c r="C215" s="237"/>
      <c r="D215" s="238"/>
      <c r="E215" s="237"/>
      <c r="F215" s="237"/>
      <c r="G215" s="15"/>
      <c r="H215" s="15"/>
      <c r="I215" s="15"/>
      <c r="J215" s="359"/>
      <c r="K215" s="359"/>
      <c r="L215" s="359"/>
      <c r="M215" s="359"/>
      <c r="Q215" s="359"/>
      <c r="R215" s="359"/>
      <c r="S215" s="359"/>
      <c r="T215" s="359"/>
      <c r="X215" s="359"/>
      <c r="Y215" s="359"/>
      <c r="Z215" s="359"/>
      <c r="AA215" s="359"/>
      <c r="AF215" s="359"/>
      <c r="AG215" s="359"/>
      <c r="AH215" s="359"/>
      <c r="AI215" s="359"/>
      <c r="AM215" s="359"/>
      <c r="AN215" s="359"/>
      <c r="AO215" s="359"/>
      <c r="AP215" s="359"/>
      <c r="AT215" s="359"/>
      <c r="AU215" s="359"/>
      <c r="AV215" s="359"/>
      <c r="AW215" s="359"/>
    </row>
    <row r="216" spans="1:49" x14ac:dyDescent="0.35">
      <c r="A216" s="237"/>
      <c r="B216" s="237"/>
      <c r="C216" s="237"/>
      <c r="D216" s="238"/>
      <c r="E216" s="237"/>
      <c r="F216" s="237"/>
      <c r="G216" s="15"/>
      <c r="H216" s="15"/>
      <c r="I216" s="15"/>
      <c r="J216" s="359"/>
      <c r="K216" s="359"/>
      <c r="L216" s="359"/>
      <c r="M216" s="359"/>
      <c r="Q216" s="359"/>
      <c r="R216" s="359"/>
      <c r="S216" s="359"/>
      <c r="T216" s="359"/>
      <c r="X216" s="359"/>
      <c r="Y216" s="359"/>
      <c r="Z216" s="359"/>
      <c r="AA216" s="359"/>
      <c r="AF216" s="359"/>
      <c r="AG216" s="359"/>
      <c r="AH216" s="359"/>
      <c r="AI216" s="359"/>
      <c r="AM216" s="359"/>
      <c r="AN216" s="359"/>
      <c r="AO216" s="359"/>
      <c r="AP216" s="359"/>
      <c r="AT216" s="359"/>
      <c r="AU216" s="359"/>
      <c r="AV216" s="359"/>
      <c r="AW216" s="359"/>
    </row>
    <row r="217" spans="1:49" x14ac:dyDescent="0.35">
      <c r="A217" s="237"/>
      <c r="B217" s="237"/>
      <c r="C217" s="237"/>
      <c r="D217" s="238"/>
      <c r="E217" s="237"/>
      <c r="F217" s="237"/>
      <c r="G217" s="15"/>
      <c r="H217" s="15"/>
      <c r="I217" s="15"/>
      <c r="J217" s="359"/>
      <c r="K217" s="359"/>
      <c r="L217" s="359"/>
      <c r="M217" s="359"/>
      <c r="Q217" s="359"/>
      <c r="R217" s="359"/>
      <c r="S217" s="359"/>
      <c r="T217" s="359"/>
      <c r="X217" s="359"/>
      <c r="Y217" s="359"/>
      <c r="Z217" s="359"/>
      <c r="AA217" s="359"/>
      <c r="AF217" s="359"/>
      <c r="AG217" s="359"/>
      <c r="AH217" s="359"/>
      <c r="AI217" s="359"/>
      <c r="AM217" s="359"/>
      <c r="AN217" s="359"/>
      <c r="AO217" s="359"/>
      <c r="AP217" s="359"/>
      <c r="AT217" s="359"/>
      <c r="AU217" s="359"/>
      <c r="AV217" s="359"/>
      <c r="AW217" s="359"/>
    </row>
    <row r="218" spans="1:49" x14ac:dyDescent="0.35">
      <c r="A218" s="237"/>
      <c r="B218" s="237"/>
      <c r="C218" s="237"/>
      <c r="D218" s="238"/>
      <c r="E218" s="237"/>
      <c r="F218" s="237"/>
      <c r="G218" s="15"/>
      <c r="H218" s="15"/>
      <c r="I218" s="15"/>
      <c r="J218" s="359"/>
      <c r="K218" s="359"/>
      <c r="L218" s="359"/>
      <c r="M218" s="359"/>
      <c r="Q218" s="359"/>
      <c r="R218" s="359"/>
      <c r="S218" s="359"/>
      <c r="T218" s="359"/>
      <c r="X218" s="359"/>
      <c r="Y218" s="359"/>
      <c r="Z218" s="359"/>
      <c r="AA218" s="359"/>
      <c r="AF218" s="359"/>
      <c r="AG218" s="359"/>
      <c r="AH218" s="359"/>
      <c r="AI218" s="359"/>
      <c r="AM218" s="359"/>
      <c r="AN218" s="359"/>
      <c r="AO218" s="359"/>
      <c r="AP218" s="359"/>
      <c r="AT218" s="359"/>
      <c r="AU218" s="359"/>
      <c r="AV218" s="359"/>
      <c r="AW218" s="359"/>
    </row>
    <row r="219" spans="1:49" x14ac:dyDescent="0.35">
      <c r="A219" s="237"/>
      <c r="B219" s="237"/>
      <c r="C219" s="237"/>
      <c r="D219" s="238"/>
      <c r="E219" s="237"/>
      <c r="F219" s="237"/>
      <c r="G219" s="15"/>
      <c r="H219" s="15"/>
      <c r="I219" s="15"/>
      <c r="J219" s="359"/>
      <c r="K219" s="359"/>
      <c r="L219" s="359"/>
      <c r="M219" s="359"/>
      <c r="Q219" s="359"/>
      <c r="R219" s="359"/>
      <c r="S219" s="359"/>
      <c r="T219" s="359"/>
      <c r="X219" s="359"/>
      <c r="Y219" s="359"/>
      <c r="Z219" s="359"/>
      <c r="AA219" s="359"/>
      <c r="AF219" s="359"/>
      <c r="AG219" s="359"/>
      <c r="AH219" s="359"/>
      <c r="AI219" s="359"/>
      <c r="AM219" s="359"/>
      <c r="AN219" s="359"/>
      <c r="AO219" s="359"/>
      <c r="AP219" s="359"/>
      <c r="AT219" s="359"/>
      <c r="AU219" s="359"/>
      <c r="AV219" s="359"/>
      <c r="AW219" s="359"/>
    </row>
    <row r="220" spans="1:49" x14ac:dyDescent="0.35">
      <c r="A220" s="237"/>
      <c r="B220" s="237"/>
      <c r="C220" s="237"/>
      <c r="D220" s="238"/>
      <c r="E220" s="237"/>
      <c r="F220" s="237"/>
      <c r="G220" s="15"/>
      <c r="H220" s="15"/>
      <c r="I220" s="15"/>
      <c r="J220" s="359"/>
      <c r="K220" s="359"/>
      <c r="L220" s="359"/>
      <c r="M220" s="359"/>
      <c r="Q220" s="359"/>
      <c r="R220" s="359"/>
      <c r="S220" s="359"/>
      <c r="T220" s="359"/>
      <c r="X220" s="359"/>
      <c r="Y220" s="359"/>
      <c r="Z220" s="359"/>
      <c r="AA220" s="359"/>
      <c r="AF220" s="359"/>
      <c r="AG220" s="359"/>
      <c r="AH220" s="359"/>
      <c r="AI220" s="359"/>
      <c r="AM220" s="359"/>
      <c r="AN220" s="359"/>
      <c r="AO220" s="359"/>
      <c r="AP220" s="359"/>
      <c r="AT220" s="359"/>
      <c r="AU220" s="359"/>
      <c r="AV220" s="359"/>
      <c r="AW220" s="359"/>
    </row>
    <row r="221" spans="1:49" x14ac:dyDescent="0.35">
      <c r="A221" s="237"/>
      <c r="B221" s="237"/>
      <c r="C221" s="237"/>
      <c r="D221" s="238"/>
      <c r="E221" s="237"/>
      <c r="F221" s="237"/>
      <c r="G221" s="15"/>
      <c r="H221" s="15"/>
      <c r="I221" s="15"/>
      <c r="J221" s="359"/>
      <c r="K221" s="359"/>
      <c r="L221" s="359"/>
      <c r="M221" s="359"/>
      <c r="Q221" s="359"/>
      <c r="R221" s="359"/>
      <c r="S221" s="359"/>
      <c r="T221" s="359"/>
      <c r="X221" s="359"/>
      <c r="Y221" s="359"/>
      <c r="Z221" s="359"/>
      <c r="AA221" s="359"/>
      <c r="AF221" s="359"/>
      <c r="AG221" s="359"/>
      <c r="AH221" s="359"/>
      <c r="AI221" s="359"/>
      <c r="AM221" s="359"/>
      <c r="AN221" s="359"/>
      <c r="AO221" s="359"/>
      <c r="AP221" s="359"/>
      <c r="AT221" s="359"/>
      <c r="AU221" s="359"/>
      <c r="AV221" s="359"/>
      <c r="AW221" s="359"/>
    </row>
    <row r="222" spans="1:49" x14ac:dyDescent="0.35">
      <c r="A222" s="237"/>
      <c r="B222" s="237"/>
      <c r="C222" s="237"/>
      <c r="D222" s="238"/>
      <c r="E222" s="237"/>
      <c r="F222" s="237"/>
      <c r="G222" s="15"/>
      <c r="H222" s="15"/>
      <c r="I222" s="15"/>
      <c r="J222" s="359"/>
      <c r="K222" s="359"/>
      <c r="L222" s="359"/>
      <c r="M222" s="359"/>
      <c r="Q222" s="359"/>
      <c r="R222" s="359"/>
      <c r="S222" s="359"/>
      <c r="T222" s="359"/>
      <c r="X222" s="359"/>
      <c r="Y222" s="359"/>
      <c r="Z222" s="359"/>
      <c r="AA222" s="359"/>
      <c r="AF222" s="359"/>
      <c r="AG222" s="359"/>
      <c r="AH222" s="359"/>
      <c r="AI222" s="359"/>
      <c r="AM222" s="359"/>
      <c r="AN222" s="359"/>
      <c r="AO222" s="359"/>
      <c r="AP222" s="359"/>
      <c r="AT222" s="359"/>
      <c r="AU222" s="359"/>
      <c r="AV222" s="359"/>
      <c r="AW222" s="359"/>
    </row>
    <row r="223" spans="1:49" x14ac:dyDescent="0.35">
      <c r="A223" s="237"/>
      <c r="B223" s="237"/>
      <c r="C223" s="237"/>
      <c r="D223" s="238"/>
      <c r="E223" s="237"/>
      <c r="F223" s="237"/>
      <c r="G223" s="15"/>
      <c r="H223" s="15"/>
      <c r="I223" s="15"/>
      <c r="J223" s="359"/>
      <c r="K223" s="359"/>
      <c r="L223" s="359"/>
      <c r="M223" s="359"/>
      <c r="Q223" s="359"/>
      <c r="R223" s="359"/>
      <c r="S223" s="359"/>
      <c r="T223" s="359"/>
      <c r="X223" s="359"/>
      <c r="Y223" s="359"/>
      <c r="Z223" s="359"/>
      <c r="AA223" s="359"/>
      <c r="AF223" s="359"/>
      <c r="AG223" s="359"/>
      <c r="AH223" s="359"/>
      <c r="AI223" s="359"/>
      <c r="AM223" s="359"/>
      <c r="AN223" s="359"/>
      <c r="AO223" s="359"/>
      <c r="AP223" s="359"/>
      <c r="AT223" s="359"/>
      <c r="AU223" s="359"/>
      <c r="AV223" s="359"/>
      <c r="AW223" s="359"/>
    </row>
    <row r="224" spans="1:49" x14ac:dyDescent="0.35">
      <c r="A224" s="237"/>
      <c r="B224" s="237"/>
      <c r="C224" s="237"/>
      <c r="D224" s="238"/>
      <c r="E224" s="237"/>
      <c r="F224" s="237"/>
      <c r="G224" s="15"/>
      <c r="H224" s="15"/>
      <c r="I224" s="15"/>
      <c r="J224" s="359"/>
      <c r="K224" s="359"/>
      <c r="L224" s="359"/>
      <c r="M224" s="359"/>
      <c r="Q224" s="359"/>
      <c r="R224" s="359"/>
      <c r="S224" s="359"/>
      <c r="T224" s="359"/>
      <c r="X224" s="359"/>
      <c r="Y224" s="359"/>
      <c r="Z224" s="359"/>
      <c r="AA224" s="359"/>
      <c r="AF224" s="359"/>
      <c r="AG224" s="359"/>
      <c r="AH224" s="359"/>
      <c r="AI224" s="359"/>
      <c r="AM224" s="359"/>
      <c r="AN224" s="359"/>
      <c r="AO224" s="359"/>
      <c r="AP224" s="359"/>
      <c r="AT224" s="359"/>
      <c r="AU224" s="359"/>
      <c r="AV224" s="359"/>
      <c r="AW224" s="359"/>
    </row>
    <row r="225" spans="1:49" x14ac:dyDescent="0.35">
      <c r="A225" s="237"/>
      <c r="B225" s="237"/>
      <c r="C225" s="237"/>
      <c r="D225" s="238"/>
      <c r="E225" s="237"/>
      <c r="F225" s="237"/>
      <c r="G225" s="15"/>
      <c r="H225" s="15"/>
      <c r="I225" s="15"/>
      <c r="J225" s="359"/>
      <c r="K225" s="359"/>
      <c r="L225" s="359"/>
      <c r="M225" s="359"/>
      <c r="Q225" s="359"/>
      <c r="R225" s="359"/>
      <c r="S225" s="359"/>
      <c r="T225" s="359"/>
      <c r="X225" s="359"/>
      <c r="Y225" s="359"/>
      <c r="Z225" s="359"/>
      <c r="AA225" s="359"/>
      <c r="AF225" s="359"/>
      <c r="AG225" s="359"/>
      <c r="AH225" s="359"/>
      <c r="AI225" s="359"/>
      <c r="AM225" s="359"/>
      <c r="AN225" s="359"/>
      <c r="AO225" s="359"/>
      <c r="AP225" s="359"/>
      <c r="AT225" s="359"/>
      <c r="AU225" s="359"/>
      <c r="AV225" s="359"/>
      <c r="AW225" s="359"/>
    </row>
    <row r="226" spans="1:49" x14ac:dyDescent="0.35">
      <c r="A226" s="237"/>
      <c r="B226" s="237"/>
      <c r="C226" s="237"/>
      <c r="D226" s="238"/>
      <c r="E226" s="237"/>
      <c r="F226" s="237"/>
      <c r="G226" s="15"/>
      <c r="H226" s="15"/>
      <c r="I226" s="15"/>
      <c r="J226" s="359"/>
      <c r="K226" s="359"/>
      <c r="L226" s="359"/>
      <c r="M226" s="359"/>
      <c r="Q226" s="359"/>
      <c r="R226" s="359"/>
      <c r="S226" s="359"/>
      <c r="T226" s="359"/>
      <c r="X226" s="359"/>
      <c r="Y226" s="359"/>
      <c r="Z226" s="359"/>
      <c r="AA226" s="359"/>
      <c r="AF226" s="359"/>
      <c r="AG226" s="359"/>
      <c r="AH226" s="359"/>
      <c r="AI226" s="359"/>
      <c r="AM226" s="359"/>
      <c r="AN226" s="359"/>
      <c r="AO226" s="359"/>
      <c r="AP226" s="359"/>
      <c r="AT226" s="359"/>
      <c r="AU226" s="359"/>
      <c r="AV226" s="359"/>
      <c r="AW226" s="359"/>
    </row>
    <row r="227" spans="1:49" x14ac:dyDescent="0.35">
      <c r="A227" s="237"/>
      <c r="B227" s="237"/>
      <c r="C227" s="237"/>
      <c r="D227" s="238"/>
      <c r="E227" s="237"/>
      <c r="F227" s="237"/>
      <c r="G227" s="15"/>
      <c r="H227" s="15"/>
      <c r="I227" s="15"/>
      <c r="J227" s="359"/>
      <c r="K227" s="359"/>
      <c r="L227" s="359"/>
      <c r="M227" s="359"/>
      <c r="Q227" s="359"/>
      <c r="R227" s="359"/>
      <c r="S227" s="359"/>
      <c r="T227" s="359"/>
      <c r="X227" s="359"/>
      <c r="Y227" s="359"/>
      <c r="Z227" s="359"/>
      <c r="AA227" s="359"/>
      <c r="AF227" s="359"/>
      <c r="AG227" s="359"/>
      <c r="AH227" s="359"/>
      <c r="AI227" s="359"/>
      <c r="AM227" s="359"/>
      <c r="AN227" s="359"/>
      <c r="AO227" s="359"/>
      <c r="AP227" s="359"/>
      <c r="AT227" s="359"/>
      <c r="AU227" s="359"/>
      <c r="AV227" s="359"/>
      <c r="AW227" s="359"/>
    </row>
    <row r="228" spans="1:49" x14ac:dyDescent="0.35">
      <c r="A228" s="237"/>
      <c r="B228" s="237"/>
      <c r="C228" s="237"/>
      <c r="D228" s="238"/>
      <c r="E228" s="237"/>
      <c r="F228" s="237"/>
      <c r="G228" s="15"/>
      <c r="H228" s="15"/>
      <c r="I228" s="15"/>
      <c r="J228" s="359"/>
      <c r="K228" s="359"/>
      <c r="L228" s="359"/>
      <c r="M228" s="359"/>
      <c r="Q228" s="359"/>
      <c r="R228" s="359"/>
      <c r="S228" s="359"/>
      <c r="T228" s="359"/>
      <c r="X228" s="359"/>
      <c r="Y228" s="359"/>
      <c r="Z228" s="359"/>
      <c r="AA228" s="359"/>
      <c r="AF228" s="359"/>
      <c r="AG228" s="359"/>
      <c r="AH228" s="359"/>
      <c r="AI228" s="359"/>
      <c r="AM228" s="359"/>
      <c r="AN228" s="359"/>
      <c r="AO228" s="359"/>
      <c r="AP228" s="359"/>
      <c r="AT228" s="359"/>
      <c r="AU228" s="359"/>
      <c r="AV228" s="359"/>
      <c r="AW228" s="359"/>
    </row>
    <row r="229" spans="1:49" x14ac:dyDescent="0.35">
      <c r="A229" s="237"/>
      <c r="B229" s="237"/>
      <c r="C229" s="237"/>
      <c r="D229" s="238"/>
      <c r="E229" s="237"/>
      <c r="F229" s="237"/>
      <c r="G229" s="15"/>
      <c r="H229" s="15"/>
      <c r="I229" s="15"/>
      <c r="J229" s="359"/>
      <c r="K229" s="359"/>
      <c r="L229" s="359"/>
      <c r="M229" s="359"/>
      <c r="Q229" s="359"/>
      <c r="R229" s="359"/>
      <c r="S229" s="359"/>
      <c r="T229" s="359"/>
      <c r="X229" s="359"/>
      <c r="Y229" s="359"/>
      <c r="Z229" s="359"/>
      <c r="AA229" s="359"/>
      <c r="AF229" s="359"/>
      <c r="AG229" s="359"/>
      <c r="AH229" s="359"/>
      <c r="AI229" s="359"/>
      <c r="AM229" s="359"/>
      <c r="AN229" s="359"/>
      <c r="AO229" s="359"/>
      <c r="AP229" s="359"/>
      <c r="AT229" s="359"/>
      <c r="AU229" s="359"/>
      <c r="AV229" s="359"/>
      <c r="AW229" s="359"/>
    </row>
    <row r="230" spans="1:49" x14ac:dyDescent="0.35">
      <c r="A230" s="237"/>
      <c r="B230" s="237"/>
      <c r="C230" s="237"/>
      <c r="D230" s="238"/>
      <c r="E230" s="237"/>
      <c r="F230" s="237"/>
      <c r="G230" s="15"/>
      <c r="H230" s="15"/>
      <c r="I230" s="15"/>
      <c r="J230" s="359"/>
      <c r="K230" s="359"/>
      <c r="L230" s="359"/>
      <c r="M230" s="359"/>
      <c r="Q230" s="359"/>
      <c r="R230" s="359"/>
      <c r="S230" s="359"/>
      <c r="T230" s="359"/>
      <c r="X230" s="359"/>
      <c r="Y230" s="359"/>
      <c r="Z230" s="359"/>
      <c r="AA230" s="359"/>
      <c r="AF230" s="359"/>
      <c r="AG230" s="359"/>
      <c r="AH230" s="359"/>
      <c r="AI230" s="359"/>
      <c r="AM230" s="359"/>
      <c r="AN230" s="359"/>
      <c r="AO230" s="359"/>
      <c r="AP230" s="359"/>
      <c r="AT230" s="359"/>
      <c r="AU230" s="359"/>
      <c r="AV230" s="359"/>
      <c r="AW230" s="359"/>
    </row>
    <row r="231" spans="1:49" x14ac:dyDescent="0.35">
      <c r="A231" s="237"/>
      <c r="B231" s="237"/>
      <c r="C231" s="237"/>
      <c r="D231" s="238"/>
      <c r="E231" s="237"/>
      <c r="F231" s="237"/>
      <c r="G231" s="15"/>
      <c r="H231" s="15"/>
      <c r="I231" s="15"/>
      <c r="J231" s="359"/>
      <c r="K231" s="359"/>
      <c r="L231" s="359"/>
      <c r="M231" s="359"/>
      <c r="Q231" s="359"/>
      <c r="R231" s="359"/>
      <c r="S231" s="359"/>
      <c r="T231" s="359"/>
      <c r="X231" s="359"/>
      <c r="Y231" s="359"/>
      <c r="Z231" s="359"/>
      <c r="AA231" s="359"/>
      <c r="AF231" s="359"/>
      <c r="AG231" s="359"/>
      <c r="AH231" s="359"/>
      <c r="AI231" s="359"/>
      <c r="AM231" s="359"/>
      <c r="AN231" s="359"/>
      <c r="AO231" s="359"/>
      <c r="AP231" s="359"/>
      <c r="AT231" s="359"/>
      <c r="AU231" s="359"/>
      <c r="AV231" s="359"/>
      <c r="AW231" s="359"/>
    </row>
    <row r="232" spans="1:49" x14ac:dyDescent="0.35">
      <c r="A232" s="237"/>
      <c r="B232" s="237"/>
      <c r="C232" s="237"/>
      <c r="D232" s="238"/>
      <c r="E232" s="237"/>
      <c r="F232" s="237"/>
      <c r="G232" s="15"/>
      <c r="H232" s="15"/>
      <c r="I232" s="15"/>
      <c r="J232" s="359"/>
      <c r="K232" s="359"/>
      <c r="L232" s="359"/>
      <c r="M232" s="359"/>
      <c r="Q232" s="359"/>
      <c r="R232" s="359"/>
      <c r="S232" s="359"/>
      <c r="T232" s="359"/>
      <c r="X232" s="359"/>
      <c r="Y232" s="359"/>
      <c r="Z232" s="359"/>
      <c r="AA232" s="359"/>
      <c r="AF232" s="359"/>
      <c r="AG232" s="359"/>
      <c r="AH232" s="359"/>
      <c r="AI232" s="359"/>
      <c r="AM232" s="359"/>
      <c r="AN232" s="359"/>
      <c r="AO232" s="359"/>
      <c r="AP232" s="359"/>
      <c r="AT232" s="359"/>
      <c r="AU232" s="359"/>
      <c r="AV232" s="359"/>
      <c r="AW232" s="359"/>
    </row>
    <row r="233" spans="1:49" x14ac:dyDescent="0.35">
      <c r="A233" s="237"/>
      <c r="B233" s="237"/>
      <c r="C233" s="237"/>
      <c r="D233" s="238"/>
      <c r="E233" s="237"/>
      <c r="F233" s="237"/>
      <c r="G233" s="15"/>
      <c r="H233" s="15"/>
      <c r="I233" s="15"/>
      <c r="J233" s="359"/>
      <c r="K233" s="359"/>
      <c r="L233" s="359"/>
      <c r="M233" s="359"/>
      <c r="Q233" s="359"/>
      <c r="R233" s="359"/>
      <c r="S233" s="359"/>
      <c r="T233" s="359"/>
      <c r="X233" s="359"/>
      <c r="Y233" s="359"/>
      <c r="Z233" s="359"/>
      <c r="AA233" s="359"/>
      <c r="AF233" s="359"/>
      <c r="AG233" s="359"/>
      <c r="AH233" s="359"/>
      <c r="AI233" s="359"/>
      <c r="AM233" s="359"/>
      <c r="AN233" s="359"/>
      <c r="AO233" s="359"/>
      <c r="AP233" s="359"/>
      <c r="AT233" s="359"/>
      <c r="AU233" s="359"/>
      <c r="AV233" s="359"/>
      <c r="AW233" s="359"/>
    </row>
    <row r="234" spans="1:49" x14ac:dyDescent="0.35">
      <c r="A234" s="237"/>
      <c r="B234" s="237"/>
      <c r="C234" s="237"/>
      <c r="D234" s="238"/>
      <c r="E234" s="237"/>
      <c r="F234" s="237"/>
      <c r="G234" s="15"/>
      <c r="H234" s="15"/>
      <c r="I234" s="15"/>
      <c r="J234" s="359"/>
      <c r="K234" s="359"/>
      <c r="L234" s="359"/>
      <c r="M234" s="359"/>
      <c r="Q234" s="359"/>
      <c r="R234" s="359"/>
      <c r="S234" s="359"/>
      <c r="T234" s="359"/>
      <c r="X234" s="359"/>
      <c r="Y234" s="359"/>
      <c r="Z234" s="359"/>
      <c r="AA234" s="359"/>
      <c r="AF234" s="359"/>
      <c r="AG234" s="359"/>
      <c r="AH234" s="359"/>
      <c r="AI234" s="359"/>
      <c r="AM234" s="359"/>
      <c r="AN234" s="359"/>
      <c r="AO234" s="359"/>
      <c r="AP234" s="359"/>
      <c r="AT234" s="359"/>
      <c r="AU234" s="359"/>
      <c r="AV234" s="359"/>
      <c r="AW234" s="359"/>
    </row>
    <row r="235" spans="1:49" x14ac:dyDescent="0.35">
      <c r="A235" s="237"/>
      <c r="B235" s="237"/>
      <c r="C235" s="237"/>
      <c r="D235" s="238"/>
      <c r="E235" s="237"/>
      <c r="F235" s="237"/>
      <c r="G235" s="15"/>
      <c r="H235" s="15"/>
      <c r="I235" s="15"/>
      <c r="J235" s="359"/>
      <c r="K235" s="359"/>
      <c r="L235" s="359"/>
      <c r="M235" s="359"/>
      <c r="Q235" s="359"/>
      <c r="R235" s="359"/>
      <c r="S235" s="359"/>
      <c r="T235" s="359"/>
      <c r="X235" s="359"/>
      <c r="Y235" s="359"/>
      <c r="Z235" s="359"/>
      <c r="AA235" s="359"/>
      <c r="AF235" s="359"/>
      <c r="AG235" s="359"/>
      <c r="AH235" s="359"/>
      <c r="AI235" s="359"/>
      <c r="AM235" s="359"/>
      <c r="AN235" s="359"/>
      <c r="AO235" s="359"/>
      <c r="AP235" s="359"/>
      <c r="AT235" s="359"/>
      <c r="AU235" s="359"/>
      <c r="AV235" s="359"/>
      <c r="AW235" s="359"/>
    </row>
    <row r="236" spans="1:49" x14ac:dyDescent="0.35">
      <c r="A236" s="237"/>
      <c r="B236" s="237"/>
      <c r="C236" s="237"/>
      <c r="D236" s="238"/>
      <c r="E236" s="237"/>
      <c r="F236" s="237"/>
      <c r="G236" s="15"/>
      <c r="H236" s="15"/>
      <c r="I236" s="15"/>
      <c r="J236" s="359"/>
      <c r="K236" s="359"/>
      <c r="L236" s="359"/>
      <c r="M236" s="359"/>
      <c r="Q236" s="359"/>
      <c r="R236" s="359"/>
      <c r="S236" s="359"/>
      <c r="T236" s="359"/>
      <c r="X236" s="359"/>
      <c r="Y236" s="359"/>
      <c r="Z236" s="359"/>
      <c r="AA236" s="359"/>
      <c r="AF236" s="359"/>
      <c r="AG236" s="359"/>
      <c r="AH236" s="359"/>
      <c r="AI236" s="359"/>
      <c r="AM236" s="359"/>
      <c r="AN236" s="359"/>
      <c r="AO236" s="359"/>
      <c r="AP236" s="359"/>
      <c r="AT236" s="359"/>
      <c r="AU236" s="359"/>
      <c r="AV236" s="359"/>
      <c r="AW236" s="359"/>
    </row>
    <row r="237" spans="1:49" x14ac:dyDescent="0.35">
      <c r="A237" s="237"/>
      <c r="B237" s="237"/>
      <c r="C237" s="237"/>
      <c r="D237" s="238"/>
      <c r="E237" s="237"/>
      <c r="F237" s="237"/>
      <c r="G237" s="15"/>
      <c r="H237" s="15"/>
      <c r="I237" s="15"/>
      <c r="J237" s="359"/>
      <c r="K237" s="359"/>
      <c r="L237" s="359"/>
      <c r="M237" s="359"/>
      <c r="Q237" s="359"/>
      <c r="R237" s="359"/>
      <c r="S237" s="359"/>
      <c r="T237" s="359"/>
      <c r="X237" s="359"/>
      <c r="Y237" s="359"/>
      <c r="Z237" s="359"/>
      <c r="AA237" s="359"/>
      <c r="AF237" s="359"/>
      <c r="AG237" s="359"/>
      <c r="AH237" s="359"/>
      <c r="AI237" s="359"/>
      <c r="AM237" s="359"/>
      <c r="AN237" s="359"/>
      <c r="AO237" s="359"/>
      <c r="AP237" s="359"/>
      <c r="AT237" s="359"/>
      <c r="AU237" s="359"/>
      <c r="AV237" s="359"/>
      <c r="AW237" s="359"/>
    </row>
    <row r="238" spans="1:49" x14ac:dyDescent="0.35">
      <c r="A238" s="237"/>
      <c r="B238" s="237"/>
      <c r="C238" s="237"/>
      <c r="D238" s="238"/>
      <c r="E238" s="237"/>
      <c r="F238" s="237"/>
      <c r="G238" s="15"/>
      <c r="H238" s="15"/>
      <c r="I238" s="15"/>
      <c r="J238" s="359"/>
      <c r="K238" s="359"/>
      <c r="L238" s="359"/>
      <c r="M238" s="359"/>
      <c r="Q238" s="359"/>
      <c r="R238" s="359"/>
      <c r="S238" s="359"/>
      <c r="T238" s="359"/>
      <c r="X238" s="359"/>
      <c r="Y238" s="359"/>
      <c r="Z238" s="359"/>
      <c r="AA238" s="359"/>
      <c r="AF238" s="359"/>
      <c r="AG238" s="359"/>
      <c r="AH238" s="359"/>
      <c r="AI238" s="359"/>
      <c r="AM238" s="359"/>
      <c r="AN238" s="359"/>
      <c r="AO238" s="359"/>
      <c r="AP238" s="359"/>
      <c r="AT238" s="359"/>
      <c r="AU238" s="359"/>
      <c r="AV238" s="359"/>
      <c r="AW238" s="359"/>
    </row>
    <row r="239" spans="1:49" x14ac:dyDescent="0.35">
      <c r="A239" s="237"/>
      <c r="B239" s="237"/>
      <c r="C239" s="237"/>
      <c r="D239" s="238"/>
      <c r="E239" s="237"/>
      <c r="F239" s="237"/>
      <c r="G239" s="15"/>
      <c r="H239" s="15"/>
      <c r="I239" s="15"/>
      <c r="J239" s="359"/>
      <c r="K239" s="359"/>
      <c r="L239" s="359"/>
      <c r="M239" s="359"/>
      <c r="Q239" s="359"/>
      <c r="R239" s="359"/>
      <c r="S239" s="359"/>
      <c r="T239" s="359"/>
      <c r="X239" s="359"/>
      <c r="Y239" s="359"/>
      <c r="Z239" s="359"/>
      <c r="AA239" s="359"/>
      <c r="AF239" s="359"/>
      <c r="AG239" s="359"/>
      <c r="AH239" s="359"/>
      <c r="AI239" s="359"/>
      <c r="AM239" s="359"/>
      <c r="AN239" s="359"/>
      <c r="AO239" s="359"/>
      <c r="AP239" s="359"/>
      <c r="AT239" s="359"/>
      <c r="AU239" s="359"/>
      <c r="AV239" s="359"/>
      <c r="AW239" s="359"/>
    </row>
    <row r="240" spans="1:49" x14ac:dyDescent="0.35">
      <c r="A240" s="237"/>
      <c r="B240" s="237"/>
      <c r="C240" s="237"/>
      <c r="D240" s="238"/>
      <c r="E240" s="237"/>
      <c r="F240" s="237"/>
      <c r="G240" s="15"/>
      <c r="H240" s="15"/>
      <c r="I240" s="15"/>
      <c r="J240" s="359"/>
      <c r="K240" s="359"/>
      <c r="L240" s="359"/>
      <c r="M240" s="359"/>
      <c r="Q240" s="359"/>
      <c r="R240" s="359"/>
      <c r="S240" s="359"/>
      <c r="T240" s="359"/>
      <c r="X240" s="359"/>
      <c r="Y240" s="359"/>
      <c r="Z240" s="359"/>
      <c r="AA240" s="359"/>
      <c r="AF240" s="359"/>
      <c r="AG240" s="359"/>
      <c r="AH240" s="359"/>
      <c r="AI240" s="359"/>
      <c r="AM240" s="359"/>
      <c r="AN240" s="359"/>
      <c r="AO240" s="359"/>
      <c r="AP240" s="359"/>
      <c r="AT240" s="359"/>
      <c r="AU240" s="359"/>
      <c r="AV240" s="359"/>
      <c r="AW240" s="359"/>
    </row>
    <row r="241" spans="1:49" x14ac:dyDescent="0.35">
      <c r="A241" s="237"/>
      <c r="B241" s="237"/>
      <c r="C241" s="237"/>
      <c r="D241" s="238"/>
      <c r="E241" s="237"/>
      <c r="F241" s="237"/>
      <c r="G241" s="15"/>
      <c r="H241" s="15"/>
      <c r="I241" s="15"/>
      <c r="J241" s="359"/>
      <c r="K241" s="359"/>
      <c r="L241" s="359"/>
      <c r="M241" s="359"/>
      <c r="Q241" s="359"/>
      <c r="R241" s="359"/>
      <c r="S241" s="359"/>
      <c r="T241" s="359"/>
      <c r="X241" s="359"/>
      <c r="Y241" s="359"/>
      <c r="Z241" s="359"/>
      <c r="AA241" s="359"/>
      <c r="AF241" s="359"/>
      <c r="AG241" s="359"/>
      <c r="AH241" s="359"/>
      <c r="AI241" s="359"/>
      <c r="AM241" s="359"/>
      <c r="AN241" s="359"/>
      <c r="AO241" s="359"/>
      <c r="AP241" s="359"/>
      <c r="AT241" s="359"/>
      <c r="AU241" s="359"/>
      <c r="AV241" s="359"/>
      <c r="AW241" s="359"/>
    </row>
    <row r="242" spans="1:49" x14ac:dyDescent="0.35">
      <c r="A242" s="237"/>
      <c r="B242" s="237"/>
      <c r="C242" s="237"/>
      <c r="D242" s="238"/>
      <c r="E242" s="237"/>
      <c r="F242" s="237"/>
      <c r="G242" s="15"/>
      <c r="H242" s="15"/>
      <c r="I242" s="15"/>
      <c r="J242" s="359"/>
      <c r="K242" s="359"/>
      <c r="L242" s="359"/>
      <c r="M242" s="359"/>
      <c r="Q242" s="359"/>
      <c r="R242" s="359"/>
      <c r="S242" s="359"/>
      <c r="T242" s="359"/>
      <c r="X242" s="359"/>
      <c r="Y242" s="359"/>
      <c r="Z242" s="359"/>
      <c r="AA242" s="359"/>
      <c r="AF242" s="359"/>
      <c r="AG242" s="359"/>
      <c r="AH242" s="359"/>
      <c r="AI242" s="359"/>
      <c r="AM242" s="359"/>
      <c r="AN242" s="359"/>
      <c r="AO242" s="359"/>
      <c r="AP242" s="359"/>
      <c r="AT242" s="359"/>
      <c r="AU242" s="359"/>
      <c r="AV242" s="359"/>
      <c r="AW242" s="359"/>
    </row>
    <row r="243" spans="1:49" x14ac:dyDescent="0.35">
      <c r="A243" s="237"/>
      <c r="B243" s="237"/>
      <c r="C243" s="237"/>
      <c r="D243" s="238"/>
      <c r="E243" s="237"/>
      <c r="F243" s="237"/>
      <c r="G243" s="15"/>
      <c r="H243" s="15"/>
      <c r="I243" s="15"/>
      <c r="J243" s="359"/>
      <c r="K243" s="359"/>
      <c r="L243" s="359"/>
      <c r="M243" s="359"/>
      <c r="Q243" s="359"/>
      <c r="R243" s="359"/>
      <c r="S243" s="359"/>
      <c r="T243" s="359"/>
      <c r="X243" s="359"/>
      <c r="Y243" s="359"/>
      <c r="Z243" s="359"/>
      <c r="AA243" s="359"/>
      <c r="AF243" s="359"/>
      <c r="AG243" s="359"/>
      <c r="AH243" s="359"/>
      <c r="AI243" s="359"/>
      <c r="AM243" s="359"/>
      <c r="AN243" s="359"/>
      <c r="AO243" s="359"/>
      <c r="AP243" s="359"/>
      <c r="AT243" s="359"/>
      <c r="AU243" s="359"/>
      <c r="AV243" s="359"/>
      <c r="AW243" s="359"/>
    </row>
    <row r="244" spans="1:49" x14ac:dyDescent="0.35">
      <c r="A244" s="237"/>
      <c r="B244" s="237"/>
      <c r="C244" s="237"/>
      <c r="D244" s="238"/>
      <c r="E244" s="237"/>
      <c r="F244" s="237"/>
      <c r="G244" s="15"/>
      <c r="H244" s="15"/>
      <c r="I244" s="15"/>
      <c r="J244" s="359"/>
      <c r="K244" s="359"/>
      <c r="L244" s="359"/>
      <c r="M244" s="359"/>
      <c r="Q244" s="359"/>
      <c r="R244" s="359"/>
      <c r="S244" s="359"/>
      <c r="T244" s="359"/>
      <c r="X244" s="359"/>
      <c r="Y244" s="359"/>
      <c r="Z244" s="359"/>
      <c r="AA244" s="359"/>
      <c r="AF244" s="359"/>
      <c r="AG244" s="359"/>
      <c r="AH244" s="359"/>
      <c r="AI244" s="359"/>
      <c r="AM244" s="359"/>
      <c r="AN244" s="359"/>
      <c r="AO244" s="359"/>
      <c r="AP244" s="359"/>
      <c r="AT244" s="359"/>
      <c r="AU244" s="359"/>
      <c r="AV244" s="359"/>
      <c r="AW244" s="359"/>
    </row>
    <row r="245" spans="1:49" x14ac:dyDescent="0.35">
      <c r="A245" s="237"/>
      <c r="B245" s="237"/>
      <c r="C245" s="237"/>
      <c r="D245" s="238"/>
      <c r="E245" s="237"/>
      <c r="F245" s="237"/>
      <c r="G245" s="15"/>
      <c r="H245" s="15"/>
      <c r="I245" s="15"/>
      <c r="J245" s="359"/>
      <c r="K245" s="359"/>
      <c r="L245" s="359"/>
      <c r="M245" s="359"/>
      <c r="Q245" s="359"/>
      <c r="R245" s="359"/>
      <c r="S245" s="359"/>
      <c r="T245" s="359"/>
      <c r="X245" s="359"/>
      <c r="Y245" s="359"/>
      <c r="Z245" s="359"/>
      <c r="AA245" s="359"/>
      <c r="AF245" s="359"/>
      <c r="AG245" s="359"/>
      <c r="AH245" s="359"/>
      <c r="AI245" s="359"/>
      <c r="AM245" s="359"/>
      <c r="AN245" s="359"/>
      <c r="AO245" s="359"/>
      <c r="AP245" s="359"/>
      <c r="AT245" s="359"/>
      <c r="AU245" s="359"/>
      <c r="AV245" s="359"/>
      <c r="AW245" s="359"/>
    </row>
    <row r="246" spans="1:49" x14ac:dyDescent="0.35">
      <c r="A246" s="237"/>
      <c r="B246" s="237"/>
      <c r="C246" s="237"/>
      <c r="D246" s="238"/>
      <c r="E246" s="237"/>
      <c r="F246" s="237"/>
      <c r="G246" s="15"/>
      <c r="H246" s="15"/>
      <c r="I246" s="15"/>
      <c r="J246" s="359"/>
      <c r="K246" s="359"/>
      <c r="L246" s="359"/>
      <c r="M246" s="359"/>
      <c r="Q246" s="359"/>
      <c r="R246" s="359"/>
      <c r="S246" s="359"/>
      <c r="T246" s="359"/>
      <c r="X246" s="359"/>
      <c r="Y246" s="359"/>
      <c r="Z246" s="359"/>
      <c r="AA246" s="359"/>
      <c r="AF246" s="359"/>
      <c r="AG246" s="359"/>
      <c r="AH246" s="359"/>
      <c r="AI246" s="359"/>
      <c r="AM246" s="359"/>
      <c r="AN246" s="359"/>
      <c r="AO246" s="359"/>
      <c r="AP246" s="359"/>
      <c r="AT246" s="359"/>
      <c r="AU246" s="359"/>
      <c r="AV246" s="359"/>
      <c r="AW246" s="359"/>
    </row>
    <row r="247" spans="1:49" x14ac:dyDescent="0.35">
      <c r="A247" s="237"/>
      <c r="B247" s="237"/>
      <c r="C247" s="237"/>
      <c r="D247" s="238"/>
      <c r="E247" s="237"/>
      <c r="F247" s="237"/>
      <c r="G247" s="15"/>
      <c r="H247" s="15"/>
      <c r="I247" s="15"/>
      <c r="J247" s="359"/>
      <c r="K247" s="359"/>
      <c r="L247" s="359"/>
      <c r="M247" s="359"/>
      <c r="Q247" s="359"/>
      <c r="R247" s="359"/>
      <c r="S247" s="359"/>
      <c r="T247" s="359"/>
      <c r="X247" s="359"/>
      <c r="Y247" s="359"/>
      <c r="Z247" s="359"/>
      <c r="AA247" s="359"/>
      <c r="AF247" s="359"/>
      <c r="AG247" s="359"/>
      <c r="AH247" s="359"/>
      <c r="AI247" s="359"/>
      <c r="AM247" s="359"/>
      <c r="AN247" s="359"/>
      <c r="AO247" s="359"/>
      <c r="AP247" s="359"/>
      <c r="AT247" s="359"/>
      <c r="AU247" s="359"/>
      <c r="AV247" s="359"/>
      <c r="AW247" s="359"/>
    </row>
    <row r="248" spans="1:49" x14ac:dyDescent="0.35">
      <c r="A248" s="237"/>
      <c r="B248" s="237"/>
      <c r="C248" s="237"/>
      <c r="D248" s="238"/>
      <c r="E248" s="237"/>
      <c r="F248" s="237"/>
      <c r="G248" s="15"/>
      <c r="H248" s="15"/>
      <c r="I248" s="15"/>
      <c r="J248" s="359"/>
      <c r="K248" s="359"/>
      <c r="L248" s="359"/>
      <c r="M248" s="359"/>
      <c r="Q248" s="359"/>
      <c r="R248" s="359"/>
      <c r="S248" s="359"/>
      <c r="T248" s="359"/>
      <c r="X248" s="359"/>
      <c r="Y248" s="359"/>
      <c r="Z248" s="359"/>
      <c r="AA248" s="359"/>
      <c r="AF248" s="359"/>
      <c r="AG248" s="359"/>
      <c r="AH248" s="359"/>
      <c r="AI248" s="359"/>
      <c r="AM248" s="359"/>
      <c r="AN248" s="359"/>
      <c r="AO248" s="359"/>
      <c r="AP248" s="359"/>
      <c r="AT248" s="359"/>
      <c r="AU248" s="359"/>
      <c r="AV248" s="359"/>
      <c r="AW248" s="359"/>
    </row>
    <row r="249" spans="1:49" x14ac:dyDescent="0.35">
      <c r="A249" s="237"/>
      <c r="B249" s="237"/>
      <c r="C249" s="237"/>
      <c r="D249" s="238"/>
      <c r="E249" s="237"/>
      <c r="F249" s="237"/>
      <c r="G249" s="15"/>
      <c r="H249" s="15"/>
      <c r="I249" s="15"/>
      <c r="J249" s="359"/>
      <c r="K249" s="359"/>
      <c r="L249" s="359"/>
      <c r="M249" s="359"/>
      <c r="Q249" s="359"/>
      <c r="R249" s="359"/>
      <c r="S249" s="359"/>
      <c r="T249" s="359"/>
      <c r="X249" s="359"/>
      <c r="Y249" s="359"/>
      <c r="Z249" s="359"/>
      <c r="AA249" s="359"/>
      <c r="AF249" s="359"/>
      <c r="AG249" s="359"/>
      <c r="AH249" s="359"/>
      <c r="AI249" s="359"/>
      <c r="AM249" s="359"/>
      <c r="AN249" s="359"/>
      <c r="AO249" s="359"/>
      <c r="AP249" s="359"/>
      <c r="AT249" s="359"/>
      <c r="AU249" s="359"/>
      <c r="AV249" s="359"/>
      <c r="AW249" s="359"/>
    </row>
    <row r="250" spans="1:49" x14ac:dyDescent="0.35">
      <c r="A250" s="237"/>
      <c r="B250" s="237"/>
      <c r="C250" s="237"/>
      <c r="D250" s="238"/>
      <c r="E250" s="237"/>
      <c r="F250" s="237"/>
      <c r="G250" s="15"/>
      <c r="H250" s="15"/>
      <c r="I250" s="15"/>
      <c r="J250" s="359"/>
      <c r="K250" s="359"/>
      <c r="L250" s="359"/>
      <c r="M250" s="359"/>
      <c r="Q250" s="359"/>
      <c r="R250" s="359"/>
      <c r="S250" s="359"/>
      <c r="T250" s="359"/>
      <c r="X250" s="359"/>
      <c r="Y250" s="359"/>
      <c r="Z250" s="359"/>
      <c r="AA250" s="359"/>
      <c r="AF250" s="359"/>
      <c r="AG250" s="359"/>
      <c r="AH250" s="359"/>
      <c r="AI250" s="359"/>
      <c r="AM250" s="359"/>
      <c r="AN250" s="359"/>
      <c r="AO250" s="359"/>
      <c r="AP250" s="359"/>
      <c r="AT250" s="359"/>
      <c r="AU250" s="359"/>
      <c r="AV250" s="359"/>
      <c r="AW250" s="359"/>
    </row>
    <row r="251" spans="1:49" x14ac:dyDescent="0.35">
      <c r="A251" s="237"/>
      <c r="B251" s="237"/>
      <c r="C251" s="237"/>
      <c r="D251" s="238"/>
      <c r="E251" s="237"/>
      <c r="F251" s="237"/>
      <c r="G251" s="15"/>
      <c r="H251" s="15"/>
      <c r="I251" s="15"/>
      <c r="J251" s="359"/>
      <c r="K251" s="359"/>
      <c r="L251" s="359"/>
      <c r="M251" s="359"/>
      <c r="Q251" s="359"/>
      <c r="R251" s="359"/>
      <c r="S251" s="359"/>
      <c r="T251" s="359"/>
      <c r="X251" s="359"/>
      <c r="Y251" s="359"/>
      <c r="Z251" s="359"/>
      <c r="AA251" s="359"/>
      <c r="AF251" s="359"/>
      <c r="AG251" s="359"/>
      <c r="AH251" s="359"/>
      <c r="AI251" s="359"/>
      <c r="AM251" s="359"/>
      <c r="AN251" s="359"/>
      <c r="AO251" s="359"/>
      <c r="AP251" s="359"/>
      <c r="AT251" s="359"/>
      <c r="AU251" s="359"/>
      <c r="AV251" s="359"/>
      <c r="AW251" s="359"/>
    </row>
    <row r="252" spans="1:49" x14ac:dyDescent="0.35">
      <c r="A252" s="237"/>
      <c r="B252" s="237"/>
      <c r="C252" s="237"/>
      <c r="D252" s="238"/>
      <c r="E252" s="237"/>
      <c r="F252" s="237"/>
      <c r="G252" s="15"/>
      <c r="H252" s="15"/>
      <c r="I252" s="15"/>
      <c r="J252" s="359"/>
      <c r="K252" s="359"/>
      <c r="L252" s="359"/>
      <c r="M252" s="359"/>
      <c r="Q252" s="359"/>
      <c r="R252" s="359"/>
      <c r="S252" s="359"/>
      <c r="T252" s="359"/>
      <c r="X252" s="359"/>
      <c r="Y252" s="359"/>
      <c r="Z252" s="359"/>
      <c r="AA252" s="359"/>
      <c r="AF252" s="359"/>
      <c r="AG252" s="359"/>
      <c r="AH252" s="359"/>
      <c r="AI252" s="359"/>
      <c r="AM252" s="359"/>
      <c r="AN252" s="359"/>
      <c r="AO252" s="359"/>
      <c r="AP252" s="359"/>
      <c r="AT252" s="359"/>
      <c r="AU252" s="359"/>
      <c r="AV252" s="359"/>
      <c r="AW252" s="359"/>
    </row>
    <row r="253" spans="1:49" x14ac:dyDescent="0.35">
      <c r="A253" s="237"/>
      <c r="B253" s="237"/>
      <c r="C253" s="237"/>
      <c r="D253" s="238"/>
      <c r="E253" s="237"/>
      <c r="F253" s="237"/>
      <c r="G253" s="15"/>
      <c r="H253" s="15"/>
      <c r="I253" s="15"/>
      <c r="J253" s="359"/>
      <c r="K253" s="359"/>
      <c r="L253" s="359"/>
      <c r="M253" s="359"/>
      <c r="Q253" s="359"/>
      <c r="R253" s="359"/>
      <c r="S253" s="359"/>
      <c r="T253" s="359"/>
      <c r="X253" s="359"/>
      <c r="Y253" s="359"/>
      <c r="Z253" s="359"/>
      <c r="AA253" s="359"/>
      <c r="AF253" s="359"/>
      <c r="AG253" s="359"/>
      <c r="AH253" s="359"/>
      <c r="AI253" s="359"/>
      <c r="AM253" s="359"/>
      <c r="AN253" s="359"/>
      <c r="AO253" s="359"/>
      <c r="AP253" s="359"/>
      <c r="AT253" s="359"/>
      <c r="AU253" s="359"/>
      <c r="AV253" s="359"/>
      <c r="AW253" s="359"/>
    </row>
    <row r="254" spans="1:49" x14ac:dyDescent="0.35">
      <c r="A254" s="237"/>
      <c r="B254" s="237"/>
      <c r="C254" s="237"/>
      <c r="D254" s="238"/>
      <c r="E254" s="237"/>
      <c r="F254" s="237"/>
      <c r="G254" s="15"/>
      <c r="H254" s="15"/>
      <c r="I254" s="15"/>
      <c r="J254" s="359"/>
      <c r="K254" s="359"/>
      <c r="L254" s="359"/>
      <c r="M254" s="359"/>
      <c r="Q254" s="359"/>
      <c r="R254" s="359"/>
      <c r="S254" s="359"/>
      <c r="T254" s="359"/>
      <c r="X254" s="359"/>
      <c r="Y254" s="359"/>
      <c r="Z254" s="359"/>
      <c r="AA254" s="359"/>
      <c r="AF254" s="359"/>
      <c r="AG254" s="359"/>
      <c r="AH254" s="359"/>
      <c r="AI254" s="359"/>
      <c r="AM254" s="359"/>
      <c r="AN254" s="359"/>
      <c r="AO254" s="359"/>
      <c r="AP254" s="359"/>
      <c r="AT254" s="359"/>
      <c r="AU254" s="359"/>
      <c r="AV254" s="359"/>
      <c r="AW254" s="359"/>
    </row>
    <row r="255" spans="1:49" x14ac:dyDescent="0.35">
      <c r="A255" s="237"/>
      <c r="B255" s="237"/>
      <c r="C255" s="237"/>
      <c r="D255" s="238"/>
      <c r="E255" s="237"/>
      <c r="F255" s="237"/>
      <c r="G255" s="15"/>
      <c r="H255" s="15"/>
      <c r="I255" s="15"/>
      <c r="J255" s="359"/>
      <c r="K255" s="359"/>
      <c r="L255" s="359"/>
      <c r="M255" s="359"/>
      <c r="Q255" s="359"/>
      <c r="R255" s="359"/>
      <c r="S255" s="359"/>
      <c r="T255" s="359"/>
      <c r="X255" s="359"/>
      <c r="Y255" s="359"/>
      <c r="Z255" s="359"/>
      <c r="AA255" s="359"/>
      <c r="AF255" s="359"/>
      <c r="AG255" s="359"/>
      <c r="AH255" s="359"/>
      <c r="AI255" s="359"/>
      <c r="AM255" s="359"/>
      <c r="AN255" s="359"/>
      <c r="AO255" s="359"/>
      <c r="AP255" s="359"/>
      <c r="AT255" s="359"/>
      <c r="AU255" s="359"/>
      <c r="AV255" s="359"/>
      <c r="AW255" s="359"/>
    </row>
    <row r="256" spans="1:49" x14ac:dyDescent="0.35">
      <c r="A256" s="237"/>
      <c r="B256" s="237"/>
      <c r="C256" s="237"/>
      <c r="D256" s="238"/>
      <c r="E256" s="237"/>
      <c r="F256" s="237"/>
      <c r="G256" s="15"/>
      <c r="H256" s="15"/>
      <c r="I256" s="15"/>
      <c r="J256" s="359"/>
      <c r="K256" s="359"/>
      <c r="L256" s="359"/>
      <c r="M256" s="359"/>
      <c r="Q256" s="359"/>
      <c r="R256" s="359"/>
      <c r="S256" s="359"/>
      <c r="T256" s="359"/>
      <c r="X256" s="359"/>
      <c r="Y256" s="359"/>
      <c r="Z256" s="359"/>
      <c r="AA256" s="359"/>
      <c r="AF256" s="359"/>
      <c r="AG256" s="359"/>
      <c r="AH256" s="359"/>
      <c r="AI256" s="359"/>
      <c r="AM256" s="359"/>
      <c r="AN256" s="359"/>
      <c r="AO256" s="359"/>
      <c r="AP256" s="359"/>
      <c r="AT256" s="359"/>
      <c r="AU256" s="359"/>
      <c r="AV256" s="359"/>
      <c r="AW256" s="359"/>
    </row>
    <row r="257" spans="1:49" x14ac:dyDescent="0.35">
      <c r="A257" s="237"/>
      <c r="B257" s="237"/>
      <c r="C257" s="237"/>
      <c r="D257" s="238"/>
      <c r="E257" s="237"/>
      <c r="F257" s="237"/>
      <c r="G257" s="15"/>
      <c r="H257" s="15"/>
      <c r="I257" s="15"/>
      <c r="J257" s="359"/>
      <c r="K257" s="359"/>
      <c r="L257" s="359"/>
      <c r="M257" s="359"/>
      <c r="Q257" s="359"/>
      <c r="R257" s="359"/>
      <c r="S257" s="359"/>
      <c r="T257" s="359"/>
      <c r="X257" s="359"/>
      <c r="Y257" s="359"/>
      <c r="Z257" s="359"/>
      <c r="AA257" s="359"/>
      <c r="AF257" s="359"/>
      <c r="AG257" s="359"/>
      <c r="AH257" s="359"/>
      <c r="AI257" s="359"/>
      <c r="AM257" s="359"/>
      <c r="AN257" s="359"/>
      <c r="AO257" s="359"/>
      <c r="AP257" s="359"/>
      <c r="AT257" s="359"/>
      <c r="AU257" s="359"/>
      <c r="AV257" s="359"/>
      <c r="AW257" s="359"/>
    </row>
    <row r="258" spans="1:49" x14ac:dyDescent="0.35">
      <c r="A258" s="237"/>
      <c r="B258" s="237"/>
      <c r="C258" s="237"/>
      <c r="D258" s="238"/>
      <c r="E258" s="237"/>
      <c r="F258" s="237"/>
      <c r="G258" s="15"/>
      <c r="H258" s="15"/>
      <c r="I258" s="15"/>
      <c r="J258" s="359"/>
      <c r="K258" s="359"/>
      <c r="L258" s="359"/>
      <c r="M258" s="359"/>
      <c r="Q258" s="359"/>
      <c r="R258" s="359"/>
      <c r="S258" s="359"/>
      <c r="T258" s="359"/>
      <c r="X258" s="359"/>
      <c r="Y258" s="359"/>
      <c r="Z258" s="359"/>
      <c r="AA258" s="359"/>
      <c r="AF258" s="359"/>
      <c r="AG258" s="359"/>
      <c r="AH258" s="359"/>
      <c r="AI258" s="359"/>
      <c r="AM258" s="359"/>
      <c r="AN258" s="359"/>
      <c r="AO258" s="359"/>
      <c r="AP258" s="359"/>
      <c r="AT258" s="359"/>
      <c r="AU258" s="359"/>
      <c r="AV258" s="359"/>
      <c r="AW258" s="359"/>
    </row>
    <row r="259" spans="1:49" x14ac:dyDescent="0.35">
      <c r="A259" s="237"/>
      <c r="B259" s="237"/>
      <c r="C259" s="237"/>
      <c r="D259" s="238"/>
      <c r="E259" s="237"/>
      <c r="F259" s="237"/>
      <c r="G259" s="15"/>
      <c r="H259" s="15"/>
      <c r="I259" s="15"/>
      <c r="J259" s="359"/>
      <c r="K259" s="359"/>
      <c r="L259" s="359"/>
      <c r="M259" s="359"/>
      <c r="Q259" s="359"/>
      <c r="R259" s="359"/>
      <c r="S259" s="359"/>
      <c r="T259" s="359"/>
      <c r="X259" s="359"/>
      <c r="Y259" s="359"/>
      <c r="Z259" s="359"/>
      <c r="AA259" s="359"/>
      <c r="AF259" s="359"/>
      <c r="AG259" s="359"/>
      <c r="AH259" s="359"/>
      <c r="AI259" s="359"/>
      <c r="AM259" s="359"/>
      <c r="AN259" s="359"/>
      <c r="AO259" s="359"/>
      <c r="AP259" s="359"/>
      <c r="AT259" s="359"/>
      <c r="AU259" s="359"/>
      <c r="AV259" s="359"/>
      <c r="AW259" s="359"/>
    </row>
    <row r="260" spans="1:49" x14ac:dyDescent="0.35">
      <c r="A260" s="237"/>
      <c r="B260" s="237"/>
      <c r="C260" s="237"/>
      <c r="D260" s="238"/>
      <c r="E260" s="237"/>
      <c r="F260" s="237"/>
      <c r="G260" s="15"/>
      <c r="H260" s="15"/>
      <c r="I260" s="15"/>
      <c r="J260" s="359"/>
      <c r="K260" s="359"/>
      <c r="L260" s="359"/>
      <c r="M260" s="359"/>
      <c r="Q260" s="359"/>
      <c r="R260" s="359"/>
      <c r="S260" s="359"/>
      <c r="T260" s="359"/>
      <c r="X260" s="359"/>
      <c r="Y260" s="359"/>
      <c r="Z260" s="359"/>
      <c r="AA260" s="359"/>
      <c r="AF260" s="359"/>
      <c r="AG260" s="359"/>
      <c r="AH260" s="359"/>
      <c r="AI260" s="359"/>
      <c r="AM260" s="359"/>
      <c r="AN260" s="359"/>
      <c r="AO260" s="359"/>
      <c r="AP260" s="359"/>
      <c r="AT260" s="359"/>
      <c r="AU260" s="359"/>
      <c r="AV260" s="359"/>
      <c r="AW260" s="359"/>
    </row>
    <row r="261" spans="1:49" x14ac:dyDescent="0.35">
      <c r="A261" s="237"/>
      <c r="B261" s="237"/>
      <c r="C261" s="237"/>
      <c r="D261" s="238"/>
      <c r="E261" s="237"/>
      <c r="F261" s="237"/>
      <c r="G261" s="15"/>
      <c r="H261" s="15"/>
      <c r="I261" s="15"/>
      <c r="J261" s="359"/>
      <c r="K261" s="359"/>
      <c r="L261" s="359"/>
      <c r="M261" s="359"/>
      <c r="Q261" s="359"/>
      <c r="R261" s="359"/>
      <c r="S261" s="359"/>
      <c r="T261" s="359"/>
      <c r="X261" s="359"/>
      <c r="Y261" s="359"/>
      <c r="Z261" s="359"/>
      <c r="AA261" s="359"/>
      <c r="AF261" s="359"/>
      <c r="AG261" s="359"/>
      <c r="AH261" s="359"/>
      <c r="AI261" s="359"/>
      <c r="AM261" s="359"/>
      <c r="AN261" s="359"/>
      <c r="AO261" s="359"/>
      <c r="AP261" s="359"/>
      <c r="AT261" s="359"/>
      <c r="AU261" s="359"/>
      <c r="AV261" s="359"/>
      <c r="AW261" s="359"/>
    </row>
    <row r="262" spans="1:49" x14ac:dyDescent="0.35">
      <c r="A262" s="237"/>
      <c r="B262" s="237"/>
      <c r="C262" s="237"/>
      <c r="D262" s="238"/>
      <c r="E262" s="237"/>
      <c r="F262" s="237"/>
      <c r="G262" s="15"/>
      <c r="H262" s="15"/>
      <c r="I262" s="15"/>
      <c r="J262" s="359"/>
      <c r="K262" s="359"/>
      <c r="L262" s="359"/>
      <c r="M262" s="359"/>
      <c r="Q262" s="359"/>
      <c r="R262" s="359"/>
      <c r="S262" s="359"/>
      <c r="T262" s="359"/>
      <c r="X262" s="359"/>
      <c r="Y262" s="359"/>
      <c r="Z262" s="359"/>
      <c r="AA262" s="359"/>
      <c r="AF262" s="359"/>
      <c r="AG262" s="359"/>
      <c r="AH262" s="359"/>
      <c r="AI262" s="359"/>
      <c r="AM262" s="359"/>
      <c r="AN262" s="359"/>
      <c r="AO262" s="359"/>
      <c r="AP262" s="359"/>
      <c r="AT262" s="359"/>
      <c r="AU262" s="359"/>
      <c r="AV262" s="359"/>
      <c r="AW262" s="359"/>
    </row>
    <row r="263" spans="1:49" x14ac:dyDescent="0.35">
      <c r="A263" s="237"/>
      <c r="B263" s="237"/>
      <c r="C263" s="237"/>
      <c r="D263" s="238"/>
      <c r="E263" s="237"/>
      <c r="F263" s="237"/>
      <c r="G263" s="15"/>
      <c r="H263" s="15"/>
      <c r="I263" s="15"/>
      <c r="J263" s="359"/>
      <c r="K263" s="359"/>
      <c r="L263" s="359"/>
      <c r="M263" s="359"/>
      <c r="Q263" s="359"/>
      <c r="R263" s="359"/>
      <c r="S263" s="359"/>
      <c r="T263" s="359"/>
      <c r="X263" s="359"/>
      <c r="Y263" s="359"/>
      <c r="Z263" s="359"/>
      <c r="AA263" s="359"/>
      <c r="AF263" s="359"/>
      <c r="AG263" s="359"/>
      <c r="AH263" s="359"/>
      <c r="AI263" s="359"/>
      <c r="AM263" s="359"/>
      <c r="AN263" s="359"/>
      <c r="AO263" s="359"/>
      <c r="AP263" s="359"/>
      <c r="AT263" s="359"/>
      <c r="AU263" s="359"/>
      <c r="AV263" s="359"/>
      <c r="AW263" s="359"/>
    </row>
    <row r="264" spans="1:49" x14ac:dyDescent="0.35">
      <c r="A264" s="237"/>
      <c r="B264" s="237"/>
      <c r="C264" s="237"/>
      <c r="D264" s="238"/>
      <c r="E264" s="237"/>
      <c r="F264" s="237"/>
      <c r="G264" s="15"/>
      <c r="H264" s="15"/>
      <c r="I264" s="15"/>
      <c r="J264" s="359"/>
      <c r="K264" s="359"/>
      <c r="L264" s="359"/>
      <c r="M264" s="359"/>
      <c r="Q264" s="359"/>
      <c r="R264" s="359"/>
      <c r="S264" s="359"/>
      <c r="T264" s="359"/>
      <c r="X264" s="359"/>
      <c r="Y264" s="359"/>
      <c r="Z264" s="359"/>
      <c r="AA264" s="359"/>
      <c r="AF264" s="359"/>
      <c r="AG264" s="359"/>
      <c r="AH264" s="359"/>
      <c r="AI264" s="359"/>
      <c r="AM264" s="359"/>
      <c r="AN264" s="359"/>
      <c r="AO264" s="359"/>
      <c r="AP264" s="359"/>
      <c r="AT264" s="359"/>
      <c r="AU264" s="359"/>
      <c r="AV264" s="359"/>
      <c r="AW264" s="359"/>
    </row>
    <row r="265" spans="1:49" x14ac:dyDescent="0.35">
      <c r="A265" s="237"/>
      <c r="B265" s="237"/>
      <c r="C265" s="237"/>
      <c r="D265" s="238"/>
      <c r="E265" s="237"/>
      <c r="F265" s="237"/>
      <c r="G265" s="15"/>
      <c r="H265" s="15"/>
      <c r="I265" s="15"/>
      <c r="J265" s="359"/>
      <c r="K265" s="359"/>
      <c r="L265" s="359"/>
      <c r="M265" s="359"/>
      <c r="Q265" s="359"/>
      <c r="R265" s="359"/>
      <c r="S265" s="359"/>
      <c r="T265" s="359"/>
      <c r="X265" s="359"/>
      <c r="Y265" s="359"/>
      <c r="Z265" s="359"/>
      <c r="AA265" s="359"/>
      <c r="AF265" s="359"/>
      <c r="AG265" s="359"/>
      <c r="AH265" s="359"/>
      <c r="AI265" s="359"/>
      <c r="AM265" s="359"/>
      <c r="AN265" s="359"/>
      <c r="AO265" s="359"/>
      <c r="AP265" s="359"/>
      <c r="AT265" s="359"/>
      <c r="AU265" s="359"/>
      <c r="AV265" s="359"/>
      <c r="AW265" s="359"/>
    </row>
    <row r="266" spans="1:49" x14ac:dyDescent="0.35">
      <c r="A266" s="237"/>
      <c r="B266" s="237"/>
      <c r="C266" s="237"/>
      <c r="D266" s="238"/>
      <c r="E266" s="237"/>
      <c r="F266" s="237"/>
      <c r="G266" s="15"/>
      <c r="H266" s="15"/>
      <c r="I266" s="15"/>
      <c r="J266" s="359"/>
      <c r="K266" s="359"/>
      <c r="L266" s="359"/>
      <c r="M266" s="359"/>
      <c r="Q266" s="359"/>
      <c r="R266" s="359"/>
      <c r="S266" s="359"/>
      <c r="T266" s="359"/>
      <c r="X266" s="359"/>
      <c r="Y266" s="359"/>
      <c r="Z266" s="359"/>
      <c r="AA266" s="359"/>
      <c r="AF266" s="359"/>
      <c r="AG266" s="359"/>
      <c r="AH266" s="359"/>
      <c r="AI266" s="359"/>
      <c r="AM266" s="359"/>
      <c r="AN266" s="359"/>
      <c r="AO266" s="359"/>
      <c r="AP266" s="359"/>
      <c r="AT266" s="359"/>
      <c r="AU266" s="359"/>
      <c r="AV266" s="359"/>
      <c r="AW266" s="359"/>
    </row>
    <row r="267" spans="1:49" x14ac:dyDescent="0.35">
      <c r="A267" s="237"/>
      <c r="B267" s="237"/>
      <c r="C267" s="237"/>
      <c r="D267" s="238"/>
      <c r="E267" s="237"/>
      <c r="F267" s="237"/>
      <c r="G267" s="15"/>
      <c r="H267" s="15"/>
      <c r="I267" s="15"/>
      <c r="J267" s="359"/>
      <c r="K267" s="359"/>
      <c r="L267" s="359"/>
      <c r="M267" s="359"/>
      <c r="Q267" s="359"/>
      <c r="R267" s="359"/>
      <c r="S267" s="359"/>
      <c r="T267" s="359"/>
      <c r="X267" s="359"/>
      <c r="Y267" s="359"/>
      <c r="Z267" s="359"/>
      <c r="AA267" s="359"/>
      <c r="AF267" s="359"/>
      <c r="AG267" s="359"/>
      <c r="AH267" s="359"/>
      <c r="AI267" s="359"/>
      <c r="AM267" s="359"/>
      <c r="AN267" s="359"/>
      <c r="AO267" s="359"/>
      <c r="AP267" s="359"/>
      <c r="AT267" s="359"/>
      <c r="AU267" s="359"/>
      <c r="AV267" s="359"/>
      <c r="AW267" s="359"/>
    </row>
    <row r="268" spans="1:49" x14ac:dyDescent="0.35">
      <c r="A268" s="237"/>
      <c r="B268" s="237"/>
      <c r="C268" s="237"/>
      <c r="D268" s="238"/>
      <c r="E268" s="237"/>
      <c r="F268" s="237"/>
      <c r="G268" s="15"/>
      <c r="H268" s="15"/>
      <c r="I268" s="15"/>
      <c r="J268" s="359"/>
      <c r="K268" s="359"/>
      <c r="L268" s="359"/>
      <c r="M268" s="359"/>
      <c r="Q268" s="359"/>
      <c r="R268" s="359"/>
      <c r="S268" s="359"/>
      <c r="T268" s="359"/>
      <c r="X268" s="359"/>
      <c r="Y268" s="359"/>
      <c r="Z268" s="359"/>
      <c r="AA268" s="359"/>
      <c r="AF268" s="359"/>
      <c r="AG268" s="359"/>
      <c r="AH268" s="359"/>
      <c r="AI268" s="359"/>
      <c r="AM268" s="359"/>
      <c r="AN268" s="359"/>
      <c r="AO268" s="359"/>
      <c r="AP268" s="359"/>
      <c r="AT268" s="359"/>
      <c r="AU268" s="359"/>
      <c r="AV268" s="359"/>
      <c r="AW268" s="359"/>
    </row>
    <row r="269" spans="1:49" x14ac:dyDescent="0.35">
      <c r="A269" s="237"/>
      <c r="B269" s="237"/>
      <c r="C269" s="237"/>
      <c r="D269" s="238"/>
      <c r="E269" s="237"/>
      <c r="F269" s="237"/>
      <c r="G269" s="15"/>
      <c r="H269" s="15"/>
      <c r="I269" s="15"/>
      <c r="J269" s="359"/>
      <c r="K269" s="359"/>
      <c r="L269" s="359"/>
      <c r="M269" s="359"/>
      <c r="Q269" s="359"/>
      <c r="R269" s="359"/>
      <c r="S269" s="359"/>
      <c r="T269" s="359"/>
      <c r="X269" s="359"/>
      <c r="Y269" s="359"/>
      <c r="Z269" s="359"/>
      <c r="AA269" s="359"/>
      <c r="AF269" s="359"/>
      <c r="AG269" s="359"/>
      <c r="AH269" s="359"/>
      <c r="AI269" s="359"/>
      <c r="AM269" s="359"/>
      <c r="AN269" s="359"/>
      <c r="AO269" s="359"/>
      <c r="AP269" s="359"/>
      <c r="AT269" s="359"/>
      <c r="AU269" s="359"/>
      <c r="AV269" s="359"/>
      <c r="AW269" s="359"/>
    </row>
    <row r="270" spans="1:49" x14ac:dyDescent="0.35">
      <c r="A270" s="237"/>
      <c r="B270" s="237"/>
      <c r="C270" s="237"/>
      <c r="D270" s="238"/>
      <c r="E270" s="237"/>
      <c r="F270" s="237"/>
      <c r="G270" s="15"/>
      <c r="H270" s="15"/>
      <c r="I270" s="15"/>
      <c r="J270" s="359"/>
      <c r="K270" s="359"/>
      <c r="L270" s="359"/>
      <c r="M270" s="359"/>
      <c r="Q270" s="359"/>
      <c r="R270" s="359"/>
      <c r="S270" s="359"/>
      <c r="T270" s="359"/>
      <c r="X270" s="359"/>
      <c r="Y270" s="359"/>
      <c r="Z270" s="359"/>
      <c r="AA270" s="359"/>
      <c r="AF270" s="359"/>
      <c r="AG270" s="359"/>
      <c r="AH270" s="359"/>
      <c r="AI270" s="359"/>
      <c r="AM270" s="359"/>
      <c r="AN270" s="359"/>
      <c r="AO270" s="359"/>
      <c r="AP270" s="359"/>
      <c r="AT270" s="359"/>
      <c r="AU270" s="359"/>
      <c r="AV270" s="359"/>
      <c r="AW270" s="359"/>
    </row>
    <row r="271" spans="1:49" x14ac:dyDescent="0.35">
      <c r="A271" s="237"/>
      <c r="B271" s="237"/>
      <c r="C271" s="237"/>
      <c r="D271" s="238"/>
      <c r="E271" s="237"/>
      <c r="F271" s="237"/>
      <c r="G271" s="15"/>
      <c r="H271" s="15"/>
      <c r="I271" s="15"/>
      <c r="J271" s="359"/>
      <c r="K271" s="359"/>
      <c r="L271" s="359"/>
      <c r="M271" s="359"/>
      <c r="Q271" s="359"/>
      <c r="R271" s="359"/>
      <c r="S271" s="359"/>
      <c r="T271" s="359"/>
      <c r="X271" s="359"/>
      <c r="Y271" s="359"/>
      <c r="Z271" s="359"/>
      <c r="AA271" s="359"/>
      <c r="AF271" s="359"/>
      <c r="AG271" s="359"/>
      <c r="AH271" s="359"/>
      <c r="AI271" s="359"/>
      <c r="AM271" s="359"/>
      <c r="AN271" s="359"/>
      <c r="AO271" s="359"/>
      <c r="AP271" s="359"/>
      <c r="AT271" s="359"/>
      <c r="AU271" s="359"/>
      <c r="AV271" s="359"/>
      <c r="AW271" s="359"/>
    </row>
    <row r="272" spans="1:49" x14ac:dyDescent="0.35">
      <c r="A272" s="237"/>
      <c r="B272" s="237"/>
      <c r="C272" s="237"/>
      <c r="D272" s="238"/>
      <c r="E272" s="237"/>
      <c r="F272" s="237"/>
      <c r="G272" s="15"/>
      <c r="H272" s="15"/>
      <c r="I272" s="15"/>
      <c r="J272" s="359"/>
      <c r="K272" s="359"/>
      <c r="L272" s="359"/>
      <c r="M272" s="359"/>
      <c r="Q272" s="359"/>
      <c r="R272" s="359"/>
      <c r="S272" s="359"/>
      <c r="T272" s="359"/>
      <c r="X272" s="359"/>
      <c r="Y272" s="359"/>
      <c r="Z272" s="359"/>
      <c r="AA272" s="359"/>
      <c r="AF272" s="359"/>
      <c r="AG272" s="359"/>
      <c r="AH272" s="359"/>
      <c r="AI272" s="359"/>
      <c r="AM272" s="359"/>
      <c r="AN272" s="359"/>
      <c r="AO272" s="359"/>
      <c r="AP272" s="359"/>
      <c r="AT272" s="359"/>
      <c r="AU272" s="359"/>
      <c r="AV272" s="359"/>
      <c r="AW272" s="359"/>
    </row>
    <row r="273" spans="1:49" x14ac:dyDescent="0.35">
      <c r="A273" s="237"/>
      <c r="B273" s="237"/>
      <c r="C273" s="237"/>
      <c r="D273" s="238"/>
      <c r="E273" s="237"/>
      <c r="F273" s="237"/>
      <c r="G273" s="15"/>
      <c r="H273" s="15"/>
      <c r="I273" s="15"/>
      <c r="J273" s="359"/>
      <c r="K273" s="359"/>
      <c r="L273" s="359"/>
      <c r="M273" s="359"/>
      <c r="Q273" s="359"/>
      <c r="R273" s="359"/>
      <c r="S273" s="359"/>
      <c r="T273" s="359"/>
      <c r="X273" s="359"/>
      <c r="Y273" s="359"/>
      <c r="Z273" s="359"/>
      <c r="AA273" s="359"/>
      <c r="AF273" s="359"/>
      <c r="AG273" s="359"/>
      <c r="AH273" s="359"/>
      <c r="AI273" s="359"/>
      <c r="AM273" s="359"/>
      <c r="AN273" s="359"/>
      <c r="AO273" s="359"/>
      <c r="AP273" s="359"/>
      <c r="AT273" s="359"/>
      <c r="AU273" s="359"/>
      <c r="AV273" s="359"/>
      <c r="AW273" s="359"/>
    </row>
    <row r="274" spans="1:49" x14ac:dyDescent="0.35">
      <c r="A274" s="237"/>
      <c r="B274" s="237"/>
      <c r="C274" s="237"/>
      <c r="D274" s="238"/>
      <c r="E274" s="237"/>
      <c r="F274" s="237"/>
      <c r="G274" s="15"/>
      <c r="H274" s="15"/>
      <c r="I274" s="15"/>
      <c r="J274" s="359"/>
      <c r="K274" s="359"/>
      <c r="L274" s="359"/>
      <c r="M274" s="359"/>
      <c r="Q274" s="359"/>
      <c r="R274" s="359"/>
      <c r="S274" s="359"/>
      <c r="T274" s="359"/>
      <c r="X274" s="359"/>
      <c r="Y274" s="359"/>
      <c r="Z274" s="359"/>
      <c r="AA274" s="359"/>
      <c r="AF274" s="359"/>
      <c r="AG274" s="359"/>
      <c r="AH274" s="359"/>
      <c r="AI274" s="359"/>
      <c r="AM274" s="359"/>
      <c r="AN274" s="359"/>
      <c r="AO274" s="359"/>
      <c r="AP274" s="359"/>
      <c r="AT274" s="359"/>
      <c r="AU274" s="359"/>
      <c r="AV274" s="359"/>
      <c r="AW274" s="359"/>
    </row>
    <row r="275" spans="1:49" x14ac:dyDescent="0.35">
      <c r="A275" s="237"/>
      <c r="B275" s="237"/>
      <c r="C275" s="237"/>
      <c r="D275" s="238"/>
      <c r="E275" s="237"/>
      <c r="F275" s="237"/>
      <c r="G275" s="15"/>
      <c r="H275" s="15"/>
      <c r="I275" s="15"/>
      <c r="J275" s="359"/>
      <c r="K275" s="359"/>
      <c r="L275" s="359"/>
      <c r="M275" s="359"/>
      <c r="Q275" s="359"/>
      <c r="R275" s="359"/>
      <c r="S275" s="359"/>
      <c r="T275" s="359"/>
      <c r="X275" s="359"/>
      <c r="Y275" s="359"/>
      <c r="Z275" s="359"/>
      <c r="AA275" s="359"/>
      <c r="AF275" s="359"/>
      <c r="AG275" s="359"/>
      <c r="AH275" s="359"/>
      <c r="AI275" s="359"/>
      <c r="AM275" s="359"/>
      <c r="AN275" s="359"/>
      <c r="AO275" s="359"/>
      <c r="AP275" s="359"/>
      <c r="AT275" s="359"/>
      <c r="AU275" s="359"/>
      <c r="AV275" s="359"/>
      <c r="AW275" s="359"/>
    </row>
    <row r="276" spans="1:49" x14ac:dyDescent="0.35">
      <c r="A276" s="237"/>
      <c r="B276" s="237"/>
      <c r="C276" s="237"/>
      <c r="D276" s="238"/>
      <c r="E276" s="237"/>
      <c r="F276" s="237"/>
      <c r="G276" s="15"/>
      <c r="H276" s="15"/>
      <c r="I276" s="15"/>
      <c r="J276" s="359"/>
      <c r="K276" s="359"/>
      <c r="L276" s="359"/>
      <c r="M276" s="359"/>
      <c r="Q276" s="359"/>
      <c r="R276" s="359"/>
      <c r="S276" s="359"/>
      <c r="T276" s="359"/>
      <c r="X276" s="359"/>
      <c r="Y276" s="359"/>
      <c r="Z276" s="359"/>
      <c r="AA276" s="359"/>
      <c r="AF276" s="359"/>
      <c r="AG276" s="359"/>
      <c r="AH276" s="359"/>
      <c r="AI276" s="359"/>
      <c r="AM276" s="359"/>
      <c r="AN276" s="359"/>
      <c r="AO276" s="359"/>
      <c r="AP276" s="359"/>
      <c r="AT276" s="359"/>
      <c r="AU276" s="359"/>
      <c r="AV276" s="359"/>
      <c r="AW276" s="359"/>
    </row>
    <row r="277" spans="1:49" x14ac:dyDescent="0.35">
      <c r="A277" s="237"/>
      <c r="B277" s="237"/>
      <c r="C277" s="237"/>
      <c r="D277" s="238"/>
      <c r="E277" s="237"/>
      <c r="F277" s="237"/>
      <c r="G277" s="15"/>
      <c r="H277" s="15"/>
      <c r="I277" s="15"/>
      <c r="J277" s="359"/>
      <c r="K277" s="359"/>
      <c r="L277" s="359"/>
      <c r="M277" s="359"/>
      <c r="Q277" s="359"/>
      <c r="R277" s="359"/>
      <c r="S277" s="359"/>
      <c r="T277" s="359"/>
      <c r="X277" s="359"/>
      <c r="Y277" s="359"/>
      <c r="Z277" s="359"/>
      <c r="AA277" s="359"/>
      <c r="AF277" s="359"/>
      <c r="AG277" s="359"/>
      <c r="AH277" s="359"/>
      <c r="AI277" s="359"/>
      <c r="AM277" s="359"/>
      <c r="AN277" s="359"/>
      <c r="AO277" s="359"/>
      <c r="AP277" s="359"/>
      <c r="AT277" s="359"/>
      <c r="AU277" s="359"/>
      <c r="AV277" s="359"/>
      <c r="AW277" s="359"/>
    </row>
    <row r="278" spans="1:49" x14ac:dyDescent="0.35">
      <c r="A278" s="237"/>
      <c r="B278" s="237"/>
      <c r="C278" s="237"/>
      <c r="D278" s="238"/>
      <c r="E278" s="237"/>
      <c r="F278" s="237"/>
      <c r="G278" s="15"/>
      <c r="H278" s="15"/>
      <c r="I278" s="15"/>
      <c r="J278" s="359"/>
      <c r="K278" s="359"/>
      <c r="L278" s="359"/>
      <c r="M278" s="359"/>
      <c r="Q278" s="359"/>
      <c r="R278" s="359"/>
      <c r="S278" s="359"/>
      <c r="T278" s="359"/>
      <c r="X278" s="359"/>
      <c r="Y278" s="359"/>
      <c r="Z278" s="359"/>
      <c r="AA278" s="359"/>
      <c r="AF278" s="359"/>
      <c r="AG278" s="359"/>
      <c r="AH278" s="359"/>
      <c r="AI278" s="359"/>
      <c r="AM278" s="359"/>
      <c r="AN278" s="359"/>
      <c r="AO278" s="359"/>
      <c r="AP278" s="359"/>
      <c r="AT278" s="359"/>
      <c r="AU278" s="359"/>
      <c r="AV278" s="359"/>
      <c r="AW278" s="359"/>
    </row>
    <row r="279" spans="1:49" x14ac:dyDescent="0.35">
      <c r="A279" s="237"/>
      <c r="B279" s="237"/>
      <c r="C279" s="237"/>
      <c r="D279" s="238"/>
      <c r="E279" s="237"/>
      <c r="F279" s="237"/>
      <c r="G279" s="15"/>
      <c r="H279" s="15"/>
      <c r="I279" s="15"/>
      <c r="J279" s="359"/>
      <c r="K279" s="359"/>
      <c r="L279" s="359"/>
      <c r="M279" s="359"/>
      <c r="Q279" s="359"/>
      <c r="R279" s="359"/>
      <c r="S279" s="359"/>
      <c r="T279" s="359"/>
      <c r="X279" s="359"/>
      <c r="Y279" s="359"/>
      <c r="Z279" s="359"/>
      <c r="AA279" s="359"/>
      <c r="AF279" s="359"/>
      <c r="AG279" s="359"/>
      <c r="AH279" s="359"/>
      <c r="AI279" s="359"/>
      <c r="AM279" s="359"/>
      <c r="AN279" s="359"/>
      <c r="AO279" s="359"/>
      <c r="AP279" s="359"/>
      <c r="AT279" s="359"/>
      <c r="AU279" s="359"/>
      <c r="AV279" s="359"/>
      <c r="AW279" s="359"/>
    </row>
    <row r="280" spans="1:49" x14ac:dyDescent="0.35">
      <c r="A280" s="237"/>
      <c r="B280" s="237"/>
      <c r="C280" s="237"/>
      <c r="D280" s="238"/>
      <c r="E280" s="237"/>
      <c r="F280" s="237"/>
      <c r="G280" s="15"/>
      <c r="H280" s="15"/>
      <c r="I280" s="15"/>
      <c r="J280" s="359"/>
      <c r="K280" s="359"/>
      <c r="L280" s="359"/>
      <c r="M280" s="359"/>
      <c r="Q280" s="359"/>
      <c r="R280" s="359"/>
      <c r="S280" s="359"/>
      <c r="T280" s="359"/>
      <c r="X280" s="359"/>
      <c r="Y280" s="359"/>
      <c r="Z280" s="359"/>
      <c r="AA280" s="359"/>
      <c r="AF280" s="359"/>
      <c r="AG280" s="359"/>
      <c r="AH280" s="359"/>
      <c r="AI280" s="359"/>
      <c r="AM280" s="359"/>
      <c r="AN280" s="359"/>
      <c r="AO280" s="359"/>
      <c r="AP280" s="359"/>
      <c r="AT280" s="359"/>
      <c r="AU280" s="359"/>
      <c r="AV280" s="359"/>
      <c r="AW280" s="359"/>
    </row>
    <row r="281" spans="1:49" x14ac:dyDescent="0.35">
      <c r="A281" s="237"/>
      <c r="B281" s="237"/>
      <c r="C281" s="237"/>
      <c r="D281" s="238"/>
      <c r="E281" s="237"/>
      <c r="F281" s="237"/>
      <c r="G281" s="15"/>
      <c r="H281" s="15"/>
      <c r="I281" s="15"/>
      <c r="J281" s="359"/>
      <c r="K281" s="359"/>
      <c r="L281" s="359"/>
      <c r="M281" s="359"/>
      <c r="Q281" s="359"/>
      <c r="R281" s="359"/>
      <c r="S281" s="359"/>
      <c r="T281" s="359"/>
      <c r="X281" s="359"/>
      <c r="Y281" s="359"/>
      <c r="Z281" s="359"/>
      <c r="AA281" s="359"/>
      <c r="AF281" s="359"/>
      <c r="AG281" s="359"/>
      <c r="AH281" s="359"/>
      <c r="AI281" s="359"/>
      <c r="AM281" s="359"/>
      <c r="AN281" s="359"/>
      <c r="AO281" s="359"/>
      <c r="AP281" s="359"/>
      <c r="AT281" s="359"/>
      <c r="AU281" s="359"/>
      <c r="AV281" s="359"/>
      <c r="AW281" s="359"/>
    </row>
    <row r="282" spans="1:49" x14ac:dyDescent="0.35">
      <c r="A282" s="237"/>
      <c r="B282" s="237"/>
      <c r="C282" s="237"/>
      <c r="D282" s="238"/>
      <c r="E282" s="237"/>
      <c r="F282" s="237"/>
      <c r="G282" s="15"/>
      <c r="H282" s="15"/>
      <c r="I282" s="15"/>
      <c r="J282" s="359"/>
      <c r="K282" s="359"/>
      <c r="L282" s="359"/>
      <c r="M282" s="359"/>
      <c r="Q282" s="359"/>
      <c r="R282" s="359"/>
      <c r="S282" s="359"/>
      <c r="T282" s="359"/>
      <c r="X282" s="359"/>
      <c r="Y282" s="359"/>
      <c r="Z282" s="359"/>
      <c r="AA282" s="359"/>
      <c r="AF282" s="359"/>
      <c r="AG282" s="359"/>
      <c r="AH282" s="359"/>
      <c r="AI282" s="359"/>
      <c r="AM282" s="359"/>
      <c r="AN282" s="359"/>
      <c r="AO282" s="359"/>
      <c r="AP282" s="359"/>
      <c r="AT282" s="359"/>
      <c r="AU282" s="359"/>
      <c r="AV282" s="359"/>
      <c r="AW282" s="359"/>
    </row>
    <row r="283" spans="1:49" x14ac:dyDescent="0.35">
      <c r="A283" s="237"/>
      <c r="B283" s="237"/>
      <c r="C283" s="237"/>
      <c r="D283" s="238"/>
      <c r="E283" s="237"/>
      <c r="F283" s="237"/>
      <c r="G283" s="15"/>
      <c r="H283" s="15"/>
      <c r="I283" s="15"/>
      <c r="J283" s="359"/>
      <c r="K283" s="359"/>
      <c r="L283" s="359"/>
      <c r="M283" s="359"/>
      <c r="Q283" s="359"/>
      <c r="R283" s="359"/>
      <c r="S283" s="359"/>
      <c r="T283" s="359"/>
      <c r="X283" s="359"/>
      <c r="Y283" s="359"/>
      <c r="Z283" s="359"/>
      <c r="AA283" s="359"/>
      <c r="AF283" s="359"/>
      <c r="AG283" s="359"/>
      <c r="AH283" s="359"/>
      <c r="AI283" s="359"/>
      <c r="AM283" s="359"/>
      <c r="AN283" s="359"/>
      <c r="AO283" s="359"/>
      <c r="AP283" s="359"/>
      <c r="AT283" s="359"/>
      <c r="AU283" s="359"/>
      <c r="AV283" s="359"/>
      <c r="AW283" s="359"/>
    </row>
    <row r="284" spans="1:49" x14ac:dyDescent="0.35">
      <c r="A284" s="237"/>
      <c r="B284" s="237"/>
      <c r="C284" s="237"/>
      <c r="D284" s="238"/>
      <c r="E284" s="237"/>
      <c r="F284" s="237"/>
      <c r="G284" s="15"/>
      <c r="H284" s="15"/>
      <c r="I284" s="15"/>
      <c r="J284" s="359"/>
      <c r="K284" s="359"/>
      <c r="L284" s="359"/>
      <c r="M284" s="359"/>
      <c r="Q284" s="359"/>
      <c r="R284" s="359"/>
      <c r="S284" s="359"/>
      <c r="T284" s="359"/>
      <c r="X284" s="359"/>
      <c r="Y284" s="359"/>
      <c r="Z284" s="359"/>
      <c r="AA284" s="359"/>
      <c r="AF284" s="359"/>
      <c r="AG284" s="359"/>
      <c r="AH284" s="359"/>
      <c r="AI284" s="359"/>
      <c r="AM284" s="359"/>
      <c r="AN284" s="359"/>
      <c r="AO284" s="359"/>
      <c r="AP284" s="359"/>
      <c r="AT284" s="359"/>
      <c r="AU284" s="359"/>
      <c r="AV284" s="359"/>
      <c r="AW284" s="359"/>
    </row>
    <row r="285" spans="1:49" x14ac:dyDescent="0.35">
      <c r="A285" s="237"/>
      <c r="B285" s="237"/>
      <c r="C285" s="237"/>
      <c r="D285" s="238"/>
      <c r="E285" s="237"/>
      <c r="F285" s="237"/>
      <c r="G285" s="15"/>
      <c r="H285" s="15"/>
      <c r="I285" s="15"/>
      <c r="J285" s="359"/>
      <c r="K285" s="359"/>
      <c r="L285" s="359"/>
      <c r="M285" s="359"/>
      <c r="Q285" s="359"/>
      <c r="R285" s="359"/>
      <c r="S285" s="359"/>
      <c r="T285" s="359"/>
      <c r="X285" s="359"/>
      <c r="Y285" s="359"/>
      <c r="Z285" s="359"/>
      <c r="AA285" s="359"/>
      <c r="AF285" s="359"/>
      <c r="AG285" s="359"/>
      <c r="AH285" s="359"/>
      <c r="AI285" s="359"/>
      <c r="AM285" s="359"/>
      <c r="AN285" s="359"/>
      <c r="AO285" s="359"/>
      <c r="AP285" s="359"/>
      <c r="AT285" s="359"/>
      <c r="AU285" s="359"/>
      <c r="AV285" s="359"/>
      <c r="AW285" s="359"/>
    </row>
    <row r="286" spans="1:49" x14ac:dyDescent="0.35">
      <c r="A286" s="237"/>
      <c r="B286" s="237"/>
      <c r="C286" s="237"/>
      <c r="D286" s="238"/>
      <c r="E286" s="237"/>
      <c r="F286" s="237"/>
      <c r="G286" s="237"/>
      <c r="H286" s="237"/>
      <c r="I286" s="237"/>
    </row>
    <row r="287" spans="1:49" x14ac:dyDescent="0.35">
      <c r="A287" s="237"/>
      <c r="B287" s="237"/>
      <c r="C287" s="237"/>
      <c r="D287" s="238"/>
      <c r="E287" s="237"/>
      <c r="F287" s="237"/>
      <c r="G287" s="237"/>
      <c r="H287" s="237"/>
      <c r="I287" s="237"/>
    </row>
    <row r="288" spans="1:49" x14ac:dyDescent="0.35">
      <c r="A288" s="237"/>
      <c r="B288" s="237"/>
      <c r="C288" s="237"/>
      <c r="D288" s="238"/>
      <c r="E288" s="237"/>
      <c r="F288" s="237"/>
      <c r="G288" s="237"/>
      <c r="H288" s="237"/>
      <c r="I288" s="237"/>
    </row>
    <row r="289" spans="1:9" x14ac:dyDescent="0.35">
      <c r="A289" s="237"/>
      <c r="B289" s="237"/>
      <c r="C289" s="237"/>
      <c r="D289" s="238"/>
      <c r="E289" s="237"/>
      <c r="F289" s="237"/>
      <c r="G289" s="237"/>
      <c r="H289" s="237"/>
      <c r="I289" s="237"/>
    </row>
    <row r="290" spans="1:9" x14ac:dyDescent="0.35">
      <c r="A290" s="237"/>
      <c r="B290" s="237"/>
      <c r="C290" s="237"/>
      <c r="D290" s="238"/>
      <c r="E290" s="237"/>
      <c r="F290" s="237"/>
      <c r="G290" s="237"/>
      <c r="H290" s="237"/>
      <c r="I290" s="237"/>
    </row>
    <row r="291" spans="1:9" x14ac:dyDescent="0.35">
      <c r="A291" s="237"/>
      <c r="B291" s="237"/>
      <c r="C291" s="237"/>
      <c r="D291" s="238"/>
      <c r="E291" s="237"/>
      <c r="F291" s="237"/>
      <c r="G291" s="237"/>
      <c r="H291" s="237"/>
      <c r="I291" s="237"/>
    </row>
    <row r="292" spans="1:9" x14ac:dyDescent="0.35">
      <c r="A292" s="237"/>
      <c r="B292" s="237"/>
      <c r="C292" s="237"/>
      <c r="D292" s="238"/>
      <c r="E292" s="237"/>
      <c r="F292" s="237"/>
      <c r="G292" s="237"/>
      <c r="H292" s="237"/>
      <c r="I292" s="237"/>
    </row>
    <row r="293" spans="1:9" x14ac:dyDescent="0.35">
      <c r="A293" s="237"/>
      <c r="B293" s="237"/>
      <c r="C293" s="237"/>
      <c r="D293" s="238"/>
      <c r="E293" s="237"/>
      <c r="F293" s="237"/>
      <c r="G293" s="237"/>
      <c r="H293" s="237"/>
      <c r="I293" s="237"/>
    </row>
    <row r="294" spans="1:9" x14ac:dyDescent="0.35">
      <c r="A294" s="237"/>
      <c r="B294" s="237"/>
      <c r="C294" s="237"/>
      <c r="D294" s="238"/>
      <c r="E294" s="237"/>
      <c r="F294" s="237"/>
      <c r="G294" s="237"/>
      <c r="H294" s="237"/>
      <c r="I294" s="237"/>
    </row>
    <row r="295" spans="1:9" x14ac:dyDescent="0.35">
      <c r="A295" s="237"/>
      <c r="B295" s="237"/>
      <c r="C295" s="237"/>
      <c r="D295" s="238"/>
      <c r="E295" s="237"/>
      <c r="F295" s="237"/>
      <c r="G295" s="237"/>
      <c r="H295" s="237"/>
      <c r="I295" s="237"/>
    </row>
    <row r="296" spans="1:9" x14ac:dyDescent="0.35">
      <c r="A296" s="237"/>
      <c r="B296" s="237"/>
      <c r="C296" s="237"/>
      <c r="D296" s="238"/>
      <c r="E296" s="237"/>
      <c r="F296" s="237"/>
      <c r="G296" s="237"/>
      <c r="H296" s="237"/>
      <c r="I296" s="237"/>
    </row>
    <row r="297" spans="1:9" x14ac:dyDescent="0.35">
      <c r="A297" s="237"/>
      <c r="B297" s="237"/>
      <c r="C297" s="237"/>
      <c r="D297" s="238"/>
      <c r="E297" s="237"/>
      <c r="F297" s="237"/>
      <c r="G297" s="237"/>
      <c r="H297" s="237"/>
      <c r="I297" s="237"/>
    </row>
    <row r="298" spans="1:9" x14ac:dyDescent="0.35">
      <c r="A298" s="237"/>
      <c r="B298" s="237"/>
      <c r="C298" s="237"/>
      <c r="D298" s="238"/>
      <c r="E298" s="237"/>
      <c r="F298" s="237"/>
      <c r="G298" s="237"/>
      <c r="H298" s="237"/>
      <c r="I298" s="237"/>
    </row>
    <row r="299" spans="1:9" x14ac:dyDescent="0.35">
      <c r="A299" s="237"/>
      <c r="B299" s="237"/>
      <c r="C299" s="237"/>
      <c r="D299" s="238"/>
      <c r="E299" s="237"/>
      <c r="F299" s="237"/>
      <c r="G299" s="237"/>
      <c r="H299" s="237"/>
      <c r="I299" s="237"/>
    </row>
    <row r="300" spans="1:9" x14ac:dyDescent="0.35">
      <c r="A300" s="237"/>
      <c r="B300" s="237"/>
      <c r="C300" s="237"/>
      <c r="D300" s="238"/>
      <c r="E300" s="237"/>
      <c r="F300" s="237"/>
      <c r="G300" s="237"/>
      <c r="H300" s="237"/>
      <c r="I300" s="237"/>
    </row>
    <row r="301" spans="1:9" x14ac:dyDescent="0.35">
      <c r="A301" s="237"/>
      <c r="B301" s="237"/>
      <c r="C301" s="237"/>
      <c r="D301" s="238"/>
      <c r="E301" s="237"/>
      <c r="F301" s="237"/>
      <c r="G301" s="237"/>
      <c r="H301" s="237"/>
      <c r="I301" s="237"/>
    </row>
    <row r="302" spans="1:9" x14ac:dyDescent="0.35">
      <c r="A302" s="237"/>
      <c r="B302" s="237"/>
      <c r="C302" s="237"/>
      <c r="D302" s="238"/>
      <c r="E302" s="237"/>
      <c r="F302" s="237"/>
      <c r="G302" s="237"/>
      <c r="H302" s="237"/>
      <c r="I302" s="237"/>
    </row>
    <row r="303" spans="1:9" x14ac:dyDescent="0.35">
      <c r="A303" s="237"/>
      <c r="B303" s="237"/>
      <c r="C303" s="237"/>
      <c r="D303" s="238"/>
      <c r="E303" s="237"/>
      <c r="F303" s="237"/>
      <c r="G303" s="237"/>
      <c r="H303" s="237"/>
      <c r="I303" s="237"/>
    </row>
    <row r="304" spans="1:9" x14ac:dyDescent="0.35">
      <c r="A304" s="237"/>
      <c r="B304" s="237"/>
      <c r="C304" s="237"/>
      <c r="D304" s="238"/>
      <c r="E304" s="237"/>
      <c r="F304" s="237"/>
      <c r="G304" s="237"/>
      <c r="H304" s="237"/>
      <c r="I304" s="237"/>
    </row>
    <row r="305" spans="1:9" x14ac:dyDescent="0.35">
      <c r="A305" s="237"/>
      <c r="B305" s="237"/>
      <c r="C305" s="237"/>
      <c r="D305" s="238"/>
      <c r="E305" s="237"/>
      <c r="F305" s="237"/>
      <c r="G305" s="237"/>
      <c r="H305" s="237"/>
      <c r="I305" s="237"/>
    </row>
    <row r="306" spans="1:9" x14ac:dyDescent="0.35">
      <c r="A306" s="237"/>
      <c r="B306" s="237"/>
      <c r="C306" s="237"/>
      <c r="D306" s="238"/>
      <c r="E306" s="237"/>
      <c r="F306" s="237"/>
      <c r="G306" s="237"/>
      <c r="H306" s="237"/>
      <c r="I306" s="237"/>
    </row>
    <row r="307" spans="1:9" x14ac:dyDescent="0.35">
      <c r="A307" s="237"/>
      <c r="B307" s="237"/>
      <c r="C307" s="237"/>
      <c r="D307" s="238"/>
      <c r="E307" s="237"/>
      <c r="F307" s="237"/>
      <c r="G307" s="237"/>
      <c r="H307" s="237"/>
      <c r="I307" s="237"/>
    </row>
    <row r="308" spans="1:9" x14ac:dyDescent="0.35">
      <c r="A308" s="237"/>
      <c r="B308" s="237"/>
      <c r="C308" s="237"/>
      <c r="D308" s="238"/>
      <c r="E308" s="237"/>
      <c r="F308" s="237"/>
      <c r="G308" s="237"/>
      <c r="H308" s="237"/>
      <c r="I308" s="237"/>
    </row>
    <row r="309" spans="1:9" x14ac:dyDescent="0.35">
      <c r="A309" s="237"/>
      <c r="B309" s="237"/>
      <c r="C309" s="237"/>
      <c r="D309" s="238"/>
      <c r="E309" s="237"/>
      <c r="F309" s="237"/>
      <c r="G309" s="237"/>
      <c r="H309" s="237"/>
      <c r="I309" s="237"/>
    </row>
    <row r="310" spans="1:9" x14ac:dyDescent="0.35">
      <c r="A310" s="237"/>
      <c r="B310" s="237"/>
      <c r="C310" s="237"/>
      <c r="D310" s="238"/>
      <c r="E310" s="237"/>
      <c r="F310" s="237"/>
      <c r="G310" s="237"/>
      <c r="H310" s="237"/>
      <c r="I310" s="237"/>
    </row>
    <row r="311" spans="1:9" x14ac:dyDescent="0.35">
      <c r="A311" s="237"/>
      <c r="B311" s="237"/>
      <c r="C311" s="237"/>
      <c r="D311" s="238"/>
      <c r="E311" s="237"/>
      <c r="F311" s="237"/>
      <c r="G311" s="237"/>
      <c r="H311" s="237"/>
      <c r="I311" s="237"/>
    </row>
    <row r="312" spans="1:9" x14ac:dyDescent="0.35">
      <c r="A312" s="237"/>
      <c r="B312" s="237"/>
      <c r="C312" s="237"/>
      <c r="D312" s="238"/>
      <c r="E312" s="237"/>
      <c r="F312" s="237"/>
      <c r="G312" s="237"/>
      <c r="H312" s="237"/>
      <c r="I312" s="237"/>
    </row>
    <row r="313" spans="1:9" x14ac:dyDescent="0.35">
      <c r="A313" s="237"/>
      <c r="B313" s="237"/>
      <c r="C313" s="237"/>
      <c r="D313" s="238"/>
      <c r="E313" s="237"/>
      <c r="F313" s="237"/>
      <c r="G313" s="237"/>
      <c r="H313" s="237"/>
      <c r="I313" s="237"/>
    </row>
    <row r="314" spans="1:9" x14ac:dyDescent="0.35">
      <c r="A314" s="237"/>
      <c r="B314" s="237"/>
      <c r="C314" s="237"/>
      <c r="D314" s="238"/>
      <c r="E314" s="237"/>
      <c r="F314" s="237"/>
      <c r="G314" s="237"/>
      <c r="H314" s="237"/>
      <c r="I314" s="237"/>
    </row>
    <row r="315" spans="1:9" x14ac:dyDescent="0.35">
      <c r="A315" s="237"/>
      <c r="B315" s="237"/>
      <c r="C315" s="237"/>
      <c r="D315" s="238"/>
      <c r="E315" s="237"/>
      <c r="F315" s="237"/>
      <c r="G315" s="237"/>
      <c r="H315" s="237"/>
      <c r="I315" s="237"/>
    </row>
    <row r="316" spans="1:9" x14ac:dyDescent="0.35">
      <c r="A316" s="237"/>
      <c r="B316" s="237"/>
      <c r="C316" s="237"/>
      <c r="D316" s="238"/>
      <c r="E316" s="237"/>
      <c r="F316" s="237"/>
      <c r="G316" s="237"/>
      <c r="H316" s="237"/>
      <c r="I316" s="237"/>
    </row>
    <row r="317" spans="1:9" x14ac:dyDescent="0.35">
      <c r="A317" s="237"/>
      <c r="B317" s="237"/>
      <c r="C317" s="237"/>
      <c r="D317" s="238"/>
      <c r="E317" s="237"/>
      <c r="F317" s="237"/>
      <c r="G317" s="237"/>
      <c r="H317" s="237"/>
      <c r="I317" s="237"/>
    </row>
    <row r="318" spans="1:9" x14ac:dyDescent="0.35">
      <c r="A318" s="237"/>
      <c r="B318" s="237"/>
      <c r="C318" s="237"/>
      <c r="D318" s="238"/>
      <c r="E318" s="237"/>
      <c r="F318" s="237"/>
      <c r="G318" s="237"/>
      <c r="H318" s="237"/>
      <c r="I318" s="237"/>
    </row>
    <row r="319" spans="1:9" x14ac:dyDescent="0.35">
      <c r="A319" s="237"/>
      <c r="B319" s="237"/>
      <c r="C319" s="237"/>
      <c r="D319" s="238"/>
      <c r="E319" s="237"/>
      <c r="F319" s="237"/>
      <c r="G319" s="237"/>
      <c r="H319" s="237"/>
      <c r="I319" s="237"/>
    </row>
    <row r="320" spans="1:9" x14ac:dyDescent="0.35">
      <c r="A320" s="237"/>
      <c r="B320" s="237"/>
      <c r="C320" s="237"/>
      <c r="D320" s="238"/>
      <c r="E320" s="237"/>
      <c r="F320" s="237"/>
      <c r="G320" s="237"/>
      <c r="H320" s="237"/>
      <c r="I320" s="237"/>
    </row>
    <row r="321" spans="1:9" x14ac:dyDescent="0.35">
      <c r="A321" s="237"/>
      <c r="B321" s="237"/>
      <c r="C321" s="237"/>
      <c r="D321" s="238"/>
      <c r="E321" s="237"/>
      <c r="F321" s="237"/>
      <c r="G321" s="237"/>
      <c r="H321" s="237"/>
      <c r="I321" s="237"/>
    </row>
    <row r="322" spans="1:9" x14ac:dyDescent="0.35">
      <c r="A322" s="237"/>
      <c r="B322" s="237"/>
      <c r="C322" s="237"/>
      <c r="D322" s="238"/>
      <c r="E322" s="237"/>
      <c r="F322" s="237"/>
      <c r="G322" s="237"/>
      <c r="H322" s="237"/>
      <c r="I322" s="237"/>
    </row>
    <row r="323" spans="1:9" x14ac:dyDescent="0.35">
      <c r="A323" s="237"/>
      <c r="B323" s="237"/>
      <c r="C323" s="237"/>
      <c r="D323" s="238"/>
      <c r="E323" s="237"/>
      <c r="F323" s="237"/>
      <c r="G323" s="237"/>
      <c r="H323" s="237"/>
      <c r="I323" s="237"/>
    </row>
    <row r="324" spans="1:9" x14ac:dyDescent="0.35">
      <c r="A324" s="237"/>
      <c r="B324" s="237"/>
      <c r="C324" s="237"/>
      <c r="D324" s="238"/>
      <c r="E324" s="237"/>
      <c r="F324" s="237"/>
      <c r="G324" s="237"/>
      <c r="H324" s="237"/>
      <c r="I324" s="237"/>
    </row>
    <row r="325" spans="1:9" x14ac:dyDescent="0.35">
      <c r="A325" s="237"/>
      <c r="B325" s="237"/>
      <c r="C325" s="237"/>
      <c r="D325" s="238"/>
      <c r="E325" s="237"/>
      <c r="F325" s="237"/>
      <c r="G325" s="237"/>
      <c r="H325" s="237"/>
      <c r="I325" s="237"/>
    </row>
    <row r="326" spans="1:9" x14ac:dyDescent="0.35">
      <c r="A326" s="237"/>
      <c r="B326" s="237"/>
      <c r="C326" s="237"/>
      <c r="D326" s="238"/>
      <c r="E326" s="237"/>
      <c r="F326" s="237"/>
      <c r="G326" s="237"/>
      <c r="H326" s="237"/>
      <c r="I326" s="237"/>
    </row>
    <row r="327" spans="1:9" x14ac:dyDescent="0.35">
      <c r="A327" s="237"/>
      <c r="B327" s="237"/>
      <c r="C327" s="237"/>
      <c r="D327" s="238"/>
      <c r="E327" s="237"/>
      <c r="F327" s="237"/>
      <c r="G327" s="237"/>
      <c r="H327" s="237"/>
      <c r="I327" s="237"/>
    </row>
    <row r="328" spans="1:9" x14ac:dyDescent="0.35">
      <c r="A328" s="237"/>
      <c r="B328" s="237"/>
      <c r="C328" s="237"/>
      <c r="D328" s="238"/>
      <c r="E328" s="237"/>
      <c r="F328" s="237"/>
      <c r="G328" s="237"/>
      <c r="H328" s="237"/>
      <c r="I328" s="237"/>
    </row>
    <row r="329" spans="1:9" x14ac:dyDescent="0.35">
      <c r="A329" s="237"/>
      <c r="B329" s="237"/>
      <c r="C329" s="237"/>
      <c r="D329" s="238"/>
      <c r="E329" s="237"/>
      <c r="F329" s="237"/>
      <c r="G329" s="237"/>
      <c r="H329" s="237"/>
      <c r="I329" s="237"/>
    </row>
    <row r="330" spans="1:9" x14ac:dyDescent="0.35">
      <c r="A330" s="237"/>
      <c r="B330" s="237"/>
      <c r="C330" s="237"/>
      <c r="D330" s="238"/>
      <c r="E330" s="237"/>
      <c r="F330" s="237"/>
      <c r="G330" s="237"/>
      <c r="H330" s="237"/>
      <c r="I330" s="237"/>
    </row>
    <row r="331" spans="1:9" x14ac:dyDescent="0.35">
      <c r="A331" s="237"/>
      <c r="B331" s="237"/>
      <c r="C331" s="237"/>
      <c r="D331" s="238"/>
      <c r="E331" s="237"/>
      <c r="F331" s="237"/>
      <c r="G331" s="237"/>
      <c r="H331" s="237"/>
      <c r="I331" s="237"/>
    </row>
    <row r="332" spans="1:9" x14ac:dyDescent="0.35">
      <c r="A332" s="237"/>
      <c r="B332" s="237"/>
      <c r="C332" s="237"/>
      <c r="D332" s="238"/>
      <c r="E332" s="237"/>
      <c r="F332" s="237"/>
      <c r="G332" s="237"/>
      <c r="H332" s="237"/>
      <c r="I332" s="237"/>
    </row>
    <row r="333" spans="1:9" x14ac:dyDescent="0.35">
      <c r="A333" s="237"/>
      <c r="B333" s="237"/>
      <c r="C333" s="237"/>
      <c r="D333" s="238"/>
      <c r="E333" s="237"/>
      <c r="F333" s="237"/>
      <c r="G333" s="237"/>
      <c r="H333" s="237"/>
      <c r="I333" s="237"/>
    </row>
    <row r="334" spans="1:9" x14ac:dyDescent="0.35">
      <c r="A334" s="237"/>
      <c r="B334" s="237"/>
      <c r="C334" s="237"/>
      <c r="D334" s="238"/>
      <c r="E334" s="237"/>
      <c r="F334" s="237"/>
      <c r="G334" s="237"/>
      <c r="H334" s="237"/>
      <c r="I334" s="237"/>
    </row>
    <row r="335" spans="1:9" x14ac:dyDescent="0.35">
      <c r="A335" s="237"/>
      <c r="B335" s="237"/>
      <c r="C335" s="237"/>
      <c r="D335" s="238"/>
      <c r="E335" s="237"/>
      <c r="F335" s="237"/>
      <c r="G335" s="237"/>
      <c r="H335" s="237"/>
      <c r="I335" s="237"/>
    </row>
    <row r="336" spans="1:9" x14ac:dyDescent="0.35">
      <c r="A336" s="237"/>
      <c r="B336" s="237"/>
      <c r="C336" s="237"/>
      <c r="D336" s="238"/>
      <c r="E336" s="237"/>
      <c r="F336" s="237"/>
      <c r="G336" s="237"/>
      <c r="H336" s="237"/>
      <c r="I336" s="237"/>
    </row>
    <row r="337" spans="1:9" x14ac:dyDescent="0.35">
      <c r="A337" s="237"/>
      <c r="B337" s="237"/>
      <c r="C337" s="237"/>
      <c r="D337" s="238"/>
      <c r="E337" s="237"/>
      <c r="F337" s="237"/>
      <c r="G337" s="237"/>
      <c r="H337" s="237"/>
      <c r="I337" s="237"/>
    </row>
    <row r="338" spans="1:9" x14ac:dyDescent="0.35">
      <c r="A338" s="237"/>
      <c r="B338" s="237"/>
      <c r="C338" s="237"/>
      <c r="D338" s="238"/>
      <c r="E338" s="237"/>
      <c r="F338" s="237"/>
      <c r="G338" s="237"/>
      <c r="H338" s="237"/>
      <c r="I338" s="237"/>
    </row>
    <row r="339" spans="1:9" x14ac:dyDescent="0.35">
      <c r="A339" s="237"/>
      <c r="B339" s="237"/>
      <c r="C339" s="237"/>
      <c r="D339" s="238"/>
      <c r="E339" s="237"/>
      <c r="F339" s="237"/>
      <c r="G339" s="237"/>
      <c r="H339" s="237"/>
      <c r="I339" s="237"/>
    </row>
    <row r="340" spans="1:9" x14ac:dyDescent="0.35">
      <c r="A340" s="237"/>
      <c r="B340" s="237"/>
      <c r="C340" s="237"/>
      <c r="D340" s="238"/>
      <c r="E340" s="237"/>
      <c r="F340" s="237"/>
      <c r="G340" s="237"/>
      <c r="H340" s="237"/>
      <c r="I340" s="237"/>
    </row>
    <row r="341" spans="1:9" x14ac:dyDescent="0.35">
      <c r="A341" s="237"/>
      <c r="B341" s="237"/>
      <c r="C341" s="237"/>
      <c r="D341" s="238"/>
      <c r="E341" s="237"/>
      <c r="F341" s="237"/>
      <c r="G341" s="237"/>
      <c r="H341" s="237"/>
      <c r="I341" s="237"/>
    </row>
    <row r="342" spans="1:9" x14ac:dyDescent="0.35">
      <c r="A342" s="237"/>
      <c r="B342" s="237"/>
      <c r="C342" s="237"/>
      <c r="D342" s="238"/>
      <c r="E342" s="237"/>
      <c r="F342" s="237"/>
      <c r="G342" s="237"/>
      <c r="H342" s="237"/>
      <c r="I342" s="237"/>
    </row>
    <row r="343" spans="1:9" x14ac:dyDescent="0.35">
      <c r="A343" s="237"/>
      <c r="B343" s="237"/>
      <c r="C343" s="237"/>
      <c r="D343" s="238"/>
      <c r="E343" s="237"/>
      <c r="F343" s="237"/>
      <c r="G343" s="237"/>
      <c r="H343" s="237"/>
      <c r="I343" s="237"/>
    </row>
    <row r="344" spans="1:9" x14ac:dyDescent="0.35">
      <c r="A344" s="237"/>
      <c r="B344" s="237"/>
      <c r="C344" s="237"/>
      <c r="D344" s="238"/>
      <c r="E344" s="237"/>
      <c r="F344" s="237"/>
      <c r="G344" s="237"/>
      <c r="H344" s="237"/>
      <c r="I344" s="237"/>
    </row>
    <row r="345" spans="1:9" x14ac:dyDescent="0.35">
      <c r="A345" s="237"/>
      <c r="B345" s="237"/>
      <c r="C345" s="237"/>
      <c r="D345" s="238"/>
      <c r="E345" s="237"/>
      <c r="F345" s="237"/>
      <c r="G345" s="237"/>
      <c r="H345" s="237"/>
      <c r="I345" s="237"/>
    </row>
    <row r="346" spans="1:9" x14ac:dyDescent="0.35">
      <c r="A346" s="237"/>
      <c r="B346" s="237"/>
      <c r="C346" s="237"/>
      <c r="D346" s="238"/>
      <c r="E346" s="237"/>
      <c r="F346" s="237"/>
      <c r="G346" s="237"/>
      <c r="H346" s="237"/>
      <c r="I346" s="237"/>
    </row>
    <row r="347" spans="1:9" x14ac:dyDescent="0.35">
      <c r="A347" s="237"/>
      <c r="B347" s="237"/>
      <c r="C347" s="237"/>
      <c r="D347" s="238"/>
      <c r="E347" s="237"/>
      <c r="F347" s="237"/>
      <c r="G347" s="237"/>
      <c r="H347" s="237"/>
      <c r="I347" s="237"/>
    </row>
    <row r="348" spans="1:9" x14ac:dyDescent="0.35">
      <c r="A348" s="237"/>
      <c r="B348" s="237"/>
      <c r="C348" s="237"/>
      <c r="D348" s="238"/>
      <c r="E348" s="237"/>
      <c r="F348" s="237"/>
      <c r="G348" s="237"/>
      <c r="H348" s="237"/>
      <c r="I348" s="237"/>
    </row>
    <row r="349" spans="1:9" x14ac:dyDescent="0.35">
      <c r="A349" s="237"/>
      <c r="B349" s="237"/>
      <c r="C349" s="237"/>
      <c r="D349" s="238"/>
      <c r="E349" s="237"/>
      <c r="F349" s="237"/>
      <c r="G349" s="237"/>
      <c r="H349" s="237"/>
      <c r="I349" s="237"/>
    </row>
  </sheetData>
  <mergeCells count="61">
    <mergeCell ref="AP80:AP81"/>
    <mergeCell ref="AQ80:AQ81"/>
    <mergeCell ref="AW80:AW81"/>
    <mergeCell ref="AX80:AX81"/>
    <mergeCell ref="B125:D125"/>
    <mergeCell ref="B130:D130"/>
    <mergeCell ref="AW79:AX79"/>
    <mergeCell ref="D80:D81"/>
    <mergeCell ref="M80:M81"/>
    <mergeCell ref="N80:N81"/>
    <mergeCell ref="T80:T81"/>
    <mergeCell ref="U80:U81"/>
    <mergeCell ref="AA80:AA81"/>
    <mergeCell ref="AB80:AB81"/>
    <mergeCell ref="AI80:AI81"/>
    <mergeCell ref="AJ80:AJ81"/>
    <mergeCell ref="AA79:AB79"/>
    <mergeCell ref="AE79:AG79"/>
    <mergeCell ref="AI79:AJ79"/>
    <mergeCell ref="AL79:AN79"/>
    <mergeCell ref="AP79:AQ79"/>
    <mergeCell ref="AS79:AU79"/>
    <mergeCell ref="G79:I79"/>
    <mergeCell ref="J79:L79"/>
    <mergeCell ref="M79:N79"/>
    <mergeCell ref="P79:R79"/>
    <mergeCell ref="T79:U79"/>
    <mergeCell ref="W79:Y79"/>
    <mergeCell ref="AW14:AW15"/>
    <mergeCell ref="AX14:AX15"/>
    <mergeCell ref="B59:D59"/>
    <mergeCell ref="B64:D64"/>
    <mergeCell ref="B69:I69"/>
    <mergeCell ref="AP14:AP15"/>
    <mergeCell ref="AQ14:AQ15"/>
    <mergeCell ref="B70:I70"/>
    <mergeCell ref="AA14:AA15"/>
    <mergeCell ref="AB14:AB15"/>
    <mergeCell ref="AI14:AI15"/>
    <mergeCell ref="AJ14:AJ15"/>
    <mergeCell ref="D14:D15"/>
    <mergeCell ref="M14:M15"/>
    <mergeCell ref="N14:N15"/>
    <mergeCell ref="T14:T15"/>
    <mergeCell ref="U14:U15"/>
    <mergeCell ref="AI13:AJ13"/>
    <mergeCell ref="AL13:AN13"/>
    <mergeCell ref="AP13:AQ13"/>
    <mergeCell ref="AS13:AU13"/>
    <mergeCell ref="AW13:AX13"/>
    <mergeCell ref="AE13:AG13"/>
    <mergeCell ref="B3:I3"/>
    <mergeCell ref="B4:I4"/>
    <mergeCell ref="D7:K7"/>
    <mergeCell ref="G13:I13"/>
    <mergeCell ref="J13:L13"/>
    <mergeCell ref="M13:N13"/>
    <mergeCell ref="P13:R13"/>
    <mergeCell ref="T13:U13"/>
    <mergeCell ref="W13:Y13"/>
    <mergeCell ref="AA13:AB13"/>
  </mergeCells>
  <conditionalFormatting sqref="J141:M285">
    <cfRule type="cellIs" dxfId="103" priority="25" operator="lessThan">
      <formula>0</formula>
    </cfRule>
    <cfRule type="cellIs" dxfId="102" priority="26" operator="greaterThan">
      <formula>0</formula>
    </cfRule>
  </conditionalFormatting>
  <conditionalFormatting sqref="H137:J139">
    <cfRule type="cellIs" dxfId="101" priority="23" operator="lessThan">
      <formula>0</formula>
    </cfRule>
    <cfRule type="cellIs" dxfId="100" priority="24" operator="greaterThan">
      <formula>0</formula>
    </cfRule>
  </conditionalFormatting>
  <conditionalFormatting sqref="G137:G139">
    <cfRule type="cellIs" dxfId="99" priority="21" operator="lessThan">
      <formula>0</formula>
    </cfRule>
    <cfRule type="cellIs" dxfId="98" priority="22" operator="greaterThan">
      <formula>0</formula>
    </cfRule>
  </conditionalFormatting>
  <conditionalFormatting sqref="Q141:T285">
    <cfRule type="cellIs" dxfId="97" priority="19" operator="lessThan">
      <formula>0</formula>
    </cfRule>
    <cfRule type="cellIs" dxfId="96" priority="20" operator="greaterThan">
      <formula>0</formula>
    </cfRule>
  </conditionalFormatting>
  <conditionalFormatting sqref="Q137:Q139">
    <cfRule type="cellIs" dxfId="95" priority="17" operator="lessThan">
      <formula>0</formula>
    </cfRule>
    <cfRule type="cellIs" dxfId="94" priority="18" operator="greaterThan">
      <formula>0</formula>
    </cfRule>
  </conditionalFormatting>
  <conditionalFormatting sqref="AT141:AW285">
    <cfRule type="cellIs" dxfId="93" priority="3" operator="lessThan">
      <formula>0</formula>
    </cfRule>
    <cfRule type="cellIs" dxfId="92" priority="4" operator="greaterThan">
      <formula>0</formula>
    </cfRule>
  </conditionalFormatting>
  <conditionalFormatting sqref="AT137:AT139">
    <cfRule type="cellIs" dxfId="91" priority="1" operator="lessThan">
      <formula>0</formula>
    </cfRule>
    <cfRule type="cellIs" dxfId="90" priority="2" operator="greaterThan">
      <formula>0</formula>
    </cfRule>
  </conditionalFormatting>
  <conditionalFormatting sqref="X141:AA285">
    <cfRule type="cellIs" dxfId="89" priority="15" operator="lessThan">
      <formula>0</formula>
    </cfRule>
    <cfRule type="cellIs" dxfId="88" priority="16" operator="greaterThan">
      <formula>0</formula>
    </cfRule>
  </conditionalFormatting>
  <conditionalFormatting sqref="X137:X139">
    <cfRule type="cellIs" dxfId="87" priority="13" operator="lessThan">
      <formula>0</formula>
    </cfRule>
    <cfRule type="cellIs" dxfId="86" priority="14" operator="greaterThan">
      <formula>0</formula>
    </cfRule>
  </conditionalFormatting>
  <conditionalFormatting sqref="AF141:AI285">
    <cfRule type="cellIs" dxfId="85" priority="11" operator="lessThan">
      <formula>0</formula>
    </cfRule>
    <cfRule type="cellIs" dxfId="84" priority="12" operator="greaterThan">
      <formula>0</formula>
    </cfRule>
  </conditionalFormatting>
  <conditionalFormatting sqref="AF137:AF139">
    <cfRule type="cellIs" dxfId="83" priority="9" operator="lessThan">
      <formula>0</formula>
    </cfRule>
    <cfRule type="cellIs" dxfId="82" priority="10" operator="greaterThan">
      <formula>0</formula>
    </cfRule>
  </conditionalFormatting>
  <conditionalFormatting sqref="AM141:AP285">
    <cfRule type="cellIs" dxfId="81" priority="7" operator="lessThan">
      <formula>0</formula>
    </cfRule>
    <cfRule type="cellIs" dxfId="80" priority="8" operator="greaterThan">
      <formula>0</formula>
    </cfRule>
  </conditionalFormatting>
  <conditionalFormatting sqref="AM137:AM139">
    <cfRule type="cellIs" dxfId="79" priority="5" operator="lessThan">
      <formula>0</formula>
    </cfRule>
    <cfRule type="cellIs" dxfId="78" priority="6" operator="greaterThan">
      <formula>0</formula>
    </cfRule>
  </conditionalFormatting>
  <dataValidations count="5">
    <dataValidation type="list" allowBlank="1" showInputMessage="1" showErrorMessage="1" sqref="D19 D16 D85 D82" xr:uid="{7C37A08E-723F-4C4E-BCC6-80C960FE6DAE}">
      <formula1>"per 30 days, per kWh, per kW, per kVA"</formula1>
    </dataValidation>
    <dataValidation type="list" allowBlank="1" showInputMessage="1" showErrorMessage="1" sqref="D75 D9" xr:uid="{7EAECADE-4A7F-4206-AA5C-E59F31094F9E}">
      <formula1>"TOU, non-TOU"</formula1>
    </dataValidation>
    <dataValidation type="list" allowBlank="1" showInputMessage="1" showErrorMessage="1" prompt="Select Charge Unit - per 30 days, per kWh, per kW, per kVA." sqref="D41:D42 D44:D54 D107:D108 D110:D120 D17:D18 D101:D105 D35:D39 D83:D84 D20:D33 D86:D99" xr:uid="{3339058B-5F97-4177-A1D4-AF48720A4C40}">
      <formula1>"per 30 days, per kWh, per kW, per kVA"</formula1>
    </dataValidation>
    <dataValidation type="list" allowBlank="1" showInputMessage="1" showErrorMessage="1" sqref="E41:E42 E107:E108 E35:E39 E101:E105 E16:E33 E82:E99 E60 E65 E44:E55 E126 E131 E110:E121" xr:uid="{CD7D4BCC-22E2-4ED1-A6E0-F4E2AD8EDBBC}">
      <formula1>#REF!</formula1>
    </dataValidation>
    <dataValidation type="list" allowBlank="1" showInputMessage="1" showErrorMessage="1" prompt="Select Charge Unit - monthly, per kWh, per kW" sqref="D60 D55 D65 D126 D121 D131" xr:uid="{6E3BC7D3-CD89-4FF1-8639-2F661F6577E9}">
      <formula1>"Monthly, per kWh, per kW"</formula1>
    </dataValidation>
  </dataValidations>
  <printOptions horizontalCentered="1"/>
  <pageMargins left="0.31496062992125984" right="0.15748031496062992" top="0.59055118110236227" bottom="0.51181102362204722" header="0.31496062992125984" footer="0.31496062992125984"/>
  <pageSetup paperSize="3" scale="50" fitToHeight="0" orientation="landscape" r:id="rId1"/>
  <headerFooter>
    <oddHeader>&amp;RToronto Hydro-Electric System Limited
EB-2017-0077
DRAFT RATE ORDER UPDATE
Schedule 4-2
Filed:  2017 Aug 18
Page &amp;P of &amp;N</oddHeader>
    <oddFooter>&amp;C&amp;A</oddFooter>
  </headerFooter>
  <rowBreaks count="1" manualBreakCount="1">
    <brk id="67" max="43" man="1"/>
  </rowBreaks>
  <colBreaks count="1" manualBreakCount="1">
    <brk id="1" min="2" max="1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10</xdr:col>
                    <xdr:colOff>412750</xdr:colOff>
                    <xdr:row>75</xdr:row>
                    <xdr:rowOff>57150</xdr:rowOff>
                  </from>
                  <to>
                    <xdr:col>16</xdr:col>
                    <xdr:colOff>171450</xdr:colOff>
                    <xdr:row>77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7</xdr:col>
                    <xdr:colOff>552450</xdr:colOff>
                    <xdr:row>76</xdr:row>
                    <xdr:rowOff>31750</xdr:rowOff>
                  </from>
                  <to>
                    <xdr:col>9</xdr:col>
                    <xdr:colOff>527050</xdr:colOff>
                    <xdr:row>77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Option Button 3">
              <controlPr defaultSize="0" autoFill="0" autoLine="0" autoPict="0">
                <anchor moveWithCells="1">
                  <from>
                    <xdr:col>10</xdr:col>
                    <xdr:colOff>184150</xdr:colOff>
                    <xdr:row>9</xdr:row>
                    <xdr:rowOff>95250</xdr:rowOff>
                  </from>
                  <to>
                    <xdr:col>15</xdr:col>
                    <xdr:colOff>774700</xdr:colOff>
                    <xdr:row>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Option Button 4">
              <controlPr defaultSize="0" autoFill="0" autoLine="0" autoPict="0">
                <anchor moveWithCells="1">
                  <from>
                    <xdr:col>7</xdr:col>
                    <xdr:colOff>450850</xdr:colOff>
                    <xdr:row>10</xdr:row>
                    <xdr:rowOff>19050</xdr:rowOff>
                  </from>
                  <to>
                    <xdr:col>9</xdr:col>
                    <xdr:colOff>412750</xdr:colOff>
                    <xdr:row>11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Option Button 5">
              <controlPr defaultSize="0" autoFill="0" autoLine="0" autoPict="0">
                <anchor moveWithCells="1">
                  <from>
                    <xdr:col>17</xdr:col>
                    <xdr:colOff>412750</xdr:colOff>
                    <xdr:row>75</xdr:row>
                    <xdr:rowOff>57150</xdr:rowOff>
                  </from>
                  <to>
                    <xdr:col>24</xdr:col>
                    <xdr:colOff>95250</xdr:colOff>
                    <xdr:row>77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8F9B7-375A-4D57-9552-F72DFA6C84D2}">
  <sheetPr>
    <pageSetUpPr fitToPage="1"/>
  </sheetPr>
  <dimension ref="A1:BA127"/>
  <sheetViews>
    <sheetView topLeftCell="B25" zoomScale="80" zoomScaleNormal="80" workbookViewId="0">
      <pane xSplit="3" topLeftCell="E1" activePane="topRight" state="frozen"/>
      <selection activeCell="I222" sqref="I222"/>
      <selection pane="topRight" activeCell="I70" sqref="I70"/>
    </sheetView>
  </sheetViews>
  <sheetFormatPr defaultColWidth="9.26953125" defaultRowHeight="14.5" x14ac:dyDescent="0.35"/>
  <cols>
    <col min="1" max="1" width="1.7265625" style="229" customWidth="1"/>
    <col min="2" max="2" width="138.453125" style="229" bestFit="1" customWidth="1"/>
    <col min="3" max="3" width="1.54296875" style="229" customWidth="1"/>
    <col min="4" max="4" width="12.7265625" style="358" customWidth="1"/>
    <col min="5" max="5" width="1.7265625" style="229" customWidth="1"/>
    <col min="6" max="6" width="1.26953125" style="229" customWidth="1"/>
    <col min="7" max="14" width="13.7265625" style="229" customWidth="1"/>
    <col min="15" max="15" width="0.81640625" style="229" customWidth="1"/>
    <col min="16" max="16" width="13.7265625" style="229" customWidth="1"/>
    <col min="17" max="17" width="14.26953125" style="229" bestFit="1" customWidth="1"/>
    <col min="18" max="18" width="13.7265625" style="229" customWidth="1"/>
    <col min="19" max="19" width="1" style="229" customWidth="1"/>
    <col min="20" max="21" width="13.7265625" style="229" customWidth="1"/>
    <col min="22" max="22" width="0.7265625" style="229" customWidth="1"/>
    <col min="23" max="25" width="13.7265625" style="229" customWidth="1"/>
    <col min="26" max="26" width="0.453125" style="229" customWidth="1"/>
    <col min="27" max="28" width="13.7265625" style="229" customWidth="1"/>
    <col min="29" max="29" width="0.453125" style="229" customWidth="1"/>
    <col min="30" max="32" width="13.7265625" style="229" customWidth="1"/>
    <col min="33" max="33" width="0.453125" style="229" customWidth="1"/>
    <col min="34" max="35" width="13.7265625" style="229" customWidth="1"/>
    <col min="36" max="36" width="1" style="229" customWidth="1"/>
    <col min="37" max="39" width="13.7265625" style="229" customWidth="1"/>
    <col min="40" max="40" width="1" style="229" customWidth="1"/>
    <col min="41" max="42" width="13.7265625" style="229" customWidth="1"/>
    <col min="43" max="43" width="0.81640625" style="229" customWidth="1"/>
    <col min="44" max="46" width="14.26953125" style="229" customWidth="1"/>
    <col min="47" max="47" width="0.54296875" style="229" customWidth="1"/>
    <col min="48" max="51" width="14.26953125" style="229" customWidth="1"/>
    <col min="52" max="16384" width="9.26953125" style="229"/>
  </cols>
  <sheetData>
    <row r="1" spans="1:51" s="7" customFormat="1" ht="20" x14ac:dyDescent="0.35">
      <c r="A1" s="1"/>
      <c r="B1" s="526"/>
      <c r="C1" s="2"/>
      <c r="D1" s="523"/>
      <c r="E1" s="2"/>
      <c r="F1" s="2"/>
      <c r="G1" s="2"/>
      <c r="H1" s="2"/>
      <c r="I1" s="1"/>
      <c r="J1" s="1"/>
      <c r="N1" s="7">
        <v>1</v>
      </c>
      <c r="Q1" s="1"/>
      <c r="U1" s="7">
        <v>1</v>
      </c>
      <c r="X1" s="1"/>
      <c r="AB1" s="7">
        <v>1</v>
      </c>
      <c r="AE1" s="1"/>
      <c r="AI1" s="7">
        <v>1</v>
      </c>
      <c r="AL1" s="1"/>
      <c r="AP1" s="7">
        <v>1</v>
      </c>
      <c r="AS1" s="1"/>
      <c r="AW1" s="7">
        <v>1</v>
      </c>
    </row>
    <row r="2" spans="1:51" x14ac:dyDescent="0.35">
      <c r="A2" s="237"/>
      <c r="B2" s="237"/>
      <c r="C2" s="237"/>
      <c r="D2" s="238"/>
      <c r="E2" s="237"/>
      <c r="F2" s="237"/>
      <c r="G2" s="237"/>
      <c r="H2" s="237"/>
      <c r="M2" s="9"/>
      <c r="N2" s="9"/>
      <c r="O2" s="9"/>
      <c r="P2" s="9"/>
      <c r="T2" s="9"/>
      <c r="U2" s="9"/>
      <c r="V2" s="9"/>
      <c r="W2" s="9"/>
      <c r="AA2" s="9"/>
      <c r="AB2" s="9"/>
      <c r="AC2" s="9"/>
      <c r="AD2" s="9"/>
      <c r="AH2" s="9"/>
      <c r="AI2" s="9"/>
      <c r="AJ2" s="9"/>
      <c r="AK2" s="9"/>
      <c r="AO2" s="9"/>
      <c r="AP2" s="9"/>
      <c r="AQ2" s="9"/>
      <c r="AR2" s="9"/>
      <c r="AV2" s="9"/>
      <c r="AW2" s="9"/>
      <c r="AX2" s="9"/>
      <c r="AY2" s="9"/>
    </row>
    <row r="3" spans="1:51" ht="18" x14ac:dyDescent="0.4">
      <c r="A3" s="237"/>
      <c r="B3" s="540" t="s">
        <v>0</v>
      </c>
      <c r="C3" s="540"/>
      <c r="D3" s="540"/>
      <c r="E3" s="540"/>
      <c r="F3" s="540"/>
      <c r="G3" s="540"/>
      <c r="H3" s="540"/>
      <c r="I3" s="540"/>
      <c r="J3" s="540"/>
      <c r="M3" s="9"/>
      <c r="N3" s="9"/>
      <c r="O3" s="9"/>
      <c r="P3" s="9"/>
      <c r="Q3" s="9"/>
      <c r="T3" s="9"/>
      <c r="U3" s="9"/>
      <c r="V3" s="9"/>
      <c r="W3" s="9"/>
      <c r="X3" s="9"/>
      <c r="AA3" s="9"/>
      <c r="AB3" s="9"/>
      <c r="AC3" s="9"/>
      <c r="AD3" s="9"/>
      <c r="AE3" s="9"/>
      <c r="AH3" s="9"/>
      <c r="AI3" s="9"/>
      <c r="AJ3" s="9"/>
      <c r="AK3" s="9"/>
      <c r="AL3" s="9"/>
      <c r="AO3" s="9"/>
      <c r="AP3" s="9"/>
      <c r="AQ3" s="9"/>
      <c r="AR3" s="9"/>
      <c r="AS3" s="9"/>
      <c r="AV3" s="9"/>
      <c r="AW3" s="9"/>
      <c r="AX3" s="9"/>
      <c r="AY3" s="9"/>
    </row>
    <row r="4" spans="1:51" ht="18" x14ac:dyDescent="0.4">
      <c r="A4" s="237"/>
      <c r="B4" s="540" t="s">
        <v>1</v>
      </c>
      <c r="C4" s="540"/>
      <c r="D4" s="540"/>
      <c r="E4" s="540"/>
      <c r="F4" s="540"/>
      <c r="G4" s="540"/>
      <c r="H4" s="540"/>
      <c r="I4" s="540"/>
      <c r="J4" s="540"/>
      <c r="M4" s="9"/>
      <c r="N4" s="9"/>
      <c r="O4" s="9"/>
      <c r="P4" s="9"/>
      <c r="Q4" s="9"/>
      <c r="T4" s="9"/>
      <c r="U4" s="9"/>
      <c r="V4" s="9"/>
      <c r="W4" s="9"/>
      <c r="X4" s="9"/>
      <c r="AA4" s="9"/>
      <c r="AB4" s="9"/>
      <c r="AC4" s="9"/>
      <c r="AD4" s="9"/>
      <c r="AE4" s="9"/>
      <c r="AH4" s="9"/>
      <c r="AI4" s="9"/>
      <c r="AJ4" s="9"/>
      <c r="AK4" s="9"/>
      <c r="AL4" s="9"/>
      <c r="AO4" s="9"/>
      <c r="AP4" s="9"/>
      <c r="AQ4" s="9"/>
      <c r="AR4" s="9"/>
      <c r="AS4" s="9"/>
      <c r="AV4" s="9"/>
      <c r="AW4" s="9"/>
      <c r="AX4" s="9"/>
      <c r="AY4" s="9"/>
    </row>
    <row r="5" spans="1:51" x14ac:dyDescent="0.35">
      <c r="A5" s="237"/>
      <c r="B5" s="237"/>
      <c r="C5" s="237"/>
      <c r="D5" s="238"/>
      <c r="E5" s="237"/>
      <c r="F5" s="237"/>
      <c r="G5" s="237"/>
      <c r="H5" s="237"/>
      <c r="M5" s="9"/>
      <c r="N5" s="9"/>
      <c r="O5" s="9"/>
      <c r="P5" s="9"/>
      <c r="T5" s="9"/>
      <c r="U5" s="9"/>
      <c r="V5" s="9"/>
      <c r="W5" s="9"/>
      <c r="AA5" s="9"/>
      <c r="AB5" s="9"/>
      <c r="AC5" s="9"/>
      <c r="AD5" s="9"/>
      <c r="AH5" s="9"/>
      <c r="AI5" s="9"/>
      <c r="AJ5" s="9"/>
      <c r="AK5" s="9"/>
      <c r="AO5" s="9"/>
      <c r="AP5" s="9"/>
      <c r="AQ5" s="9"/>
      <c r="AR5" s="9"/>
      <c r="AV5" s="9"/>
      <c r="AW5" s="9"/>
      <c r="AX5" s="9"/>
      <c r="AY5" s="9"/>
    </row>
    <row r="6" spans="1:51" x14ac:dyDescent="0.35">
      <c r="A6" s="237"/>
      <c r="B6" s="237"/>
      <c r="C6" s="237"/>
      <c r="D6" s="238"/>
      <c r="E6" s="237"/>
      <c r="F6" s="237"/>
      <c r="G6" s="237"/>
      <c r="H6" s="237"/>
      <c r="M6" s="9"/>
      <c r="N6" s="9"/>
      <c r="O6" s="9"/>
      <c r="P6" s="9"/>
      <c r="T6" s="9"/>
      <c r="U6" s="9"/>
      <c r="V6" s="9"/>
      <c r="W6" s="9"/>
      <c r="AA6" s="9"/>
      <c r="AB6" s="9"/>
      <c r="AC6" s="9"/>
      <c r="AD6" s="9"/>
      <c r="AH6" s="9"/>
      <c r="AI6" s="9"/>
      <c r="AJ6" s="9"/>
      <c r="AK6" s="9"/>
      <c r="AO6" s="9"/>
      <c r="AP6" s="9"/>
      <c r="AQ6" s="9"/>
      <c r="AR6" s="9"/>
      <c r="AV6" s="9"/>
      <c r="AW6" s="9"/>
      <c r="AX6" s="9"/>
      <c r="AY6" s="9"/>
    </row>
    <row r="7" spans="1:51" ht="15.5" x14ac:dyDescent="0.35">
      <c r="A7" s="237"/>
      <c r="B7" s="239" t="s">
        <v>2</v>
      </c>
      <c r="C7" s="237"/>
      <c r="D7" s="541" t="s">
        <v>88</v>
      </c>
      <c r="E7" s="541"/>
      <c r="F7" s="541"/>
      <c r="G7" s="541"/>
      <c r="H7" s="541"/>
      <c r="I7" s="541"/>
      <c r="J7" s="541"/>
      <c r="M7" s="9"/>
      <c r="N7" s="9"/>
      <c r="O7" s="9"/>
      <c r="P7" s="9"/>
      <c r="Q7" s="9"/>
      <c r="T7" s="9"/>
      <c r="U7" s="9"/>
      <c r="V7" s="9"/>
      <c r="W7" s="9"/>
      <c r="X7" s="9"/>
      <c r="AA7" s="9"/>
      <c r="AB7" s="9"/>
      <c r="AC7" s="9"/>
      <c r="AD7" s="9"/>
      <c r="AE7" s="9"/>
      <c r="AH7" s="9"/>
      <c r="AI7" s="9"/>
      <c r="AJ7" s="9"/>
      <c r="AK7" s="9"/>
      <c r="AL7" s="9"/>
      <c r="AO7" s="9"/>
      <c r="AP7" s="9"/>
      <c r="AQ7" s="9"/>
      <c r="AR7" s="9"/>
      <c r="AS7" s="9"/>
      <c r="AV7" s="9"/>
      <c r="AW7" s="9"/>
      <c r="AX7" s="9"/>
      <c r="AY7" s="9"/>
    </row>
    <row r="8" spans="1:51" ht="15.5" x14ac:dyDescent="0.35">
      <c r="A8" s="237"/>
      <c r="B8" s="240"/>
      <c r="C8" s="237"/>
      <c r="D8" s="241"/>
      <c r="E8" s="241"/>
      <c r="F8" s="242"/>
      <c r="G8" s="242"/>
      <c r="H8" s="242"/>
      <c r="I8" s="242"/>
      <c r="J8" s="242"/>
      <c r="K8" s="243"/>
      <c r="L8" s="243"/>
      <c r="M8" s="242"/>
      <c r="N8" s="243"/>
      <c r="O8" s="365"/>
      <c r="P8" s="365"/>
      <c r="Q8" s="242"/>
      <c r="R8" s="243"/>
      <c r="S8" s="243"/>
      <c r="T8" s="242"/>
      <c r="U8" s="243"/>
      <c r="V8" s="365"/>
      <c r="W8" s="365"/>
      <c r="X8" s="242"/>
      <c r="Y8" s="243"/>
      <c r="Z8" s="243"/>
      <c r="AA8" s="242"/>
      <c r="AB8" s="243"/>
      <c r="AC8" s="365"/>
      <c r="AD8" s="365"/>
      <c r="AE8" s="242"/>
      <c r="AF8" s="243"/>
      <c r="AG8" s="243"/>
      <c r="AH8" s="242"/>
      <c r="AI8" s="243"/>
      <c r="AJ8" s="365"/>
      <c r="AK8" s="365"/>
      <c r="AL8" s="242"/>
      <c r="AM8" s="243"/>
      <c r="AN8" s="243"/>
      <c r="AO8" s="242"/>
      <c r="AP8" s="243"/>
      <c r="AQ8" s="365"/>
      <c r="AR8" s="365"/>
      <c r="AS8" s="242"/>
      <c r="AT8" s="243"/>
      <c r="AU8" s="243"/>
      <c r="AV8" s="242"/>
      <c r="AW8" s="243"/>
      <c r="AX8" s="365"/>
      <c r="AY8" s="365"/>
    </row>
    <row r="9" spans="1:51" ht="15.5" x14ac:dyDescent="0.35">
      <c r="A9" s="237"/>
      <c r="B9" s="239" t="s">
        <v>4</v>
      </c>
      <c r="C9" s="237"/>
      <c r="D9" s="244" t="s">
        <v>57</v>
      </c>
      <c r="E9" s="241"/>
      <c r="F9" s="242"/>
      <c r="G9" s="494" t="s">
        <v>89</v>
      </c>
      <c r="H9" s="242"/>
      <c r="I9" s="245"/>
      <c r="J9" s="242"/>
      <c r="K9" s="246"/>
      <c r="L9" s="243"/>
      <c r="M9" s="245"/>
      <c r="N9" s="243"/>
      <c r="O9" s="247"/>
      <c r="P9" s="248"/>
      <c r="Q9" s="495"/>
      <c r="R9" s="496"/>
      <c r="S9" s="243"/>
      <c r="T9" s="245"/>
      <c r="U9" s="243"/>
      <c r="V9" s="247"/>
      <c r="W9" s="248"/>
      <c r="X9" s="242"/>
      <c r="Y9" s="246"/>
      <c r="Z9" s="243"/>
      <c r="AA9" s="245"/>
      <c r="AB9" s="243"/>
      <c r="AC9" s="247"/>
      <c r="AD9" s="248"/>
      <c r="AE9" s="242"/>
      <c r="AF9" s="246"/>
      <c r="AG9" s="243"/>
      <c r="AH9" s="245"/>
      <c r="AI9" s="243"/>
      <c r="AJ9" s="247"/>
      <c r="AK9" s="248"/>
      <c r="AL9" s="242"/>
      <c r="AM9" s="246"/>
      <c r="AN9" s="243"/>
      <c r="AO9" s="245"/>
      <c r="AP9" s="243"/>
      <c r="AQ9" s="247"/>
      <c r="AR9" s="248"/>
      <c r="AS9" s="242"/>
      <c r="AT9" s="246"/>
      <c r="AU9" s="243"/>
      <c r="AV9" s="245"/>
      <c r="AW9" s="243"/>
      <c r="AX9" s="247"/>
      <c r="AY9" s="248"/>
    </row>
    <row r="10" spans="1:51" ht="15.5" x14ac:dyDescent="0.35">
      <c r="A10" s="237"/>
      <c r="B10" s="240"/>
      <c r="C10" s="237"/>
      <c r="D10" s="241"/>
      <c r="E10" s="241"/>
      <c r="F10" s="241"/>
      <c r="G10" s="466">
        <v>8400</v>
      </c>
      <c r="H10" s="464" t="s">
        <v>78</v>
      </c>
      <c r="I10" s="241"/>
      <c r="J10" s="241"/>
      <c r="Q10" s="497"/>
      <c r="X10" s="241"/>
      <c r="AE10" s="241"/>
      <c r="AL10" s="241"/>
      <c r="AS10" s="241"/>
    </row>
    <row r="11" spans="1:51" x14ac:dyDescent="0.35">
      <c r="A11" s="237"/>
      <c r="B11" s="249"/>
      <c r="C11" s="237"/>
      <c r="D11" s="250"/>
      <c r="E11" s="251"/>
      <c r="F11" s="237"/>
      <c r="G11" s="466">
        <v>9200</v>
      </c>
      <c r="H11" s="251" t="s">
        <v>79</v>
      </c>
      <c r="I11" s="237"/>
      <c r="J11" s="237"/>
      <c r="Q11" s="237"/>
      <c r="X11" s="237"/>
      <c r="AE11" s="237"/>
      <c r="AL11" s="237"/>
      <c r="AS11" s="237"/>
    </row>
    <row r="12" spans="1:51" x14ac:dyDescent="0.35">
      <c r="A12" s="237"/>
      <c r="B12" s="465"/>
      <c r="C12" s="237"/>
      <c r="D12" s="250" t="s">
        <v>6</v>
      </c>
      <c r="E12" s="237"/>
      <c r="F12" s="237"/>
      <c r="G12" s="466">
        <v>3900000</v>
      </c>
      <c r="H12" s="464" t="s">
        <v>7</v>
      </c>
      <c r="I12" s="253"/>
      <c r="J12" s="237"/>
      <c r="M12" s="467"/>
      <c r="Q12" s="237"/>
      <c r="T12" s="467"/>
      <c r="X12" s="237"/>
      <c r="AA12" s="467"/>
      <c r="AE12" s="237"/>
      <c r="AH12" s="467"/>
      <c r="AL12" s="237"/>
      <c r="AO12" s="467"/>
      <c r="AS12" s="237"/>
      <c r="AV12" s="467"/>
    </row>
    <row r="13" spans="1:51" s="15" customFormat="1" x14ac:dyDescent="0.35">
      <c r="A13" s="13"/>
      <c r="B13" s="39"/>
      <c r="C13" s="13"/>
      <c r="D13" s="48"/>
      <c r="E13" s="46"/>
      <c r="F13" s="13"/>
      <c r="G13" s="542" t="str">
        <f>'GS 1,000-4,999 kW'!G13:I13</f>
        <v>2023 Board-Approved</v>
      </c>
      <c r="H13" s="543"/>
      <c r="I13" s="544"/>
      <c r="J13" s="542" t="s">
        <v>9</v>
      </c>
      <c r="K13" s="543"/>
      <c r="L13" s="544"/>
      <c r="M13" s="542" t="s">
        <v>10</v>
      </c>
      <c r="N13" s="544"/>
      <c r="O13" s="254"/>
      <c r="P13" s="542" t="s">
        <v>11</v>
      </c>
      <c r="Q13" s="543"/>
      <c r="R13" s="544"/>
      <c r="S13" s="13"/>
      <c r="T13" s="542" t="s">
        <v>10</v>
      </c>
      <c r="U13" s="544"/>
      <c r="V13" s="255"/>
      <c r="W13" s="542" t="s">
        <v>12</v>
      </c>
      <c r="X13" s="543"/>
      <c r="Y13" s="544"/>
      <c r="Z13" s="13"/>
      <c r="AA13" s="542" t="s">
        <v>10</v>
      </c>
      <c r="AB13" s="544"/>
      <c r="AC13" s="255"/>
      <c r="AD13" s="542" t="s">
        <v>13</v>
      </c>
      <c r="AE13" s="543"/>
      <c r="AF13" s="544"/>
      <c r="AG13" s="13"/>
      <c r="AH13" s="542" t="s">
        <v>10</v>
      </c>
      <c r="AI13" s="544"/>
      <c r="AJ13" s="255"/>
      <c r="AK13" s="542" t="s">
        <v>14</v>
      </c>
      <c r="AL13" s="543"/>
      <c r="AM13" s="544"/>
      <c r="AN13" s="13"/>
      <c r="AO13" s="542" t="s">
        <v>10</v>
      </c>
      <c r="AP13" s="544"/>
      <c r="AQ13" s="255"/>
      <c r="AR13" s="542" t="s">
        <v>15</v>
      </c>
      <c r="AS13" s="543"/>
      <c r="AT13" s="544"/>
      <c r="AU13" s="13"/>
      <c r="AV13" s="542" t="s">
        <v>10</v>
      </c>
      <c r="AW13" s="544"/>
    </row>
    <row r="14" spans="1:51" x14ac:dyDescent="0.35">
      <c r="A14" s="237"/>
      <c r="B14" s="256"/>
      <c r="C14" s="237"/>
      <c r="D14" s="545" t="s">
        <v>16</v>
      </c>
      <c r="E14" s="250"/>
      <c r="F14" s="237"/>
      <c r="G14" s="257" t="s">
        <v>17</v>
      </c>
      <c r="H14" s="258" t="s">
        <v>18</v>
      </c>
      <c r="I14" s="259" t="s">
        <v>19</v>
      </c>
      <c r="J14" s="257" t="s">
        <v>17</v>
      </c>
      <c r="K14" s="258" t="s">
        <v>18</v>
      </c>
      <c r="L14" s="259" t="s">
        <v>19</v>
      </c>
      <c r="M14" s="547" t="s">
        <v>20</v>
      </c>
      <c r="N14" s="549" t="s">
        <v>21</v>
      </c>
      <c r="O14" s="259"/>
      <c r="P14" s="257" t="s">
        <v>17</v>
      </c>
      <c r="Q14" s="258" t="s">
        <v>18</v>
      </c>
      <c r="R14" s="259" t="s">
        <v>19</v>
      </c>
      <c r="S14" s="237"/>
      <c r="T14" s="547" t="s">
        <v>20</v>
      </c>
      <c r="U14" s="549" t="s">
        <v>21</v>
      </c>
      <c r="V14" s="243"/>
      <c r="W14" s="257" t="s">
        <v>17</v>
      </c>
      <c r="X14" s="258" t="s">
        <v>18</v>
      </c>
      <c r="Y14" s="259" t="s">
        <v>19</v>
      </c>
      <c r="Z14" s="237"/>
      <c r="AA14" s="547" t="s">
        <v>20</v>
      </c>
      <c r="AB14" s="549" t="s">
        <v>21</v>
      </c>
      <c r="AC14" s="243"/>
      <c r="AD14" s="257" t="s">
        <v>17</v>
      </c>
      <c r="AE14" s="258" t="s">
        <v>18</v>
      </c>
      <c r="AF14" s="259" t="s">
        <v>19</v>
      </c>
      <c r="AG14" s="237"/>
      <c r="AH14" s="547" t="s">
        <v>20</v>
      </c>
      <c r="AI14" s="549" t="s">
        <v>21</v>
      </c>
      <c r="AJ14" s="243"/>
      <c r="AK14" s="257" t="s">
        <v>17</v>
      </c>
      <c r="AL14" s="258" t="s">
        <v>18</v>
      </c>
      <c r="AM14" s="259" t="s">
        <v>19</v>
      </c>
      <c r="AN14" s="237"/>
      <c r="AO14" s="547" t="s">
        <v>20</v>
      </c>
      <c r="AP14" s="549" t="s">
        <v>21</v>
      </c>
      <c r="AQ14" s="243"/>
      <c r="AR14" s="257" t="s">
        <v>17</v>
      </c>
      <c r="AS14" s="258" t="s">
        <v>18</v>
      </c>
      <c r="AT14" s="259" t="s">
        <v>19</v>
      </c>
      <c r="AU14" s="237"/>
      <c r="AV14" s="547" t="s">
        <v>20</v>
      </c>
      <c r="AW14" s="549" t="s">
        <v>21</v>
      </c>
    </row>
    <row r="15" spans="1:51" x14ac:dyDescent="0.35">
      <c r="A15" s="237"/>
      <c r="B15" s="256"/>
      <c r="C15" s="237"/>
      <c r="D15" s="546"/>
      <c r="E15" s="250"/>
      <c r="F15" s="237"/>
      <c r="G15" s="260" t="s">
        <v>22</v>
      </c>
      <c r="H15" s="261"/>
      <c r="I15" s="261" t="s">
        <v>22</v>
      </c>
      <c r="J15" s="260" t="s">
        <v>22</v>
      </c>
      <c r="K15" s="261"/>
      <c r="L15" s="261" t="s">
        <v>22</v>
      </c>
      <c r="M15" s="548"/>
      <c r="N15" s="550"/>
      <c r="O15" s="261"/>
      <c r="P15" s="260" t="s">
        <v>22</v>
      </c>
      <c r="Q15" s="261"/>
      <c r="R15" s="261" t="s">
        <v>22</v>
      </c>
      <c r="S15" s="237"/>
      <c r="T15" s="548"/>
      <c r="U15" s="550"/>
      <c r="V15" s="243"/>
      <c r="W15" s="260" t="s">
        <v>22</v>
      </c>
      <c r="X15" s="261"/>
      <c r="Y15" s="261" t="s">
        <v>22</v>
      </c>
      <c r="Z15" s="237"/>
      <c r="AA15" s="548"/>
      <c r="AB15" s="550"/>
      <c r="AC15" s="243"/>
      <c r="AD15" s="260" t="s">
        <v>22</v>
      </c>
      <c r="AE15" s="261"/>
      <c r="AF15" s="261" t="s">
        <v>22</v>
      </c>
      <c r="AG15" s="237"/>
      <c r="AH15" s="548"/>
      <c r="AI15" s="550"/>
      <c r="AJ15" s="243"/>
      <c r="AK15" s="260" t="s">
        <v>22</v>
      </c>
      <c r="AL15" s="261"/>
      <c r="AM15" s="261" t="s">
        <v>22</v>
      </c>
      <c r="AN15" s="237"/>
      <c r="AO15" s="548"/>
      <c r="AP15" s="550"/>
      <c r="AQ15" s="243"/>
      <c r="AR15" s="260" t="s">
        <v>22</v>
      </c>
      <c r="AS15" s="261"/>
      <c r="AT15" s="261" t="s">
        <v>22</v>
      </c>
      <c r="AU15" s="237"/>
      <c r="AV15" s="548"/>
      <c r="AW15" s="550"/>
    </row>
    <row r="16" spans="1:51" s="15" customFormat="1" x14ac:dyDescent="0.35">
      <c r="A16" s="13"/>
      <c r="B16" s="55" t="s">
        <v>23</v>
      </c>
      <c r="C16" s="56"/>
      <c r="D16" s="57" t="s">
        <v>24</v>
      </c>
      <c r="E16" s="56"/>
      <c r="F16" s="21"/>
      <c r="G16" s="58">
        <v>4630.5200000000004</v>
      </c>
      <c r="H16" s="59">
        <v>1</v>
      </c>
      <c r="I16" s="60">
        <f t="shared" ref="I16:I28" si="0">H16*G16</f>
        <v>4630.5200000000004</v>
      </c>
      <c r="J16" s="58">
        <v>4843.5200000000004</v>
      </c>
      <c r="K16" s="59">
        <v>1</v>
      </c>
      <c r="L16" s="60">
        <f t="shared" ref="L16:L31" si="1">K16*J16</f>
        <v>4843.5200000000004</v>
      </c>
      <c r="M16" s="61">
        <f>L16-I16</f>
        <v>213</v>
      </c>
      <c r="N16" s="62">
        <f>IF(OR(I16=0,L16=0),"",(M16/I16))</f>
        <v>4.5999153442809873E-2</v>
      </c>
      <c r="O16" s="60"/>
      <c r="P16" s="58">
        <v>5138.68</v>
      </c>
      <c r="Q16" s="59">
        <v>1</v>
      </c>
      <c r="R16" s="60">
        <f t="shared" ref="R16:R33" si="2">Q16*P16</f>
        <v>5138.68</v>
      </c>
      <c r="S16" s="64"/>
      <c r="T16" s="61">
        <f t="shared" ref="T16:T64" si="3">R16-L16</f>
        <v>295.15999999999985</v>
      </c>
      <c r="U16" s="62">
        <f t="shared" ref="U16:U64" si="4">IF(OR(L16=0,R16=0),"",(T16/L16))</f>
        <v>6.0939151691331891E-2</v>
      </c>
      <c r="V16" s="65"/>
      <c r="W16" s="58">
        <v>5054.54</v>
      </c>
      <c r="X16" s="59">
        <v>1</v>
      </c>
      <c r="Y16" s="60">
        <f t="shared" ref="Y16:Y33" si="5">X16*W16</f>
        <v>5054.54</v>
      </c>
      <c r="Z16" s="64"/>
      <c r="AA16" s="61">
        <f>Y16-R16</f>
        <v>-84.140000000000327</v>
      </c>
      <c r="AB16" s="62">
        <f>IF(OR(R16=0,Y16=0),"",(AA16/R16))</f>
        <v>-1.6373854764258587E-2</v>
      </c>
      <c r="AC16" s="65"/>
      <c r="AD16" s="58">
        <v>5360.88</v>
      </c>
      <c r="AE16" s="59">
        <v>1</v>
      </c>
      <c r="AF16" s="60">
        <f t="shared" ref="AF16:AF33" si="6">AE16*AD16</f>
        <v>5360.88</v>
      </c>
      <c r="AG16" s="64"/>
      <c r="AH16" s="61">
        <f>AF16-Y16</f>
        <v>306.34000000000015</v>
      </c>
      <c r="AI16" s="62">
        <f>IF(OR(Y16=0,AF16=0),"",(AH16/Y16))</f>
        <v>6.0606899935503555E-2</v>
      </c>
      <c r="AJ16" s="65"/>
      <c r="AK16" s="58">
        <v>5935.46</v>
      </c>
      <c r="AL16" s="59">
        <v>1</v>
      </c>
      <c r="AM16" s="60">
        <f t="shared" ref="AM16:AM33" si="7">AL16*AK16</f>
        <v>5935.46</v>
      </c>
      <c r="AN16" s="64"/>
      <c r="AO16" s="61">
        <f>AM16-AF16</f>
        <v>574.57999999999993</v>
      </c>
      <c r="AP16" s="62">
        <f>IF(OR(AF16=0,AM16=0),"",(AO16/AF16))</f>
        <v>0.10718016445061257</v>
      </c>
      <c r="AQ16" s="65"/>
      <c r="AR16" s="58">
        <v>6127.89</v>
      </c>
      <c r="AS16" s="59">
        <v>1</v>
      </c>
      <c r="AT16" s="60">
        <f t="shared" ref="AT16:AT33" si="8">AS16*AR16</f>
        <v>6127.89</v>
      </c>
      <c r="AU16" s="64"/>
      <c r="AV16" s="61">
        <f>AT16-AM16</f>
        <v>192.43000000000029</v>
      </c>
      <c r="AW16" s="62">
        <f>IF(OR(AM16=0,AT16=0),"",(AV16/AM16))</f>
        <v>3.2420402125530337E-2</v>
      </c>
    </row>
    <row r="17" spans="1:49" x14ac:dyDescent="0.35">
      <c r="A17" s="237"/>
      <c r="B17" s="71" t="s">
        <v>102</v>
      </c>
      <c r="C17" s="262"/>
      <c r="D17" s="263" t="s">
        <v>80</v>
      </c>
      <c r="E17" s="262"/>
      <c r="F17" s="264"/>
      <c r="G17" s="468">
        <v>-5.9999999999999995E-4</v>
      </c>
      <c r="H17" s="370">
        <f t="shared" ref="H17:H33" si="9">$G$11</f>
        <v>9200</v>
      </c>
      <c r="I17" s="267">
        <f t="shared" si="0"/>
        <v>-5.52</v>
      </c>
      <c r="J17" s="468">
        <v>-5.9999999999999995E-4</v>
      </c>
      <c r="K17" s="370">
        <f t="shared" ref="K17:K33" si="10">$G$11</f>
        <v>9200</v>
      </c>
      <c r="L17" s="267">
        <f t="shared" si="1"/>
        <v>-5.52</v>
      </c>
      <c r="M17" s="268">
        <f t="shared" ref="M17:M64" si="11">L17-I17</f>
        <v>0</v>
      </c>
      <c r="N17" s="269">
        <f t="shared" ref="N17:N64" si="12">IF(OR(I17=0,L17=0),"",(M17/I17))</f>
        <v>0</v>
      </c>
      <c r="O17" s="267"/>
      <c r="P17" s="468">
        <v>0</v>
      </c>
      <c r="Q17" s="370">
        <f t="shared" ref="Q17:Q33" si="13">$G$11</f>
        <v>9200</v>
      </c>
      <c r="R17" s="60">
        <f t="shared" si="2"/>
        <v>0</v>
      </c>
      <c r="S17" s="264"/>
      <c r="T17" s="268">
        <f t="shared" si="3"/>
        <v>5.52</v>
      </c>
      <c r="U17" s="269" t="str">
        <f t="shared" si="4"/>
        <v/>
      </c>
      <c r="V17" s="243"/>
      <c r="W17" s="468">
        <v>0</v>
      </c>
      <c r="X17" s="370">
        <f t="shared" ref="X17:X33" si="14">$G$11</f>
        <v>9200</v>
      </c>
      <c r="Y17" s="60">
        <f t="shared" si="5"/>
        <v>0</v>
      </c>
      <c r="Z17" s="264"/>
      <c r="AA17" s="268">
        <f t="shared" ref="AA17:AA64" si="15">Y17-R17</f>
        <v>0</v>
      </c>
      <c r="AB17" s="269" t="str">
        <f t="shared" ref="AB17:AB64" si="16">IF(OR(R17=0,Y17=0),"",(AA17/R17))</f>
        <v/>
      </c>
      <c r="AC17" s="243"/>
      <c r="AD17" s="468">
        <v>1.7299999999999999E-2</v>
      </c>
      <c r="AE17" s="370">
        <f t="shared" ref="AE17:AE33" si="17">$G$11</f>
        <v>9200</v>
      </c>
      <c r="AF17" s="60">
        <f t="shared" si="6"/>
        <v>159.16</v>
      </c>
      <c r="AG17" s="264"/>
      <c r="AH17" s="268">
        <f t="shared" ref="AH17:AH64" si="18">AF17-Y17</f>
        <v>159.16</v>
      </c>
      <c r="AI17" s="269" t="str">
        <f t="shared" ref="AI17:AI64" si="19">IF(OR(Y17=0,AF17=0),"",(AH17/Y17))</f>
        <v/>
      </c>
      <c r="AJ17" s="243"/>
      <c r="AK17" s="468">
        <v>0</v>
      </c>
      <c r="AL17" s="370">
        <f t="shared" ref="AL17:AL33" si="20">$G$11</f>
        <v>9200</v>
      </c>
      <c r="AM17" s="60">
        <f t="shared" si="7"/>
        <v>0</v>
      </c>
      <c r="AN17" s="264"/>
      <c r="AO17" s="268">
        <f t="shared" ref="AO17:AO64" si="21">AM17-AF17</f>
        <v>-159.16</v>
      </c>
      <c r="AP17" s="269" t="str">
        <f t="shared" ref="AP17:AP64" si="22">IF(OR(AF17=0,AM17=0),"",(AO17/AF17))</f>
        <v/>
      </c>
      <c r="AQ17" s="243"/>
      <c r="AR17" s="468">
        <v>0</v>
      </c>
      <c r="AS17" s="370">
        <f t="shared" ref="AS17:AS33" si="23">$G$11</f>
        <v>9200</v>
      </c>
      <c r="AT17" s="60">
        <f t="shared" si="8"/>
        <v>0</v>
      </c>
      <c r="AU17" s="264"/>
      <c r="AV17" s="268">
        <f t="shared" ref="AV17:AV64" si="24">AT17-AM17</f>
        <v>0</v>
      </c>
      <c r="AW17" s="269" t="str">
        <f t="shared" ref="AW17:AW64" si="25">IF(OR(AM17=0,AT17=0),"",(AV17/AM17))</f>
        <v/>
      </c>
    </row>
    <row r="18" spans="1:49" x14ac:dyDescent="0.35">
      <c r="A18" s="237"/>
      <c r="B18" s="71" t="s">
        <v>26</v>
      </c>
      <c r="C18" s="262"/>
      <c r="D18" s="263" t="s">
        <v>80</v>
      </c>
      <c r="E18" s="262"/>
      <c r="F18" s="264"/>
      <c r="G18" s="468">
        <v>-0.38940000000000002</v>
      </c>
      <c r="H18" s="370">
        <f t="shared" si="9"/>
        <v>9200</v>
      </c>
      <c r="I18" s="267">
        <f t="shared" si="0"/>
        <v>-3582.48</v>
      </c>
      <c r="J18" s="468">
        <v>-0.38940000000000002</v>
      </c>
      <c r="K18" s="370">
        <f t="shared" si="10"/>
        <v>9200</v>
      </c>
      <c r="L18" s="267">
        <f t="shared" si="1"/>
        <v>-3582.48</v>
      </c>
      <c r="M18" s="268">
        <f t="shared" si="11"/>
        <v>0</v>
      </c>
      <c r="N18" s="269">
        <f t="shared" si="12"/>
        <v>0</v>
      </c>
      <c r="O18" s="267"/>
      <c r="P18" s="468"/>
      <c r="Q18" s="370"/>
      <c r="R18" s="60">
        <f t="shared" si="2"/>
        <v>0</v>
      </c>
      <c r="S18" s="264"/>
      <c r="T18" s="268">
        <f t="shared" si="3"/>
        <v>3582.48</v>
      </c>
      <c r="U18" s="269" t="str">
        <f t="shared" si="4"/>
        <v/>
      </c>
      <c r="V18" s="243"/>
      <c r="W18" s="468"/>
      <c r="X18" s="370"/>
      <c r="Y18" s="60">
        <f t="shared" si="5"/>
        <v>0</v>
      </c>
      <c r="Z18" s="264"/>
      <c r="AA18" s="268">
        <f t="shared" si="15"/>
        <v>0</v>
      </c>
      <c r="AB18" s="269" t="str">
        <f t="shared" si="16"/>
        <v/>
      </c>
      <c r="AC18" s="243"/>
      <c r="AD18" s="468"/>
      <c r="AE18" s="370"/>
      <c r="AF18" s="60">
        <f t="shared" si="6"/>
        <v>0</v>
      </c>
      <c r="AG18" s="264"/>
      <c r="AH18" s="268">
        <f t="shared" si="18"/>
        <v>0</v>
      </c>
      <c r="AI18" s="269" t="str">
        <f t="shared" si="19"/>
        <v/>
      </c>
      <c r="AJ18" s="243"/>
      <c r="AK18" s="468"/>
      <c r="AL18" s="370"/>
      <c r="AM18" s="60">
        <f t="shared" si="7"/>
        <v>0</v>
      </c>
      <c r="AN18" s="264"/>
      <c r="AO18" s="268">
        <f t="shared" si="21"/>
        <v>0</v>
      </c>
      <c r="AP18" s="269" t="str">
        <f t="shared" si="22"/>
        <v/>
      </c>
      <c r="AQ18" s="243"/>
      <c r="AR18" s="468"/>
      <c r="AS18" s="370"/>
      <c r="AT18" s="60">
        <f t="shared" si="8"/>
        <v>0</v>
      </c>
      <c r="AU18" s="264"/>
      <c r="AV18" s="268">
        <f t="shared" si="24"/>
        <v>0</v>
      </c>
      <c r="AW18" s="269" t="str">
        <f t="shared" si="25"/>
        <v/>
      </c>
    </row>
    <row r="19" spans="1:49" x14ac:dyDescent="0.35">
      <c r="A19" s="237"/>
      <c r="B19" s="71" t="s">
        <v>103</v>
      </c>
      <c r="C19" s="262"/>
      <c r="D19" s="263" t="s">
        <v>80</v>
      </c>
      <c r="E19" s="262"/>
      <c r="F19" s="264"/>
      <c r="G19" s="468">
        <v>-5.5199999999999999E-2</v>
      </c>
      <c r="H19" s="370">
        <f t="shared" si="9"/>
        <v>9200</v>
      </c>
      <c r="I19" s="267">
        <f t="shared" si="0"/>
        <v>-507.84</v>
      </c>
      <c r="J19" s="468">
        <v>-5.5199999999999999E-2</v>
      </c>
      <c r="K19" s="370">
        <f t="shared" si="10"/>
        <v>9200</v>
      </c>
      <c r="L19" s="267">
        <f t="shared" si="1"/>
        <v>-507.84</v>
      </c>
      <c r="M19" s="268">
        <f t="shared" si="11"/>
        <v>0</v>
      </c>
      <c r="N19" s="269">
        <f t="shared" si="12"/>
        <v>0</v>
      </c>
      <c r="O19" s="267"/>
      <c r="P19" s="468">
        <v>-1.7000000000000001E-2</v>
      </c>
      <c r="Q19" s="370">
        <f t="shared" si="13"/>
        <v>9200</v>
      </c>
      <c r="R19" s="60">
        <f t="shared" si="2"/>
        <v>-156.4</v>
      </c>
      <c r="S19" s="264"/>
      <c r="T19" s="268">
        <f t="shared" si="3"/>
        <v>351.43999999999994</v>
      </c>
      <c r="U19" s="269">
        <f t="shared" si="4"/>
        <v>-0.69202898550724634</v>
      </c>
      <c r="V19" s="243"/>
      <c r="W19" s="468">
        <v>0</v>
      </c>
      <c r="X19" s="370">
        <f t="shared" si="14"/>
        <v>9200</v>
      </c>
      <c r="Y19" s="60">
        <f t="shared" si="5"/>
        <v>0</v>
      </c>
      <c r="Z19" s="264"/>
      <c r="AA19" s="268">
        <f t="shared" si="15"/>
        <v>156.4</v>
      </c>
      <c r="AB19" s="269" t="str">
        <f t="shared" si="16"/>
        <v/>
      </c>
      <c r="AC19" s="243"/>
      <c r="AD19" s="468">
        <v>0</v>
      </c>
      <c r="AE19" s="370">
        <f t="shared" si="17"/>
        <v>9200</v>
      </c>
      <c r="AF19" s="60">
        <f t="shared" si="6"/>
        <v>0</v>
      </c>
      <c r="AG19" s="264"/>
      <c r="AH19" s="268">
        <f t="shared" si="18"/>
        <v>0</v>
      </c>
      <c r="AI19" s="269" t="str">
        <f t="shared" si="19"/>
        <v/>
      </c>
      <c r="AJ19" s="243"/>
      <c r="AK19" s="468">
        <v>0</v>
      </c>
      <c r="AL19" s="370">
        <f t="shared" si="20"/>
        <v>9200</v>
      </c>
      <c r="AM19" s="60">
        <f t="shared" si="7"/>
        <v>0</v>
      </c>
      <c r="AN19" s="264"/>
      <c r="AO19" s="268">
        <f t="shared" si="21"/>
        <v>0</v>
      </c>
      <c r="AP19" s="269" t="str">
        <f t="shared" si="22"/>
        <v/>
      </c>
      <c r="AQ19" s="243"/>
      <c r="AR19" s="468">
        <v>0</v>
      </c>
      <c r="AS19" s="370">
        <f t="shared" si="23"/>
        <v>9200</v>
      </c>
      <c r="AT19" s="60">
        <f t="shared" si="8"/>
        <v>0</v>
      </c>
      <c r="AU19" s="264"/>
      <c r="AV19" s="268">
        <f t="shared" si="24"/>
        <v>0</v>
      </c>
      <c r="AW19" s="269" t="str">
        <f t="shared" si="25"/>
        <v/>
      </c>
    </row>
    <row r="20" spans="1:49" x14ac:dyDescent="0.35">
      <c r="A20" s="237"/>
      <c r="B20" s="285" t="s">
        <v>115</v>
      </c>
      <c r="C20" s="262"/>
      <c r="D20" s="263" t="s">
        <v>80</v>
      </c>
      <c r="E20" s="262"/>
      <c r="F20" s="264"/>
      <c r="G20" s="468">
        <v>-6.2199999999999998E-2</v>
      </c>
      <c r="H20" s="370">
        <f t="shared" si="9"/>
        <v>9200</v>
      </c>
      <c r="I20" s="267">
        <f t="shared" si="0"/>
        <v>-572.24</v>
      </c>
      <c r="J20" s="468">
        <v>-6.2199999999999998E-2</v>
      </c>
      <c r="K20" s="370">
        <f t="shared" si="10"/>
        <v>9200</v>
      </c>
      <c r="L20" s="267">
        <f t="shared" si="1"/>
        <v>-572.24</v>
      </c>
      <c r="M20" s="268">
        <f t="shared" si="11"/>
        <v>0</v>
      </c>
      <c r="N20" s="269">
        <f t="shared" si="12"/>
        <v>0</v>
      </c>
      <c r="O20" s="267"/>
      <c r="P20" s="468">
        <v>-4.0099999999999997E-2</v>
      </c>
      <c r="Q20" s="370">
        <f t="shared" si="13"/>
        <v>9200</v>
      </c>
      <c r="R20" s="60">
        <f t="shared" si="2"/>
        <v>-368.91999999999996</v>
      </c>
      <c r="S20" s="264"/>
      <c r="T20" s="268">
        <f t="shared" si="3"/>
        <v>203.32000000000005</v>
      </c>
      <c r="U20" s="269">
        <f t="shared" si="4"/>
        <v>-0.35530546623794218</v>
      </c>
      <c r="V20" s="243"/>
      <c r="W20" s="468">
        <v>-4.0099999999999997E-2</v>
      </c>
      <c r="X20" s="370">
        <f t="shared" si="14"/>
        <v>9200</v>
      </c>
      <c r="Y20" s="60">
        <f t="shared" si="5"/>
        <v>-368.91999999999996</v>
      </c>
      <c r="Z20" s="264"/>
      <c r="AA20" s="268">
        <f t="shared" si="15"/>
        <v>0</v>
      </c>
      <c r="AB20" s="269">
        <f t="shared" si="16"/>
        <v>0</v>
      </c>
      <c r="AC20" s="243"/>
      <c r="AD20" s="468">
        <v>-4.0099999999999997E-2</v>
      </c>
      <c r="AE20" s="370">
        <f t="shared" si="17"/>
        <v>9200</v>
      </c>
      <c r="AF20" s="60">
        <f t="shared" si="6"/>
        <v>-368.91999999999996</v>
      </c>
      <c r="AG20" s="264"/>
      <c r="AH20" s="268">
        <f t="shared" si="18"/>
        <v>0</v>
      </c>
      <c r="AI20" s="269">
        <f t="shared" si="19"/>
        <v>0</v>
      </c>
      <c r="AJ20" s="243"/>
      <c r="AK20" s="468">
        <v>-4.0099999999999997E-2</v>
      </c>
      <c r="AL20" s="370">
        <f t="shared" si="20"/>
        <v>9200</v>
      </c>
      <c r="AM20" s="60">
        <f t="shared" si="7"/>
        <v>-368.91999999999996</v>
      </c>
      <c r="AN20" s="264"/>
      <c r="AO20" s="268">
        <f t="shared" si="21"/>
        <v>0</v>
      </c>
      <c r="AP20" s="269">
        <f t="shared" si="22"/>
        <v>0</v>
      </c>
      <c r="AQ20" s="243"/>
      <c r="AR20" s="468">
        <v>-4.0099999999999997E-2</v>
      </c>
      <c r="AS20" s="370">
        <f t="shared" si="23"/>
        <v>9200</v>
      </c>
      <c r="AT20" s="60">
        <f t="shared" si="8"/>
        <v>-368.91999999999996</v>
      </c>
      <c r="AU20" s="264"/>
      <c r="AV20" s="268">
        <f t="shared" si="24"/>
        <v>0</v>
      </c>
      <c r="AW20" s="269">
        <f t="shared" si="25"/>
        <v>0</v>
      </c>
    </row>
    <row r="21" spans="1:49" x14ac:dyDescent="0.35">
      <c r="A21" s="237"/>
      <c r="B21" s="71" t="s">
        <v>104</v>
      </c>
      <c r="C21" s="262"/>
      <c r="D21" s="263" t="s">
        <v>80</v>
      </c>
      <c r="E21" s="262"/>
      <c r="F21" s="264"/>
      <c r="G21" s="468"/>
      <c r="H21" s="370">
        <f t="shared" si="9"/>
        <v>9200</v>
      </c>
      <c r="I21" s="267">
        <f t="shared" si="0"/>
        <v>0</v>
      </c>
      <c r="J21" s="468"/>
      <c r="K21" s="370">
        <f t="shared" si="10"/>
        <v>9200</v>
      </c>
      <c r="L21" s="267">
        <f t="shared" si="1"/>
        <v>0</v>
      </c>
      <c r="M21" s="268">
        <f t="shared" si="11"/>
        <v>0</v>
      </c>
      <c r="N21" s="269" t="str">
        <f t="shared" si="12"/>
        <v/>
      </c>
      <c r="O21" s="267"/>
      <c r="P21" s="468">
        <v>0</v>
      </c>
      <c r="Q21" s="370">
        <f t="shared" si="13"/>
        <v>9200</v>
      </c>
      <c r="R21" s="60">
        <f t="shared" si="2"/>
        <v>0</v>
      </c>
      <c r="S21" s="264"/>
      <c r="T21" s="268">
        <f t="shared" si="3"/>
        <v>0</v>
      </c>
      <c r="U21" s="269" t="str">
        <f t="shared" si="4"/>
        <v/>
      </c>
      <c r="V21" s="243"/>
      <c r="W21" s="468">
        <v>0</v>
      </c>
      <c r="X21" s="370">
        <f t="shared" si="14"/>
        <v>9200</v>
      </c>
      <c r="Y21" s="60">
        <f t="shared" si="5"/>
        <v>0</v>
      </c>
      <c r="Z21" s="264"/>
      <c r="AA21" s="268">
        <f t="shared" si="15"/>
        <v>0</v>
      </c>
      <c r="AB21" s="269" t="str">
        <f t="shared" si="16"/>
        <v/>
      </c>
      <c r="AC21" s="243"/>
      <c r="AD21" s="468">
        <v>3.9E-2</v>
      </c>
      <c r="AE21" s="370">
        <f t="shared" si="17"/>
        <v>9200</v>
      </c>
      <c r="AF21" s="60">
        <f t="shared" si="6"/>
        <v>358.8</v>
      </c>
      <c r="AG21" s="264"/>
      <c r="AH21" s="268">
        <f t="shared" si="18"/>
        <v>358.8</v>
      </c>
      <c r="AI21" s="269" t="str">
        <f t="shared" si="19"/>
        <v/>
      </c>
      <c r="AJ21" s="243"/>
      <c r="AK21" s="468">
        <v>0</v>
      </c>
      <c r="AL21" s="370">
        <f t="shared" si="20"/>
        <v>9200</v>
      </c>
      <c r="AM21" s="60">
        <f t="shared" si="7"/>
        <v>0</v>
      </c>
      <c r="AN21" s="264"/>
      <c r="AO21" s="268">
        <f t="shared" si="21"/>
        <v>-358.8</v>
      </c>
      <c r="AP21" s="269" t="str">
        <f t="shared" si="22"/>
        <v/>
      </c>
      <c r="AQ21" s="243"/>
      <c r="AR21" s="468">
        <v>0</v>
      </c>
      <c r="AS21" s="370">
        <f t="shared" si="23"/>
        <v>9200</v>
      </c>
      <c r="AT21" s="60">
        <f t="shared" si="8"/>
        <v>0</v>
      </c>
      <c r="AU21" s="264"/>
      <c r="AV21" s="268">
        <f t="shared" si="24"/>
        <v>0</v>
      </c>
      <c r="AW21" s="269" t="str">
        <f t="shared" si="25"/>
        <v/>
      </c>
    </row>
    <row r="22" spans="1:49" x14ac:dyDescent="0.35">
      <c r="A22" s="237"/>
      <c r="B22" s="71" t="s">
        <v>105</v>
      </c>
      <c r="C22" s="262"/>
      <c r="D22" s="263" t="s">
        <v>80</v>
      </c>
      <c r="E22" s="262"/>
      <c r="F22" s="264"/>
      <c r="G22" s="468"/>
      <c r="H22" s="370">
        <f t="shared" si="9"/>
        <v>9200</v>
      </c>
      <c r="I22" s="267">
        <f t="shared" si="0"/>
        <v>0</v>
      </c>
      <c r="J22" s="468"/>
      <c r="K22" s="370">
        <f t="shared" si="10"/>
        <v>9200</v>
      </c>
      <c r="L22" s="267">
        <f t="shared" si="1"/>
        <v>0</v>
      </c>
      <c r="M22" s="268">
        <f t="shared" si="11"/>
        <v>0</v>
      </c>
      <c r="N22" s="269" t="str">
        <f t="shared" si="12"/>
        <v/>
      </c>
      <c r="O22" s="267"/>
      <c r="P22" s="468">
        <v>-0.32050000000000001</v>
      </c>
      <c r="Q22" s="370">
        <f t="shared" si="13"/>
        <v>9200</v>
      </c>
      <c r="R22" s="60">
        <f t="shared" si="2"/>
        <v>-2948.6</v>
      </c>
      <c r="S22" s="264"/>
      <c r="T22" s="268">
        <f t="shared" si="3"/>
        <v>-2948.6</v>
      </c>
      <c r="U22" s="269" t="str">
        <f t="shared" si="4"/>
        <v/>
      </c>
      <c r="V22" s="243"/>
      <c r="W22" s="468">
        <v>0</v>
      </c>
      <c r="X22" s="370">
        <f t="shared" si="14"/>
        <v>9200</v>
      </c>
      <c r="Y22" s="60">
        <f t="shared" si="5"/>
        <v>0</v>
      </c>
      <c r="Z22" s="264"/>
      <c r="AA22" s="268">
        <f t="shared" si="15"/>
        <v>2948.6</v>
      </c>
      <c r="AB22" s="269" t="str">
        <f t="shared" si="16"/>
        <v/>
      </c>
      <c r="AC22" s="243"/>
      <c r="AD22" s="468">
        <v>0</v>
      </c>
      <c r="AE22" s="370">
        <f t="shared" si="17"/>
        <v>9200</v>
      </c>
      <c r="AF22" s="60">
        <f t="shared" si="6"/>
        <v>0</v>
      </c>
      <c r="AG22" s="264"/>
      <c r="AH22" s="268">
        <f t="shared" si="18"/>
        <v>0</v>
      </c>
      <c r="AI22" s="269" t="str">
        <f t="shared" si="19"/>
        <v/>
      </c>
      <c r="AJ22" s="243"/>
      <c r="AK22" s="468">
        <v>0</v>
      </c>
      <c r="AL22" s="370">
        <f t="shared" si="20"/>
        <v>9200</v>
      </c>
      <c r="AM22" s="60">
        <f t="shared" si="7"/>
        <v>0</v>
      </c>
      <c r="AN22" s="264"/>
      <c r="AO22" s="268">
        <f t="shared" si="21"/>
        <v>0</v>
      </c>
      <c r="AP22" s="269" t="str">
        <f t="shared" si="22"/>
        <v/>
      </c>
      <c r="AQ22" s="243"/>
      <c r="AR22" s="468">
        <v>0</v>
      </c>
      <c r="AS22" s="370">
        <f t="shared" si="23"/>
        <v>9200</v>
      </c>
      <c r="AT22" s="60">
        <f t="shared" si="8"/>
        <v>0</v>
      </c>
      <c r="AU22" s="264"/>
      <c r="AV22" s="268">
        <f t="shared" si="24"/>
        <v>0</v>
      </c>
      <c r="AW22" s="269" t="str">
        <f t="shared" si="25"/>
        <v/>
      </c>
    </row>
    <row r="23" spans="1:49" x14ac:dyDescent="0.35">
      <c r="A23" s="237"/>
      <c r="B23" s="71" t="s">
        <v>106</v>
      </c>
      <c r="C23" s="262"/>
      <c r="D23" s="263" t="s">
        <v>80</v>
      </c>
      <c r="E23" s="262"/>
      <c r="F23" s="264"/>
      <c r="G23" s="468"/>
      <c r="H23" s="370">
        <f t="shared" si="9"/>
        <v>9200</v>
      </c>
      <c r="I23" s="267">
        <f t="shared" si="0"/>
        <v>0</v>
      </c>
      <c r="J23" s="468"/>
      <c r="K23" s="370">
        <f t="shared" si="10"/>
        <v>9200</v>
      </c>
      <c r="L23" s="267">
        <f t="shared" si="1"/>
        <v>0</v>
      </c>
      <c r="M23" s="268">
        <f t="shared" si="11"/>
        <v>0</v>
      </c>
      <c r="N23" s="269" t="str">
        <f t="shared" si="12"/>
        <v/>
      </c>
      <c r="O23" s="267"/>
      <c r="P23" s="468">
        <v>-1.66E-2</v>
      </c>
      <c r="Q23" s="370">
        <f t="shared" si="13"/>
        <v>9200</v>
      </c>
      <c r="R23" s="60">
        <f t="shared" si="2"/>
        <v>-152.72</v>
      </c>
      <c r="S23" s="264"/>
      <c r="T23" s="268">
        <f t="shared" si="3"/>
        <v>-152.72</v>
      </c>
      <c r="U23" s="269" t="str">
        <f t="shared" si="4"/>
        <v/>
      </c>
      <c r="V23" s="243"/>
      <c r="W23" s="468">
        <v>0</v>
      </c>
      <c r="X23" s="370">
        <f t="shared" si="14"/>
        <v>9200</v>
      </c>
      <c r="Y23" s="60">
        <f t="shared" si="5"/>
        <v>0</v>
      </c>
      <c r="Z23" s="264"/>
      <c r="AA23" s="268">
        <f t="shared" si="15"/>
        <v>152.72</v>
      </c>
      <c r="AB23" s="269" t="str">
        <f t="shared" si="16"/>
        <v/>
      </c>
      <c r="AC23" s="243"/>
      <c r="AD23" s="468">
        <v>0</v>
      </c>
      <c r="AE23" s="370">
        <f t="shared" si="17"/>
        <v>9200</v>
      </c>
      <c r="AF23" s="60">
        <f t="shared" si="6"/>
        <v>0</v>
      </c>
      <c r="AG23" s="264"/>
      <c r="AH23" s="268">
        <f t="shared" si="18"/>
        <v>0</v>
      </c>
      <c r="AI23" s="269" t="str">
        <f t="shared" si="19"/>
        <v/>
      </c>
      <c r="AJ23" s="243"/>
      <c r="AK23" s="468">
        <v>0</v>
      </c>
      <c r="AL23" s="370">
        <f t="shared" si="20"/>
        <v>9200</v>
      </c>
      <c r="AM23" s="60">
        <f t="shared" si="7"/>
        <v>0</v>
      </c>
      <c r="AN23" s="264"/>
      <c r="AO23" s="268">
        <f t="shared" si="21"/>
        <v>0</v>
      </c>
      <c r="AP23" s="269" t="str">
        <f t="shared" si="22"/>
        <v/>
      </c>
      <c r="AQ23" s="243"/>
      <c r="AR23" s="468">
        <v>0</v>
      </c>
      <c r="AS23" s="370">
        <f t="shared" si="23"/>
        <v>9200</v>
      </c>
      <c r="AT23" s="60">
        <f t="shared" si="8"/>
        <v>0</v>
      </c>
      <c r="AU23" s="264"/>
      <c r="AV23" s="268">
        <f t="shared" si="24"/>
        <v>0</v>
      </c>
      <c r="AW23" s="269" t="str">
        <f t="shared" si="25"/>
        <v/>
      </c>
    </row>
    <row r="24" spans="1:49" x14ac:dyDescent="0.35">
      <c r="A24" s="237"/>
      <c r="B24" s="71" t="s">
        <v>107</v>
      </c>
      <c r="C24" s="262"/>
      <c r="D24" s="263" t="s">
        <v>80</v>
      </c>
      <c r="E24" s="262"/>
      <c r="F24" s="264"/>
      <c r="G24" s="468"/>
      <c r="H24" s="370">
        <f t="shared" si="9"/>
        <v>9200</v>
      </c>
      <c r="I24" s="267">
        <f t="shared" si="0"/>
        <v>0</v>
      </c>
      <c r="J24" s="468"/>
      <c r="K24" s="370">
        <f t="shared" si="10"/>
        <v>9200</v>
      </c>
      <c r="L24" s="267">
        <f t="shared" si="1"/>
        <v>0</v>
      </c>
      <c r="M24" s="268">
        <f t="shared" si="11"/>
        <v>0</v>
      </c>
      <c r="N24" s="269" t="str">
        <f t="shared" si="12"/>
        <v/>
      </c>
      <c r="O24" s="267"/>
      <c r="P24" s="468">
        <v>0</v>
      </c>
      <c r="Q24" s="370">
        <f t="shared" si="13"/>
        <v>9200</v>
      </c>
      <c r="R24" s="60">
        <f t="shared" si="2"/>
        <v>0</v>
      </c>
      <c r="S24" s="264"/>
      <c r="T24" s="268">
        <f t="shared" si="3"/>
        <v>0</v>
      </c>
      <c r="U24" s="269" t="str">
        <f t="shared" si="4"/>
        <v/>
      </c>
      <c r="V24" s="243"/>
      <c r="W24" s="468">
        <v>1.5900000000000001E-2</v>
      </c>
      <c r="X24" s="370">
        <f t="shared" si="14"/>
        <v>9200</v>
      </c>
      <c r="Y24" s="60">
        <f t="shared" si="5"/>
        <v>146.28</v>
      </c>
      <c r="Z24" s="264"/>
      <c r="AA24" s="268">
        <f t="shared" si="15"/>
        <v>146.28</v>
      </c>
      <c r="AB24" s="269" t="str">
        <f t="shared" si="16"/>
        <v/>
      </c>
      <c r="AC24" s="243"/>
      <c r="AD24" s="468">
        <v>0</v>
      </c>
      <c r="AE24" s="370">
        <f t="shared" si="17"/>
        <v>9200</v>
      </c>
      <c r="AF24" s="60">
        <f t="shared" si="6"/>
        <v>0</v>
      </c>
      <c r="AG24" s="264"/>
      <c r="AH24" s="268">
        <f t="shared" si="18"/>
        <v>-146.28</v>
      </c>
      <c r="AI24" s="269" t="str">
        <f t="shared" si="19"/>
        <v/>
      </c>
      <c r="AJ24" s="243"/>
      <c r="AK24" s="468">
        <v>0</v>
      </c>
      <c r="AL24" s="370">
        <f t="shared" si="20"/>
        <v>9200</v>
      </c>
      <c r="AM24" s="60">
        <f t="shared" si="7"/>
        <v>0</v>
      </c>
      <c r="AN24" s="264"/>
      <c r="AO24" s="268">
        <f t="shared" si="21"/>
        <v>0</v>
      </c>
      <c r="AP24" s="269" t="str">
        <f t="shared" si="22"/>
        <v/>
      </c>
      <c r="AQ24" s="243"/>
      <c r="AR24" s="468">
        <v>0</v>
      </c>
      <c r="AS24" s="370">
        <f t="shared" si="23"/>
        <v>9200</v>
      </c>
      <c r="AT24" s="60">
        <f t="shared" si="8"/>
        <v>0</v>
      </c>
      <c r="AU24" s="264"/>
      <c r="AV24" s="268">
        <f t="shared" si="24"/>
        <v>0</v>
      </c>
      <c r="AW24" s="269" t="str">
        <f t="shared" si="25"/>
        <v/>
      </c>
    </row>
    <row r="25" spans="1:49" x14ac:dyDescent="0.35">
      <c r="A25" s="237"/>
      <c r="B25" s="71" t="s">
        <v>109</v>
      </c>
      <c r="C25" s="262"/>
      <c r="D25" s="263" t="s">
        <v>80</v>
      </c>
      <c r="E25" s="262"/>
      <c r="F25" s="264"/>
      <c r="G25" s="468"/>
      <c r="H25" s="370">
        <f t="shared" si="9"/>
        <v>9200</v>
      </c>
      <c r="I25" s="267">
        <f t="shared" si="0"/>
        <v>0</v>
      </c>
      <c r="J25" s="468"/>
      <c r="K25" s="370">
        <f t="shared" si="10"/>
        <v>9200</v>
      </c>
      <c r="L25" s="267">
        <f t="shared" si="1"/>
        <v>0</v>
      </c>
      <c r="M25" s="268">
        <f t="shared" si="11"/>
        <v>0</v>
      </c>
      <c r="N25" s="269" t="str">
        <f t="shared" si="12"/>
        <v/>
      </c>
      <c r="O25" s="267"/>
      <c r="P25" s="468">
        <v>0</v>
      </c>
      <c r="Q25" s="370">
        <f t="shared" si="13"/>
        <v>9200</v>
      </c>
      <c r="R25" s="60">
        <f t="shared" si="2"/>
        <v>0</v>
      </c>
      <c r="S25" s="264"/>
      <c r="T25" s="268">
        <f t="shared" si="3"/>
        <v>0</v>
      </c>
      <c r="U25" s="269" t="str">
        <f t="shared" si="4"/>
        <v/>
      </c>
      <c r="V25" s="243"/>
      <c r="W25" s="468">
        <v>0</v>
      </c>
      <c r="X25" s="370">
        <f t="shared" si="14"/>
        <v>9200</v>
      </c>
      <c r="Y25" s="60">
        <f t="shared" si="5"/>
        <v>0</v>
      </c>
      <c r="Z25" s="264"/>
      <c r="AA25" s="268">
        <f t="shared" si="15"/>
        <v>0</v>
      </c>
      <c r="AB25" s="269" t="str">
        <f t="shared" si="16"/>
        <v/>
      </c>
      <c r="AC25" s="243"/>
      <c r="AD25" s="468">
        <v>0</v>
      </c>
      <c r="AE25" s="370">
        <f t="shared" si="17"/>
        <v>9200</v>
      </c>
      <c r="AF25" s="60">
        <f t="shared" si="6"/>
        <v>0</v>
      </c>
      <c r="AG25" s="264"/>
      <c r="AH25" s="268">
        <f t="shared" si="18"/>
        <v>0</v>
      </c>
      <c r="AI25" s="269" t="str">
        <f t="shared" si="19"/>
        <v/>
      </c>
      <c r="AJ25" s="243"/>
      <c r="AK25" s="468">
        <v>0</v>
      </c>
      <c r="AL25" s="370">
        <f t="shared" si="20"/>
        <v>9200</v>
      </c>
      <c r="AM25" s="60">
        <f t="shared" si="7"/>
        <v>0</v>
      </c>
      <c r="AN25" s="264"/>
      <c r="AO25" s="268">
        <f t="shared" si="21"/>
        <v>0</v>
      </c>
      <c r="AP25" s="269" t="str">
        <f t="shared" si="22"/>
        <v/>
      </c>
      <c r="AQ25" s="243"/>
      <c r="AR25" s="468">
        <v>0.1862</v>
      </c>
      <c r="AS25" s="370">
        <f t="shared" si="23"/>
        <v>9200</v>
      </c>
      <c r="AT25" s="60">
        <f t="shared" si="8"/>
        <v>1713.04</v>
      </c>
      <c r="AU25" s="264"/>
      <c r="AV25" s="268">
        <f t="shared" si="24"/>
        <v>1713.04</v>
      </c>
      <c r="AW25" s="269" t="str">
        <f t="shared" si="25"/>
        <v/>
      </c>
    </row>
    <row r="26" spans="1:49" x14ac:dyDescent="0.35">
      <c r="A26" s="237"/>
      <c r="B26" s="66" t="s">
        <v>116</v>
      </c>
      <c r="C26" s="262"/>
      <c r="D26" s="263" t="s">
        <v>80</v>
      </c>
      <c r="E26" s="262"/>
      <c r="F26" s="264"/>
      <c r="G26" s="468"/>
      <c r="H26" s="370">
        <f t="shared" si="9"/>
        <v>9200</v>
      </c>
      <c r="I26" s="267">
        <f t="shared" si="0"/>
        <v>0</v>
      </c>
      <c r="J26" s="468"/>
      <c r="K26" s="370">
        <f t="shared" si="10"/>
        <v>9200</v>
      </c>
      <c r="L26" s="267">
        <f t="shared" si="1"/>
        <v>0</v>
      </c>
      <c r="M26" s="268">
        <f t="shared" si="11"/>
        <v>0</v>
      </c>
      <c r="N26" s="269" t="str">
        <f t="shared" si="12"/>
        <v/>
      </c>
      <c r="O26" s="267"/>
      <c r="P26" s="468">
        <v>-1E-4</v>
      </c>
      <c r="Q26" s="370">
        <f t="shared" si="13"/>
        <v>9200</v>
      </c>
      <c r="R26" s="60">
        <f t="shared" si="2"/>
        <v>-0.92</v>
      </c>
      <c r="S26" s="264"/>
      <c r="T26" s="268">
        <f t="shared" si="3"/>
        <v>-0.92</v>
      </c>
      <c r="U26" s="269" t="str">
        <f t="shared" si="4"/>
        <v/>
      </c>
      <c r="V26" s="243"/>
      <c r="W26" s="468">
        <v>-1E-4</v>
      </c>
      <c r="X26" s="370">
        <f t="shared" si="14"/>
        <v>9200</v>
      </c>
      <c r="Y26" s="60">
        <f t="shared" si="5"/>
        <v>-0.92</v>
      </c>
      <c r="Z26" s="264"/>
      <c r="AA26" s="268">
        <f t="shared" si="15"/>
        <v>0</v>
      </c>
      <c r="AB26" s="269">
        <f t="shared" si="16"/>
        <v>0</v>
      </c>
      <c r="AC26" s="243"/>
      <c r="AD26" s="468">
        <v>-1E-4</v>
      </c>
      <c r="AE26" s="370">
        <f t="shared" si="17"/>
        <v>9200</v>
      </c>
      <c r="AF26" s="60">
        <f t="shared" si="6"/>
        <v>-0.92</v>
      </c>
      <c r="AG26" s="264"/>
      <c r="AH26" s="268">
        <f t="shared" si="18"/>
        <v>0</v>
      </c>
      <c r="AI26" s="269">
        <f t="shared" si="19"/>
        <v>0</v>
      </c>
      <c r="AJ26" s="243"/>
      <c r="AK26" s="468">
        <v>-1E-4</v>
      </c>
      <c r="AL26" s="370">
        <f t="shared" si="20"/>
        <v>9200</v>
      </c>
      <c r="AM26" s="60">
        <f t="shared" si="7"/>
        <v>-0.92</v>
      </c>
      <c r="AN26" s="264"/>
      <c r="AO26" s="268">
        <f t="shared" si="21"/>
        <v>0</v>
      </c>
      <c r="AP26" s="269">
        <f t="shared" si="22"/>
        <v>0</v>
      </c>
      <c r="AQ26" s="243"/>
      <c r="AR26" s="468">
        <v>0</v>
      </c>
      <c r="AS26" s="370">
        <f t="shared" si="23"/>
        <v>9200</v>
      </c>
      <c r="AT26" s="60">
        <f t="shared" si="8"/>
        <v>0</v>
      </c>
      <c r="AU26" s="264"/>
      <c r="AV26" s="268">
        <f t="shared" si="24"/>
        <v>0.92</v>
      </c>
      <c r="AW26" s="269" t="str">
        <f t="shared" si="25"/>
        <v/>
      </c>
    </row>
    <row r="27" spans="1:49" x14ac:dyDescent="0.35">
      <c r="A27" s="237"/>
      <c r="B27" s="71" t="s">
        <v>111</v>
      </c>
      <c r="C27" s="262"/>
      <c r="D27" s="263" t="s">
        <v>80</v>
      </c>
      <c r="E27" s="262"/>
      <c r="F27" s="264"/>
      <c r="G27" s="468"/>
      <c r="H27" s="370">
        <f t="shared" si="9"/>
        <v>9200</v>
      </c>
      <c r="I27" s="267">
        <f t="shared" si="0"/>
        <v>0</v>
      </c>
      <c r="J27" s="468"/>
      <c r="K27" s="370">
        <f t="shared" si="10"/>
        <v>9200</v>
      </c>
      <c r="L27" s="267">
        <f t="shared" si="1"/>
        <v>0</v>
      </c>
      <c r="M27" s="268">
        <f t="shared" si="11"/>
        <v>0</v>
      </c>
      <c r="N27" s="269" t="str">
        <f t="shared" si="12"/>
        <v/>
      </c>
      <c r="O27" s="267"/>
      <c r="P27" s="468">
        <v>0</v>
      </c>
      <c r="Q27" s="370">
        <f t="shared" si="13"/>
        <v>9200</v>
      </c>
      <c r="R27" s="60">
        <f t="shared" si="2"/>
        <v>0</v>
      </c>
      <c r="S27" s="264"/>
      <c r="T27" s="268">
        <f t="shared" si="3"/>
        <v>0</v>
      </c>
      <c r="U27" s="269" t="str">
        <f t="shared" si="4"/>
        <v/>
      </c>
      <c r="V27" s="243"/>
      <c r="W27" s="468">
        <v>-5.7000000000000002E-3</v>
      </c>
      <c r="X27" s="370">
        <f t="shared" si="14"/>
        <v>9200</v>
      </c>
      <c r="Y27" s="60">
        <f t="shared" si="5"/>
        <v>-52.440000000000005</v>
      </c>
      <c r="Z27" s="264"/>
      <c r="AA27" s="268">
        <f t="shared" si="15"/>
        <v>-52.440000000000005</v>
      </c>
      <c r="AB27" s="269" t="str">
        <f t="shared" si="16"/>
        <v/>
      </c>
      <c r="AC27" s="243"/>
      <c r="AD27" s="468">
        <v>-5.7000000000000002E-3</v>
      </c>
      <c r="AE27" s="370">
        <f t="shared" si="17"/>
        <v>9200</v>
      </c>
      <c r="AF27" s="60">
        <f t="shared" si="6"/>
        <v>-52.440000000000005</v>
      </c>
      <c r="AG27" s="264"/>
      <c r="AH27" s="268">
        <f t="shared" si="18"/>
        <v>0</v>
      </c>
      <c r="AI27" s="269">
        <f t="shared" si="19"/>
        <v>0</v>
      </c>
      <c r="AJ27" s="243"/>
      <c r="AK27" s="468">
        <v>-5.7000000000000002E-3</v>
      </c>
      <c r="AL27" s="370">
        <f t="shared" si="20"/>
        <v>9200</v>
      </c>
      <c r="AM27" s="60">
        <f t="shared" si="7"/>
        <v>-52.440000000000005</v>
      </c>
      <c r="AN27" s="264"/>
      <c r="AO27" s="268">
        <f t="shared" si="21"/>
        <v>0</v>
      </c>
      <c r="AP27" s="269">
        <f t="shared" si="22"/>
        <v>0</v>
      </c>
      <c r="AQ27" s="243"/>
      <c r="AR27" s="468">
        <v>0</v>
      </c>
      <c r="AS27" s="370">
        <f t="shared" si="23"/>
        <v>9200</v>
      </c>
      <c r="AT27" s="60">
        <f t="shared" si="8"/>
        <v>0</v>
      </c>
      <c r="AU27" s="264"/>
      <c r="AV27" s="268">
        <f t="shared" si="24"/>
        <v>52.440000000000005</v>
      </c>
      <c r="AW27" s="269" t="str">
        <f t="shared" si="25"/>
        <v/>
      </c>
    </row>
    <row r="28" spans="1:49" x14ac:dyDescent="0.35">
      <c r="A28" s="237"/>
      <c r="B28" s="66" t="s">
        <v>121</v>
      </c>
      <c r="C28" s="262"/>
      <c r="D28" s="263" t="s">
        <v>80</v>
      </c>
      <c r="E28" s="262"/>
      <c r="F28" s="264"/>
      <c r="G28" s="468"/>
      <c r="H28" s="370">
        <f t="shared" si="9"/>
        <v>9200</v>
      </c>
      <c r="I28" s="267">
        <f t="shared" si="0"/>
        <v>0</v>
      </c>
      <c r="J28" s="468"/>
      <c r="K28" s="370">
        <f t="shared" si="10"/>
        <v>9200</v>
      </c>
      <c r="L28" s="267">
        <f t="shared" si="1"/>
        <v>0</v>
      </c>
      <c r="M28" s="268">
        <f t="shared" si="11"/>
        <v>0</v>
      </c>
      <c r="N28" s="269" t="str">
        <f t="shared" si="12"/>
        <v/>
      </c>
      <c r="O28" s="267"/>
      <c r="P28" s="468">
        <v>0</v>
      </c>
      <c r="Q28" s="370">
        <f t="shared" si="13"/>
        <v>9200</v>
      </c>
      <c r="R28" s="60">
        <f t="shared" si="2"/>
        <v>0</v>
      </c>
      <c r="S28" s="264"/>
      <c r="T28" s="268">
        <f t="shared" si="3"/>
        <v>0</v>
      </c>
      <c r="U28" s="269" t="str">
        <f t="shared" si="4"/>
        <v/>
      </c>
      <c r="V28" s="243"/>
      <c r="W28" s="468">
        <v>-2.5600000000000001E-2</v>
      </c>
      <c r="X28" s="370">
        <f t="shared" si="14"/>
        <v>9200</v>
      </c>
      <c r="Y28" s="60">
        <f t="shared" si="5"/>
        <v>-235.52</v>
      </c>
      <c r="Z28" s="264"/>
      <c r="AA28" s="268">
        <f t="shared" si="15"/>
        <v>-235.52</v>
      </c>
      <c r="AB28" s="269" t="str">
        <f t="shared" si="16"/>
        <v/>
      </c>
      <c r="AC28" s="243"/>
      <c r="AD28" s="468">
        <v>-2.5600000000000001E-2</v>
      </c>
      <c r="AE28" s="370">
        <f t="shared" si="17"/>
        <v>9200</v>
      </c>
      <c r="AF28" s="60">
        <f t="shared" si="6"/>
        <v>-235.52</v>
      </c>
      <c r="AG28" s="264"/>
      <c r="AH28" s="268">
        <f t="shared" si="18"/>
        <v>0</v>
      </c>
      <c r="AI28" s="269">
        <f t="shared" si="19"/>
        <v>0</v>
      </c>
      <c r="AJ28" s="243"/>
      <c r="AK28" s="468">
        <v>-2.5600000000000001E-2</v>
      </c>
      <c r="AL28" s="370">
        <f t="shared" si="20"/>
        <v>9200</v>
      </c>
      <c r="AM28" s="60">
        <f t="shared" si="7"/>
        <v>-235.52</v>
      </c>
      <c r="AN28" s="264"/>
      <c r="AO28" s="268">
        <f t="shared" si="21"/>
        <v>0</v>
      </c>
      <c r="AP28" s="269">
        <f t="shared" si="22"/>
        <v>0</v>
      </c>
      <c r="AQ28" s="243"/>
      <c r="AR28" s="468">
        <v>-2.5600000000000001E-2</v>
      </c>
      <c r="AS28" s="370">
        <f t="shared" si="23"/>
        <v>9200</v>
      </c>
      <c r="AT28" s="60">
        <f t="shared" si="8"/>
        <v>-235.52</v>
      </c>
      <c r="AU28" s="264"/>
      <c r="AV28" s="268">
        <f t="shared" si="24"/>
        <v>0</v>
      </c>
      <c r="AW28" s="269">
        <f t="shared" si="25"/>
        <v>0</v>
      </c>
    </row>
    <row r="29" spans="1:49" x14ac:dyDescent="0.35">
      <c r="A29" s="237"/>
      <c r="B29" s="66" t="s">
        <v>112</v>
      </c>
      <c r="C29" s="262"/>
      <c r="D29" s="263" t="s">
        <v>80</v>
      </c>
      <c r="E29" s="262"/>
      <c r="F29" s="264"/>
      <c r="G29" s="468"/>
      <c r="H29" s="370">
        <f t="shared" si="9"/>
        <v>9200</v>
      </c>
      <c r="I29" s="267">
        <f>H29*G29</f>
        <v>0</v>
      </c>
      <c r="J29" s="468"/>
      <c r="K29" s="370">
        <f t="shared" si="10"/>
        <v>9200</v>
      </c>
      <c r="L29" s="267">
        <f>K29*J29</f>
        <v>0</v>
      </c>
      <c r="M29" s="268">
        <f t="shared" si="11"/>
        <v>0</v>
      </c>
      <c r="N29" s="269" t="str">
        <f t="shared" si="12"/>
        <v/>
      </c>
      <c r="O29" s="267"/>
      <c r="P29" s="468">
        <v>-0.26240000000000002</v>
      </c>
      <c r="Q29" s="370">
        <f t="shared" si="13"/>
        <v>9200</v>
      </c>
      <c r="R29" s="60">
        <f>Q29*P29</f>
        <v>-2414.0800000000004</v>
      </c>
      <c r="S29" s="264"/>
      <c r="T29" s="268">
        <f t="shared" si="3"/>
        <v>-2414.0800000000004</v>
      </c>
      <c r="U29" s="269" t="str">
        <f t="shared" si="4"/>
        <v/>
      </c>
      <c r="V29" s="243"/>
      <c r="W29" s="468">
        <v>-0.26240000000000002</v>
      </c>
      <c r="X29" s="370">
        <f t="shared" si="14"/>
        <v>9200</v>
      </c>
      <c r="Y29" s="60">
        <f>X29*W29</f>
        <v>-2414.0800000000004</v>
      </c>
      <c r="Z29" s="264"/>
      <c r="AA29" s="268">
        <f>Y29-R29</f>
        <v>0</v>
      </c>
      <c r="AB29" s="269">
        <f>IF(OR(R29=0,Y29=0),"",(AA29/R29))</f>
        <v>0</v>
      </c>
      <c r="AC29" s="243"/>
      <c r="AD29" s="468">
        <v>0</v>
      </c>
      <c r="AE29" s="370">
        <f t="shared" si="17"/>
        <v>9200</v>
      </c>
      <c r="AF29" s="60">
        <f>AE29*AD29</f>
        <v>0</v>
      </c>
      <c r="AG29" s="264"/>
      <c r="AH29" s="268">
        <f>AF29-Y29</f>
        <v>2414.0800000000004</v>
      </c>
      <c r="AI29" s="269" t="str">
        <f>IF(OR(Y29=0,AF29=0),"",(AH29/Y29))</f>
        <v/>
      </c>
      <c r="AJ29" s="243"/>
      <c r="AK29" s="468">
        <v>0</v>
      </c>
      <c r="AL29" s="370">
        <f t="shared" si="20"/>
        <v>9200</v>
      </c>
      <c r="AM29" s="60">
        <f>AL29*AK29</f>
        <v>0</v>
      </c>
      <c r="AN29" s="264"/>
      <c r="AO29" s="268">
        <f>AM29-AF29</f>
        <v>0</v>
      </c>
      <c r="AP29" s="269" t="str">
        <f>IF(OR(AF29=0,AM29=0),"",(AO29/AF29))</f>
        <v/>
      </c>
      <c r="AQ29" s="243"/>
      <c r="AR29" s="468">
        <v>0</v>
      </c>
      <c r="AS29" s="370">
        <f t="shared" si="23"/>
        <v>9200</v>
      </c>
      <c r="AT29" s="60">
        <f>AS29*AR29</f>
        <v>0</v>
      </c>
      <c r="AU29" s="264"/>
      <c r="AV29" s="268">
        <f>AT29-AM29</f>
        <v>0</v>
      </c>
      <c r="AW29" s="269" t="str">
        <f>IF(OR(AM29=0,AT29=0),"",(AV29/AM29))</f>
        <v/>
      </c>
    </row>
    <row r="30" spans="1:49" x14ac:dyDescent="0.35">
      <c r="A30" s="237"/>
      <c r="B30" s="66" t="s">
        <v>113</v>
      </c>
      <c r="C30" s="262"/>
      <c r="D30" s="263" t="s">
        <v>80</v>
      </c>
      <c r="E30" s="262"/>
      <c r="F30" s="264"/>
      <c r="G30" s="468"/>
      <c r="H30" s="370">
        <f t="shared" si="9"/>
        <v>9200</v>
      </c>
      <c r="I30" s="267">
        <f>H30*G30</f>
        <v>0</v>
      </c>
      <c r="J30" s="468"/>
      <c r="K30" s="370">
        <f t="shared" si="10"/>
        <v>9200</v>
      </c>
      <c r="L30" s="267">
        <f>K30*J30</f>
        <v>0</v>
      </c>
      <c r="M30" s="268">
        <f>L30-I30</f>
        <v>0</v>
      </c>
      <c r="N30" s="269" t="str">
        <f>IF(OR(I30=0,L30=0),"",(M30/I30))</f>
        <v/>
      </c>
      <c r="O30" s="267"/>
      <c r="P30" s="468">
        <v>-5.2499999999999998E-2</v>
      </c>
      <c r="Q30" s="370">
        <f t="shared" si="13"/>
        <v>9200</v>
      </c>
      <c r="R30" s="60">
        <f>Q30*P30</f>
        <v>-483</v>
      </c>
      <c r="S30" s="264"/>
      <c r="T30" s="268">
        <f>R30-L30</f>
        <v>-483</v>
      </c>
      <c r="U30" s="269" t="str">
        <f>IF(OR(L30=0,R30=0),"",(T30/L30))</f>
        <v/>
      </c>
      <c r="V30" s="243"/>
      <c r="W30" s="468">
        <v>-5.2499999999999998E-2</v>
      </c>
      <c r="X30" s="370">
        <f t="shared" si="14"/>
        <v>9200</v>
      </c>
      <c r="Y30" s="60">
        <f>X30*W30</f>
        <v>-483</v>
      </c>
      <c r="Z30" s="264"/>
      <c r="AA30" s="268">
        <f>Y30-R30</f>
        <v>0</v>
      </c>
      <c r="AB30" s="269">
        <f>IF(OR(R30=0,Y30=0),"",(AA30/R30))</f>
        <v>0</v>
      </c>
      <c r="AC30" s="243"/>
      <c r="AD30" s="468">
        <v>-5.2499999999999998E-2</v>
      </c>
      <c r="AE30" s="370">
        <f t="shared" si="17"/>
        <v>9200</v>
      </c>
      <c r="AF30" s="60">
        <f>AE30*AD30</f>
        <v>-483</v>
      </c>
      <c r="AG30" s="264"/>
      <c r="AH30" s="268">
        <f>AF30-Y30</f>
        <v>0</v>
      </c>
      <c r="AI30" s="269">
        <f>IF(OR(Y30=0,AF30=0),"",(AH30/Y30))</f>
        <v>0</v>
      </c>
      <c r="AJ30" s="243"/>
      <c r="AK30" s="468">
        <v>-5.2499999999999998E-2</v>
      </c>
      <c r="AL30" s="370">
        <f t="shared" si="20"/>
        <v>9200</v>
      </c>
      <c r="AM30" s="60">
        <f>AL30*AK30</f>
        <v>-483</v>
      </c>
      <c r="AN30" s="264"/>
      <c r="AO30" s="268">
        <f>AM30-AF30</f>
        <v>0</v>
      </c>
      <c r="AP30" s="269">
        <f>IF(OR(AF30=0,AM30=0),"",(AO30/AF30))</f>
        <v>0</v>
      </c>
      <c r="AQ30" s="243"/>
      <c r="AR30" s="468">
        <v>-5.2499999999999998E-2</v>
      </c>
      <c r="AS30" s="370">
        <f t="shared" si="23"/>
        <v>9200</v>
      </c>
      <c r="AT30" s="60">
        <f>AS30*AR30</f>
        <v>-483</v>
      </c>
      <c r="AU30" s="264"/>
      <c r="AV30" s="268">
        <f>AT30-AM30</f>
        <v>0</v>
      </c>
      <c r="AW30" s="269">
        <f>IF(OR(AM30=0,AT30=0),"",(AV30/AM30))</f>
        <v>0</v>
      </c>
    </row>
    <row r="31" spans="1:49" x14ac:dyDescent="0.35">
      <c r="A31" s="237"/>
      <c r="B31" s="72" t="s">
        <v>114</v>
      </c>
      <c r="C31" s="262"/>
      <c r="D31" s="263" t="s">
        <v>80</v>
      </c>
      <c r="E31" s="262"/>
      <c r="F31" s="264"/>
      <c r="G31" s="468"/>
      <c r="H31" s="370">
        <f t="shared" si="9"/>
        <v>9200</v>
      </c>
      <c r="I31" s="267">
        <f t="shared" ref="I31" si="26">H31*G31</f>
        <v>0</v>
      </c>
      <c r="J31" s="468"/>
      <c r="K31" s="370">
        <f t="shared" si="10"/>
        <v>9200</v>
      </c>
      <c r="L31" s="267">
        <f t="shared" si="1"/>
        <v>0</v>
      </c>
      <c r="M31" s="268">
        <f t="shared" si="11"/>
        <v>0</v>
      </c>
      <c r="N31" s="269" t="str">
        <f t="shared" si="12"/>
        <v/>
      </c>
      <c r="O31" s="267"/>
      <c r="P31" s="468">
        <v>0</v>
      </c>
      <c r="Q31" s="370">
        <f t="shared" si="13"/>
        <v>9200</v>
      </c>
      <c r="R31" s="60">
        <f t="shared" si="2"/>
        <v>0</v>
      </c>
      <c r="S31" s="264"/>
      <c r="T31" s="268">
        <f t="shared" si="3"/>
        <v>0</v>
      </c>
      <c r="U31" s="269" t="str">
        <f t="shared" si="4"/>
        <v/>
      </c>
      <c r="V31" s="243"/>
      <c r="W31" s="468">
        <v>-0.13739999999999999</v>
      </c>
      <c r="X31" s="370">
        <f t="shared" si="14"/>
        <v>9200</v>
      </c>
      <c r="Y31" s="60">
        <f t="shared" si="5"/>
        <v>-1264.08</v>
      </c>
      <c r="Z31" s="264"/>
      <c r="AA31" s="268">
        <f t="shared" si="15"/>
        <v>-1264.08</v>
      </c>
      <c r="AB31" s="269" t="str">
        <f t="shared" si="16"/>
        <v/>
      </c>
      <c r="AC31" s="243"/>
      <c r="AD31" s="468">
        <v>-0.13739999999999999</v>
      </c>
      <c r="AE31" s="370">
        <f t="shared" si="17"/>
        <v>9200</v>
      </c>
      <c r="AF31" s="60">
        <f t="shared" si="6"/>
        <v>-1264.08</v>
      </c>
      <c r="AG31" s="264"/>
      <c r="AH31" s="268">
        <f t="shared" si="18"/>
        <v>0</v>
      </c>
      <c r="AI31" s="269">
        <f t="shared" si="19"/>
        <v>0</v>
      </c>
      <c r="AJ31" s="243"/>
      <c r="AK31" s="468">
        <v>-0.13739999999999999</v>
      </c>
      <c r="AL31" s="370">
        <f t="shared" si="20"/>
        <v>9200</v>
      </c>
      <c r="AM31" s="60">
        <f t="shared" si="7"/>
        <v>-1264.08</v>
      </c>
      <c r="AN31" s="264"/>
      <c r="AO31" s="268">
        <f t="shared" si="21"/>
        <v>0</v>
      </c>
      <c r="AP31" s="269">
        <f t="shared" si="22"/>
        <v>0</v>
      </c>
      <c r="AQ31" s="243"/>
      <c r="AR31" s="468">
        <v>-0.13739999999999999</v>
      </c>
      <c r="AS31" s="370">
        <f t="shared" si="23"/>
        <v>9200</v>
      </c>
      <c r="AT31" s="60">
        <f t="shared" si="8"/>
        <v>-1264.08</v>
      </c>
      <c r="AU31" s="264"/>
      <c r="AV31" s="268">
        <f t="shared" si="24"/>
        <v>0</v>
      </c>
      <c r="AW31" s="269">
        <f t="shared" si="25"/>
        <v>0</v>
      </c>
    </row>
    <row r="32" spans="1:49" x14ac:dyDescent="0.35">
      <c r="A32" s="237"/>
      <c r="B32" s="285" t="s">
        <v>68</v>
      </c>
      <c r="C32" s="262"/>
      <c r="D32" s="263" t="s">
        <v>80</v>
      </c>
      <c r="E32" s="262"/>
      <c r="F32" s="264"/>
      <c r="G32" s="109">
        <v>7.9825999999999997</v>
      </c>
      <c r="H32" s="370">
        <f t="shared" si="9"/>
        <v>9200</v>
      </c>
      <c r="I32" s="284">
        <f>H32*G32</f>
        <v>73439.92</v>
      </c>
      <c r="J32" s="109">
        <v>8.3498000000000001</v>
      </c>
      <c r="K32" s="370">
        <f t="shared" si="10"/>
        <v>9200</v>
      </c>
      <c r="L32" s="284">
        <f>K32*J32</f>
        <v>76818.16</v>
      </c>
      <c r="M32" s="268">
        <f t="shared" si="11"/>
        <v>3378.2400000000052</v>
      </c>
      <c r="N32" s="269">
        <f t="shared" si="12"/>
        <v>4.6000050108987119E-2</v>
      </c>
      <c r="O32" s="284"/>
      <c r="P32" s="109">
        <v>9.4854000000000003</v>
      </c>
      <c r="Q32" s="370">
        <f t="shared" si="13"/>
        <v>9200</v>
      </c>
      <c r="R32" s="60">
        <f t="shared" si="2"/>
        <v>87265.680000000008</v>
      </c>
      <c r="S32" s="264"/>
      <c r="T32" s="268">
        <f t="shared" si="3"/>
        <v>10447.520000000004</v>
      </c>
      <c r="U32" s="269">
        <f t="shared" si="4"/>
        <v>0.13600325756305545</v>
      </c>
      <c r="V32" s="243"/>
      <c r="W32" s="109">
        <v>9.9318000000000008</v>
      </c>
      <c r="X32" s="370">
        <f t="shared" si="14"/>
        <v>9200</v>
      </c>
      <c r="Y32" s="60">
        <f t="shared" si="5"/>
        <v>91372.560000000012</v>
      </c>
      <c r="Z32" s="264"/>
      <c r="AA32" s="268">
        <f t="shared" si="15"/>
        <v>4106.8800000000047</v>
      </c>
      <c r="AB32" s="269">
        <f t="shared" si="16"/>
        <v>4.7061800240369461E-2</v>
      </c>
      <c r="AC32" s="243"/>
      <c r="AD32" s="109">
        <v>10.5266</v>
      </c>
      <c r="AE32" s="370">
        <f t="shared" si="17"/>
        <v>9200</v>
      </c>
      <c r="AF32" s="60">
        <f t="shared" si="6"/>
        <v>96844.72</v>
      </c>
      <c r="AG32" s="264"/>
      <c r="AH32" s="268">
        <f t="shared" si="18"/>
        <v>5472.1599999999889</v>
      </c>
      <c r="AI32" s="269">
        <f t="shared" si="19"/>
        <v>5.9888439155037228E-2</v>
      </c>
      <c r="AJ32" s="243"/>
      <c r="AK32" s="109">
        <v>11.5564</v>
      </c>
      <c r="AL32" s="370">
        <f t="shared" si="20"/>
        <v>9200</v>
      </c>
      <c r="AM32" s="60">
        <f t="shared" si="7"/>
        <v>106318.88</v>
      </c>
      <c r="AN32" s="264"/>
      <c r="AO32" s="268">
        <f t="shared" si="21"/>
        <v>9474.1600000000035</v>
      </c>
      <c r="AP32" s="269">
        <f t="shared" si="22"/>
        <v>9.7828358634316909E-2</v>
      </c>
      <c r="AQ32" s="243"/>
      <c r="AR32" s="109">
        <v>12.1653</v>
      </c>
      <c r="AS32" s="370">
        <f t="shared" si="23"/>
        <v>9200</v>
      </c>
      <c r="AT32" s="60">
        <f t="shared" si="8"/>
        <v>111920.76000000001</v>
      </c>
      <c r="AU32" s="264"/>
      <c r="AV32" s="268">
        <f t="shared" si="24"/>
        <v>5601.8800000000047</v>
      </c>
      <c r="AW32" s="269">
        <f t="shared" si="25"/>
        <v>5.2689418850160992E-2</v>
      </c>
    </row>
    <row r="33" spans="1:49" x14ac:dyDescent="0.35">
      <c r="A33" s="237"/>
      <c r="B33" s="87" t="s">
        <v>69</v>
      </c>
      <c r="C33" s="262"/>
      <c r="D33" s="263" t="s">
        <v>80</v>
      </c>
      <c r="E33" s="262"/>
      <c r="F33" s="264"/>
      <c r="G33" s="109">
        <v>0</v>
      </c>
      <c r="H33" s="370">
        <f t="shared" si="9"/>
        <v>9200</v>
      </c>
      <c r="I33" s="284">
        <f>H33*G33</f>
        <v>0</v>
      </c>
      <c r="J33" s="109">
        <v>0</v>
      </c>
      <c r="K33" s="370">
        <f t="shared" si="10"/>
        <v>9200</v>
      </c>
      <c r="L33" s="284">
        <f>K33*J33</f>
        <v>0</v>
      </c>
      <c r="M33" s="268">
        <f t="shared" si="11"/>
        <v>0</v>
      </c>
      <c r="N33" s="269" t="str">
        <f t="shared" si="12"/>
        <v/>
      </c>
      <c r="O33" s="284"/>
      <c r="P33" s="109">
        <v>0.1346</v>
      </c>
      <c r="Q33" s="370">
        <f t="shared" si="13"/>
        <v>9200</v>
      </c>
      <c r="R33" s="60">
        <f t="shared" si="2"/>
        <v>1238.32</v>
      </c>
      <c r="S33" s="264"/>
      <c r="T33" s="268">
        <f t="shared" si="3"/>
        <v>1238.32</v>
      </c>
      <c r="U33" s="269" t="str">
        <f t="shared" si="4"/>
        <v/>
      </c>
      <c r="V33" s="243"/>
      <c r="W33" s="109">
        <v>0.1346</v>
      </c>
      <c r="X33" s="370">
        <f t="shared" si="14"/>
        <v>9200</v>
      </c>
      <c r="Y33" s="60">
        <f t="shared" si="5"/>
        <v>1238.32</v>
      </c>
      <c r="Z33" s="264"/>
      <c r="AA33" s="268">
        <f t="shared" si="15"/>
        <v>0</v>
      </c>
      <c r="AB33" s="269">
        <f t="shared" si="16"/>
        <v>0</v>
      </c>
      <c r="AC33" s="243"/>
      <c r="AD33" s="109">
        <v>0.1346</v>
      </c>
      <c r="AE33" s="370">
        <f t="shared" si="17"/>
        <v>9200</v>
      </c>
      <c r="AF33" s="60">
        <f t="shared" si="6"/>
        <v>1238.32</v>
      </c>
      <c r="AG33" s="264"/>
      <c r="AH33" s="268">
        <f t="shared" si="18"/>
        <v>0</v>
      </c>
      <c r="AI33" s="269">
        <f t="shared" si="19"/>
        <v>0</v>
      </c>
      <c r="AJ33" s="243"/>
      <c r="AK33" s="109">
        <v>0.1346</v>
      </c>
      <c r="AL33" s="370">
        <f t="shared" si="20"/>
        <v>9200</v>
      </c>
      <c r="AM33" s="60">
        <f t="shared" si="7"/>
        <v>1238.32</v>
      </c>
      <c r="AN33" s="264"/>
      <c r="AO33" s="268">
        <f t="shared" si="21"/>
        <v>0</v>
      </c>
      <c r="AP33" s="269">
        <f t="shared" si="22"/>
        <v>0</v>
      </c>
      <c r="AQ33" s="243"/>
      <c r="AR33" s="109">
        <v>0.1346</v>
      </c>
      <c r="AS33" s="370">
        <f t="shared" si="23"/>
        <v>9200</v>
      </c>
      <c r="AT33" s="60">
        <f t="shared" si="8"/>
        <v>1238.32</v>
      </c>
      <c r="AU33" s="264"/>
      <c r="AV33" s="268">
        <f t="shared" si="24"/>
        <v>0</v>
      </c>
      <c r="AW33" s="269">
        <f t="shared" si="25"/>
        <v>0</v>
      </c>
    </row>
    <row r="34" spans="1:49" x14ac:dyDescent="0.35">
      <c r="A34" s="237"/>
      <c r="B34" s="431" t="s">
        <v>28</v>
      </c>
      <c r="C34" s="432"/>
      <c r="D34" s="433"/>
      <c r="E34" s="432"/>
      <c r="F34" s="434"/>
      <c r="G34" s="435"/>
      <c r="H34" s="436"/>
      <c r="I34" s="437">
        <f>SUM(I16:I33)</f>
        <v>73402.36</v>
      </c>
      <c r="J34" s="435"/>
      <c r="K34" s="436"/>
      <c r="L34" s="437">
        <f>SUM(L16:L33)</f>
        <v>76993.600000000006</v>
      </c>
      <c r="M34" s="438">
        <f t="shared" si="11"/>
        <v>3591.2400000000052</v>
      </c>
      <c r="N34" s="439">
        <f t="shared" si="12"/>
        <v>4.8925402398506061E-2</v>
      </c>
      <c r="O34" s="437"/>
      <c r="P34" s="435"/>
      <c r="Q34" s="436"/>
      <c r="R34" s="437">
        <f>SUM(R16:R33)</f>
        <v>87118.040000000008</v>
      </c>
      <c r="S34" s="434"/>
      <c r="T34" s="438">
        <f t="shared" si="3"/>
        <v>10124.440000000002</v>
      </c>
      <c r="U34" s="439">
        <f t="shared" si="4"/>
        <v>0.13149716340059436</v>
      </c>
      <c r="V34" s="243"/>
      <c r="W34" s="435"/>
      <c r="X34" s="436"/>
      <c r="Y34" s="437">
        <f>SUM(Y16:Y33)</f>
        <v>92992.74000000002</v>
      </c>
      <c r="Z34" s="434"/>
      <c r="AA34" s="438">
        <f t="shared" si="15"/>
        <v>5874.7000000000116</v>
      </c>
      <c r="AB34" s="439">
        <f t="shared" si="16"/>
        <v>6.7433794424208937E-2</v>
      </c>
      <c r="AC34" s="243"/>
      <c r="AD34" s="435"/>
      <c r="AE34" s="436"/>
      <c r="AF34" s="437">
        <f>SUM(AF16:AF33)</f>
        <v>101557.00000000001</v>
      </c>
      <c r="AG34" s="434"/>
      <c r="AH34" s="438">
        <f t="shared" si="18"/>
        <v>8564.2599999999948</v>
      </c>
      <c r="AI34" s="439">
        <f t="shared" si="19"/>
        <v>9.2096006634496339E-2</v>
      </c>
      <c r="AJ34" s="243"/>
      <c r="AK34" s="435"/>
      <c r="AL34" s="436"/>
      <c r="AM34" s="437">
        <f>SUM(AM16:AM33)</f>
        <v>111087.78000000001</v>
      </c>
      <c r="AN34" s="434"/>
      <c r="AO34" s="438">
        <f t="shared" si="21"/>
        <v>9530.7799999999988</v>
      </c>
      <c r="AP34" s="439">
        <f t="shared" si="22"/>
        <v>9.3846608308634533E-2</v>
      </c>
      <c r="AQ34" s="243"/>
      <c r="AR34" s="435"/>
      <c r="AS34" s="436"/>
      <c r="AT34" s="437">
        <f>SUM(AT16:AT33)</f>
        <v>118648.49000000002</v>
      </c>
      <c r="AU34" s="434"/>
      <c r="AV34" s="438">
        <f t="shared" si="24"/>
        <v>7560.7100000000064</v>
      </c>
      <c r="AW34" s="439">
        <f t="shared" si="25"/>
        <v>6.8060681381876612E-2</v>
      </c>
    </row>
    <row r="35" spans="1:49" x14ac:dyDescent="0.35">
      <c r="A35" s="237"/>
      <c r="B35" s="66" t="s">
        <v>29</v>
      </c>
      <c r="C35" s="264"/>
      <c r="D35" s="263" t="s">
        <v>30</v>
      </c>
      <c r="E35" s="264"/>
      <c r="F35" s="264"/>
      <c r="G35" s="282">
        <f>G54</f>
        <v>0.1076</v>
      </c>
      <c r="H35" s="488">
        <f>$G12*(1+G67)-$G12</f>
        <v>67080.000000000466</v>
      </c>
      <c r="I35" s="284">
        <f>H35*G35</f>
        <v>7217.80800000005</v>
      </c>
      <c r="J35" s="282">
        <f>J54</f>
        <v>0.1076</v>
      </c>
      <c r="K35" s="488">
        <f>$G12*(1+J67)-$G12</f>
        <v>67080.000000000466</v>
      </c>
      <c r="L35" s="284">
        <f>K35*J35</f>
        <v>7217.80800000005</v>
      </c>
      <c r="M35" s="268">
        <f t="shared" si="11"/>
        <v>0</v>
      </c>
      <c r="N35" s="269">
        <f t="shared" si="12"/>
        <v>0</v>
      </c>
      <c r="O35" s="284"/>
      <c r="P35" s="282">
        <f>P54</f>
        <v>0.1076</v>
      </c>
      <c r="Q35" s="488">
        <f>$G12*(1+P67)-$G12</f>
        <v>67080.000000000466</v>
      </c>
      <c r="R35" s="284">
        <f>Q35*P35</f>
        <v>7217.80800000005</v>
      </c>
      <c r="S35" s="264"/>
      <c r="T35" s="268">
        <f t="shared" si="3"/>
        <v>0</v>
      </c>
      <c r="U35" s="269">
        <f t="shared" si="4"/>
        <v>0</v>
      </c>
      <c r="V35" s="243"/>
      <c r="W35" s="282">
        <f>W54</f>
        <v>0.1076</v>
      </c>
      <c r="X35" s="488">
        <f>$G12*(1+W67)-$G12</f>
        <v>67080.000000000466</v>
      </c>
      <c r="Y35" s="284">
        <f>X35*W35</f>
        <v>7217.80800000005</v>
      </c>
      <c r="Z35" s="264"/>
      <c r="AA35" s="268">
        <f t="shared" si="15"/>
        <v>0</v>
      </c>
      <c r="AB35" s="269">
        <f t="shared" si="16"/>
        <v>0</v>
      </c>
      <c r="AC35" s="243"/>
      <c r="AD35" s="282">
        <f>AD54</f>
        <v>0.1076</v>
      </c>
      <c r="AE35" s="488">
        <f>$G12*(1+AD67)-$G12</f>
        <v>67080.000000000466</v>
      </c>
      <c r="AF35" s="284">
        <f>AE35*AD35</f>
        <v>7217.80800000005</v>
      </c>
      <c r="AG35" s="264"/>
      <c r="AH35" s="268">
        <f t="shared" si="18"/>
        <v>0</v>
      </c>
      <c r="AI35" s="269">
        <f t="shared" si="19"/>
        <v>0</v>
      </c>
      <c r="AJ35" s="243"/>
      <c r="AK35" s="282">
        <f>AK54</f>
        <v>0.1076</v>
      </c>
      <c r="AL35" s="488">
        <f>$G12*(1+AK67)-$G12</f>
        <v>67080.000000000466</v>
      </c>
      <c r="AM35" s="284">
        <f>AL35*AK35</f>
        <v>7217.80800000005</v>
      </c>
      <c r="AN35" s="264"/>
      <c r="AO35" s="268">
        <f t="shared" si="21"/>
        <v>0</v>
      </c>
      <c r="AP35" s="269">
        <f t="shared" si="22"/>
        <v>0</v>
      </c>
      <c r="AQ35" s="243"/>
      <c r="AR35" s="282">
        <f>AR54</f>
        <v>0.1076</v>
      </c>
      <c r="AS35" s="488">
        <f>$G12*(1+AR67)-$G12</f>
        <v>67080.000000000466</v>
      </c>
      <c r="AT35" s="284">
        <f>AS35*AR35</f>
        <v>7217.80800000005</v>
      </c>
      <c r="AU35" s="264"/>
      <c r="AV35" s="268">
        <f t="shared" si="24"/>
        <v>0</v>
      </c>
      <c r="AW35" s="269">
        <f t="shared" si="25"/>
        <v>0</v>
      </c>
    </row>
    <row r="36" spans="1:49" s="15" customFormat="1" x14ac:dyDescent="0.35">
      <c r="A36" s="13"/>
      <c r="B36" s="87" t="str">
        <f>+RESIDENTIAL!$B$46</f>
        <v>Rate Rider for Disposition of Deferral/Variance Accounts - effective until December 31, 2024</v>
      </c>
      <c r="C36" s="56"/>
      <c r="D36" s="57" t="s">
        <v>80</v>
      </c>
      <c r="E36" s="56"/>
      <c r="F36" s="21"/>
      <c r="G36" s="90">
        <v>1.0390999999999999</v>
      </c>
      <c r="H36" s="91">
        <f>$G$11</f>
        <v>9200</v>
      </c>
      <c r="I36" s="69">
        <f>H36*G36</f>
        <v>9559.7199999999993</v>
      </c>
      <c r="J36" s="90">
        <v>1.1144000000000001</v>
      </c>
      <c r="K36" s="91">
        <f>$G$11</f>
        <v>9200</v>
      </c>
      <c r="L36" s="69">
        <f>K36*J36</f>
        <v>10252.480000000001</v>
      </c>
      <c r="M36" s="61">
        <f t="shared" si="11"/>
        <v>692.76000000000204</v>
      </c>
      <c r="N36" s="62">
        <f t="shared" si="12"/>
        <v>7.2466557597921491E-2</v>
      </c>
      <c r="O36" s="69"/>
      <c r="P36" s="90">
        <v>0</v>
      </c>
      <c r="Q36" s="91">
        <f>$G$11</f>
        <v>9200</v>
      </c>
      <c r="R36" s="69">
        <f>Q36*P36</f>
        <v>0</v>
      </c>
      <c r="S36" s="64"/>
      <c r="T36" s="61">
        <f t="shared" si="3"/>
        <v>-10252.480000000001</v>
      </c>
      <c r="U36" s="62" t="str">
        <f t="shared" si="4"/>
        <v/>
      </c>
      <c r="V36" s="65"/>
      <c r="W36" s="90">
        <v>0</v>
      </c>
      <c r="X36" s="91">
        <f>$G$11</f>
        <v>9200</v>
      </c>
      <c r="Y36" s="69">
        <f>X36*W36</f>
        <v>0</v>
      </c>
      <c r="Z36" s="64"/>
      <c r="AA36" s="61">
        <f t="shared" si="15"/>
        <v>0</v>
      </c>
      <c r="AB36" s="62" t="str">
        <f t="shared" si="16"/>
        <v/>
      </c>
      <c r="AC36" s="65"/>
      <c r="AD36" s="90">
        <v>0</v>
      </c>
      <c r="AE36" s="91">
        <f>$G$11</f>
        <v>9200</v>
      </c>
      <c r="AF36" s="69">
        <f>AE36*AD36</f>
        <v>0</v>
      </c>
      <c r="AG36" s="64"/>
      <c r="AH36" s="61">
        <f t="shared" si="18"/>
        <v>0</v>
      </c>
      <c r="AI36" s="62" t="str">
        <f t="shared" si="19"/>
        <v/>
      </c>
      <c r="AJ36" s="65"/>
      <c r="AK36" s="90">
        <v>0</v>
      </c>
      <c r="AL36" s="91">
        <f>$G$11</f>
        <v>9200</v>
      </c>
      <c r="AM36" s="69">
        <f>AL36*AK36</f>
        <v>0</v>
      </c>
      <c r="AN36" s="64"/>
      <c r="AO36" s="61">
        <f t="shared" si="21"/>
        <v>0</v>
      </c>
      <c r="AP36" s="62" t="str">
        <f t="shared" si="22"/>
        <v/>
      </c>
      <c r="AQ36" s="65"/>
      <c r="AR36" s="90">
        <v>0</v>
      </c>
      <c r="AS36" s="91">
        <f>$G$11</f>
        <v>9200</v>
      </c>
      <c r="AT36" s="69">
        <f>AS36*AR36</f>
        <v>0</v>
      </c>
      <c r="AU36" s="64"/>
      <c r="AV36" s="61">
        <f t="shared" si="24"/>
        <v>0</v>
      </c>
      <c r="AW36" s="62" t="str">
        <f t="shared" si="25"/>
        <v/>
      </c>
    </row>
    <row r="37" spans="1:49" s="15" customFormat="1" x14ac:dyDescent="0.35">
      <c r="A37" s="13"/>
      <c r="B37" s="66" t="str">
        <f>+'GS 50-999 kW'!$B$40</f>
        <v>Rate Rider for Disposition of Deferral/Variance Accounts for Non -Wholesale Market Participants -effective until December 31, 2024</v>
      </c>
      <c r="C37" s="56"/>
      <c r="D37" s="57" t="s">
        <v>80</v>
      </c>
      <c r="E37" s="56"/>
      <c r="F37" s="21"/>
      <c r="G37" s="90">
        <v>0.41189999999999999</v>
      </c>
      <c r="H37" s="91">
        <f>$G$11</f>
        <v>9200</v>
      </c>
      <c r="I37" s="69">
        <f t="shared" ref="I37:I39" si="27">H37*G37</f>
        <v>3789.48</v>
      </c>
      <c r="J37" s="90">
        <v>1.0801000000000001</v>
      </c>
      <c r="K37" s="91">
        <f>$G$11</f>
        <v>9200</v>
      </c>
      <c r="L37" s="69">
        <f t="shared" ref="L37:L39" si="28">K37*J37</f>
        <v>9936.92</v>
      </c>
      <c r="M37" s="61">
        <f t="shared" si="11"/>
        <v>6147.4400000000005</v>
      </c>
      <c r="N37" s="62">
        <f t="shared" si="12"/>
        <v>1.6222384073804323</v>
      </c>
      <c r="O37" s="69"/>
      <c r="P37" s="90">
        <v>0</v>
      </c>
      <c r="Q37" s="91">
        <f>$G$11</f>
        <v>9200</v>
      </c>
      <c r="R37" s="69">
        <f t="shared" ref="R37:R39" si="29">Q37*P37</f>
        <v>0</v>
      </c>
      <c r="S37" s="64"/>
      <c r="T37" s="61">
        <f t="shared" si="3"/>
        <v>-9936.92</v>
      </c>
      <c r="U37" s="62" t="str">
        <f t="shared" si="4"/>
        <v/>
      </c>
      <c r="V37" s="65"/>
      <c r="W37" s="90">
        <v>0</v>
      </c>
      <c r="X37" s="91">
        <f>$G$11</f>
        <v>9200</v>
      </c>
      <c r="Y37" s="69">
        <f t="shared" ref="Y37:Y39" si="30">X37*W37</f>
        <v>0</v>
      </c>
      <c r="Z37" s="64"/>
      <c r="AA37" s="61">
        <f t="shared" si="15"/>
        <v>0</v>
      </c>
      <c r="AB37" s="62" t="str">
        <f t="shared" si="16"/>
        <v/>
      </c>
      <c r="AC37" s="65"/>
      <c r="AD37" s="90">
        <v>0</v>
      </c>
      <c r="AE37" s="91">
        <f>$G$11</f>
        <v>9200</v>
      </c>
      <c r="AF37" s="69">
        <f t="shared" ref="AF37:AF39" si="31">AE37*AD37</f>
        <v>0</v>
      </c>
      <c r="AG37" s="64"/>
      <c r="AH37" s="61">
        <f t="shared" si="18"/>
        <v>0</v>
      </c>
      <c r="AI37" s="62" t="str">
        <f t="shared" si="19"/>
        <v/>
      </c>
      <c r="AJ37" s="65"/>
      <c r="AK37" s="90">
        <v>0</v>
      </c>
      <c r="AL37" s="91">
        <f>$G$11</f>
        <v>9200</v>
      </c>
      <c r="AM37" s="69">
        <f t="shared" ref="AM37:AM39" si="32">AL37*AK37</f>
        <v>0</v>
      </c>
      <c r="AN37" s="64"/>
      <c r="AO37" s="61">
        <f t="shared" si="21"/>
        <v>0</v>
      </c>
      <c r="AP37" s="62" t="str">
        <f t="shared" si="22"/>
        <v/>
      </c>
      <c r="AQ37" s="65"/>
      <c r="AR37" s="90">
        <v>0</v>
      </c>
      <c r="AS37" s="91">
        <f>$G$11</f>
        <v>9200</v>
      </c>
      <c r="AT37" s="69">
        <f t="shared" ref="AT37:AT39" si="33">AS37*AR37</f>
        <v>0</v>
      </c>
      <c r="AU37" s="64"/>
      <c r="AV37" s="61">
        <f t="shared" si="24"/>
        <v>0</v>
      </c>
      <c r="AW37" s="62" t="str">
        <f t="shared" si="25"/>
        <v/>
      </c>
    </row>
    <row r="38" spans="1:49" s="15" customFormat="1" x14ac:dyDescent="0.35">
      <c r="A38" s="13"/>
      <c r="B38" s="66" t="str">
        <f>+RESIDENTIAL!$B$47</f>
        <v>Rate Rider for Disposition of Capacity Based Recovery Account - Applicable only for Class B Customers - effective until December 31, 2024</v>
      </c>
      <c r="C38" s="56"/>
      <c r="D38" s="57" t="s">
        <v>80</v>
      </c>
      <c r="E38" s="56"/>
      <c r="F38" s="21"/>
      <c r="G38" s="90">
        <v>-3.4000000000000002E-2</v>
      </c>
      <c r="H38" s="91"/>
      <c r="I38" s="69">
        <f t="shared" si="27"/>
        <v>0</v>
      </c>
      <c r="J38" s="90">
        <v>-2.7400000000000001E-2</v>
      </c>
      <c r="K38" s="91"/>
      <c r="L38" s="69">
        <f t="shared" si="28"/>
        <v>0</v>
      </c>
      <c r="M38" s="61">
        <f t="shared" si="11"/>
        <v>0</v>
      </c>
      <c r="N38" s="62" t="str">
        <f t="shared" si="12"/>
        <v/>
      </c>
      <c r="O38" s="69"/>
      <c r="P38" s="90">
        <v>0</v>
      </c>
      <c r="Q38" s="91"/>
      <c r="R38" s="69">
        <f t="shared" si="29"/>
        <v>0</v>
      </c>
      <c r="S38" s="64"/>
      <c r="T38" s="61">
        <f t="shared" si="3"/>
        <v>0</v>
      </c>
      <c r="U38" s="62" t="str">
        <f t="shared" si="4"/>
        <v/>
      </c>
      <c r="V38" s="65"/>
      <c r="W38" s="90">
        <v>0</v>
      </c>
      <c r="X38" s="91"/>
      <c r="Y38" s="69">
        <f t="shared" si="30"/>
        <v>0</v>
      </c>
      <c r="Z38" s="64"/>
      <c r="AA38" s="61">
        <f t="shared" si="15"/>
        <v>0</v>
      </c>
      <c r="AB38" s="62" t="str">
        <f t="shared" si="16"/>
        <v/>
      </c>
      <c r="AC38" s="65"/>
      <c r="AD38" s="90">
        <v>0</v>
      </c>
      <c r="AE38" s="91"/>
      <c r="AF38" s="69">
        <f t="shared" si="31"/>
        <v>0</v>
      </c>
      <c r="AG38" s="64"/>
      <c r="AH38" s="61">
        <f t="shared" si="18"/>
        <v>0</v>
      </c>
      <c r="AI38" s="62" t="str">
        <f t="shared" si="19"/>
        <v/>
      </c>
      <c r="AJ38" s="65"/>
      <c r="AK38" s="90">
        <v>0</v>
      </c>
      <c r="AL38" s="91"/>
      <c r="AM38" s="69">
        <f t="shared" si="32"/>
        <v>0</v>
      </c>
      <c r="AN38" s="64"/>
      <c r="AO38" s="61">
        <f t="shared" si="21"/>
        <v>0</v>
      </c>
      <c r="AP38" s="62" t="str">
        <f t="shared" si="22"/>
        <v/>
      </c>
      <c r="AQ38" s="65"/>
      <c r="AR38" s="90">
        <v>0</v>
      </c>
      <c r="AS38" s="91"/>
      <c r="AT38" s="69">
        <f t="shared" si="33"/>
        <v>0</v>
      </c>
      <c r="AU38" s="64"/>
      <c r="AV38" s="61">
        <f t="shared" si="24"/>
        <v>0</v>
      </c>
      <c r="AW38" s="62" t="str">
        <f t="shared" si="25"/>
        <v/>
      </c>
    </row>
    <row r="39" spans="1:49" s="15" customFormat="1" x14ac:dyDescent="0.35">
      <c r="A39" s="13"/>
      <c r="B39" s="87" t="str">
        <f>+RESIDENTIAL!$B$48</f>
        <v>Rate Rider for Disposition of Global Adjustment Account - Applicable only for Non-RPP Customers - effective until December 31, 2023</v>
      </c>
      <c r="C39" s="56"/>
      <c r="D39" s="498" t="s">
        <v>30</v>
      </c>
      <c r="E39" s="56"/>
      <c r="F39" s="21"/>
      <c r="G39" s="90">
        <v>-2.5100000000000001E-3</v>
      </c>
      <c r="H39" s="91"/>
      <c r="I39" s="69">
        <f t="shared" si="27"/>
        <v>0</v>
      </c>
      <c r="J39" s="90">
        <v>0</v>
      </c>
      <c r="K39" s="91"/>
      <c r="L39" s="69">
        <f t="shared" si="28"/>
        <v>0</v>
      </c>
      <c r="M39" s="61">
        <f t="shared" si="11"/>
        <v>0</v>
      </c>
      <c r="N39" s="62" t="str">
        <f t="shared" si="12"/>
        <v/>
      </c>
      <c r="O39" s="69"/>
      <c r="P39" s="90">
        <v>0</v>
      </c>
      <c r="Q39" s="91"/>
      <c r="R39" s="69">
        <f t="shared" si="29"/>
        <v>0</v>
      </c>
      <c r="S39" s="64"/>
      <c r="T39" s="61">
        <f t="shared" si="3"/>
        <v>0</v>
      </c>
      <c r="U39" s="62" t="str">
        <f t="shared" si="4"/>
        <v/>
      </c>
      <c r="V39" s="65"/>
      <c r="W39" s="90">
        <v>0</v>
      </c>
      <c r="X39" s="91"/>
      <c r="Y39" s="69">
        <f t="shared" si="30"/>
        <v>0</v>
      </c>
      <c r="Z39" s="64"/>
      <c r="AA39" s="61">
        <f t="shared" si="15"/>
        <v>0</v>
      </c>
      <c r="AB39" s="62" t="str">
        <f t="shared" si="16"/>
        <v/>
      </c>
      <c r="AC39" s="65"/>
      <c r="AD39" s="90">
        <v>0</v>
      </c>
      <c r="AE39" s="91"/>
      <c r="AF39" s="69">
        <f t="shared" si="31"/>
        <v>0</v>
      </c>
      <c r="AG39" s="64"/>
      <c r="AH39" s="61">
        <f t="shared" si="18"/>
        <v>0</v>
      </c>
      <c r="AI39" s="62" t="str">
        <f t="shared" si="19"/>
        <v/>
      </c>
      <c r="AJ39" s="65"/>
      <c r="AK39" s="90">
        <v>0</v>
      </c>
      <c r="AL39" s="91"/>
      <c r="AM39" s="69">
        <f t="shared" si="32"/>
        <v>0</v>
      </c>
      <c r="AN39" s="64"/>
      <c r="AO39" s="61">
        <f t="shared" si="21"/>
        <v>0</v>
      </c>
      <c r="AP39" s="62" t="str">
        <f t="shared" si="22"/>
        <v/>
      </c>
      <c r="AQ39" s="65"/>
      <c r="AR39" s="90">
        <v>0</v>
      </c>
      <c r="AS39" s="91"/>
      <c r="AT39" s="69">
        <f t="shared" si="33"/>
        <v>0</v>
      </c>
      <c r="AU39" s="64"/>
      <c r="AV39" s="61">
        <f t="shared" si="24"/>
        <v>0</v>
      </c>
      <c r="AW39" s="62" t="str">
        <f t="shared" si="25"/>
        <v/>
      </c>
    </row>
    <row r="40" spans="1:49" x14ac:dyDescent="0.35">
      <c r="A40" s="237"/>
      <c r="B40" s="441" t="s">
        <v>35</v>
      </c>
      <c r="C40" s="442"/>
      <c r="D40" s="443"/>
      <c r="E40" s="442"/>
      <c r="F40" s="434"/>
      <c r="G40" s="444"/>
      <c r="H40" s="445"/>
      <c r="I40" s="446">
        <f>SUM(I35:I39)+I34</f>
        <v>93969.368000000046</v>
      </c>
      <c r="J40" s="444"/>
      <c r="K40" s="445"/>
      <c r="L40" s="446">
        <f>SUM(L35:L39)+L34</f>
        <v>104400.80800000005</v>
      </c>
      <c r="M40" s="438">
        <f t="shared" si="11"/>
        <v>10431.440000000002</v>
      </c>
      <c r="N40" s="439">
        <f t="shared" si="12"/>
        <v>0.11100894070076109</v>
      </c>
      <c r="O40" s="446"/>
      <c r="P40" s="444"/>
      <c r="Q40" s="445"/>
      <c r="R40" s="446">
        <f>SUM(R35:R39)+R34</f>
        <v>94335.848000000056</v>
      </c>
      <c r="S40" s="434"/>
      <c r="T40" s="438">
        <f t="shared" si="3"/>
        <v>-10064.959999999992</v>
      </c>
      <c r="U40" s="439">
        <f t="shared" si="4"/>
        <v>-9.6406916697426209E-2</v>
      </c>
      <c r="V40" s="243"/>
      <c r="W40" s="444"/>
      <c r="X40" s="445"/>
      <c r="Y40" s="446">
        <f>SUM(Y35:Y39)+Y34</f>
        <v>100210.54800000007</v>
      </c>
      <c r="Z40" s="434"/>
      <c r="AA40" s="438">
        <f t="shared" si="15"/>
        <v>5874.7000000000116</v>
      </c>
      <c r="AB40" s="439">
        <f t="shared" si="16"/>
        <v>6.2274311669939172E-2</v>
      </c>
      <c r="AC40" s="243"/>
      <c r="AD40" s="444"/>
      <c r="AE40" s="445"/>
      <c r="AF40" s="446">
        <f>SUM(AF35:AF39)+AF34</f>
        <v>108774.80800000006</v>
      </c>
      <c r="AG40" s="434"/>
      <c r="AH40" s="438">
        <f t="shared" si="18"/>
        <v>8564.2599999999948</v>
      </c>
      <c r="AI40" s="439">
        <f t="shared" si="19"/>
        <v>8.5462660078457903E-2</v>
      </c>
      <c r="AJ40" s="243"/>
      <c r="AK40" s="444"/>
      <c r="AL40" s="445"/>
      <c r="AM40" s="446">
        <f>SUM(AM35:AM39)+AM34</f>
        <v>118305.58800000006</v>
      </c>
      <c r="AN40" s="434"/>
      <c r="AO40" s="438">
        <f t="shared" si="21"/>
        <v>9530.7799999999988</v>
      </c>
      <c r="AP40" s="439">
        <f t="shared" si="22"/>
        <v>8.7619368631751515E-2</v>
      </c>
      <c r="AQ40" s="243"/>
      <c r="AR40" s="444"/>
      <c r="AS40" s="445"/>
      <c r="AT40" s="446">
        <f>SUM(AT35:AT39)+AT34</f>
        <v>125866.29800000007</v>
      </c>
      <c r="AU40" s="434"/>
      <c r="AV40" s="438">
        <f t="shared" si="24"/>
        <v>7560.7100000000064</v>
      </c>
      <c r="AW40" s="439">
        <f t="shared" si="25"/>
        <v>6.390830837170601E-2</v>
      </c>
    </row>
    <row r="41" spans="1:49" x14ac:dyDescent="0.35">
      <c r="A41" s="237"/>
      <c r="B41" s="293" t="s">
        <v>36</v>
      </c>
      <c r="C41" s="264"/>
      <c r="D41" s="263" t="s">
        <v>81</v>
      </c>
      <c r="E41" s="264"/>
      <c r="F41" s="264"/>
      <c r="G41" s="109">
        <v>4.1977000000000002</v>
      </c>
      <c r="H41" s="370">
        <f>+$G$10</f>
        <v>8400</v>
      </c>
      <c r="I41" s="284">
        <f>H41*G41</f>
        <v>35260.68</v>
      </c>
      <c r="J41" s="109">
        <v>4.1376999999999997</v>
      </c>
      <c r="K41" s="370">
        <f>+$G$10</f>
        <v>8400</v>
      </c>
      <c r="L41" s="284">
        <f>K41*J41</f>
        <v>34756.68</v>
      </c>
      <c r="M41" s="268">
        <f t="shared" si="11"/>
        <v>-504</v>
      </c>
      <c r="N41" s="269">
        <f t="shared" si="12"/>
        <v>-1.4293541701407914E-2</v>
      </c>
      <c r="O41" s="284"/>
      <c r="P41" s="109">
        <v>4.3562000000000003</v>
      </c>
      <c r="Q41" s="370">
        <f>+$G$10</f>
        <v>8400</v>
      </c>
      <c r="R41" s="284">
        <f>Q41*P41</f>
        <v>36592.080000000002</v>
      </c>
      <c r="S41" s="264"/>
      <c r="T41" s="268">
        <f t="shared" si="3"/>
        <v>1835.4000000000015</v>
      </c>
      <c r="U41" s="269">
        <f t="shared" si="4"/>
        <v>5.2807115063924444E-2</v>
      </c>
      <c r="V41" s="243"/>
      <c r="W41" s="109">
        <v>4.3562000000000003</v>
      </c>
      <c r="X41" s="370">
        <f>+$G$10</f>
        <v>8400</v>
      </c>
      <c r="Y41" s="284">
        <f>X41*W41</f>
        <v>36592.080000000002</v>
      </c>
      <c r="Z41" s="264"/>
      <c r="AA41" s="268">
        <f t="shared" si="15"/>
        <v>0</v>
      </c>
      <c r="AB41" s="269">
        <f t="shared" si="16"/>
        <v>0</v>
      </c>
      <c r="AC41" s="243"/>
      <c r="AD41" s="109">
        <v>4.3562000000000003</v>
      </c>
      <c r="AE41" s="370">
        <f>+$G$10</f>
        <v>8400</v>
      </c>
      <c r="AF41" s="284">
        <f>AE41*AD41</f>
        <v>36592.080000000002</v>
      </c>
      <c r="AG41" s="264"/>
      <c r="AH41" s="268">
        <f t="shared" si="18"/>
        <v>0</v>
      </c>
      <c r="AI41" s="269">
        <f t="shared" si="19"/>
        <v>0</v>
      </c>
      <c r="AJ41" s="243"/>
      <c r="AK41" s="109">
        <v>4.3562000000000003</v>
      </c>
      <c r="AL41" s="370">
        <f>+$G$10</f>
        <v>8400</v>
      </c>
      <c r="AM41" s="284">
        <f>AL41*AK41</f>
        <v>36592.080000000002</v>
      </c>
      <c r="AN41" s="264"/>
      <c r="AO41" s="268">
        <f t="shared" si="21"/>
        <v>0</v>
      </c>
      <c r="AP41" s="269">
        <f t="shared" si="22"/>
        <v>0</v>
      </c>
      <c r="AQ41" s="243"/>
      <c r="AR41" s="109">
        <v>4.3562000000000003</v>
      </c>
      <c r="AS41" s="370">
        <f>+$G$10</f>
        <v>8400</v>
      </c>
      <c r="AT41" s="284">
        <f>AS41*AR41</f>
        <v>36592.080000000002</v>
      </c>
      <c r="AU41" s="264"/>
      <c r="AV41" s="268">
        <f t="shared" si="24"/>
        <v>0</v>
      </c>
      <c r="AW41" s="269">
        <f t="shared" si="25"/>
        <v>0</v>
      </c>
    </row>
    <row r="42" spans="1:49" x14ac:dyDescent="0.35">
      <c r="A42" s="237"/>
      <c r="B42" s="295" t="s">
        <v>37</v>
      </c>
      <c r="C42" s="264"/>
      <c r="D42" s="263" t="s">
        <v>81</v>
      </c>
      <c r="E42" s="264"/>
      <c r="F42" s="264"/>
      <c r="G42" s="109">
        <v>2.6305000000000001</v>
      </c>
      <c r="H42" s="370">
        <f>+$G$10</f>
        <v>8400</v>
      </c>
      <c r="I42" s="284">
        <f>H42*G42</f>
        <v>22096.2</v>
      </c>
      <c r="J42" s="109">
        <v>2.7967</v>
      </c>
      <c r="K42" s="370">
        <f>+$G$10</f>
        <v>8400</v>
      </c>
      <c r="L42" s="284">
        <f>K42*J42</f>
        <v>23492.28</v>
      </c>
      <c r="M42" s="268">
        <f t="shared" si="11"/>
        <v>1396.0799999999981</v>
      </c>
      <c r="N42" s="269">
        <f t="shared" si="12"/>
        <v>6.3181904580878079E-2</v>
      </c>
      <c r="O42" s="284"/>
      <c r="P42" s="109">
        <v>2.9904999999999999</v>
      </c>
      <c r="Q42" s="370">
        <f>+$G$10</f>
        <v>8400</v>
      </c>
      <c r="R42" s="284">
        <f>Q42*P42</f>
        <v>25120.2</v>
      </c>
      <c r="S42" s="264"/>
      <c r="T42" s="268">
        <f t="shared" si="3"/>
        <v>1627.9200000000019</v>
      </c>
      <c r="U42" s="269">
        <f t="shared" si="4"/>
        <v>6.9295955948081758E-2</v>
      </c>
      <c r="V42" s="243"/>
      <c r="W42" s="109">
        <v>2.9904999999999999</v>
      </c>
      <c r="X42" s="370">
        <f>+$G$10</f>
        <v>8400</v>
      </c>
      <c r="Y42" s="284">
        <f>X42*W42</f>
        <v>25120.2</v>
      </c>
      <c r="Z42" s="264"/>
      <c r="AA42" s="268">
        <f t="shared" si="15"/>
        <v>0</v>
      </c>
      <c r="AB42" s="269">
        <f t="shared" si="16"/>
        <v>0</v>
      </c>
      <c r="AC42" s="243"/>
      <c r="AD42" s="109">
        <v>2.9904999999999999</v>
      </c>
      <c r="AE42" s="370">
        <f>+$G$10</f>
        <v>8400</v>
      </c>
      <c r="AF42" s="284">
        <f>AE42*AD42</f>
        <v>25120.2</v>
      </c>
      <c r="AG42" s="264"/>
      <c r="AH42" s="268">
        <f t="shared" si="18"/>
        <v>0</v>
      </c>
      <c r="AI42" s="269">
        <f t="shared" si="19"/>
        <v>0</v>
      </c>
      <c r="AJ42" s="243"/>
      <c r="AK42" s="109">
        <v>2.9904999999999999</v>
      </c>
      <c r="AL42" s="370">
        <f>+$G$10</f>
        <v>8400</v>
      </c>
      <c r="AM42" s="284">
        <f>AL42*AK42</f>
        <v>25120.2</v>
      </c>
      <c r="AN42" s="264"/>
      <c r="AO42" s="268">
        <f t="shared" si="21"/>
        <v>0</v>
      </c>
      <c r="AP42" s="269">
        <f t="shared" si="22"/>
        <v>0</v>
      </c>
      <c r="AQ42" s="243"/>
      <c r="AR42" s="109">
        <v>2.9904999999999999</v>
      </c>
      <c r="AS42" s="370">
        <f>+$G$10</f>
        <v>8400</v>
      </c>
      <c r="AT42" s="284">
        <f>AS42*AR42</f>
        <v>25120.2</v>
      </c>
      <c r="AU42" s="264"/>
      <c r="AV42" s="268">
        <f t="shared" si="24"/>
        <v>0</v>
      </c>
      <c r="AW42" s="269">
        <f t="shared" si="25"/>
        <v>0</v>
      </c>
    </row>
    <row r="43" spans="1:49" x14ac:dyDescent="0.35">
      <c r="A43" s="237"/>
      <c r="B43" s="441" t="s">
        <v>38</v>
      </c>
      <c r="C43" s="432"/>
      <c r="D43" s="447"/>
      <c r="E43" s="432"/>
      <c r="F43" s="448"/>
      <c r="G43" s="449"/>
      <c r="H43" s="471"/>
      <c r="I43" s="446">
        <f>SUM(I40:I42)</f>
        <v>151326.24800000005</v>
      </c>
      <c r="J43" s="449"/>
      <c r="K43" s="471"/>
      <c r="L43" s="446">
        <f>SUM(L40:L42)</f>
        <v>162649.76800000004</v>
      </c>
      <c r="M43" s="438">
        <f t="shared" si="11"/>
        <v>11323.51999999999</v>
      </c>
      <c r="N43" s="439">
        <f t="shared" si="12"/>
        <v>7.4828525451843528E-2</v>
      </c>
      <c r="O43" s="446"/>
      <c r="P43" s="449"/>
      <c r="Q43" s="471"/>
      <c r="R43" s="446">
        <f>SUM(R40:R42)</f>
        <v>156048.12800000006</v>
      </c>
      <c r="S43" s="448"/>
      <c r="T43" s="438">
        <f t="shared" si="3"/>
        <v>-6601.6399999999849</v>
      </c>
      <c r="U43" s="439">
        <f t="shared" si="4"/>
        <v>-4.0588068960540929E-2</v>
      </c>
      <c r="V43" s="243"/>
      <c r="W43" s="449"/>
      <c r="X43" s="471"/>
      <c r="Y43" s="446">
        <f>SUM(Y40:Y42)</f>
        <v>161922.8280000001</v>
      </c>
      <c r="Z43" s="448"/>
      <c r="AA43" s="438">
        <f t="shared" si="15"/>
        <v>5874.7000000000407</v>
      </c>
      <c r="AB43" s="439">
        <f t="shared" si="16"/>
        <v>3.7646718837921839E-2</v>
      </c>
      <c r="AC43" s="243"/>
      <c r="AD43" s="449"/>
      <c r="AE43" s="471"/>
      <c r="AF43" s="446">
        <f>SUM(AF40:AF42)</f>
        <v>170487.08800000008</v>
      </c>
      <c r="AG43" s="448"/>
      <c r="AH43" s="438">
        <f t="shared" si="18"/>
        <v>8564.2599999999802</v>
      </c>
      <c r="AI43" s="439">
        <f t="shared" si="19"/>
        <v>5.2890998173524828E-2</v>
      </c>
      <c r="AJ43" s="243"/>
      <c r="AK43" s="449"/>
      <c r="AL43" s="471"/>
      <c r="AM43" s="446">
        <f>SUM(AM40:AM42)</f>
        <v>180017.86800000007</v>
      </c>
      <c r="AN43" s="448"/>
      <c r="AO43" s="438">
        <f t="shared" si="21"/>
        <v>9530.7799999999988</v>
      </c>
      <c r="AP43" s="439">
        <f t="shared" si="22"/>
        <v>5.5903236496126878E-2</v>
      </c>
      <c r="AQ43" s="243"/>
      <c r="AR43" s="449"/>
      <c r="AS43" s="471"/>
      <c r="AT43" s="446">
        <f>SUM(AT40:AT42)</f>
        <v>187578.5780000001</v>
      </c>
      <c r="AU43" s="448"/>
      <c r="AV43" s="438">
        <f t="shared" si="24"/>
        <v>7560.710000000021</v>
      </c>
      <c r="AW43" s="439">
        <f t="shared" si="25"/>
        <v>4.199977526675306E-2</v>
      </c>
    </row>
    <row r="44" spans="1:49" x14ac:dyDescent="0.35">
      <c r="A44" s="237"/>
      <c r="B44" s="285" t="s">
        <v>71</v>
      </c>
      <c r="C44" s="262"/>
      <c r="D44" s="263" t="s">
        <v>30</v>
      </c>
      <c r="E44" s="262"/>
      <c r="F44" s="264"/>
      <c r="G44" s="109">
        <v>4.1000000000000003E-3</v>
      </c>
      <c r="H44" s="490">
        <f>+$G12*(1+G67)</f>
        <v>3967080.0000000005</v>
      </c>
      <c r="I44" s="267">
        <f t="shared" ref="I44:I54" si="34">H44*G44</f>
        <v>16265.028000000004</v>
      </c>
      <c r="J44" s="109">
        <v>4.1000000000000003E-3</v>
      </c>
      <c r="K44" s="490">
        <f>+$G12*(1+J67)</f>
        <v>3967080.0000000005</v>
      </c>
      <c r="L44" s="267">
        <f t="shared" ref="L44:L54" si="35">K44*J44</f>
        <v>16265.028000000004</v>
      </c>
      <c r="M44" s="268">
        <f t="shared" si="11"/>
        <v>0</v>
      </c>
      <c r="N44" s="269">
        <f t="shared" si="12"/>
        <v>0</v>
      </c>
      <c r="O44" s="267"/>
      <c r="P44" s="109">
        <v>4.1000000000000003E-3</v>
      </c>
      <c r="Q44" s="490">
        <f>+$G12*(1+P67)</f>
        <v>3967080.0000000005</v>
      </c>
      <c r="R44" s="267">
        <f t="shared" ref="R44:R54" si="36">Q44*P44</f>
        <v>16265.028000000004</v>
      </c>
      <c r="S44" s="264"/>
      <c r="T44" s="268">
        <f t="shared" si="3"/>
        <v>0</v>
      </c>
      <c r="U44" s="269">
        <f t="shared" si="4"/>
        <v>0</v>
      </c>
      <c r="V44" s="243"/>
      <c r="W44" s="109">
        <v>4.1000000000000003E-3</v>
      </c>
      <c r="X44" s="490">
        <f>+$G12*(1+W67)</f>
        <v>3967080.0000000005</v>
      </c>
      <c r="Y44" s="267">
        <f t="shared" ref="Y44:Y54" si="37">X44*W44</f>
        <v>16265.028000000004</v>
      </c>
      <c r="Z44" s="264"/>
      <c r="AA44" s="268">
        <f t="shared" si="15"/>
        <v>0</v>
      </c>
      <c r="AB44" s="269">
        <f t="shared" si="16"/>
        <v>0</v>
      </c>
      <c r="AC44" s="243"/>
      <c r="AD44" s="109">
        <v>4.1000000000000003E-3</v>
      </c>
      <c r="AE44" s="490">
        <f>+$G12*(1+AD67)</f>
        <v>3967080.0000000005</v>
      </c>
      <c r="AF44" s="267">
        <f t="shared" ref="AF44:AF54" si="38">AE44*AD44</f>
        <v>16265.028000000004</v>
      </c>
      <c r="AG44" s="264"/>
      <c r="AH44" s="268">
        <f t="shared" si="18"/>
        <v>0</v>
      </c>
      <c r="AI44" s="269">
        <f t="shared" si="19"/>
        <v>0</v>
      </c>
      <c r="AJ44" s="243"/>
      <c r="AK44" s="109">
        <v>4.1000000000000003E-3</v>
      </c>
      <c r="AL44" s="490">
        <f>+$G12*(1+AK67)</f>
        <v>3967080.0000000005</v>
      </c>
      <c r="AM44" s="267">
        <f t="shared" ref="AM44:AM54" si="39">AL44*AK44</f>
        <v>16265.028000000004</v>
      </c>
      <c r="AN44" s="264"/>
      <c r="AO44" s="268">
        <f t="shared" si="21"/>
        <v>0</v>
      </c>
      <c r="AP44" s="269">
        <f t="shared" si="22"/>
        <v>0</v>
      </c>
      <c r="AQ44" s="243"/>
      <c r="AR44" s="109">
        <v>4.1000000000000003E-3</v>
      </c>
      <c r="AS44" s="490">
        <f>+$G12*(1+AR67)</f>
        <v>3967080.0000000005</v>
      </c>
      <c r="AT44" s="267">
        <f t="shared" ref="AT44:AT54" si="40">AS44*AR44</f>
        <v>16265.028000000004</v>
      </c>
      <c r="AU44" s="264"/>
      <c r="AV44" s="268">
        <f t="shared" si="24"/>
        <v>0</v>
      </c>
      <c r="AW44" s="269">
        <f t="shared" si="25"/>
        <v>0</v>
      </c>
    </row>
    <row r="45" spans="1:49" x14ac:dyDescent="0.35">
      <c r="A45" s="237"/>
      <c r="B45" s="285" t="s">
        <v>72</v>
      </c>
      <c r="C45" s="262"/>
      <c r="D45" s="263" t="s">
        <v>30</v>
      </c>
      <c r="E45" s="262"/>
      <c r="F45" s="264"/>
      <c r="G45" s="109">
        <v>6.9999999999999999E-4</v>
      </c>
      <c r="H45" s="490">
        <f>+H44</f>
        <v>3967080.0000000005</v>
      </c>
      <c r="I45" s="267">
        <f t="shared" si="34"/>
        <v>2776.9560000000001</v>
      </c>
      <c r="J45" s="109">
        <v>6.9999999999999999E-4</v>
      </c>
      <c r="K45" s="490">
        <f>+K44</f>
        <v>3967080.0000000005</v>
      </c>
      <c r="L45" s="267">
        <f t="shared" si="35"/>
        <v>2776.9560000000001</v>
      </c>
      <c r="M45" s="268">
        <f t="shared" si="11"/>
        <v>0</v>
      </c>
      <c r="N45" s="269">
        <f t="shared" si="12"/>
        <v>0</v>
      </c>
      <c r="O45" s="267"/>
      <c r="P45" s="109">
        <v>6.9999999999999999E-4</v>
      </c>
      <c r="Q45" s="490">
        <f>+Q44</f>
        <v>3967080.0000000005</v>
      </c>
      <c r="R45" s="267">
        <f t="shared" si="36"/>
        <v>2776.9560000000001</v>
      </c>
      <c r="S45" s="264"/>
      <c r="T45" s="268">
        <f t="shared" si="3"/>
        <v>0</v>
      </c>
      <c r="U45" s="269">
        <f t="shared" si="4"/>
        <v>0</v>
      </c>
      <c r="V45" s="243"/>
      <c r="W45" s="109">
        <v>6.9999999999999999E-4</v>
      </c>
      <c r="X45" s="490">
        <f>+X44</f>
        <v>3967080.0000000005</v>
      </c>
      <c r="Y45" s="267">
        <f t="shared" si="37"/>
        <v>2776.9560000000001</v>
      </c>
      <c r="Z45" s="264"/>
      <c r="AA45" s="268">
        <f t="shared" si="15"/>
        <v>0</v>
      </c>
      <c r="AB45" s="269">
        <f t="shared" si="16"/>
        <v>0</v>
      </c>
      <c r="AC45" s="243"/>
      <c r="AD45" s="109">
        <v>6.9999999999999999E-4</v>
      </c>
      <c r="AE45" s="490">
        <f>+AE44</f>
        <v>3967080.0000000005</v>
      </c>
      <c r="AF45" s="267">
        <f t="shared" si="38"/>
        <v>2776.9560000000001</v>
      </c>
      <c r="AG45" s="264"/>
      <c r="AH45" s="268">
        <f t="shared" si="18"/>
        <v>0</v>
      </c>
      <c r="AI45" s="269">
        <f t="shared" si="19"/>
        <v>0</v>
      </c>
      <c r="AJ45" s="243"/>
      <c r="AK45" s="109">
        <v>6.9999999999999999E-4</v>
      </c>
      <c r="AL45" s="490">
        <f>+AL44</f>
        <v>3967080.0000000005</v>
      </c>
      <c r="AM45" s="267">
        <f t="shared" si="39"/>
        <v>2776.9560000000001</v>
      </c>
      <c r="AN45" s="264"/>
      <c r="AO45" s="268">
        <f t="shared" si="21"/>
        <v>0</v>
      </c>
      <c r="AP45" s="269">
        <f t="shared" si="22"/>
        <v>0</v>
      </c>
      <c r="AQ45" s="243"/>
      <c r="AR45" s="109">
        <v>6.9999999999999999E-4</v>
      </c>
      <c r="AS45" s="490">
        <f>+AS44</f>
        <v>3967080.0000000005</v>
      </c>
      <c r="AT45" s="267">
        <f t="shared" si="40"/>
        <v>2776.9560000000001</v>
      </c>
      <c r="AU45" s="264"/>
      <c r="AV45" s="268">
        <f t="shared" si="24"/>
        <v>0</v>
      </c>
      <c r="AW45" s="269">
        <f t="shared" si="25"/>
        <v>0</v>
      </c>
    </row>
    <row r="46" spans="1:49" x14ac:dyDescent="0.35">
      <c r="A46" s="237"/>
      <c r="B46" s="285" t="s">
        <v>41</v>
      </c>
      <c r="C46" s="262"/>
      <c r="D46" s="263" t="s">
        <v>30</v>
      </c>
      <c r="E46" s="262"/>
      <c r="F46" s="264"/>
      <c r="G46" s="109">
        <v>4.0000000000000002E-4</v>
      </c>
      <c r="H46" s="490"/>
      <c r="I46" s="267">
        <f t="shared" si="34"/>
        <v>0</v>
      </c>
      <c r="J46" s="109">
        <v>4.0000000000000002E-4</v>
      </c>
      <c r="K46" s="490"/>
      <c r="L46" s="267">
        <f t="shared" si="35"/>
        <v>0</v>
      </c>
      <c r="M46" s="268">
        <f t="shared" si="11"/>
        <v>0</v>
      </c>
      <c r="N46" s="269" t="str">
        <f t="shared" si="12"/>
        <v/>
      </c>
      <c r="O46" s="267"/>
      <c r="P46" s="109">
        <v>4.0000000000000002E-4</v>
      </c>
      <c r="Q46" s="490"/>
      <c r="R46" s="267">
        <f t="shared" si="36"/>
        <v>0</v>
      </c>
      <c r="S46" s="264"/>
      <c r="T46" s="268">
        <f t="shared" si="3"/>
        <v>0</v>
      </c>
      <c r="U46" s="269" t="str">
        <f t="shared" si="4"/>
        <v/>
      </c>
      <c r="V46" s="243"/>
      <c r="W46" s="109">
        <v>4.0000000000000002E-4</v>
      </c>
      <c r="X46" s="490"/>
      <c r="Y46" s="267">
        <f t="shared" si="37"/>
        <v>0</v>
      </c>
      <c r="Z46" s="264"/>
      <c r="AA46" s="268">
        <f t="shared" si="15"/>
        <v>0</v>
      </c>
      <c r="AB46" s="269" t="str">
        <f t="shared" si="16"/>
        <v/>
      </c>
      <c r="AC46" s="243"/>
      <c r="AD46" s="109">
        <v>4.0000000000000002E-4</v>
      </c>
      <c r="AE46" s="490"/>
      <c r="AF46" s="267">
        <f t="shared" si="38"/>
        <v>0</v>
      </c>
      <c r="AG46" s="264"/>
      <c r="AH46" s="268">
        <f t="shared" si="18"/>
        <v>0</v>
      </c>
      <c r="AI46" s="269" t="str">
        <f t="shared" si="19"/>
        <v/>
      </c>
      <c r="AJ46" s="243"/>
      <c r="AK46" s="109">
        <v>4.0000000000000002E-4</v>
      </c>
      <c r="AL46" s="490"/>
      <c r="AM46" s="267">
        <f t="shared" si="39"/>
        <v>0</v>
      </c>
      <c r="AN46" s="264"/>
      <c r="AO46" s="268">
        <f t="shared" si="21"/>
        <v>0</v>
      </c>
      <c r="AP46" s="269" t="str">
        <f t="shared" si="22"/>
        <v/>
      </c>
      <c r="AQ46" s="243"/>
      <c r="AR46" s="109">
        <v>4.0000000000000002E-4</v>
      </c>
      <c r="AS46" s="490"/>
      <c r="AT46" s="267">
        <f t="shared" si="40"/>
        <v>0</v>
      </c>
      <c r="AU46" s="264"/>
      <c r="AV46" s="268">
        <f t="shared" si="24"/>
        <v>0</v>
      </c>
      <c r="AW46" s="269" t="str">
        <f t="shared" si="25"/>
        <v/>
      </c>
    </row>
    <row r="47" spans="1:49" x14ac:dyDescent="0.35">
      <c r="A47" s="237"/>
      <c r="B47" s="285" t="s">
        <v>73</v>
      </c>
      <c r="C47" s="262"/>
      <c r="D47" s="263" t="s">
        <v>24</v>
      </c>
      <c r="E47" s="262"/>
      <c r="F47" s="264"/>
      <c r="G47" s="110">
        <v>0.25</v>
      </c>
      <c r="H47" s="266">
        <v>1</v>
      </c>
      <c r="I47" s="284">
        <f t="shared" si="34"/>
        <v>0.25</v>
      </c>
      <c r="J47" s="110">
        <v>0.25</v>
      </c>
      <c r="K47" s="266">
        <v>1</v>
      </c>
      <c r="L47" s="284">
        <f t="shared" si="35"/>
        <v>0.25</v>
      </c>
      <c r="M47" s="268">
        <f t="shared" si="11"/>
        <v>0</v>
      </c>
      <c r="N47" s="269">
        <f t="shared" si="12"/>
        <v>0</v>
      </c>
      <c r="O47" s="284"/>
      <c r="P47" s="110">
        <v>0.25</v>
      </c>
      <c r="Q47" s="266">
        <v>1</v>
      </c>
      <c r="R47" s="284">
        <f t="shared" si="36"/>
        <v>0.25</v>
      </c>
      <c r="S47" s="264"/>
      <c r="T47" s="268">
        <f t="shared" si="3"/>
        <v>0</v>
      </c>
      <c r="U47" s="269">
        <f t="shared" si="4"/>
        <v>0</v>
      </c>
      <c r="V47" s="243"/>
      <c r="W47" s="110">
        <v>0.25</v>
      </c>
      <c r="X47" s="266">
        <v>1</v>
      </c>
      <c r="Y47" s="284">
        <f t="shared" si="37"/>
        <v>0.25</v>
      </c>
      <c r="Z47" s="264"/>
      <c r="AA47" s="268">
        <f t="shared" si="15"/>
        <v>0</v>
      </c>
      <c r="AB47" s="269">
        <f t="shared" si="16"/>
        <v>0</v>
      </c>
      <c r="AC47" s="243"/>
      <c r="AD47" s="110">
        <v>0.25</v>
      </c>
      <c r="AE47" s="266">
        <v>1</v>
      </c>
      <c r="AF47" s="284">
        <f t="shared" si="38"/>
        <v>0.25</v>
      </c>
      <c r="AG47" s="264"/>
      <c r="AH47" s="268">
        <f t="shared" si="18"/>
        <v>0</v>
      </c>
      <c r="AI47" s="269">
        <f t="shared" si="19"/>
        <v>0</v>
      </c>
      <c r="AJ47" s="243"/>
      <c r="AK47" s="110">
        <v>0.25</v>
      </c>
      <c r="AL47" s="266">
        <v>1</v>
      </c>
      <c r="AM47" s="284">
        <f t="shared" si="39"/>
        <v>0.25</v>
      </c>
      <c r="AN47" s="264"/>
      <c r="AO47" s="268">
        <f t="shared" si="21"/>
        <v>0</v>
      </c>
      <c r="AP47" s="269">
        <f t="shared" si="22"/>
        <v>0</v>
      </c>
      <c r="AQ47" s="243"/>
      <c r="AR47" s="110">
        <v>0.25</v>
      </c>
      <c r="AS47" s="266">
        <v>1</v>
      </c>
      <c r="AT47" s="284">
        <f t="shared" si="40"/>
        <v>0.25</v>
      </c>
      <c r="AU47" s="264"/>
      <c r="AV47" s="268">
        <f t="shared" si="24"/>
        <v>0</v>
      </c>
      <c r="AW47" s="269">
        <f t="shared" si="25"/>
        <v>0</v>
      </c>
    </row>
    <row r="48" spans="1:49" s="15" customFormat="1" x14ac:dyDescent="0.35">
      <c r="A48" s="13"/>
      <c r="B48" s="56" t="s">
        <v>43</v>
      </c>
      <c r="C48" s="56"/>
      <c r="D48" s="57" t="s">
        <v>30</v>
      </c>
      <c r="E48" s="56"/>
      <c r="F48" s="21"/>
      <c r="G48" s="109">
        <v>7.3999999999999996E-2</v>
      </c>
      <c r="H48" s="91">
        <f>$D$69*$G$12</f>
        <v>2457000</v>
      </c>
      <c r="I48" s="69">
        <f t="shared" si="34"/>
        <v>181818</v>
      </c>
      <c r="J48" s="109">
        <v>7.3999999999999996E-2</v>
      </c>
      <c r="K48" s="91">
        <f>$D$69*$G$12</f>
        <v>2457000</v>
      </c>
      <c r="L48" s="69">
        <f t="shared" si="35"/>
        <v>181818</v>
      </c>
      <c r="M48" s="61">
        <f t="shared" si="11"/>
        <v>0</v>
      </c>
      <c r="N48" s="62">
        <f t="shared" si="12"/>
        <v>0</v>
      </c>
      <c r="O48" s="69"/>
      <c r="P48" s="109">
        <v>7.3999999999999996E-2</v>
      </c>
      <c r="Q48" s="91">
        <f>$D$69*$G$12</f>
        <v>2457000</v>
      </c>
      <c r="R48" s="69">
        <f t="shared" si="36"/>
        <v>181818</v>
      </c>
      <c r="S48" s="64"/>
      <c r="T48" s="61">
        <f t="shared" si="3"/>
        <v>0</v>
      </c>
      <c r="U48" s="62">
        <f t="shared" si="4"/>
        <v>0</v>
      </c>
      <c r="V48" s="65"/>
      <c r="W48" s="109">
        <v>7.3999999999999996E-2</v>
      </c>
      <c r="X48" s="91">
        <f>$D$69*$G$12</f>
        <v>2457000</v>
      </c>
      <c r="Y48" s="69">
        <f t="shared" si="37"/>
        <v>181818</v>
      </c>
      <c r="Z48" s="64"/>
      <c r="AA48" s="61">
        <f t="shared" si="15"/>
        <v>0</v>
      </c>
      <c r="AB48" s="62">
        <f t="shared" si="16"/>
        <v>0</v>
      </c>
      <c r="AC48" s="65"/>
      <c r="AD48" s="109">
        <v>7.3999999999999996E-2</v>
      </c>
      <c r="AE48" s="91">
        <f>$D$69*$G$12</f>
        <v>2457000</v>
      </c>
      <c r="AF48" s="69">
        <f t="shared" si="38"/>
        <v>181818</v>
      </c>
      <c r="AG48" s="64"/>
      <c r="AH48" s="61">
        <f t="shared" si="18"/>
        <v>0</v>
      </c>
      <c r="AI48" s="62">
        <f t="shared" si="19"/>
        <v>0</v>
      </c>
      <c r="AJ48" s="65"/>
      <c r="AK48" s="109">
        <v>7.3999999999999996E-2</v>
      </c>
      <c r="AL48" s="91">
        <f>$D$69*$G$12</f>
        <v>2457000</v>
      </c>
      <c r="AM48" s="69">
        <f t="shared" si="39"/>
        <v>181818</v>
      </c>
      <c r="AN48" s="64"/>
      <c r="AO48" s="61">
        <f t="shared" si="21"/>
        <v>0</v>
      </c>
      <c r="AP48" s="62">
        <f t="shared" si="22"/>
        <v>0</v>
      </c>
      <c r="AQ48" s="65"/>
      <c r="AR48" s="109">
        <v>7.3999999999999996E-2</v>
      </c>
      <c r="AS48" s="91">
        <f>$D$69*$G$12</f>
        <v>2457000</v>
      </c>
      <c r="AT48" s="69">
        <f t="shared" si="40"/>
        <v>181818</v>
      </c>
      <c r="AU48" s="64"/>
      <c r="AV48" s="61">
        <f t="shared" si="24"/>
        <v>0</v>
      </c>
      <c r="AW48" s="62">
        <f t="shared" si="25"/>
        <v>0</v>
      </c>
    </row>
    <row r="49" spans="1:49" s="15" customFormat="1" x14ac:dyDescent="0.35">
      <c r="A49" s="13"/>
      <c r="B49" s="56" t="s">
        <v>44</v>
      </c>
      <c r="C49" s="56"/>
      <c r="D49" s="57" t="s">
        <v>30</v>
      </c>
      <c r="E49" s="56"/>
      <c r="F49" s="21"/>
      <c r="G49" s="109">
        <v>0.10199999999999999</v>
      </c>
      <c r="H49" s="91">
        <f>$D$70*$G$12</f>
        <v>702000</v>
      </c>
      <c r="I49" s="69">
        <f t="shared" si="34"/>
        <v>71604</v>
      </c>
      <c r="J49" s="109">
        <v>0.10199999999999999</v>
      </c>
      <c r="K49" s="91">
        <f>$D$70*$G$12</f>
        <v>702000</v>
      </c>
      <c r="L49" s="69">
        <f t="shared" si="35"/>
        <v>71604</v>
      </c>
      <c r="M49" s="61">
        <f t="shared" si="11"/>
        <v>0</v>
      </c>
      <c r="N49" s="62">
        <f t="shared" si="12"/>
        <v>0</v>
      </c>
      <c r="O49" s="69"/>
      <c r="P49" s="109">
        <v>0.10199999999999999</v>
      </c>
      <c r="Q49" s="91">
        <f>$D$70*$G$12</f>
        <v>702000</v>
      </c>
      <c r="R49" s="69">
        <f t="shared" si="36"/>
        <v>71604</v>
      </c>
      <c r="S49" s="64"/>
      <c r="T49" s="61">
        <f t="shared" si="3"/>
        <v>0</v>
      </c>
      <c r="U49" s="62">
        <f t="shared" si="4"/>
        <v>0</v>
      </c>
      <c r="V49" s="65"/>
      <c r="W49" s="109">
        <v>0.10199999999999999</v>
      </c>
      <c r="X49" s="91">
        <f>$D$70*$G$12</f>
        <v>702000</v>
      </c>
      <c r="Y49" s="69">
        <f t="shared" si="37"/>
        <v>71604</v>
      </c>
      <c r="Z49" s="64"/>
      <c r="AA49" s="61">
        <f t="shared" si="15"/>
        <v>0</v>
      </c>
      <c r="AB49" s="62">
        <f t="shared" si="16"/>
        <v>0</v>
      </c>
      <c r="AC49" s="65"/>
      <c r="AD49" s="109">
        <v>0.10199999999999999</v>
      </c>
      <c r="AE49" s="91">
        <f>$D$70*$G$12</f>
        <v>702000</v>
      </c>
      <c r="AF49" s="69">
        <f t="shared" si="38"/>
        <v>71604</v>
      </c>
      <c r="AG49" s="64"/>
      <c r="AH49" s="61">
        <f t="shared" si="18"/>
        <v>0</v>
      </c>
      <c r="AI49" s="62">
        <f t="shared" si="19"/>
        <v>0</v>
      </c>
      <c r="AJ49" s="65"/>
      <c r="AK49" s="109">
        <v>0.10199999999999999</v>
      </c>
      <c r="AL49" s="91">
        <f>$D$70*$G$12</f>
        <v>702000</v>
      </c>
      <c r="AM49" s="69">
        <f t="shared" si="39"/>
        <v>71604</v>
      </c>
      <c r="AN49" s="64"/>
      <c r="AO49" s="61">
        <f t="shared" si="21"/>
        <v>0</v>
      </c>
      <c r="AP49" s="62">
        <f t="shared" si="22"/>
        <v>0</v>
      </c>
      <c r="AQ49" s="65"/>
      <c r="AR49" s="109">
        <v>0.10199999999999999</v>
      </c>
      <c r="AS49" s="91">
        <f>$D$70*$G$12</f>
        <v>702000</v>
      </c>
      <c r="AT49" s="69">
        <f t="shared" si="40"/>
        <v>71604</v>
      </c>
      <c r="AU49" s="64"/>
      <c r="AV49" s="61">
        <f t="shared" si="24"/>
        <v>0</v>
      </c>
      <c r="AW49" s="62">
        <f t="shared" si="25"/>
        <v>0</v>
      </c>
    </row>
    <row r="50" spans="1:49" s="15" customFormat="1" x14ac:dyDescent="0.35">
      <c r="A50" s="13"/>
      <c r="B50" s="56" t="s">
        <v>45</v>
      </c>
      <c r="C50" s="56"/>
      <c r="D50" s="57" t="s">
        <v>30</v>
      </c>
      <c r="E50" s="56"/>
      <c r="F50" s="21"/>
      <c r="G50" s="109">
        <v>0.151</v>
      </c>
      <c r="H50" s="91">
        <f>$D$71*$G$12</f>
        <v>741000</v>
      </c>
      <c r="I50" s="69">
        <f t="shared" si="34"/>
        <v>111891</v>
      </c>
      <c r="J50" s="109">
        <v>0.151</v>
      </c>
      <c r="K50" s="91">
        <f>$D$71*$G$12</f>
        <v>741000</v>
      </c>
      <c r="L50" s="69">
        <f t="shared" si="35"/>
        <v>111891</v>
      </c>
      <c r="M50" s="61">
        <f t="shared" si="11"/>
        <v>0</v>
      </c>
      <c r="N50" s="62">
        <f t="shared" si="12"/>
        <v>0</v>
      </c>
      <c r="O50" s="69"/>
      <c r="P50" s="109">
        <v>0.151</v>
      </c>
      <c r="Q50" s="91">
        <f>$D$71*$G$12</f>
        <v>741000</v>
      </c>
      <c r="R50" s="69">
        <f t="shared" si="36"/>
        <v>111891</v>
      </c>
      <c r="S50" s="64"/>
      <c r="T50" s="61">
        <f t="shared" si="3"/>
        <v>0</v>
      </c>
      <c r="U50" s="62">
        <f t="shared" si="4"/>
        <v>0</v>
      </c>
      <c r="V50" s="65"/>
      <c r="W50" s="109">
        <v>0.151</v>
      </c>
      <c r="X50" s="91">
        <f>$D$71*$G$12</f>
        <v>741000</v>
      </c>
      <c r="Y50" s="69">
        <f t="shared" si="37"/>
        <v>111891</v>
      </c>
      <c r="Z50" s="64"/>
      <c r="AA50" s="61">
        <f t="shared" si="15"/>
        <v>0</v>
      </c>
      <c r="AB50" s="62">
        <f t="shared" si="16"/>
        <v>0</v>
      </c>
      <c r="AC50" s="65"/>
      <c r="AD50" s="109">
        <v>0.151</v>
      </c>
      <c r="AE50" s="91">
        <f>$D$71*$G$12</f>
        <v>741000</v>
      </c>
      <c r="AF50" s="69">
        <f t="shared" si="38"/>
        <v>111891</v>
      </c>
      <c r="AG50" s="64"/>
      <c r="AH50" s="61">
        <f t="shared" si="18"/>
        <v>0</v>
      </c>
      <c r="AI50" s="62">
        <f t="shared" si="19"/>
        <v>0</v>
      </c>
      <c r="AJ50" s="65"/>
      <c r="AK50" s="109">
        <v>0.151</v>
      </c>
      <c r="AL50" s="91">
        <f>$D$71*$G$12</f>
        <v>741000</v>
      </c>
      <c r="AM50" s="69">
        <f t="shared" si="39"/>
        <v>111891</v>
      </c>
      <c r="AN50" s="64"/>
      <c r="AO50" s="61">
        <f t="shared" si="21"/>
        <v>0</v>
      </c>
      <c r="AP50" s="62">
        <f t="shared" si="22"/>
        <v>0</v>
      </c>
      <c r="AQ50" s="65"/>
      <c r="AR50" s="109">
        <v>0.151</v>
      </c>
      <c r="AS50" s="91">
        <f>$D$71*$G$12</f>
        <v>741000</v>
      </c>
      <c r="AT50" s="69">
        <f t="shared" si="40"/>
        <v>111891</v>
      </c>
      <c r="AU50" s="64"/>
      <c r="AV50" s="61">
        <f t="shared" si="24"/>
        <v>0</v>
      </c>
      <c r="AW50" s="62">
        <f t="shared" si="25"/>
        <v>0</v>
      </c>
    </row>
    <row r="51" spans="1:49" s="15" customFormat="1" x14ac:dyDescent="0.35">
      <c r="A51" s="13"/>
      <c r="B51" s="56" t="s">
        <v>46</v>
      </c>
      <c r="C51" s="56"/>
      <c r="D51" s="57" t="s">
        <v>30</v>
      </c>
      <c r="E51" s="56"/>
      <c r="F51" s="21"/>
      <c r="G51" s="109">
        <v>8.6999999999999994E-2</v>
      </c>
      <c r="H51" s="91">
        <f>IF(AND($N$1=1, $G12&gt;=750), 750, IF(AND($N$1=1, AND($G12&lt;750, $G12&gt;=0)), $G12, IF(AND($N$1=2, $G12&gt;=750), 750, IF(AND($N$1=2, AND($G12&lt;750, $G12&gt;=0)), $G12))))</f>
        <v>750</v>
      </c>
      <c r="I51" s="69">
        <f t="shared" si="34"/>
        <v>65.25</v>
      </c>
      <c r="J51" s="109">
        <v>8.6999999999999994E-2</v>
      </c>
      <c r="K51" s="91">
        <f>IF(AND($N$1=1, $G12&gt;=750), 750, IF(AND($N$1=1, AND($G12&lt;750, $G12&gt;=0)), $G12, IF(AND($N$1=2, $G12&gt;=750), 750, IF(AND($N$1=2, AND($G12&lt;750, $G12&gt;=0)), $G12))))</f>
        <v>750</v>
      </c>
      <c r="L51" s="69">
        <f t="shared" si="35"/>
        <v>65.25</v>
      </c>
      <c r="M51" s="61">
        <f t="shared" si="11"/>
        <v>0</v>
      </c>
      <c r="N51" s="62">
        <f t="shared" si="12"/>
        <v>0</v>
      </c>
      <c r="O51" s="69"/>
      <c r="P51" s="109">
        <v>8.6999999999999994E-2</v>
      </c>
      <c r="Q51" s="91">
        <f>IF(AND($N$1=1, $G12&gt;=750), 750, IF(AND($N$1=1, AND($G12&lt;750, $G12&gt;=0)), $G12, IF(AND($N$1=2, $G12&gt;=750), 750, IF(AND($N$1=2, AND($G12&lt;750, $G12&gt;=0)), $G12))))</f>
        <v>750</v>
      </c>
      <c r="R51" s="69">
        <f t="shared" si="36"/>
        <v>65.25</v>
      </c>
      <c r="S51" s="64"/>
      <c r="T51" s="61">
        <f t="shared" si="3"/>
        <v>0</v>
      </c>
      <c r="U51" s="62">
        <f t="shared" si="4"/>
        <v>0</v>
      </c>
      <c r="V51" s="65"/>
      <c r="W51" s="109">
        <v>8.6999999999999994E-2</v>
      </c>
      <c r="X51" s="91">
        <f>IF(AND($N$1=1, $G12&gt;=750), 750, IF(AND($N$1=1, AND($G12&lt;750, $G12&gt;=0)), $G12, IF(AND($N$1=2, $G12&gt;=750), 750, IF(AND($N$1=2, AND($G12&lt;750, $G12&gt;=0)), $G12))))</f>
        <v>750</v>
      </c>
      <c r="Y51" s="69">
        <f t="shared" si="37"/>
        <v>65.25</v>
      </c>
      <c r="Z51" s="64"/>
      <c r="AA51" s="61">
        <f t="shared" si="15"/>
        <v>0</v>
      </c>
      <c r="AB51" s="62">
        <f t="shared" si="16"/>
        <v>0</v>
      </c>
      <c r="AC51" s="65"/>
      <c r="AD51" s="109">
        <v>8.6999999999999994E-2</v>
      </c>
      <c r="AE51" s="91">
        <f>IF(AND($N$1=1, $G12&gt;=750), 750, IF(AND($N$1=1, AND($G12&lt;750, $G12&gt;=0)), $G12, IF(AND($N$1=2, $G12&gt;=750), 750, IF(AND($N$1=2, AND($G12&lt;750, $G12&gt;=0)), $G12))))</f>
        <v>750</v>
      </c>
      <c r="AF51" s="69">
        <f t="shared" si="38"/>
        <v>65.25</v>
      </c>
      <c r="AG51" s="64"/>
      <c r="AH51" s="61">
        <f t="shared" si="18"/>
        <v>0</v>
      </c>
      <c r="AI51" s="62">
        <f t="shared" si="19"/>
        <v>0</v>
      </c>
      <c r="AJ51" s="65"/>
      <c r="AK51" s="109">
        <v>8.6999999999999994E-2</v>
      </c>
      <c r="AL51" s="91">
        <f>IF(AND($N$1=1, $G12&gt;=750), 750, IF(AND($N$1=1, AND($G12&lt;750, $G12&gt;=0)), $G12, IF(AND($N$1=2, $G12&gt;=750), 750, IF(AND($N$1=2, AND($G12&lt;750, $G12&gt;=0)), $G12))))</f>
        <v>750</v>
      </c>
      <c r="AM51" s="69">
        <f t="shared" si="39"/>
        <v>65.25</v>
      </c>
      <c r="AN51" s="64"/>
      <c r="AO51" s="61">
        <f t="shared" si="21"/>
        <v>0</v>
      </c>
      <c r="AP51" s="62">
        <f t="shared" si="22"/>
        <v>0</v>
      </c>
      <c r="AQ51" s="65"/>
      <c r="AR51" s="109">
        <v>8.6999999999999994E-2</v>
      </c>
      <c r="AS51" s="91">
        <f>IF(AND($N$1=1, $G12&gt;=750), 750, IF(AND($N$1=1, AND($G12&lt;750, $G12&gt;=0)), $G12, IF(AND($N$1=2, $G12&gt;=750), 750, IF(AND($N$1=2, AND($G12&lt;750, $G12&gt;=0)), $G12))))</f>
        <v>750</v>
      </c>
      <c r="AT51" s="69">
        <f t="shared" si="40"/>
        <v>65.25</v>
      </c>
      <c r="AU51" s="64"/>
      <c r="AV51" s="61">
        <f t="shared" si="24"/>
        <v>0</v>
      </c>
      <c r="AW51" s="62">
        <f t="shared" si="25"/>
        <v>0</v>
      </c>
    </row>
    <row r="52" spans="1:49" s="15" customFormat="1" x14ac:dyDescent="0.35">
      <c r="A52" s="13"/>
      <c r="B52" s="56" t="s">
        <v>47</v>
      </c>
      <c r="C52" s="56"/>
      <c r="D52" s="57" t="s">
        <v>30</v>
      </c>
      <c r="E52" s="56"/>
      <c r="F52" s="21"/>
      <c r="G52" s="109">
        <v>0.10299999999999999</v>
      </c>
      <c r="H52" s="91">
        <f>IF(AND($N$1=1, $G12&gt;=750), $G12-750, IF(AND($N$1=1, AND($G12&lt;750, $G12&gt;=0)), 0, IF(AND($N$1=2, $G12&gt;=750), $G12-750, IF(AND($N$1=2, AND($G12&lt;750, $G12&gt;=0)), 0))))</f>
        <v>3899250</v>
      </c>
      <c r="I52" s="69">
        <f t="shared" si="34"/>
        <v>401622.75</v>
      </c>
      <c r="J52" s="109">
        <v>0.10299999999999999</v>
      </c>
      <c r="K52" s="91">
        <f>IF(AND($N$1=1, $G12&gt;=750), $G12-750, IF(AND($N$1=1, AND($G12&lt;750, $G12&gt;=0)), 0, IF(AND($N$1=2, $G12&gt;=750), $G12-750, IF(AND($N$1=2, AND($G12&lt;750, $G12&gt;=0)), 0))))</f>
        <v>3899250</v>
      </c>
      <c r="L52" s="69">
        <f t="shared" si="35"/>
        <v>401622.75</v>
      </c>
      <c r="M52" s="61">
        <f t="shared" si="11"/>
        <v>0</v>
      </c>
      <c r="N52" s="62">
        <f t="shared" si="12"/>
        <v>0</v>
      </c>
      <c r="O52" s="69"/>
      <c r="P52" s="109">
        <v>0.10299999999999999</v>
      </c>
      <c r="Q52" s="91">
        <f>IF(AND($N$1=1, $G12&gt;=750), $G12-750, IF(AND($N$1=1, AND($G12&lt;750, $G12&gt;=0)), 0, IF(AND($N$1=2, $G12&gt;=750), $G12-750, IF(AND($N$1=2, AND($G12&lt;750, $G12&gt;=0)), 0))))</f>
        <v>3899250</v>
      </c>
      <c r="R52" s="69">
        <f t="shared" si="36"/>
        <v>401622.75</v>
      </c>
      <c r="S52" s="64"/>
      <c r="T52" s="61">
        <f t="shared" si="3"/>
        <v>0</v>
      </c>
      <c r="U52" s="62">
        <f t="shared" si="4"/>
        <v>0</v>
      </c>
      <c r="V52" s="65"/>
      <c r="W52" s="109">
        <v>0.10299999999999999</v>
      </c>
      <c r="X52" s="91">
        <f>IF(AND($N$1=1, $G12&gt;=750), $G12-750, IF(AND($N$1=1, AND($G12&lt;750, $G12&gt;=0)), 0, IF(AND($N$1=2, $G12&gt;=750), $G12-750, IF(AND($N$1=2, AND($G12&lt;750, $G12&gt;=0)), 0))))</f>
        <v>3899250</v>
      </c>
      <c r="Y52" s="69">
        <f t="shared" si="37"/>
        <v>401622.75</v>
      </c>
      <c r="Z52" s="64"/>
      <c r="AA52" s="61">
        <f t="shared" si="15"/>
        <v>0</v>
      </c>
      <c r="AB52" s="62">
        <f t="shared" si="16"/>
        <v>0</v>
      </c>
      <c r="AC52" s="65"/>
      <c r="AD52" s="109">
        <v>0.10299999999999999</v>
      </c>
      <c r="AE52" s="91">
        <f>IF(AND($N$1=1, $G12&gt;=750), $G12-750, IF(AND($N$1=1, AND($G12&lt;750, $G12&gt;=0)), 0, IF(AND($N$1=2, $G12&gt;=750), $G12-750, IF(AND($N$1=2, AND($G12&lt;750, $G12&gt;=0)), 0))))</f>
        <v>3899250</v>
      </c>
      <c r="AF52" s="69">
        <f t="shared" si="38"/>
        <v>401622.75</v>
      </c>
      <c r="AG52" s="64"/>
      <c r="AH52" s="61">
        <f t="shared" si="18"/>
        <v>0</v>
      </c>
      <c r="AI52" s="62">
        <f t="shared" si="19"/>
        <v>0</v>
      </c>
      <c r="AJ52" s="65"/>
      <c r="AK52" s="109">
        <v>0.10299999999999999</v>
      </c>
      <c r="AL52" s="91">
        <f>IF(AND($N$1=1, $G12&gt;=750), $G12-750, IF(AND($N$1=1, AND($G12&lt;750, $G12&gt;=0)), 0, IF(AND($N$1=2, $G12&gt;=750), $G12-750, IF(AND($N$1=2, AND($G12&lt;750, $G12&gt;=0)), 0))))</f>
        <v>3899250</v>
      </c>
      <c r="AM52" s="69">
        <f t="shared" si="39"/>
        <v>401622.75</v>
      </c>
      <c r="AN52" s="64"/>
      <c r="AO52" s="61">
        <f t="shared" si="21"/>
        <v>0</v>
      </c>
      <c r="AP52" s="62">
        <f t="shared" si="22"/>
        <v>0</v>
      </c>
      <c r="AQ52" s="65"/>
      <c r="AR52" s="109">
        <v>0.10299999999999999</v>
      </c>
      <c r="AS52" s="91">
        <f>IF(AND($N$1=1, $G12&gt;=750), $G12-750, IF(AND($N$1=1, AND($G12&lt;750, $G12&gt;=0)), 0, IF(AND($N$1=2, $G12&gt;=750), $G12-750, IF(AND($N$1=2, AND($G12&lt;750, $G12&gt;=0)), 0))))</f>
        <v>3899250</v>
      </c>
      <c r="AT52" s="69">
        <f t="shared" si="40"/>
        <v>401622.75</v>
      </c>
      <c r="AU52" s="64"/>
      <c r="AV52" s="61">
        <f t="shared" si="24"/>
        <v>0</v>
      </c>
      <c r="AW52" s="62">
        <f t="shared" si="25"/>
        <v>0</v>
      </c>
    </row>
    <row r="53" spans="1:49" s="15" customFormat="1" x14ac:dyDescent="0.35">
      <c r="A53" s="13"/>
      <c r="B53" s="56" t="s">
        <v>48</v>
      </c>
      <c r="C53" s="56"/>
      <c r="D53" s="57" t="s">
        <v>30</v>
      </c>
      <c r="E53" s="56"/>
      <c r="F53" s="21"/>
      <c r="G53" s="109">
        <v>0.1076</v>
      </c>
      <c r="H53" s="91">
        <v>0</v>
      </c>
      <c r="I53" s="69">
        <f t="shared" si="34"/>
        <v>0</v>
      </c>
      <c r="J53" s="109">
        <v>0.1076</v>
      </c>
      <c r="K53" s="91">
        <v>0</v>
      </c>
      <c r="L53" s="69">
        <f t="shared" si="35"/>
        <v>0</v>
      </c>
      <c r="M53" s="61">
        <f t="shared" si="11"/>
        <v>0</v>
      </c>
      <c r="N53" s="62" t="str">
        <f t="shared" si="12"/>
        <v/>
      </c>
      <c r="O53" s="69"/>
      <c r="P53" s="109">
        <v>0.1076</v>
      </c>
      <c r="Q53" s="91">
        <v>0</v>
      </c>
      <c r="R53" s="69">
        <f t="shared" si="36"/>
        <v>0</v>
      </c>
      <c r="S53" s="64"/>
      <c r="T53" s="61">
        <f t="shared" si="3"/>
        <v>0</v>
      </c>
      <c r="U53" s="62" t="str">
        <f t="shared" si="4"/>
        <v/>
      </c>
      <c r="V53" s="65"/>
      <c r="W53" s="109">
        <v>0.1076</v>
      </c>
      <c r="X53" s="91">
        <v>0</v>
      </c>
      <c r="Y53" s="69">
        <f t="shared" si="37"/>
        <v>0</v>
      </c>
      <c r="Z53" s="64"/>
      <c r="AA53" s="61">
        <f t="shared" si="15"/>
        <v>0</v>
      </c>
      <c r="AB53" s="62" t="str">
        <f t="shared" si="16"/>
        <v/>
      </c>
      <c r="AC53" s="65"/>
      <c r="AD53" s="109">
        <v>0.1076</v>
      </c>
      <c r="AE53" s="91">
        <v>0</v>
      </c>
      <c r="AF53" s="69">
        <f t="shared" si="38"/>
        <v>0</v>
      </c>
      <c r="AG53" s="64"/>
      <c r="AH53" s="61">
        <f t="shared" si="18"/>
        <v>0</v>
      </c>
      <c r="AI53" s="62" t="str">
        <f t="shared" si="19"/>
        <v/>
      </c>
      <c r="AJ53" s="65"/>
      <c r="AK53" s="109">
        <v>0.1076</v>
      </c>
      <c r="AL53" s="91">
        <v>0</v>
      </c>
      <c r="AM53" s="69">
        <f t="shared" si="39"/>
        <v>0</v>
      </c>
      <c r="AN53" s="64"/>
      <c r="AO53" s="61">
        <f t="shared" si="21"/>
        <v>0</v>
      </c>
      <c r="AP53" s="62" t="str">
        <f t="shared" si="22"/>
        <v/>
      </c>
      <c r="AQ53" s="65"/>
      <c r="AR53" s="109">
        <v>0.1076</v>
      </c>
      <c r="AS53" s="91">
        <v>0</v>
      </c>
      <c r="AT53" s="69">
        <f t="shared" si="40"/>
        <v>0</v>
      </c>
      <c r="AU53" s="64"/>
      <c r="AV53" s="61">
        <f t="shared" si="24"/>
        <v>0</v>
      </c>
      <c r="AW53" s="62" t="str">
        <f t="shared" si="25"/>
        <v/>
      </c>
    </row>
    <row r="54" spans="1:49" s="15" customFormat="1" ht="15" thickBot="1" x14ac:dyDescent="0.4">
      <c r="A54" s="13"/>
      <c r="B54" s="56" t="s">
        <v>49</v>
      </c>
      <c r="C54" s="56"/>
      <c r="D54" s="57" t="s">
        <v>30</v>
      </c>
      <c r="E54" s="56"/>
      <c r="F54" s="21"/>
      <c r="G54" s="109">
        <f>G53</f>
        <v>0.1076</v>
      </c>
      <c r="H54" s="91">
        <f>+$G$12</f>
        <v>3900000</v>
      </c>
      <c r="I54" s="69">
        <f t="shared" si="34"/>
        <v>419640</v>
      </c>
      <c r="J54" s="109">
        <f>J53</f>
        <v>0.1076</v>
      </c>
      <c r="K54" s="91">
        <f>+$G$12</f>
        <v>3900000</v>
      </c>
      <c r="L54" s="69">
        <f t="shared" si="35"/>
        <v>419640</v>
      </c>
      <c r="M54" s="61">
        <f t="shared" si="11"/>
        <v>0</v>
      </c>
      <c r="N54" s="62">
        <f t="shared" si="12"/>
        <v>0</v>
      </c>
      <c r="O54" s="69"/>
      <c r="P54" s="109">
        <f>P53</f>
        <v>0.1076</v>
      </c>
      <c r="Q54" s="91">
        <f>+$G$12</f>
        <v>3900000</v>
      </c>
      <c r="R54" s="69">
        <f t="shared" si="36"/>
        <v>419640</v>
      </c>
      <c r="S54" s="64"/>
      <c r="T54" s="61">
        <f t="shared" si="3"/>
        <v>0</v>
      </c>
      <c r="U54" s="62">
        <f t="shared" si="4"/>
        <v>0</v>
      </c>
      <c r="V54" s="65"/>
      <c r="W54" s="109">
        <f>W53</f>
        <v>0.1076</v>
      </c>
      <c r="X54" s="91">
        <f>+$G$12</f>
        <v>3900000</v>
      </c>
      <c r="Y54" s="69">
        <f t="shared" si="37"/>
        <v>419640</v>
      </c>
      <c r="Z54" s="64"/>
      <c r="AA54" s="61">
        <f t="shared" si="15"/>
        <v>0</v>
      </c>
      <c r="AB54" s="62">
        <f t="shared" si="16"/>
        <v>0</v>
      </c>
      <c r="AC54" s="65"/>
      <c r="AD54" s="109">
        <f>AD53</f>
        <v>0.1076</v>
      </c>
      <c r="AE54" s="91">
        <f>+$G$12</f>
        <v>3900000</v>
      </c>
      <c r="AF54" s="69">
        <f t="shared" si="38"/>
        <v>419640</v>
      </c>
      <c r="AG54" s="64"/>
      <c r="AH54" s="61">
        <f t="shared" si="18"/>
        <v>0</v>
      </c>
      <c r="AI54" s="62">
        <f t="shared" si="19"/>
        <v>0</v>
      </c>
      <c r="AJ54" s="65"/>
      <c r="AK54" s="109">
        <f>AK53</f>
        <v>0.1076</v>
      </c>
      <c r="AL54" s="91">
        <f>+$G$12</f>
        <v>3900000</v>
      </c>
      <c r="AM54" s="69">
        <f t="shared" si="39"/>
        <v>419640</v>
      </c>
      <c r="AN54" s="64"/>
      <c r="AO54" s="61">
        <f t="shared" si="21"/>
        <v>0</v>
      </c>
      <c r="AP54" s="62">
        <f t="shared" si="22"/>
        <v>0</v>
      </c>
      <c r="AQ54" s="65"/>
      <c r="AR54" s="109">
        <f>AR53</f>
        <v>0.1076</v>
      </c>
      <c r="AS54" s="91">
        <f>+$G$12</f>
        <v>3900000</v>
      </c>
      <c r="AT54" s="69">
        <f t="shared" si="40"/>
        <v>419640</v>
      </c>
      <c r="AU54" s="64"/>
      <c r="AV54" s="61">
        <f t="shared" si="24"/>
        <v>0</v>
      </c>
      <c r="AW54" s="62">
        <f t="shared" si="25"/>
        <v>0</v>
      </c>
    </row>
    <row r="55" spans="1:49" ht="15" thickBot="1" x14ac:dyDescent="0.4">
      <c r="A55" s="237"/>
      <c r="B55" s="302"/>
      <c r="C55" s="303"/>
      <c r="D55" s="304"/>
      <c r="E55" s="303"/>
      <c r="F55" s="305"/>
      <c r="G55" s="306"/>
      <c r="H55" s="307"/>
      <c r="I55" s="308"/>
      <c r="J55" s="306"/>
      <c r="K55" s="307"/>
      <c r="L55" s="308"/>
      <c r="M55" s="309">
        <f t="shared" si="11"/>
        <v>0</v>
      </c>
      <c r="N55" s="310" t="str">
        <f t="shared" si="12"/>
        <v/>
      </c>
      <c r="O55" s="308"/>
      <c r="P55" s="306"/>
      <c r="Q55" s="307"/>
      <c r="R55" s="308"/>
      <c r="S55" s="305"/>
      <c r="T55" s="309">
        <f t="shared" si="3"/>
        <v>0</v>
      </c>
      <c r="U55" s="310" t="str">
        <f t="shared" si="4"/>
        <v/>
      </c>
      <c r="V55" s="243"/>
      <c r="W55" s="306"/>
      <c r="X55" s="307"/>
      <c r="Y55" s="308"/>
      <c r="Z55" s="305"/>
      <c r="AA55" s="309">
        <f t="shared" si="15"/>
        <v>0</v>
      </c>
      <c r="AB55" s="310" t="str">
        <f t="shared" si="16"/>
        <v/>
      </c>
      <c r="AC55" s="243"/>
      <c r="AD55" s="306"/>
      <c r="AE55" s="307"/>
      <c r="AF55" s="308"/>
      <c r="AG55" s="305"/>
      <c r="AH55" s="309">
        <f t="shared" si="18"/>
        <v>0</v>
      </c>
      <c r="AI55" s="310" t="str">
        <f t="shared" si="19"/>
        <v/>
      </c>
      <c r="AJ55" s="243"/>
      <c r="AK55" s="306"/>
      <c r="AL55" s="307"/>
      <c r="AM55" s="308"/>
      <c r="AN55" s="305"/>
      <c r="AO55" s="309">
        <f t="shared" si="21"/>
        <v>0</v>
      </c>
      <c r="AP55" s="310" t="str">
        <f t="shared" si="22"/>
        <v/>
      </c>
      <c r="AQ55" s="243"/>
      <c r="AR55" s="306"/>
      <c r="AS55" s="307"/>
      <c r="AT55" s="308"/>
      <c r="AU55" s="305"/>
      <c r="AV55" s="309">
        <f t="shared" si="24"/>
        <v>0</v>
      </c>
      <c r="AW55" s="310" t="str">
        <f t="shared" si="25"/>
        <v/>
      </c>
    </row>
    <row r="56" spans="1:49" x14ac:dyDescent="0.35">
      <c r="A56" s="237"/>
      <c r="B56" s="311" t="s">
        <v>82</v>
      </c>
      <c r="C56" s="262"/>
      <c r="D56" s="312"/>
      <c r="E56" s="262"/>
      <c r="F56" s="313"/>
      <c r="G56" s="314"/>
      <c r="H56" s="314"/>
      <c r="I56" s="315">
        <f>SUM(I43:I47,I54)</f>
        <v>590008.48200000008</v>
      </c>
      <c r="J56" s="314"/>
      <c r="K56" s="314"/>
      <c r="L56" s="315">
        <f>SUM(L43:L47,L54)</f>
        <v>601332.00200000009</v>
      </c>
      <c r="M56" s="316">
        <f t="shared" si="11"/>
        <v>11323.520000000019</v>
      </c>
      <c r="N56" s="317">
        <f t="shared" si="12"/>
        <v>1.9192130868383037E-2</v>
      </c>
      <c r="O56" s="316"/>
      <c r="P56" s="314"/>
      <c r="Q56" s="314"/>
      <c r="R56" s="315">
        <f>SUM(R43:R47,R54)</f>
        <v>594730.36200000008</v>
      </c>
      <c r="S56" s="318"/>
      <c r="T56" s="316">
        <f t="shared" si="3"/>
        <v>-6601.640000000014</v>
      </c>
      <c r="U56" s="317">
        <f t="shared" si="4"/>
        <v>-1.0978361334576059E-2</v>
      </c>
      <c r="V56" s="243"/>
      <c r="W56" s="314"/>
      <c r="X56" s="314"/>
      <c r="Y56" s="315">
        <f>SUM(Y43:Y47,Y54)</f>
        <v>600605.06200000015</v>
      </c>
      <c r="Z56" s="318"/>
      <c r="AA56" s="316">
        <f t="shared" si="15"/>
        <v>5874.7000000000698</v>
      </c>
      <c r="AB56" s="317">
        <f t="shared" si="16"/>
        <v>9.8779217866803125E-3</v>
      </c>
      <c r="AC56" s="243"/>
      <c r="AD56" s="314"/>
      <c r="AE56" s="314"/>
      <c r="AF56" s="315">
        <f>SUM(AF43:AF47,AF54)</f>
        <v>609169.32200000004</v>
      </c>
      <c r="AG56" s="318"/>
      <c r="AH56" s="316">
        <f t="shared" si="18"/>
        <v>8564.2599999998929</v>
      </c>
      <c r="AI56" s="317">
        <f t="shared" si="19"/>
        <v>1.4259386977993687E-2</v>
      </c>
      <c r="AJ56" s="243"/>
      <c r="AK56" s="314"/>
      <c r="AL56" s="314"/>
      <c r="AM56" s="315">
        <f>SUM(AM43:AM47,AM54)</f>
        <v>618700.10200000007</v>
      </c>
      <c r="AN56" s="318"/>
      <c r="AO56" s="316">
        <f t="shared" si="21"/>
        <v>9530.7800000000279</v>
      </c>
      <c r="AP56" s="317">
        <f t="shared" si="22"/>
        <v>1.5645535084907028E-2</v>
      </c>
      <c r="AQ56" s="243"/>
      <c r="AR56" s="314"/>
      <c r="AS56" s="314"/>
      <c r="AT56" s="315">
        <f>SUM(AT43:AT47,AT54)</f>
        <v>626260.81200000015</v>
      </c>
      <c r="AU56" s="318"/>
      <c r="AV56" s="316">
        <f t="shared" si="24"/>
        <v>7560.7100000000792</v>
      </c>
      <c r="AW56" s="317">
        <f t="shared" si="25"/>
        <v>1.2220314778613173E-2</v>
      </c>
    </row>
    <row r="57" spans="1:49" x14ac:dyDescent="0.35">
      <c r="A57" s="237"/>
      <c r="B57" s="311" t="s">
        <v>51</v>
      </c>
      <c r="C57" s="262"/>
      <c r="D57" s="312"/>
      <c r="E57" s="262"/>
      <c r="F57" s="313"/>
      <c r="G57" s="137">
        <v>-0.11700000000000001</v>
      </c>
      <c r="H57" s="320"/>
      <c r="I57" s="268"/>
      <c r="J57" s="137">
        <v>-0.11700000000000001</v>
      </c>
      <c r="K57" s="320"/>
      <c r="L57" s="268"/>
      <c r="M57" s="268">
        <f t="shared" si="11"/>
        <v>0</v>
      </c>
      <c r="N57" s="269" t="str">
        <f t="shared" si="12"/>
        <v/>
      </c>
      <c r="O57" s="268"/>
      <c r="P57" s="137">
        <v>-0.11700000000000001</v>
      </c>
      <c r="Q57" s="320"/>
      <c r="R57" s="268"/>
      <c r="S57" s="318"/>
      <c r="T57" s="268">
        <f t="shared" si="3"/>
        <v>0</v>
      </c>
      <c r="U57" s="269" t="str">
        <f t="shared" si="4"/>
        <v/>
      </c>
      <c r="V57" s="243"/>
      <c r="W57" s="137">
        <v>-0.11700000000000001</v>
      </c>
      <c r="X57" s="320"/>
      <c r="Y57" s="268"/>
      <c r="Z57" s="318"/>
      <c r="AA57" s="268">
        <f t="shared" si="15"/>
        <v>0</v>
      </c>
      <c r="AB57" s="269" t="str">
        <f t="shared" si="16"/>
        <v/>
      </c>
      <c r="AC57" s="243"/>
      <c r="AD57" s="137">
        <v>-0.11700000000000001</v>
      </c>
      <c r="AE57" s="320"/>
      <c r="AF57" s="268"/>
      <c r="AG57" s="318"/>
      <c r="AH57" s="268">
        <f t="shared" si="18"/>
        <v>0</v>
      </c>
      <c r="AI57" s="269" t="str">
        <f t="shared" si="19"/>
        <v/>
      </c>
      <c r="AJ57" s="243"/>
      <c r="AK57" s="137">
        <v>-0.11700000000000001</v>
      </c>
      <c r="AL57" s="320"/>
      <c r="AM57" s="268"/>
      <c r="AN57" s="318"/>
      <c r="AO57" s="268">
        <f t="shared" si="21"/>
        <v>0</v>
      </c>
      <c r="AP57" s="269" t="str">
        <f t="shared" si="22"/>
        <v/>
      </c>
      <c r="AQ57" s="243"/>
      <c r="AR57" s="137">
        <v>-0.11700000000000001</v>
      </c>
      <c r="AS57" s="320"/>
      <c r="AT57" s="268"/>
      <c r="AU57" s="318"/>
      <c r="AV57" s="268">
        <f t="shared" si="24"/>
        <v>0</v>
      </c>
      <c r="AW57" s="269" t="str">
        <f t="shared" si="25"/>
        <v/>
      </c>
    </row>
    <row r="58" spans="1:49" x14ac:dyDescent="0.35">
      <c r="A58" s="237"/>
      <c r="B58" s="262" t="s">
        <v>52</v>
      </c>
      <c r="C58" s="262"/>
      <c r="D58" s="312"/>
      <c r="E58" s="262"/>
      <c r="F58" s="270"/>
      <c r="G58" s="322">
        <v>0.13</v>
      </c>
      <c r="H58" s="270"/>
      <c r="I58" s="268">
        <f>I56*G58</f>
        <v>76701.102660000019</v>
      </c>
      <c r="J58" s="322">
        <v>0.13</v>
      </c>
      <c r="K58" s="270"/>
      <c r="L58" s="268">
        <f>L56*J58</f>
        <v>78173.160260000019</v>
      </c>
      <c r="M58" s="268">
        <f t="shared" si="11"/>
        <v>1472.0576000000001</v>
      </c>
      <c r="N58" s="269">
        <f t="shared" si="12"/>
        <v>1.9192130868383003E-2</v>
      </c>
      <c r="O58" s="268"/>
      <c r="P58" s="322">
        <v>0.13</v>
      </c>
      <c r="Q58" s="270"/>
      <c r="R58" s="268">
        <f>R56*P58</f>
        <v>77314.94706000002</v>
      </c>
      <c r="S58" s="323"/>
      <c r="T58" s="268">
        <f t="shared" si="3"/>
        <v>-858.21319999999832</v>
      </c>
      <c r="U58" s="269">
        <f t="shared" si="4"/>
        <v>-1.0978361334576013E-2</v>
      </c>
      <c r="V58" s="243"/>
      <c r="W58" s="322">
        <v>0.13</v>
      </c>
      <c r="X58" s="270"/>
      <c r="Y58" s="268">
        <f>Y56*W58</f>
        <v>78078.658060000016</v>
      </c>
      <c r="Z58" s="323"/>
      <c r="AA58" s="268">
        <f t="shared" si="15"/>
        <v>763.71099999999569</v>
      </c>
      <c r="AB58" s="269">
        <f t="shared" si="16"/>
        <v>9.8779217866801373E-3</v>
      </c>
      <c r="AC58" s="243"/>
      <c r="AD58" s="322">
        <v>0.13</v>
      </c>
      <c r="AE58" s="270"/>
      <c r="AF58" s="268">
        <f>AF56*AD58</f>
        <v>79192.011860000013</v>
      </c>
      <c r="AG58" s="323"/>
      <c r="AH58" s="268">
        <f t="shared" si="18"/>
        <v>1113.3537999999971</v>
      </c>
      <c r="AI58" s="269">
        <f t="shared" si="19"/>
        <v>1.4259386977993829E-2</v>
      </c>
      <c r="AJ58" s="243"/>
      <c r="AK58" s="322">
        <v>0.13</v>
      </c>
      <c r="AL58" s="270"/>
      <c r="AM58" s="268">
        <f>AM56*AK58</f>
        <v>80431.013260000007</v>
      </c>
      <c r="AN58" s="323"/>
      <c r="AO58" s="268">
        <f t="shared" si="21"/>
        <v>1239.0013999999937</v>
      </c>
      <c r="AP58" s="269">
        <f t="shared" si="22"/>
        <v>1.5645535084906903E-2</v>
      </c>
      <c r="AQ58" s="243"/>
      <c r="AR58" s="322">
        <v>0.13</v>
      </c>
      <c r="AS58" s="270"/>
      <c r="AT58" s="268">
        <f>AT56*AR58</f>
        <v>81413.905560000028</v>
      </c>
      <c r="AU58" s="323"/>
      <c r="AV58" s="268">
        <f t="shared" si="24"/>
        <v>982.89230000002135</v>
      </c>
      <c r="AW58" s="269">
        <f t="shared" si="25"/>
        <v>1.2220314778613312E-2</v>
      </c>
    </row>
    <row r="59" spans="1:49" ht="15" thickBot="1" x14ac:dyDescent="0.4">
      <c r="A59" s="237"/>
      <c r="B59" s="558" t="s">
        <v>83</v>
      </c>
      <c r="C59" s="558"/>
      <c r="D59" s="558"/>
      <c r="E59" s="324"/>
      <c r="F59" s="325"/>
      <c r="G59" s="325"/>
      <c r="H59" s="325"/>
      <c r="I59" s="326">
        <f>SUM(I56:I58)</f>
        <v>666709.58466000005</v>
      </c>
      <c r="J59" s="325"/>
      <c r="K59" s="325"/>
      <c r="L59" s="326">
        <f>SUM(L56:L58)</f>
        <v>679505.16226000013</v>
      </c>
      <c r="M59" s="326">
        <f t="shared" si="11"/>
        <v>12795.577600000077</v>
      </c>
      <c r="N59" s="394">
        <f t="shared" si="12"/>
        <v>1.9192130868383121E-2</v>
      </c>
      <c r="O59" s="326"/>
      <c r="P59" s="325"/>
      <c r="Q59" s="325"/>
      <c r="R59" s="326">
        <f>SUM(R56:R58)</f>
        <v>672045.30906000012</v>
      </c>
      <c r="S59" s="329"/>
      <c r="T59" s="326">
        <f t="shared" si="3"/>
        <v>-7459.8532000000123</v>
      </c>
      <c r="U59" s="394">
        <f t="shared" si="4"/>
        <v>-1.0978361334576053E-2</v>
      </c>
      <c r="V59" s="243"/>
      <c r="W59" s="325"/>
      <c r="X59" s="325"/>
      <c r="Y59" s="326">
        <f>SUM(Y56:Y58)</f>
        <v>678683.7200600002</v>
      </c>
      <c r="Z59" s="329"/>
      <c r="AA59" s="326">
        <f t="shared" si="15"/>
        <v>6638.4110000000801</v>
      </c>
      <c r="AB59" s="394">
        <f t="shared" si="16"/>
        <v>9.8779217866803142E-3</v>
      </c>
      <c r="AC59" s="243"/>
      <c r="AD59" s="325"/>
      <c r="AE59" s="325"/>
      <c r="AF59" s="326">
        <f>SUM(AF56:AF58)</f>
        <v>688361.33386000001</v>
      </c>
      <c r="AG59" s="329"/>
      <c r="AH59" s="326">
        <f t="shared" si="18"/>
        <v>9677.6137999998173</v>
      </c>
      <c r="AI59" s="394">
        <f t="shared" si="19"/>
        <v>1.4259386977993595E-2</v>
      </c>
      <c r="AJ59" s="243"/>
      <c r="AK59" s="325"/>
      <c r="AL59" s="325"/>
      <c r="AM59" s="326">
        <f>SUM(AM56:AM58)</f>
        <v>699131.11526000011</v>
      </c>
      <c r="AN59" s="329"/>
      <c r="AO59" s="326">
        <f t="shared" si="21"/>
        <v>10769.781400000094</v>
      </c>
      <c r="AP59" s="394">
        <f t="shared" si="22"/>
        <v>1.5645535084907122E-2</v>
      </c>
      <c r="AQ59" s="243"/>
      <c r="AR59" s="325"/>
      <c r="AS59" s="325"/>
      <c r="AT59" s="326">
        <f>SUM(AT56:AT58)</f>
        <v>707674.71756000014</v>
      </c>
      <c r="AU59" s="329"/>
      <c r="AV59" s="326">
        <f t="shared" si="24"/>
        <v>8543.6023000000278</v>
      </c>
      <c r="AW59" s="394">
        <f t="shared" si="25"/>
        <v>1.2220314778613085E-2</v>
      </c>
    </row>
    <row r="60" spans="1:49" ht="15" thickBot="1" x14ac:dyDescent="0.4">
      <c r="A60" s="330"/>
      <c r="B60" s="477"/>
      <c r="C60" s="396"/>
      <c r="D60" s="397"/>
      <c r="E60" s="396"/>
      <c r="F60" s="398"/>
      <c r="G60" s="306"/>
      <c r="H60" s="399"/>
      <c r="I60" s="400"/>
      <c r="J60" s="306"/>
      <c r="K60" s="399"/>
      <c r="L60" s="400"/>
      <c r="M60" s="401">
        <f t="shared" si="11"/>
        <v>0</v>
      </c>
      <c r="N60" s="310" t="str">
        <f t="shared" si="12"/>
        <v/>
      </c>
      <c r="O60" s="402"/>
      <c r="P60" s="306"/>
      <c r="Q60" s="399"/>
      <c r="R60" s="400"/>
      <c r="S60" s="398"/>
      <c r="T60" s="401">
        <f t="shared" si="3"/>
        <v>0</v>
      </c>
      <c r="U60" s="310" t="str">
        <f t="shared" si="4"/>
        <v/>
      </c>
      <c r="V60" s="243"/>
      <c r="W60" s="306"/>
      <c r="X60" s="399"/>
      <c r="Y60" s="400"/>
      <c r="Z60" s="398"/>
      <c r="AA60" s="401">
        <f t="shared" si="15"/>
        <v>0</v>
      </c>
      <c r="AB60" s="310" t="str">
        <f t="shared" si="16"/>
        <v/>
      </c>
      <c r="AC60" s="243"/>
      <c r="AD60" s="306"/>
      <c r="AE60" s="399"/>
      <c r="AF60" s="400"/>
      <c r="AG60" s="398"/>
      <c r="AH60" s="401">
        <f t="shared" si="18"/>
        <v>0</v>
      </c>
      <c r="AI60" s="310" t="str">
        <f t="shared" si="19"/>
        <v/>
      </c>
      <c r="AJ60" s="243"/>
      <c r="AK60" s="306"/>
      <c r="AL60" s="399"/>
      <c r="AM60" s="400"/>
      <c r="AN60" s="398"/>
      <c r="AO60" s="401">
        <f t="shared" si="21"/>
        <v>0</v>
      </c>
      <c r="AP60" s="310" t="str">
        <f t="shared" si="22"/>
        <v/>
      </c>
      <c r="AQ60" s="243"/>
      <c r="AR60" s="306"/>
      <c r="AS60" s="399"/>
      <c r="AT60" s="400"/>
      <c r="AU60" s="398"/>
      <c r="AV60" s="401">
        <f t="shared" si="24"/>
        <v>0</v>
      </c>
      <c r="AW60" s="310" t="str">
        <f t="shared" si="25"/>
        <v/>
      </c>
    </row>
    <row r="61" spans="1:49" x14ac:dyDescent="0.35">
      <c r="A61" s="330"/>
      <c r="B61" s="404" t="s">
        <v>74</v>
      </c>
      <c r="C61" s="404"/>
      <c r="D61" s="405"/>
      <c r="E61" s="404"/>
      <c r="F61" s="411"/>
      <c r="G61" s="413"/>
      <c r="H61" s="413"/>
      <c r="I61" s="414">
        <f>SUM(I51:I52,I43,I44:I47)</f>
        <v>572056.48200000008</v>
      </c>
      <c r="J61" s="413"/>
      <c r="K61" s="413"/>
      <c r="L61" s="414">
        <f>SUM(L51:L52,L43,L44:L47)</f>
        <v>583380.00200000009</v>
      </c>
      <c r="M61" s="268">
        <f t="shared" si="11"/>
        <v>11323.520000000019</v>
      </c>
      <c r="N61" s="269">
        <f t="shared" si="12"/>
        <v>1.9794409042287572E-2</v>
      </c>
      <c r="O61" s="414"/>
      <c r="P61" s="413"/>
      <c r="Q61" s="413"/>
      <c r="R61" s="414">
        <f>SUM(R51:R52,R43,R44:R47)</f>
        <v>576778.36200000008</v>
      </c>
      <c r="S61" s="415"/>
      <c r="T61" s="268">
        <f t="shared" si="3"/>
        <v>-6601.640000000014</v>
      </c>
      <c r="U61" s="269">
        <f t="shared" si="4"/>
        <v>-1.1316191808714095E-2</v>
      </c>
      <c r="V61" s="243"/>
      <c r="W61" s="413"/>
      <c r="X61" s="413"/>
      <c r="Y61" s="414">
        <f>SUM(Y51:Y52,Y43,Y44:Y47)</f>
        <v>582653.06200000015</v>
      </c>
      <c r="Z61" s="415"/>
      <c r="AA61" s="268">
        <f t="shared" si="15"/>
        <v>5874.7000000000698</v>
      </c>
      <c r="AB61" s="269">
        <f t="shared" si="16"/>
        <v>1.0185368222950204E-2</v>
      </c>
      <c r="AC61" s="243"/>
      <c r="AD61" s="413"/>
      <c r="AE61" s="413"/>
      <c r="AF61" s="414">
        <f>SUM(AF51:AF52,AF43,AF44:AF47)</f>
        <v>591217.32200000016</v>
      </c>
      <c r="AG61" s="415"/>
      <c r="AH61" s="268">
        <f t="shared" si="18"/>
        <v>8564.2600000000093</v>
      </c>
      <c r="AI61" s="269">
        <f t="shared" si="19"/>
        <v>1.4698729927896623E-2</v>
      </c>
      <c r="AJ61" s="243"/>
      <c r="AK61" s="413"/>
      <c r="AL61" s="413"/>
      <c r="AM61" s="414">
        <f>SUM(AM51:AM52,AM43,AM44:AM47)</f>
        <v>600748.10200000007</v>
      </c>
      <c r="AN61" s="415"/>
      <c r="AO61" s="268">
        <f t="shared" si="21"/>
        <v>9530.7799999999115</v>
      </c>
      <c r="AP61" s="269">
        <f t="shared" si="22"/>
        <v>1.6120603448760096E-2</v>
      </c>
      <c r="AQ61" s="243"/>
      <c r="AR61" s="413"/>
      <c r="AS61" s="413"/>
      <c r="AT61" s="414">
        <f>SUM(AT51:AT52,AT43,AT44:AT47)</f>
        <v>608308.81200000015</v>
      </c>
      <c r="AU61" s="415"/>
      <c r="AV61" s="268">
        <f t="shared" si="24"/>
        <v>7560.7100000000792</v>
      </c>
      <c r="AW61" s="269">
        <f t="shared" si="25"/>
        <v>1.2585491281335881E-2</v>
      </c>
    </row>
    <row r="62" spans="1:49" x14ac:dyDescent="0.35">
      <c r="A62" s="237"/>
      <c r="B62" s="262" t="s">
        <v>51</v>
      </c>
      <c r="C62" s="262"/>
      <c r="D62" s="312"/>
      <c r="E62" s="262"/>
      <c r="F62" s="270"/>
      <c r="G62" s="137">
        <v>-0.11700000000000001</v>
      </c>
      <c r="H62" s="320"/>
      <c r="I62" s="268"/>
      <c r="J62" s="137">
        <v>-0.11700000000000001</v>
      </c>
      <c r="K62" s="320"/>
      <c r="L62" s="268"/>
      <c r="M62" s="268">
        <f t="shared" si="11"/>
        <v>0</v>
      </c>
      <c r="N62" s="269" t="str">
        <f t="shared" si="12"/>
        <v/>
      </c>
      <c r="O62" s="268"/>
      <c r="P62" s="137">
        <v>-0.11700000000000001</v>
      </c>
      <c r="Q62" s="320"/>
      <c r="R62" s="268"/>
      <c r="S62" s="323"/>
      <c r="T62" s="268">
        <f t="shared" si="3"/>
        <v>0</v>
      </c>
      <c r="U62" s="269" t="str">
        <f t="shared" si="4"/>
        <v/>
      </c>
      <c r="V62" s="243"/>
      <c r="W62" s="137">
        <v>-0.11700000000000001</v>
      </c>
      <c r="X62" s="320"/>
      <c r="Y62" s="268"/>
      <c r="Z62" s="323"/>
      <c r="AA62" s="268">
        <f t="shared" si="15"/>
        <v>0</v>
      </c>
      <c r="AB62" s="269" t="str">
        <f t="shared" si="16"/>
        <v/>
      </c>
      <c r="AC62" s="243"/>
      <c r="AD62" s="137">
        <v>-0.11700000000000001</v>
      </c>
      <c r="AE62" s="320"/>
      <c r="AF62" s="268"/>
      <c r="AG62" s="323"/>
      <c r="AH62" s="268">
        <f t="shared" si="18"/>
        <v>0</v>
      </c>
      <c r="AI62" s="269" t="str">
        <f t="shared" si="19"/>
        <v/>
      </c>
      <c r="AJ62" s="243"/>
      <c r="AK62" s="137">
        <v>-0.11700000000000001</v>
      </c>
      <c r="AL62" s="320"/>
      <c r="AM62" s="268"/>
      <c r="AN62" s="323"/>
      <c r="AO62" s="268">
        <f t="shared" si="21"/>
        <v>0</v>
      </c>
      <c r="AP62" s="269" t="str">
        <f t="shared" si="22"/>
        <v/>
      </c>
      <c r="AQ62" s="243"/>
      <c r="AR62" s="137">
        <v>-0.11700000000000001</v>
      </c>
      <c r="AS62" s="320"/>
      <c r="AT62" s="268"/>
      <c r="AU62" s="323"/>
      <c r="AV62" s="268">
        <f t="shared" si="24"/>
        <v>0</v>
      </c>
      <c r="AW62" s="269" t="str">
        <f t="shared" si="25"/>
        <v/>
      </c>
    </row>
    <row r="63" spans="1:49" x14ac:dyDescent="0.35">
      <c r="A63" s="330"/>
      <c r="B63" s="478" t="s">
        <v>52</v>
      </c>
      <c r="C63" s="404"/>
      <c r="D63" s="405"/>
      <c r="E63" s="404"/>
      <c r="F63" s="411"/>
      <c r="G63" s="412">
        <v>0.13</v>
      </c>
      <c r="H63" s="413"/>
      <c r="I63" s="414">
        <f>I61*G63</f>
        <v>74367.342660000009</v>
      </c>
      <c r="J63" s="412">
        <v>0.13</v>
      </c>
      <c r="K63" s="413"/>
      <c r="L63" s="414">
        <f>L61*J63</f>
        <v>75839.400260000009</v>
      </c>
      <c r="M63" s="268">
        <f t="shared" si="11"/>
        <v>1472.0576000000001</v>
      </c>
      <c r="N63" s="269">
        <f t="shared" si="12"/>
        <v>1.979440904228754E-2</v>
      </c>
      <c r="O63" s="414"/>
      <c r="P63" s="412">
        <v>0.13</v>
      </c>
      <c r="Q63" s="413"/>
      <c r="R63" s="414">
        <f>R61*P63</f>
        <v>74981.187060000011</v>
      </c>
      <c r="S63" s="415"/>
      <c r="T63" s="268">
        <f t="shared" si="3"/>
        <v>-858.21319999999832</v>
      </c>
      <c r="U63" s="269">
        <f t="shared" si="4"/>
        <v>-1.131619180871405E-2</v>
      </c>
      <c r="V63" s="243"/>
      <c r="W63" s="412">
        <v>0.13</v>
      </c>
      <c r="X63" s="413"/>
      <c r="Y63" s="414">
        <f>Y61*W63</f>
        <v>75744.898060000021</v>
      </c>
      <c r="Z63" s="415"/>
      <c r="AA63" s="268">
        <f t="shared" si="15"/>
        <v>763.71100000001024</v>
      </c>
      <c r="AB63" s="269">
        <f t="shared" si="16"/>
        <v>1.0185368222950219E-2</v>
      </c>
      <c r="AC63" s="243"/>
      <c r="AD63" s="412">
        <v>0.13</v>
      </c>
      <c r="AE63" s="413"/>
      <c r="AF63" s="414">
        <f>AF61*AD63</f>
        <v>76858.251860000018</v>
      </c>
      <c r="AG63" s="415"/>
      <c r="AH63" s="268">
        <f t="shared" si="18"/>
        <v>1113.3537999999971</v>
      </c>
      <c r="AI63" s="269">
        <f t="shared" si="19"/>
        <v>1.4698729927896569E-2</v>
      </c>
      <c r="AJ63" s="243"/>
      <c r="AK63" s="412">
        <v>0.13</v>
      </c>
      <c r="AL63" s="413"/>
      <c r="AM63" s="414">
        <f>AM61*AK63</f>
        <v>78097.253260000012</v>
      </c>
      <c r="AN63" s="415"/>
      <c r="AO63" s="268">
        <f t="shared" si="21"/>
        <v>1239.0013999999937</v>
      </c>
      <c r="AP63" s="269">
        <f t="shared" si="22"/>
        <v>1.6120603448760165E-2</v>
      </c>
      <c r="AQ63" s="243"/>
      <c r="AR63" s="412">
        <v>0.13</v>
      </c>
      <c r="AS63" s="413"/>
      <c r="AT63" s="414">
        <f>AT61*AR63</f>
        <v>79080.145560000019</v>
      </c>
      <c r="AU63" s="415"/>
      <c r="AV63" s="268">
        <f t="shared" si="24"/>
        <v>982.8923000000068</v>
      </c>
      <c r="AW63" s="269">
        <f t="shared" si="25"/>
        <v>1.2585491281335836E-2</v>
      </c>
    </row>
    <row r="64" spans="1:49" ht="15" thickBot="1" x14ac:dyDescent="0.4">
      <c r="A64" s="330"/>
      <c r="B64" s="559" t="s">
        <v>84</v>
      </c>
      <c r="C64" s="559"/>
      <c r="D64" s="559"/>
      <c r="E64" s="262"/>
      <c r="F64" s="479"/>
      <c r="G64" s="479"/>
      <c r="H64" s="479"/>
      <c r="I64" s="480">
        <f>SUM(I61:I63)</f>
        <v>646423.82466000004</v>
      </c>
      <c r="J64" s="479"/>
      <c r="K64" s="479"/>
      <c r="L64" s="480">
        <f>SUM(L61:L63)</f>
        <v>659219.40226000012</v>
      </c>
      <c r="M64" s="499">
        <f t="shared" si="11"/>
        <v>12795.577600000077</v>
      </c>
      <c r="N64" s="269">
        <f t="shared" si="12"/>
        <v>1.9794409042287658E-2</v>
      </c>
      <c r="O64" s="268"/>
      <c r="P64" s="479"/>
      <c r="Q64" s="479"/>
      <c r="R64" s="480">
        <f>SUM(R61:R63)</f>
        <v>651759.54906000011</v>
      </c>
      <c r="S64" s="481"/>
      <c r="T64" s="499">
        <f t="shared" si="3"/>
        <v>-7459.8532000000123</v>
      </c>
      <c r="U64" s="269">
        <f t="shared" si="4"/>
        <v>-1.131619180871409E-2</v>
      </c>
      <c r="V64" s="243"/>
      <c r="W64" s="479"/>
      <c r="X64" s="479"/>
      <c r="Y64" s="480">
        <f>SUM(Y61:Y63)</f>
        <v>658397.96006000019</v>
      </c>
      <c r="Z64" s="481"/>
      <c r="AA64" s="499">
        <f t="shared" si="15"/>
        <v>6638.4110000000801</v>
      </c>
      <c r="AB64" s="269">
        <f t="shared" si="16"/>
        <v>1.0185368222950205E-2</v>
      </c>
      <c r="AC64" s="243"/>
      <c r="AD64" s="479"/>
      <c r="AE64" s="479"/>
      <c r="AF64" s="480">
        <f>SUM(AF61:AF63)</f>
        <v>668075.57386000012</v>
      </c>
      <c r="AG64" s="481"/>
      <c r="AH64" s="499">
        <f t="shared" si="18"/>
        <v>9677.6137999999337</v>
      </c>
      <c r="AI64" s="269">
        <f t="shared" si="19"/>
        <v>1.4698729927896507E-2</v>
      </c>
      <c r="AJ64" s="243"/>
      <c r="AK64" s="479"/>
      <c r="AL64" s="479"/>
      <c r="AM64" s="480">
        <f>SUM(AM61:AM63)</f>
        <v>678845.3552600001</v>
      </c>
      <c r="AN64" s="481"/>
      <c r="AO64" s="499">
        <f t="shared" si="21"/>
        <v>10769.781399999978</v>
      </c>
      <c r="AP64" s="269">
        <f t="shared" si="22"/>
        <v>1.6120603448760217E-2</v>
      </c>
      <c r="AQ64" s="243"/>
      <c r="AR64" s="479"/>
      <c r="AS64" s="479"/>
      <c r="AT64" s="480">
        <f>SUM(AT61:AT63)</f>
        <v>687388.95756000013</v>
      </c>
      <c r="AU64" s="481"/>
      <c r="AV64" s="499">
        <f t="shared" si="24"/>
        <v>8543.6023000000278</v>
      </c>
      <c r="AW64" s="269">
        <f t="shared" si="25"/>
        <v>1.2585491281335789E-2</v>
      </c>
    </row>
    <row r="65" spans="1:53" ht="15" thickBot="1" x14ac:dyDescent="0.4">
      <c r="A65" s="330"/>
      <c r="B65" s="331"/>
      <c r="C65" s="332"/>
      <c r="D65" s="333"/>
      <c r="E65" s="332"/>
      <c r="F65" s="482"/>
      <c r="G65" s="483"/>
      <c r="H65" s="484"/>
      <c r="I65" s="340"/>
      <c r="J65" s="483"/>
      <c r="K65" s="484"/>
      <c r="L65" s="340"/>
      <c r="M65" s="338"/>
      <c r="N65" s="485"/>
      <c r="O65" s="340"/>
      <c r="P65" s="483"/>
      <c r="Q65" s="484"/>
      <c r="R65" s="340"/>
      <c r="S65" s="334"/>
      <c r="T65" s="338"/>
      <c r="U65" s="485"/>
      <c r="V65" s="243"/>
      <c r="W65" s="483"/>
      <c r="X65" s="484"/>
      <c r="Y65" s="340"/>
      <c r="Z65" s="334"/>
      <c r="AA65" s="338"/>
      <c r="AB65" s="485"/>
      <c r="AC65" s="243"/>
      <c r="AD65" s="483"/>
      <c r="AE65" s="484"/>
      <c r="AF65" s="340"/>
      <c r="AG65" s="334"/>
      <c r="AH65" s="338"/>
      <c r="AI65" s="485"/>
      <c r="AJ65" s="243"/>
      <c r="AK65" s="483"/>
      <c r="AL65" s="484"/>
      <c r="AM65" s="340"/>
      <c r="AN65" s="334"/>
      <c r="AO65" s="338"/>
      <c r="AP65" s="485"/>
      <c r="AQ65" s="243"/>
      <c r="AR65" s="483"/>
      <c r="AS65" s="484"/>
      <c r="AT65" s="340"/>
      <c r="AU65" s="334"/>
      <c r="AV65" s="338"/>
      <c r="AW65" s="485"/>
    </row>
    <row r="66" spans="1:53" x14ac:dyDescent="0.35">
      <c r="A66" s="237"/>
      <c r="B66" s="237"/>
      <c r="C66" s="237"/>
      <c r="D66" s="238"/>
      <c r="E66" s="237"/>
      <c r="F66" s="237"/>
      <c r="G66" s="237"/>
      <c r="H66" s="237"/>
      <c r="I66" s="253"/>
      <c r="J66" s="237"/>
      <c r="K66" s="237"/>
      <c r="L66" s="253"/>
      <c r="M66" s="237"/>
      <c r="N66" s="491"/>
      <c r="O66" s="253"/>
      <c r="P66" s="237"/>
      <c r="Q66" s="237"/>
      <c r="R66" s="253"/>
      <c r="S66" s="237"/>
      <c r="T66" s="237"/>
      <c r="U66" s="491"/>
      <c r="V66" s="243"/>
      <c r="W66" s="237"/>
      <c r="X66" s="237"/>
      <c r="Y66" s="253"/>
      <c r="Z66" s="237"/>
      <c r="AA66" s="237"/>
      <c r="AB66" s="491"/>
      <c r="AC66" s="243"/>
      <c r="AD66" s="237"/>
      <c r="AE66" s="237"/>
      <c r="AF66" s="253"/>
      <c r="AG66" s="237"/>
      <c r="AH66" s="237"/>
      <c r="AI66" s="491"/>
      <c r="AJ66" s="243"/>
      <c r="AK66" s="237"/>
      <c r="AL66" s="237"/>
      <c r="AM66" s="253"/>
      <c r="AN66" s="237"/>
      <c r="AO66" s="237"/>
      <c r="AP66" s="491"/>
      <c r="AQ66" s="243"/>
      <c r="AR66" s="237"/>
      <c r="AS66" s="237"/>
      <c r="AT66" s="253"/>
      <c r="AU66" s="237"/>
      <c r="AV66" s="237"/>
      <c r="AW66" s="491"/>
    </row>
    <row r="67" spans="1:53" x14ac:dyDescent="0.35">
      <c r="A67" s="237"/>
      <c r="B67" s="251" t="s">
        <v>55</v>
      </c>
      <c r="C67" s="237"/>
      <c r="D67" s="238"/>
      <c r="E67" s="237"/>
      <c r="F67" s="237"/>
      <c r="G67" s="341">
        <v>1.72E-2</v>
      </c>
      <c r="H67" s="237"/>
      <c r="I67" s="237"/>
      <c r="J67" s="341">
        <v>1.72E-2</v>
      </c>
      <c r="K67" s="237"/>
      <c r="L67" s="237"/>
      <c r="M67" s="237"/>
      <c r="N67" s="491"/>
      <c r="O67" s="237"/>
      <c r="P67" s="341">
        <v>1.72E-2</v>
      </c>
      <c r="Q67" s="237"/>
      <c r="R67" s="237"/>
      <c r="S67" s="237"/>
      <c r="T67" s="237"/>
      <c r="U67" s="491"/>
      <c r="V67" s="342"/>
      <c r="W67" s="341">
        <v>1.72E-2</v>
      </c>
      <c r="X67" s="237"/>
      <c r="Y67" s="237"/>
      <c r="Z67" s="237"/>
      <c r="AA67" s="237"/>
      <c r="AB67" s="491"/>
      <c r="AC67" s="342"/>
      <c r="AD67" s="341">
        <v>1.72E-2</v>
      </c>
      <c r="AE67" s="237"/>
      <c r="AF67" s="237"/>
      <c r="AG67" s="237"/>
      <c r="AH67" s="237"/>
      <c r="AI67" s="491"/>
      <c r="AJ67" s="342"/>
      <c r="AK67" s="341">
        <v>1.72E-2</v>
      </c>
      <c r="AL67" s="237"/>
      <c r="AM67" s="237"/>
      <c r="AN67" s="237"/>
      <c r="AO67" s="237"/>
      <c r="AP67" s="491"/>
      <c r="AQ67" s="342"/>
      <c r="AR67" s="341">
        <v>1.72E-2</v>
      </c>
      <c r="AS67" s="237"/>
      <c r="AT67" s="237"/>
      <c r="AU67" s="237"/>
      <c r="AV67" s="237"/>
      <c r="AW67" s="491"/>
    </row>
    <row r="68" spans="1:53" s="15" customFormat="1" x14ac:dyDescent="0.35">
      <c r="D68" s="225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</row>
    <row r="69" spans="1:53" s="15" customFormat="1" x14ac:dyDescent="0.35">
      <c r="D69" s="344">
        <v>0.63</v>
      </c>
      <c r="E69" s="345" t="s">
        <v>43</v>
      </c>
      <c r="F69" s="346"/>
      <c r="G69" s="347"/>
      <c r="H69" s="44"/>
      <c r="I69" s="44"/>
      <c r="J69" s="44"/>
      <c r="K69" s="14"/>
      <c r="L69" s="14"/>
      <c r="M69" s="14"/>
      <c r="N69" s="14"/>
      <c r="O69" s="14"/>
      <c r="P69" s="14"/>
      <c r="Q69" s="44"/>
      <c r="R69" s="14"/>
      <c r="S69" s="14"/>
      <c r="T69" s="14"/>
      <c r="U69" s="14"/>
      <c r="V69" s="14"/>
      <c r="W69" s="14"/>
      <c r="X69" s="44"/>
      <c r="Y69" s="14"/>
      <c r="Z69" s="14"/>
      <c r="AA69" s="14"/>
      <c r="AB69" s="14"/>
      <c r="AC69" s="14"/>
      <c r="AD69" s="14"/>
      <c r="AE69" s="44"/>
      <c r="AF69" s="14"/>
      <c r="AG69" s="14"/>
      <c r="AH69" s="14"/>
      <c r="AI69" s="14"/>
      <c r="AJ69" s="14"/>
      <c r="AK69" s="14"/>
      <c r="AL69" s="44"/>
      <c r="AM69" s="14"/>
      <c r="AN69" s="14"/>
      <c r="AO69" s="14"/>
      <c r="AP69" s="14"/>
      <c r="AQ69" s="14"/>
      <c r="AR69" s="14"/>
      <c r="AS69" s="44"/>
      <c r="AT69" s="14"/>
      <c r="AU69" s="14"/>
      <c r="AV69" s="14"/>
      <c r="AW69" s="14"/>
      <c r="AX69" s="14"/>
      <c r="AY69" s="14"/>
    </row>
    <row r="70" spans="1:53" s="15" customFormat="1" x14ac:dyDescent="0.35">
      <c r="D70" s="348">
        <v>0.18</v>
      </c>
      <c r="E70" s="349" t="s">
        <v>44</v>
      </c>
      <c r="F70" s="350"/>
      <c r="G70" s="351"/>
      <c r="H70" s="44"/>
      <c r="I70" s="44"/>
      <c r="J70" s="44"/>
      <c r="K70" s="14"/>
      <c r="L70" s="14"/>
      <c r="M70" s="14"/>
      <c r="N70" s="14"/>
      <c r="O70" s="14"/>
      <c r="P70" s="14"/>
      <c r="Q70" s="44"/>
      <c r="R70" s="14"/>
      <c r="S70" s="14"/>
      <c r="T70" s="14"/>
      <c r="U70" s="14"/>
      <c r="V70" s="14"/>
      <c r="W70" s="14"/>
      <c r="X70" s="44"/>
      <c r="Y70" s="14"/>
      <c r="Z70" s="14"/>
      <c r="AA70" s="14"/>
      <c r="AB70" s="14"/>
      <c r="AC70" s="14"/>
      <c r="AD70" s="14"/>
      <c r="AE70" s="44"/>
      <c r="AF70" s="14"/>
      <c r="AG70" s="14"/>
      <c r="AH70" s="14"/>
      <c r="AI70" s="14"/>
      <c r="AJ70" s="14"/>
      <c r="AK70" s="14"/>
      <c r="AL70" s="44"/>
      <c r="AM70" s="14"/>
      <c r="AN70" s="14"/>
      <c r="AO70" s="14"/>
      <c r="AP70" s="14"/>
      <c r="AQ70" s="14"/>
      <c r="AR70" s="14"/>
      <c r="AS70" s="44"/>
      <c r="AT70" s="14"/>
      <c r="AU70" s="14"/>
      <c r="AV70" s="14"/>
      <c r="AW70" s="14"/>
      <c r="AX70" s="14"/>
      <c r="AY70" s="14"/>
    </row>
    <row r="71" spans="1:53" s="15" customFormat="1" x14ac:dyDescent="0.35">
      <c r="D71" s="352">
        <v>0.19</v>
      </c>
      <c r="E71" s="353" t="s">
        <v>45</v>
      </c>
      <c r="F71" s="354"/>
      <c r="G71" s="355"/>
      <c r="H71" s="44"/>
      <c r="I71" s="44"/>
      <c r="J71" s="44"/>
      <c r="K71" s="14"/>
      <c r="L71" s="14"/>
      <c r="M71" s="14"/>
      <c r="N71" s="14"/>
      <c r="O71" s="14"/>
      <c r="P71" s="14"/>
      <c r="Q71" s="44"/>
      <c r="R71" s="14"/>
      <c r="S71" s="14"/>
      <c r="T71" s="14"/>
      <c r="U71" s="14"/>
      <c r="V71" s="14"/>
      <c r="W71" s="14"/>
      <c r="X71" s="44"/>
      <c r="Y71" s="14"/>
      <c r="Z71" s="14"/>
      <c r="AA71" s="14"/>
      <c r="AB71" s="14"/>
      <c r="AC71" s="14"/>
      <c r="AD71" s="14"/>
      <c r="AE71" s="44"/>
      <c r="AF71" s="14"/>
      <c r="AG71" s="14"/>
      <c r="AH71" s="14"/>
      <c r="AI71" s="14"/>
      <c r="AJ71" s="14"/>
      <c r="AK71" s="14"/>
      <c r="AL71" s="44"/>
      <c r="AM71" s="14"/>
      <c r="AN71" s="14"/>
      <c r="AO71" s="14"/>
      <c r="AP71" s="14"/>
      <c r="AQ71" s="14"/>
      <c r="AR71" s="14"/>
      <c r="AS71" s="44"/>
      <c r="AT71" s="14"/>
      <c r="AU71" s="14"/>
      <c r="AV71" s="14"/>
      <c r="AW71" s="14"/>
      <c r="AX71" s="14"/>
      <c r="AY71" s="14"/>
    </row>
    <row r="72" spans="1:53" x14ac:dyDescent="0.35">
      <c r="A72" s="237"/>
      <c r="B72" s="237"/>
      <c r="C72" s="237"/>
      <c r="D72" s="238"/>
      <c r="E72" s="237"/>
      <c r="F72" s="237"/>
      <c r="G72" s="15"/>
      <c r="H72" s="15"/>
      <c r="I72" s="15"/>
      <c r="J72" s="359"/>
      <c r="K72" s="359"/>
      <c r="L72" s="359"/>
      <c r="M72" s="359"/>
      <c r="Q72" s="359"/>
      <c r="R72" s="359"/>
      <c r="S72" s="359"/>
      <c r="T72" s="359"/>
      <c r="X72" s="359"/>
      <c r="Y72" s="359"/>
      <c r="Z72" s="359"/>
      <c r="AA72" s="359"/>
      <c r="AE72" s="359"/>
      <c r="AF72" s="359"/>
      <c r="AG72" s="359"/>
      <c r="AH72" s="359"/>
      <c r="AL72" s="359"/>
      <c r="AM72" s="359"/>
      <c r="AN72" s="359"/>
      <c r="AO72" s="359"/>
      <c r="AS72" s="359"/>
      <c r="AT72" s="359"/>
      <c r="AU72" s="359"/>
      <c r="AV72" s="359"/>
    </row>
    <row r="73" spans="1:53" x14ac:dyDescent="0.35">
      <c r="A73" s="237"/>
      <c r="B73" s="237"/>
      <c r="C73" s="237"/>
      <c r="D73" s="238"/>
      <c r="E73" s="237"/>
      <c r="F73" s="237"/>
      <c r="G73" s="15"/>
      <c r="H73" s="15"/>
      <c r="I73" s="15"/>
      <c r="J73" s="359"/>
      <c r="K73" s="359"/>
      <c r="L73" s="359"/>
      <c r="M73" s="359"/>
      <c r="Q73" s="359"/>
      <c r="R73" s="359"/>
      <c r="S73" s="359"/>
      <c r="T73" s="359"/>
      <c r="X73" s="359"/>
      <c r="Y73" s="359"/>
      <c r="Z73" s="359"/>
      <c r="AA73" s="359"/>
      <c r="AE73" s="359"/>
      <c r="AF73" s="359"/>
      <c r="AG73" s="359"/>
      <c r="AH73" s="359"/>
      <c r="AL73" s="359"/>
      <c r="AM73" s="359"/>
      <c r="AN73" s="359"/>
      <c r="AO73" s="359"/>
      <c r="AS73" s="359"/>
      <c r="AT73" s="359"/>
      <c r="AU73" s="359"/>
      <c r="AV73" s="359"/>
    </row>
    <row r="74" spans="1:53" x14ac:dyDescent="0.35">
      <c r="A74" s="237"/>
      <c r="B74" s="237"/>
      <c r="C74" s="237"/>
      <c r="D74" s="238"/>
      <c r="E74" s="237"/>
      <c r="F74" s="237"/>
      <c r="G74" s="15"/>
      <c r="H74" s="15"/>
      <c r="I74" s="15"/>
      <c r="J74" s="359"/>
      <c r="K74" s="359"/>
      <c r="L74" s="359"/>
      <c r="M74" s="359"/>
      <c r="Q74" s="359"/>
      <c r="R74" s="359"/>
      <c r="S74" s="359"/>
      <c r="T74" s="359"/>
      <c r="X74" s="359"/>
      <c r="Y74" s="359"/>
      <c r="Z74" s="359"/>
      <c r="AA74" s="359"/>
      <c r="AE74" s="359"/>
      <c r="AF74" s="359"/>
      <c r="AG74" s="359"/>
      <c r="AH74" s="359"/>
      <c r="AL74" s="359"/>
      <c r="AM74" s="359"/>
      <c r="AN74" s="359"/>
      <c r="AO74" s="359"/>
      <c r="AS74" s="359"/>
      <c r="AT74" s="359"/>
      <c r="AU74" s="359"/>
      <c r="AV74" s="359"/>
    </row>
    <row r="75" spans="1:53" x14ac:dyDescent="0.35">
      <c r="A75" s="237"/>
      <c r="B75" s="237"/>
      <c r="C75" s="237"/>
      <c r="D75" s="238"/>
      <c r="E75" s="237"/>
      <c r="F75" s="237"/>
      <c r="G75" s="15"/>
      <c r="H75" s="15"/>
      <c r="I75" s="15"/>
      <c r="J75" s="359"/>
      <c r="K75" s="359"/>
      <c r="L75" s="359"/>
      <c r="M75" s="359"/>
      <c r="Q75" s="359"/>
      <c r="R75" s="359"/>
      <c r="S75" s="359"/>
      <c r="T75" s="359"/>
      <c r="X75" s="359"/>
      <c r="Y75" s="359"/>
      <c r="Z75" s="359"/>
      <c r="AA75" s="359"/>
      <c r="AE75" s="359"/>
      <c r="AF75" s="359"/>
      <c r="AG75" s="359"/>
      <c r="AH75" s="359"/>
      <c r="AL75" s="359"/>
      <c r="AM75" s="359"/>
      <c r="AN75" s="359"/>
      <c r="AO75" s="359"/>
      <c r="AS75" s="359"/>
      <c r="AT75" s="359"/>
      <c r="AU75" s="359"/>
      <c r="AV75" s="359"/>
    </row>
    <row r="76" spans="1:53" x14ac:dyDescent="0.35">
      <c r="A76" s="237"/>
      <c r="B76" s="237"/>
      <c r="C76" s="237"/>
      <c r="D76" s="238"/>
      <c r="E76" s="237"/>
      <c r="F76" s="237"/>
      <c r="G76" s="15"/>
      <c r="H76" s="15"/>
      <c r="I76" s="15"/>
      <c r="J76" s="359"/>
      <c r="K76" s="359"/>
      <c r="L76" s="359"/>
      <c r="M76" s="359"/>
      <c r="Q76" s="359"/>
      <c r="R76" s="359"/>
      <c r="S76" s="359"/>
      <c r="T76" s="359"/>
      <c r="X76" s="359"/>
      <c r="Y76" s="359"/>
      <c r="Z76" s="359"/>
      <c r="AA76" s="359"/>
      <c r="AE76" s="359"/>
      <c r="AF76" s="359"/>
      <c r="AG76" s="359"/>
      <c r="AH76" s="359"/>
      <c r="AL76" s="359"/>
      <c r="AM76" s="359"/>
      <c r="AN76" s="359"/>
      <c r="AO76" s="359"/>
      <c r="AS76" s="359"/>
      <c r="AT76" s="359"/>
      <c r="AU76" s="359"/>
      <c r="AV76" s="359"/>
    </row>
    <row r="77" spans="1:53" x14ac:dyDescent="0.35">
      <c r="A77" s="237"/>
      <c r="B77" s="237"/>
      <c r="C77" s="237"/>
      <c r="D77" s="238"/>
      <c r="E77" s="237"/>
      <c r="F77" s="237"/>
      <c r="G77" s="15"/>
      <c r="H77" s="15"/>
      <c r="I77" s="15"/>
      <c r="J77" s="359"/>
      <c r="K77" s="359"/>
      <c r="L77" s="359"/>
      <c r="M77" s="359"/>
      <c r="Q77" s="359"/>
      <c r="R77" s="359"/>
      <c r="S77" s="359"/>
      <c r="T77" s="359"/>
      <c r="X77" s="359"/>
      <c r="Y77" s="359"/>
      <c r="Z77" s="359"/>
      <c r="AA77" s="359"/>
      <c r="AE77" s="359"/>
      <c r="AF77" s="359"/>
      <c r="AG77" s="359"/>
      <c r="AH77" s="359"/>
      <c r="AL77" s="359"/>
      <c r="AM77" s="359"/>
      <c r="AN77" s="359"/>
      <c r="AO77" s="359"/>
      <c r="AS77" s="359"/>
      <c r="AT77" s="359"/>
      <c r="AU77" s="359"/>
      <c r="AV77" s="359"/>
    </row>
    <row r="78" spans="1:53" x14ac:dyDescent="0.35">
      <c r="A78" s="237"/>
      <c r="B78" s="237"/>
      <c r="C78" s="237"/>
      <c r="D78" s="238"/>
      <c r="E78" s="237"/>
      <c r="F78" s="237"/>
      <c r="G78" s="15"/>
      <c r="H78" s="15"/>
      <c r="I78" s="15"/>
      <c r="J78" s="359"/>
      <c r="K78" s="359"/>
      <c r="L78" s="359"/>
      <c r="M78" s="359"/>
      <c r="Q78" s="359"/>
      <c r="R78" s="359"/>
      <c r="S78" s="359"/>
      <c r="T78" s="359"/>
      <c r="X78" s="359"/>
      <c r="Y78" s="359"/>
      <c r="Z78" s="359"/>
      <c r="AA78" s="359"/>
      <c r="AE78" s="359"/>
      <c r="AF78" s="359"/>
      <c r="AG78" s="359"/>
      <c r="AH78" s="359"/>
      <c r="AL78" s="359"/>
      <c r="AM78" s="359"/>
      <c r="AN78" s="359"/>
      <c r="AO78" s="359"/>
      <c r="AS78" s="359"/>
      <c r="AT78" s="359"/>
      <c r="AU78" s="359"/>
      <c r="AV78" s="359"/>
    </row>
    <row r="79" spans="1:53" x14ac:dyDescent="0.35">
      <c r="A79" s="237"/>
      <c r="B79" s="237"/>
      <c r="C79" s="237"/>
      <c r="D79" s="238"/>
      <c r="E79" s="237"/>
      <c r="F79" s="237"/>
      <c r="G79" s="15"/>
      <c r="H79" s="15"/>
      <c r="I79" s="15"/>
      <c r="J79" s="359"/>
      <c r="K79" s="359"/>
      <c r="L79" s="359"/>
      <c r="M79" s="359"/>
      <c r="Q79" s="359"/>
      <c r="R79" s="359"/>
      <c r="S79" s="359"/>
      <c r="T79" s="359"/>
      <c r="X79" s="359"/>
      <c r="Y79" s="359"/>
      <c r="Z79" s="359"/>
      <c r="AA79" s="359"/>
      <c r="AE79" s="359"/>
      <c r="AF79" s="359"/>
      <c r="AG79" s="359"/>
      <c r="AH79" s="359"/>
      <c r="AL79" s="359"/>
      <c r="AM79" s="359"/>
      <c r="AN79" s="359"/>
      <c r="AO79" s="359"/>
      <c r="AS79" s="359"/>
      <c r="AT79" s="359"/>
      <c r="AU79" s="359"/>
      <c r="AV79" s="359"/>
    </row>
    <row r="80" spans="1:53" x14ac:dyDescent="0.35">
      <c r="A80" s="237"/>
      <c r="B80" s="237"/>
      <c r="C80" s="237"/>
      <c r="D80" s="238"/>
      <c r="E80" s="237"/>
      <c r="F80" s="237"/>
      <c r="G80" s="15"/>
      <c r="H80" s="15"/>
      <c r="I80" s="15"/>
      <c r="J80" s="359"/>
      <c r="K80" s="359"/>
      <c r="L80" s="359"/>
      <c r="M80" s="359"/>
      <c r="Q80" s="359"/>
      <c r="R80" s="359"/>
      <c r="S80" s="359"/>
      <c r="T80" s="359"/>
      <c r="X80" s="359"/>
      <c r="Y80" s="359"/>
      <c r="Z80" s="359"/>
      <c r="AA80" s="359"/>
      <c r="AE80" s="359"/>
      <c r="AF80" s="359"/>
      <c r="AG80" s="359"/>
      <c r="AH80" s="359"/>
      <c r="AL80" s="359"/>
      <c r="AM80" s="359"/>
      <c r="AN80" s="359"/>
      <c r="AO80" s="359"/>
      <c r="AS80" s="359"/>
      <c r="AT80" s="359"/>
      <c r="AU80" s="359"/>
      <c r="AV80" s="359"/>
    </row>
    <row r="81" spans="1:48" x14ac:dyDescent="0.35">
      <c r="A81" s="237"/>
      <c r="B81" s="237"/>
      <c r="C81" s="237"/>
      <c r="D81" s="238"/>
      <c r="E81" s="237"/>
      <c r="F81" s="237"/>
      <c r="G81" s="15"/>
      <c r="H81" s="15"/>
      <c r="I81" s="15"/>
      <c r="J81" s="359"/>
      <c r="K81" s="359"/>
      <c r="L81" s="359"/>
      <c r="M81" s="359"/>
      <c r="Q81" s="359"/>
      <c r="R81" s="359"/>
      <c r="S81" s="359"/>
      <c r="T81" s="359"/>
      <c r="X81" s="359"/>
      <c r="Y81" s="359"/>
      <c r="Z81" s="359"/>
      <c r="AA81" s="359"/>
      <c r="AE81" s="359"/>
      <c r="AF81" s="359"/>
      <c r="AG81" s="359"/>
      <c r="AH81" s="359"/>
      <c r="AL81" s="359"/>
      <c r="AM81" s="359"/>
      <c r="AN81" s="359"/>
      <c r="AO81" s="359"/>
      <c r="AS81" s="359"/>
      <c r="AT81" s="359"/>
      <c r="AU81" s="359"/>
      <c r="AV81" s="359"/>
    </row>
    <row r="82" spans="1:48" x14ac:dyDescent="0.35">
      <c r="A82" s="237"/>
      <c r="B82" s="237"/>
      <c r="C82" s="237"/>
      <c r="D82" s="238"/>
      <c r="E82" s="237"/>
      <c r="F82" s="237"/>
      <c r="G82" s="15"/>
      <c r="H82" s="15"/>
      <c r="I82" s="15"/>
      <c r="J82" s="359"/>
      <c r="K82" s="359"/>
      <c r="L82" s="359"/>
      <c r="M82" s="359"/>
      <c r="Q82" s="359"/>
      <c r="R82" s="359"/>
      <c r="S82" s="359"/>
      <c r="T82" s="359"/>
      <c r="X82" s="359"/>
      <c r="Y82" s="359"/>
      <c r="Z82" s="359"/>
      <c r="AA82" s="359"/>
      <c r="AE82" s="359"/>
      <c r="AF82" s="359"/>
      <c r="AG82" s="359"/>
      <c r="AH82" s="359"/>
      <c r="AL82" s="359"/>
      <c r="AM82" s="359"/>
      <c r="AN82" s="359"/>
      <c r="AO82" s="359"/>
      <c r="AS82" s="359"/>
      <c r="AT82" s="359"/>
      <c r="AU82" s="359"/>
      <c r="AV82" s="359"/>
    </row>
    <row r="83" spans="1:48" x14ac:dyDescent="0.35">
      <c r="A83" s="237"/>
      <c r="B83" s="237"/>
      <c r="C83" s="237"/>
      <c r="D83" s="238"/>
      <c r="E83" s="237"/>
      <c r="F83" s="237"/>
      <c r="G83" s="15"/>
      <c r="H83" s="15"/>
      <c r="I83" s="15"/>
      <c r="J83" s="359"/>
      <c r="K83" s="359"/>
      <c r="L83" s="359"/>
      <c r="M83" s="359"/>
      <c r="Q83" s="359"/>
      <c r="R83" s="359"/>
      <c r="S83" s="359"/>
      <c r="T83" s="359"/>
      <c r="X83" s="359"/>
      <c r="Y83" s="359"/>
      <c r="Z83" s="359"/>
      <c r="AA83" s="359"/>
      <c r="AE83" s="359"/>
      <c r="AF83" s="359"/>
      <c r="AG83" s="359"/>
      <c r="AH83" s="359"/>
      <c r="AL83" s="359"/>
      <c r="AM83" s="359"/>
      <c r="AN83" s="359"/>
      <c r="AO83" s="359"/>
      <c r="AS83" s="359"/>
      <c r="AT83" s="359"/>
      <c r="AU83" s="359"/>
      <c r="AV83" s="359"/>
    </row>
    <row r="84" spans="1:48" x14ac:dyDescent="0.35">
      <c r="A84" s="237"/>
      <c r="B84" s="237"/>
      <c r="C84" s="237"/>
      <c r="D84" s="238"/>
      <c r="E84" s="237"/>
      <c r="F84" s="237"/>
      <c r="G84" s="15"/>
      <c r="H84" s="15"/>
      <c r="I84" s="15"/>
      <c r="J84" s="359"/>
      <c r="K84" s="359"/>
      <c r="L84" s="359"/>
      <c r="M84" s="359"/>
      <c r="Q84" s="359"/>
      <c r="R84" s="359"/>
      <c r="S84" s="359"/>
      <c r="T84" s="359"/>
      <c r="X84" s="359"/>
      <c r="Y84" s="359"/>
      <c r="Z84" s="359"/>
      <c r="AA84" s="359"/>
      <c r="AE84" s="359"/>
      <c r="AF84" s="359"/>
      <c r="AG84" s="359"/>
      <c r="AH84" s="359"/>
      <c r="AL84" s="359"/>
      <c r="AM84" s="359"/>
      <c r="AN84" s="359"/>
      <c r="AO84" s="359"/>
      <c r="AS84" s="359"/>
      <c r="AT84" s="359"/>
      <c r="AU84" s="359"/>
      <c r="AV84" s="359"/>
    </row>
    <row r="85" spans="1:48" x14ac:dyDescent="0.35">
      <c r="A85" s="237"/>
      <c r="B85" s="237"/>
      <c r="C85" s="237"/>
      <c r="D85" s="238"/>
      <c r="E85" s="237"/>
      <c r="F85" s="237"/>
      <c r="G85" s="15"/>
      <c r="H85" s="15"/>
      <c r="I85" s="15"/>
      <c r="J85" s="359"/>
      <c r="K85" s="359"/>
      <c r="L85" s="359"/>
      <c r="M85" s="359"/>
      <c r="Q85" s="359"/>
      <c r="R85" s="359"/>
      <c r="S85" s="359"/>
      <c r="T85" s="359"/>
      <c r="X85" s="359"/>
      <c r="Y85" s="359"/>
      <c r="Z85" s="359"/>
      <c r="AA85" s="359"/>
      <c r="AE85" s="359"/>
      <c r="AF85" s="359"/>
      <c r="AG85" s="359"/>
      <c r="AH85" s="359"/>
      <c r="AL85" s="359"/>
      <c r="AM85" s="359"/>
      <c r="AN85" s="359"/>
      <c r="AO85" s="359"/>
      <c r="AS85" s="359"/>
      <c r="AT85" s="359"/>
      <c r="AU85" s="359"/>
      <c r="AV85" s="359"/>
    </row>
    <row r="86" spans="1:48" x14ac:dyDescent="0.35">
      <c r="A86" s="237"/>
      <c r="B86" s="237"/>
      <c r="C86" s="237"/>
      <c r="D86" s="238"/>
      <c r="E86" s="237"/>
      <c r="F86" s="237"/>
      <c r="G86" s="15"/>
      <c r="H86" s="15"/>
      <c r="I86" s="15"/>
      <c r="J86" s="359"/>
      <c r="K86" s="359"/>
      <c r="L86" s="359"/>
      <c r="M86" s="359"/>
      <c r="Q86" s="359"/>
      <c r="R86" s="359"/>
      <c r="S86" s="359"/>
      <c r="T86" s="359"/>
      <c r="X86" s="359"/>
      <c r="Y86" s="359"/>
      <c r="Z86" s="359"/>
      <c r="AA86" s="359"/>
      <c r="AE86" s="359"/>
      <c r="AF86" s="359"/>
      <c r="AG86" s="359"/>
      <c r="AH86" s="359"/>
      <c r="AL86" s="359"/>
      <c r="AM86" s="359"/>
      <c r="AN86" s="359"/>
      <c r="AO86" s="359"/>
      <c r="AS86" s="359"/>
      <c r="AT86" s="359"/>
      <c r="AU86" s="359"/>
      <c r="AV86" s="359"/>
    </row>
    <row r="87" spans="1:48" x14ac:dyDescent="0.35">
      <c r="A87" s="237"/>
      <c r="B87" s="237"/>
      <c r="C87" s="237"/>
      <c r="D87" s="238"/>
      <c r="E87" s="237"/>
      <c r="F87" s="237"/>
      <c r="G87" s="15"/>
      <c r="H87" s="15"/>
      <c r="I87" s="15"/>
      <c r="J87" s="359"/>
      <c r="K87" s="359"/>
      <c r="L87" s="359"/>
      <c r="M87" s="359"/>
      <c r="Q87" s="359"/>
      <c r="R87" s="359"/>
      <c r="S87" s="359"/>
      <c r="T87" s="359"/>
      <c r="X87" s="359"/>
      <c r="Y87" s="359"/>
      <c r="Z87" s="359"/>
      <c r="AA87" s="359"/>
      <c r="AE87" s="359"/>
      <c r="AF87" s="359"/>
      <c r="AG87" s="359"/>
      <c r="AH87" s="359"/>
      <c r="AL87" s="359"/>
      <c r="AM87" s="359"/>
      <c r="AN87" s="359"/>
      <c r="AO87" s="359"/>
      <c r="AS87" s="359"/>
      <c r="AT87" s="359"/>
      <c r="AU87" s="359"/>
      <c r="AV87" s="359"/>
    </row>
    <row r="88" spans="1:48" x14ac:dyDescent="0.35">
      <c r="A88" s="237"/>
      <c r="B88" s="237"/>
      <c r="C88" s="237"/>
      <c r="D88" s="238"/>
      <c r="E88" s="237"/>
      <c r="F88" s="237"/>
      <c r="G88" s="15"/>
      <c r="H88" s="15"/>
      <c r="I88" s="15"/>
      <c r="J88" s="359"/>
      <c r="K88" s="359"/>
      <c r="L88" s="359"/>
      <c r="M88" s="359"/>
      <c r="Q88" s="359"/>
      <c r="R88" s="359"/>
      <c r="S88" s="359"/>
      <c r="T88" s="359"/>
      <c r="X88" s="359"/>
      <c r="Y88" s="359"/>
      <c r="Z88" s="359"/>
      <c r="AA88" s="359"/>
      <c r="AE88" s="359"/>
      <c r="AF88" s="359"/>
      <c r="AG88" s="359"/>
      <c r="AH88" s="359"/>
      <c r="AL88" s="359"/>
      <c r="AM88" s="359"/>
      <c r="AN88" s="359"/>
      <c r="AO88" s="359"/>
      <c r="AS88" s="359"/>
      <c r="AT88" s="359"/>
      <c r="AU88" s="359"/>
      <c r="AV88" s="359"/>
    </row>
    <row r="89" spans="1:48" x14ac:dyDescent="0.35">
      <c r="A89" s="237"/>
      <c r="B89" s="237"/>
      <c r="C89" s="237"/>
      <c r="D89" s="238"/>
      <c r="E89" s="237"/>
      <c r="F89" s="237"/>
      <c r="G89" s="15"/>
      <c r="H89" s="15"/>
      <c r="I89" s="15"/>
      <c r="J89" s="359"/>
      <c r="K89" s="359"/>
      <c r="L89" s="359"/>
      <c r="M89" s="359"/>
      <c r="Q89" s="359"/>
      <c r="R89" s="359"/>
      <c r="S89" s="359"/>
      <c r="T89" s="359"/>
      <c r="X89" s="359"/>
      <c r="Y89" s="359"/>
      <c r="Z89" s="359"/>
      <c r="AA89" s="359"/>
      <c r="AE89" s="359"/>
      <c r="AF89" s="359"/>
      <c r="AG89" s="359"/>
      <c r="AH89" s="359"/>
      <c r="AL89" s="359"/>
      <c r="AM89" s="359"/>
      <c r="AN89" s="359"/>
      <c r="AO89" s="359"/>
      <c r="AS89" s="359"/>
      <c r="AT89" s="359"/>
      <c r="AU89" s="359"/>
      <c r="AV89" s="359"/>
    </row>
    <row r="90" spans="1:48" x14ac:dyDescent="0.35">
      <c r="A90" s="237"/>
      <c r="B90" s="237"/>
      <c r="C90" s="237"/>
      <c r="D90" s="238"/>
      <c r="E90" s="237"/>
      <c r="F90" s="237"/>
      <c r="G90" s="15"/>
      <c r="H90" s="15"/>
      <c r="I90" s="15"/>
      <c r="J90" s="359"/>
      <c r="K90" s="359"/>
      <c r="L90" s="359"/>
      <c r="M90" s="359"/>
      <c r="Q90" s="359"/>
      <c r="R90" s="359"/>
      <c r="S90" s="359"/>
      <c r="T90" s="359"/>
      <c r="X90" s="359"/>
      <c r="Y90" s="359"/>
      <c r="Z90" s="359"/>
      <c r="AA90" s="359"/>
      <c r="AE90" s="359"/>
      <c r="AF90" s="359"/>
      <c r="AG90" s="359"/>
      <c r="AH90" s="359"/>
      <c r="AL90" s="359"/>
      <c r="AM90" s="359"/>
      <c r="AN90" s="359"/>
      <c r="AO90" s="359"/>
      <c r="AS90" s="359"/>
      <c r="AT90" s="359"/>
      <c r="AU90" s="359"/>
      <c r="AV90" s="359"/>
    </row>
    <row r="91" spans="1:48" x14ac:dyDescent="0.35">
      <c r="A91" s="237"/>
      <c r="B91" s="237"/>
      <c r="C91" s="237"/>
      <c r="D91" s="238"/>
      <c r="E91" s="237"/>
      <c r="F91" s="237"/>
      <c r="G91" s="15"/>
      <c r="H91" s="15"/>
      <c r="I91" s="15"/>
      <c r="J91" s="359"/>
      <c r="K91" s="359"/>
      <c r="L91" s="359"/>
      <c r="M91" s="359"/>
      <c r="Q91" s="359"/>
      <c r="R91" s="359"/>
      <c r="S91" s="359"/>
      <c r="T91" s="359"/>
      <c r="X91" s="359"/>
      <c r="Y91" s="359"/>
      <c r="Z91" s="359"/>
      <c r="AA91" s="359"/>
      <c r="AE91" s="359"/>
      <c r="AF91" s="359"/>
      <c r="AG91" s="359"/>
      <c r="AH91" s="359"/>
      <c r="AL91" s="359"/>
      <c r="AM91" s="359"/>
      <c r="AN91" s="359"/>
      <c r="AO91" s="359"/>
      <c r="AS91" s="359"/>
      <c r="AT91" s="359"/>
      <c r="AU91" s="359"/>
      <c r="AV91" s="359"/>
    </row>
    <row r="92" spans="1:48" x14ac:dyDescent="0.35">
      <c r="A92" s="237"/>
      <c r="B92" s="237"/>
      <c r="C92" s="237"/>
      <c r="D92" s="238"/>
      <c r="E92" s="237"/>
      <c r="F92" s="237"/>
      <c r="G92" s="15"/>
      <c r="H92" s="15"/>
      <c r="I92" s="15"/>
      <c r="J92" s="359"/>
      <c r="K92" s="359"/>
      <c r="L92" s="359"/>
      <c r="M92" s="359"/>
      <c r="Q92" s="359"/>
      <c r="R92" s="359"/>
      <c r="S92" s="359"/>
      <c r="T92" s="359"/>
      <c r="X92" s="359"/>
      <c r="Y92" s="359"/>
      <c r="Z92" s="359"/>
      <c r="AA92" s="359"/>
      <c r="AE92" s="359"/>
      <c r="AF92" s="359"/>
      <c r="AG92" s="359"/>
      <c r="AH92" s="359"/>
      <c r="AL92" s="359"/>
      <c r="AM92" s="359"/>
      <c r="AN92" s="359"/>
      <c r="AO92" s="359"/>
      <c r="AS92" s="359"/>
      <c r="AT92" s="359"/>
      <c r="AU92" s="359"/>
      <c r="AV92" s="359"/>
    </row>
    <row r="93" spans="1:48" x14ac:dyDescent="0.35">
      <c r="A93" s="237"/>
      <c r="B93" s="237"/>
      <c r="C93" s="237"/>
      <c r="D93" s="238"/>
      <c r="E93" s="237"/>
      <c r="F93" s="237"/>
      <c r="G93" s="15"/>
      <c r="H93" s="15"/>
      <c r="I93" s="15"/>
      <c r="J93" s="359"/>
      <c r="K93" s="359"/>
      <c r="L93" s="359"/>
      <c r="M93" s="359"/>
      <c r="Q93" s="359"/>
      <c r="R93" s="359"/>
      <c r="S93" s="359"/>
      <c r="T93" s="359"/>
      <c r="X93" s="359"/>
      <c r="Y93" s="359"/>
      <c r="Z93" s="359"/>
      <c r="AA93" s="359"/>
      <c r="AE93" s="359"/>
      <c r="AF93" s="359"/>
      <c r="AG93" s="359"/>
      <c r="AH93" s="359"/>
      <c r="AL93" s="359"/>
      <c r="AM93" s="359"/>
      <c r="AN93" s="359"/>
      <c r="AO93" s="359"/>
      <c r="AS93" s="359"/>
      <c r="AT93" s="359"/>
      <c r="AU93" s="359"/>
      <c r="AV93" s="359"/>
    </row>
    <row r="94" spans="1:48" x14ac:dyDescent="0.35">
      <c r="A94" s="237"/>
      <c r="B94" s="237"/>
      <c r="C94" s="237"/>
      <c r="D94" s="238"/>
      <c r="E94" s="237"/>
      <c r="F94" s="237"/>
      <c r="G94" s="15"/>
      <c r="H94" s="15"/>
      <c r="I94" s="15"/>
      <c r="J94" s="359"/>
      <c r="K94" s="359"/>
      <c r="L94" s="359"/>
      <c r="M94" s="359"/>
      <c r="Q94" s="359"/>
      <c r="R94" s="359"/>
      <c r="S94" s="359"/>
      <c r="T94" s="359"/>
      <c r="X94" s="359"/>
      <c r="Y94" s="359"/>
      <c r="Z94" s="359"/>
      <c r="AA94" s="359"/>
      <c r="AE94" s="359"/>
      <c r="AF94" s="359"/>
      <c r="AG94" s="359"/>
      <c r="AH94" s="359"/>
      <c r="AL94" s="359"/>
      <c r="AM94" s="359"/>
      <c r="AN94" s="359"/>
      <c r="AO94" s="359"/>
      <c r="AS94" s="359"/>
      <c r="AT94" s="359"/>
      <c r="AU94" s="359"/>
      <c r="AV94" s="359"/>
    </row>
    <row r="95" spans="1:48" x14ac:dyDescent="0.35">
      <c r="A95" s="237"/>
      <c r="B95" s="237"/>
      <c r="C95" s="237"/>
      <c r="D95" s="238"/>
      <c r="E95" s="237"/>
      <c r="F95" s="237"/>
      <c r="G95" s="15"/>
      <c r="H95" s="15"/>
      <c r="I95" s="15"/>
      <c r="J95" s="359"/>
      <c r="K95" s="359"/>
      <c r="L95" s="359"/>
      <c r="M95" s="359"/>
      <c r="Q95" s="359"/>
      <c r="R95" s="359"/>
      <c r="S95" s="359"/>
      <c r="T95" s="359"/>
      <c r="X95" s="359"/>
      <c r="Y95" s="359"/>
      <c r="Z95" s="359"/>
      <c r="AA95" s="359"/>
      <c r="AE95" s="359"/>
      <c r="AF95" s="359"/>
      <c r="AG95" s="359"/>
      <c r="AH95" s="359"/>
      <c r="AL95" s="359"/>
      <c r="AM95" s="359"/>
      <c r="AN95" s="359"/>
      <c r="AO95" s="359"/>
      <c r="AS95" s="359"/>
      <c r="AT95" s="359"/>
      <c r="AU95" s="359"/>
      <c r="AV95" s="359"/>
    </row>
    <row r="96" spans="1:48" x14ac:dyDescent="0.35">
      <c r="A96" s="237"/>
      <c r="B96" s="237"/>
      <c r="C96" s="237"/>
      <c r="D96" s="238"/>
      <c r="E96" s="237"/>
      <c r="F96" s="237"/>
      <c r="G96" s="15"/>
      <c r="H96" s="15"/>
      <c r="I96" s="15"/>
      <c r="J96" s="359"/>
      <c r="K96" s="359"/>
      <c r="L96" s="359"/>
      <c r="M96" s="359"/>
      <c r="Q96" s="359"/>
      <c r="R96" s="359"/>
      <c r="S96" s="359"/>
      <c r="T96" s="359"/>
      <c r="X96" s="359"/>
      <c r="Y96" s="359"/>
      <c r="Z96" s="359"/>
      <c r="AA96" s="359"/>
      <c r="AE96" s="359"/>
      <c r="AF96" s="359"/>
      <c r="AG96" s="359"/>
      <c r="AH96" s="359"/>
      <c r="AL96" s="359"/>
      <c r="AM96" s="359"/>
      <c r="AN96" s="359"/>
      <c r="AO96" s="359"/>
      <c r="AS96" s="359"/>
      <c r="AT96" s="359"/>
      <c r="AU96" s="359"/>
      <c r="AV96" s="359"/>
    </row>
    <row r="97" spans="1:48" x14ac:dyDescent="0.35">
      <c r="A97" s="237"/>
      <c r="B97" s="237"/>
      <c r="C97" s="237"/>
      <c r="D97" s="238"/>
      <c r="E97" s="237"/>
      <c r="F97" s="237"/>
      <c r="G97" s="15"/>
      <c r="H97" s="15"/>
      <c r="I97" s="15"/>
      <c r="J97" s="359"/>
      <c r="K97" s="359"/>
      <c r="L97" s="359"/>
      <c r="M97" s="359"/>
      <c r="Q97" s="359"/>
      <c r="R97" s="359"/>
      <c r="S97" s="359"/>
      <c r="T97" s="359"/>
      <c r="X97" s="359"/>
      <c r="Y97" s="359"/>
      <c r="Z97" s="359"/>
      <c r="AA97" s="359"/>
      <c r="AE97" s="359"/>
      <c r="AF97" s="359"/>
      <c r="AG97" s="359"/>
      <c r="AH97" s="359"/>
      <c r="AL97" s="359"/>
      <c r="AM97" s="359"/>
      <c r="AN97" s="359"/>
      <c r="AO97" s="359"/>
      <c r="AS97" s="359"/>
      <c r="AT97" s="359"/>
      <c r="AU97" s="359"/>
      <c r="AV97" s="359"/>
    </row>
    <row r="98" spans="1:48" x14ac:dyDescent="0.35">
      <c r="A98" s="237"/>
      <c r="B98" s="237"/>
      <c r="C98" s="237"/>
      <c r="D98" s="238"/>
      <c r="E98" s="237"/>
      <c r="F98" s="237"/>
      <c r="G98" s="15"/>
      <c r="H98" s="15"/>
      <c r="I98" s="15"/>
      <c r="J98" s="359"/>
      <c r="K98" s="359"/>
      <c r="L98" s="359"/>
      <c r="M98" s="359"/>
      <c r="Q98" s="359"/>
      <c r="R98" s="359"/>
      <c r="S98" s="359"/>
      <c r="T98" s="359"/>
      <c r="X98" s="359"/>
      <c r="Y98" s="359"/>
      <c r="Z98" s="359"/>
      <c r="AA98" s="359"/>
      <c r="AE98" s="359"/>
      <c r="AF98" s="359"/>
      <c r="AG98" s="359"/>
      <c r="AH98" s="359"/>
      <c r="AL98" s="359"/>
      <c r="AM98" s="359"/>
      <c r="AN98" s="359"/>
      <c r="AO98" s="359"/>
      <c r="AS98" s="359"/>
      <c r="AT98" s="359"/>
      <c r="AU98" s="359"/>
      <c r="AV98" s="359"/>
    </row>
    <row r="99" spans="1:48" x14ac:dyDescent="0.35">
      <c r="A99" s="237"/>
      <c r="B99" s="237"/>
      <c r="C99" s="237"/>
      <c r="D99" s="238"/>
      <c r="E99" s="237"/>
      <c r="F99" s="237"/>
      <c r="G99" s="15"/>
      <c r="H99" s="15"/>
      <c r="I99" s="15"/>
      <c r="J99" s="359"/>
      <c r="K99" s="359"/>
      <c r="L99" s="359"/>
      <c r="M99" s="359"/>
      <c r="Q99" s="359"/>
      <c r="R99" s="359"/>
      <c r="S99" s="359"/>
      <c r="T99" s="359"/>
      <c r="X99" s="359"/>
      <c r="Y99" s="359"/>
      <c r="Z99" s="359"/>
      <c r="AA99" s="359"/>
      <c r="AE99" s="359"/>
      <c r="AF99" s="359"/>
      <c r="AG99" s="359"/>
      <c r="AH99" s="359"/>
      <c r="AL99" s="359"/>
      <c r="AM99" s="359"/>
      <c r="AN99" s="359"/>
      <c r="AO99" s="359"/>
      <c r="AS99" s="359"/>
      <c r="AT99" s="359"/>
      <c r="AU99" s="359"/>
      <c r="AV99" s="359"/>
    </row>
    <row r="100" spans="1:48" x14ac:dyDescent="0.35">
      <c r="A100" s="237"/>
      <c r="B100" s="237"/>
      <c r="C100" s="237"/>
      <c r="D100" s="238"/>
      <c r="E100" s="237"/>
      <c r="F100" s="237"/>
      <c r="G100" s="15"/>
      <c r="H100" s="15"/>
      <c r="I100" s="15"/>
      <c r="J100" s="359"/>
      <c r="K100" s="359"/>
      <c r="L100" s="359"/>
      <c r="M100" s="359"/>
      <c r="Q100" s="359"/>
      <c r="R100" s="359"/>
      <c r="S100" s="359"/>
      <c r="T100" s="359"/>
      <c r="X100" s="359"/>
      <c r="Y100" s="359"/>
      <c r="Z100" s="359"/>
      <c r="AA100" s="359"/>
      <c r="AE100" s="359"/>
      <c r="AF100" s="359"/>
      <c r="AG100" s="359"/>
      <c r="AH100" s="359"/>
      <c r="AL100" s="359"/>
      <c r="AM100" s="359"/>
      <c r="AN100" s="359"/>
      <c r="AO100" s="359"/>
      <c r="AS100" s="359"/>
      <c r="AT100" s="359"/>
      <c r="AU100" s="359"/>
      <c r="AV100" s="359"/>
    </row>
    <row r="101" spans="1:48" x14ac:dyDescent="0.35">
      <c r="A101" s="237"/>
      <c r="B101" s="237"/>
      <c r="C101" s="237"/>
      <c r="D101" s="238"/>
      <c r="E101" s="237"/>
      <c r="F101" s="237"/>
      <c r="G101" s="15"/>
      <c r="H101" s="15"/>
      <c r="I101" s="15"/>
      <c r="J101" s="359"/>
      <c r="K101" s="359"/>
      <c r="L101" s="359"/>
      <c r="M101" s="359"/>
      <c r="Q101" s="359"/>
      <c r="R101" s="359"/>
      <c r="S101" s="359"/>
      <c r="T101" s="359"/>
      <c r="X101" s="359"/>
      <c r="Y101" s="359"/>
      <c r="Z101" s="359"/>
      <c r="AA101" s="359"/>
      <c r="AE101" s="359"/>
      <c r="AF101" s="359"/>
      <c r="AG101" s="359"/>
      <c r="AH101" s="359"/>
      <c r="AL101" s="359"/>
      <c r="AM101" s="359"/>
      <c r="AN101" s="359"/>
      <c r="AO101" s="359"/>
      <c r="AS101" s="359"/>
      <c r="AT101" s="359"/>
      <c r="AU101" s="359"/>
      <c r="AV101" s="359"/>
    </row>
    <row r="102" spans="1:48" x14ac:dyDescent="0.35">
      <c r="A102" s="237"/>
      <c r="B102" s="237"/>
      <c r="C102" s="237"/>
      <c r="D102" s="238"/>
      <c r="E102" s="237"/>
      <c r="F102" s="237"/>
      <c r="G102" s="15"/>
      <c r="H102" s="15"/>
      <c r="I102" s="15"/>
      <c r="J102" s="359"/>
      <c r="K102" s="359"/>
      <c r="L102" s="359"/>
      <c r="M102" s="359"/>
      <c r="Q102" s="359"/>
      <c r="R102" s="359"/>
      <c r="S102" s="359"/>
      <c r="T102" s="359"/>
      <c r="X102" s="359"/>
      <c r="Y102" s="359"/>
      <c r="Z102" s="359"/>
      <c r="AA102" s="359"/>
      <c r="AE102" s="359"/>
      <c r="AF102" s="359"/>
      <c r="AG102" s="359"/>
      <c r="AH102" s="359"/>
      <c r="AL102" s="359"/>
      <c r="AM102" s="359"/>
      <c r="AN102" s="359"/>
      <c r="AO102" s="359"/>
      <c r="AS102" s="359"/>
      <c r="AT102" s="359"/>
      <c r="AU102" s="359"/>
      <c r="AV102" s="359"/>
    </row>
    <row r="103" spans="1:48" x14ac:dyDescent="0.35">
      <c r="A103" s="237"/>
      <c r="B103" s="237"/>
      <c r="C103" s="237"/>
      <c r="D103" s="238"/>
      <c r="E103" s="237"/>
      <c r="F103" s="237"/>
      <c r="G103" s="15"/>
      <c r="H103" s="15"/>
      <c r="I103" s="15"/>
      <c r="J103" s="359"/>
      <c r="K103" s="359"/>
      <c r="L103" s="359"/>
      <c r="M103" s="359"/>
      <c r="Q103" s="359"/>
      <c r="R103" s="359"/>
      <c r="S103" s="359"/>
      <c r="T103" s="359"/>
      <c r="X103" s="359"/>
      <c r="Y103" s="359"/>
      <c r="Z103" s="359"/>
      <c r="AA103" s="359"/>
      <c r="AE103" s="359"/>
      <c r="AF103" s="359"/>
      <c r="AG103" s="359"/>
      <c r="AH103" s="359"/>
      <c r="AL103" s="359"/>
      <c r="AM103" s="359"/>
      <c r="AN103" s="359"/>
      <c r="AO103" s="359"/>
      <c r="AS103" s="359"/>
      <c r="AT103" s="359"/>
      <c r="AU103" s="359"/>
      <c r="AV103" s="359"/>
    </row>
    <row r="104" spans="1:48" x14ac:dyDescent="0.35">
      <c r="A104" s="237"/>
      <c r="B104" s="237"/>
      <c r="C104" s="237"/>
      <c r="D104" s="238"/>
      <c r="E104" s="237"/>
      <c r="F104" s="237"/>
      <c r="G104" s="15"/>
      <c r="H104" s="15"/>
      <c r="I104" s="15"/>
      <c r="J104" s="359"/>
      <c r="K104" s="359"/>
      <c r="L104" s="359"/>
      <c r="M104" s="359"/>
      <c r="Q104" s="359"/>
      <c r="R104" s="359"/>
      <c r="S104" s="359"/>
      <c r="T104" s="359"/>
      <c r="X104" s="359"/>
      <c r="Y104" s="359"/>
      <c r="Z104" s="359"/>
      <c r="AA104" s="359"/>
      <c r="AE104" s="359"/>
      <c r="AF104" s="359"/>
      <c r="AG104" s="359"/>
      <c r="AH104" s="359"/>
      <c r="AL104" s="359"/>
      <c r="AM104" s="359"/>
      <c r="AN104" s="359"/>
      <c r="AO104" s="359"/>
      <c r="AS104" s="359"/>
      <c r="AT104" s="359"/>
      <c r="AU104" s="359"/>
      <c r="AV104" s="359"/>
    </row>
    <row r="105" spans="1:48" x14ac:dyDescent="0.35">
      <c r="A105" s="237"/>
      <c r="B105" s="237"/>
      <c r="C105" s="237"/>
      <c r="D105" s="238"/>
      <c r="E105" s="237"/>
      <c r="F105" s="237"/>
      <c r="G105" s="15"/>
      <c r="H105" s="15"/>
      <c r="I105" s="15"/>
      <c r="J105" s="359"/>
      <c r="K105" s="359"/>
      <c r="L105" s="359"/>
      <c r="M105" s="359"/>
      <c r="Q105" s="359"/>
      <c r="R105" s="359"/>
      <c r="S105" s="359"/>
      <c r="T105" s="359"/>
      <c r="X105" s="359"/>
      <c r="Y105" s="359"/>
      <c r="Z105" s="359"/>
      <c r="AA105" s="359"/>
      <c r="AE105" s="359"/>
      <c r="AF105" s="359"/>
      <c r="AG105" s="359"/>
      <c r="AH105" s="359"/>
      <c r="AL105" s="359"/>
      <c r="AM105" s="359"/>
      <c r="AN105" s="359"/>
      <c r="AO105" s="359"/>
      <c r="AS105" s="359"/>
      <c r="AT105" s="359"/>
      <c r="AU105" s="359"/>
      <c r="AV105" s="359"/>
    </row>
    <row r="106" spans="1:48" x14ac:dyDescent="0.35">
      <c r="A106" s="237"/>
      <c r="B106" s="237"/>
      <c r="C106" s="237"/>
      <c r="D106" s="238"/>
      <c r="E106" s="237"/>
      <c r="F106" s="237"/>
      <c r="G106" s="15"/>
      <c r="H106" s="15"/>
      <c r="I106" s="15"/>
      <c r="J106" s="359"/>
      <c r="K106" s="359"/>
      <c r="L106" s="359"/>
      <c r="M106" s="359"/>
      <c r="Q106" s="359"/>
      <c r="R106" s="359"/>
      <c r="S106" s="359"/>
      <c r="T106" s="359"/>
      <c r="X106" s="359"/>
      <c r="Y106" s="359"/>
      <c r="Z106" s="359"/>
      <c r="AA106" s="359"/>
      <c r="AE106" s="359"/>
      <c r="AF106" s="359"/>
      <c r="AG106" s="359"/>
      <c r="AH106" s="359"/>
      <c r="AL106" s="359"/>
      <c r="AM106" s="359"/>
      <c r="AN106" s="359"/>
      <c r="AO106" s="359"/>
      <c r="AS106" s="359"/>
      <c r="AT106" s="359"/>
      <c r="AU106" s="359"/>
      <c r="AV106" s="359"/>
    </row>
    <row r="107" spans="1:48" x14ac:dyDescent="0.35">
      <c r="A107" s="237"/>
      <c r="B107" s="237"/>
      <c r="C107" s="237"/>
      <c r="D107" s="238"/>
      <c r="E107" s="237"/>
      <c r="F107" s="237"/>
      <c r="G107" s="15"/>
      <c r="H107" s="15"/>
      <c r="I107" s="15"/>
      <c r="J107" s="359"/>
      <c r="K107" s="359"/>
      <c r="L107" s="359"/>
      <c r="M107" s="359"/>
      <c r="Q107" s="359"/>
      <c r="R107" s="359"/>
      <c r="S107" s="359"/>
      <c r="T107" s="359"/>
      <c r="X107" s="359"/>
      <c r="Y107" s="359"/>
      <c r="Z107" s="359"/>
      <c r="AA107" s="359"/>
      <c r="AE107" s="359"/>
      <c r="AF107" s="359"/>
      <c r="AG107" s="359"/>
      <c r="AH107" s="359"/>
      <c r="AL107" s="359"/>
      <c r="AM107" s="359"/>
      <c r="AN107" s="359"/>
      <c r="AO107" s="359"/>
      <c r="AS107" s="359"/>
      <c r="AT107" s="359"/>
      <c r="AU107" s="359"/>
      <c r="AV107" s="359"/>
    </row>
    <row r="108" spans="1:48" x14ac:dyDescent="0.35">
      <c r="A108" s="237"/>
      <c r="B108" s="237"/>
      <c r="C108" s="237"/>
      <c r="D108" s="238"/>
      <c r="E108" s="237"/>
      <c r="F108" s="237"/>
      <c r="G108" s="15"/>
      <c r="H108" s="15"/>
      <c r="I108" s="15"/>
      <c r="J108" s="359"/>
      <c r="K108" s="359"/>
      <c r="L108" s="359"/>
      <c r="M108" s="359"/>
      <c r="Q108" s="359"/>
      <c r="R108" s="359"/>
      <c r="S108" s="359"/>
      <c r="T108" s="359"/>
      <c r="X108" s="359"/>
      <c r="Y108" s="359"/>
      <c r="Z108" s="359"/>
      <c r="AA108" s="359"/>
      <c r="AE108" s="359"/>
      <c r="AF108" s="359"/>
      <c r="AG108" s="359"/>
      <c r="AH108" s="359"/>
      <c r="AL108" s="359"/>
      <c r="AM108" s="359"/>
      <c r="AN108" s="359"/>
      <c r="AO108" s="359"/>
      <c r="AS108" s="359"/>
      <c r="AT108" s="359"/>
      <c r="AU108" s="359"/>
      <c r="AV108" s="359"/>
    </row>
    <row r="109" spans="1:48" x14ac:dyDescent="0.35">
      <c r="A109" s="237"/>
      <c r="B109" s="237"/>
      <c r="C109" s="237"/>
      <c r="D109" s="238"/>
      <c r="E109" s="237"/>
      <c r="F109" s="237"/>
      <c r="G109" s="15"/>
      <c r="H109" s="15"/>
      <c r="I109" s="15"/>
      <c r="J109" s="359"/>
      <c r="K109" s="359"/>
      <c r="L109" s="359"/>
      <c r="M109" s="359"/>
      <c r="Q109" s="359"/>
      <c r="R109" s="359"/>
      <c r="S109" s="359"/>
      <c r="T109" s="359"/>
      <c r="X109" s="359"/>
      <c r="Y109" s="359"/>
      <c r="Z109" s="359"/>
      <c r="AA109" s="359"/>
      <c r="AE109" s="359"/>
      <c r="AF109" s="359"/>
      <c r="AG109" s="359"/>
      <c r="AH109" s="359"/>
      <c r="AL109" s="359"/>
      <c r="AM109" s="359"/>
      <c r="AN109" s="359"/>
      <c r="AO109" s="359"/>
      <c r="AS109" s="359"/>
      <c r="AT109" s="359"/>
      <c r="AU109" s="359"/>
      <c r="AV109" s="359"/>
    </row>
    <row r="110" spans="1:48" x14ac:dyDescent="0.35">
      <c r="A110" s="237"/>
      <c r="B110" s="237"/>
      <c r="C110" s="237"/>
      <c r="D110" s="238"/>
      <c r="E110" s="237"/>
      <c r="F110" s="237"/>
      <c r="G110" s="15"/>
      <c r="H110" s="15"/>
      <c r="I110" s="15"/>
      <c r="J110" s="359"/>
      <c r="K110" s="359"/>
      <c r="L110" s="359"/>
      <c r="M110" s="359"/>
      <c r="Q110" s="359"/>
      <c r="R110" s="359"/>
      <c r="S110" s="359"/>
      <c r="T110" s="359"/>
      <c r="X110" s="359"/>
      <c r="Y110" s="359"/>
      <c r="Z110" s="359"/>
      <c r="AA110" s="359"/>
      <c r="AE110" s="359"/>
      <c r="AF110" s="359"/>
      <c r="AG110" s="359"/>
      <c r="AH110" s="359"/>
      <c r="AL110" s="359"/>
      <c r="AM110" s="359"/>
      <c r="AN110" s="359"/>
      <c r="AO110" s="359"/>
      <c r="AS110" s="359"/>
      <c r="AT110" s="359"/>
      <c r="AU110" s="359"/>
      <c r="AV110" s="359"/>
    </row>
    <row r="111" spans="1:48" x14ac:dyDescent="0.35">
      <c r="A111" s="237"/>
      <c r="B111" s="237"/>
      <c r="C111" s="237"/>
      <c r="D111" s="238"/>
      <c r="E111" s="237"/>
      <c r="F111" s="237"/>
      <c r="G111" s="15"/>
      <c r="H111" s="15"/>
      <c r="I111" s="15"/>
      <c r="J111" s="359"/>
      <c r="K111" s="359"/>
      <c r="L111" s="359"/>
      <c r="M111" s="359"/>
      <c r="Q111" s="359"/>
      <c r="R111" s="359"/>
      <c r="S111" s="359"/>
      <c r="T111" s="359"/>
      <c r="X111" s="359"/>
      <c r="Y111" s="359"/>
      <c r="Z111" s="359"/>
      <c r="AA111" s="359"/>
      <c r="AE111" s="359"/>
      <c r="AF111" s="359"/>
      <c r="AG111" s="359"/>
      <c r="AH111" s="359"/>
      <c r="AL111" s="359"/>
      <c r="AM111" s="359"/>
      <c r="AN111" s="359"/>
      <c r="AO111" s="359"/>
      <c r="AS111" s="359"/>
      <c r="AT111" s="359"/>
      <c r="AU111" s="359"/>
      <c r="AV111" s="359"/>
    </row>
    <row r="112" spans="1:48" x14ac:dyDescent="0.35">
      <c r="A112" s="237"/>
      <c r="B112" s="237"/>
      <c r="C112" s="237"/>
      <c r="D112" s="238"/>
      <c r="E112" s="237"/>
      <c r="F112" s="237"/>
      <c r="G112" s="15"/>
      <c r="H112" s="15"/>
      <c r="I112" s="15"/>
      <c r="J112" s="359"/>
      <c r="K112" s="359"/>
      <c r="L112" s="359"/>
      <c r="M112" s="359"/>
      <c r="Q112" s="359"/>
      <c r="R112" s="359"/>
      <c r="S112" s="359"/>
      <c r="T112" s="359"/>
      <c r="X112" s="359"/>
      <c r="Y112" s="359"/>
      <c r="Z112" s="359"/>
      <c r="AA112" s="359"/>
      <c r="AE112" s="359"/>
      <c r="AF112" s="359"/>
      <c r="AG112" s="359"/>
      <c r="AH112" s="359"/>
      <c r="AL112" s="359"/>
      <c r="AM112" s="359"/>
      <c r="AN112" s="359"/>
      <c r="AO112" s="359"/>
      <c r="AS112" s="359"/>
      <c r="AT112" s="359"/>
      <c r="AU112" s="359"/>
      <c r="AV112" s="359"/>
    </row>
    <row r="113" spans="1:48" x14ac:dyDescent="0.35">
      <c r="A113" s="237"/>
      <c r="B113" s="237"/>
      <c r="C113" s="237"/>
      <c r="D113" s="238"/>
      <c r="E113" s="237"/>
      <c r="F113" s="237"/>
      <c r="G113" s="15"/>
      <c r="H113" s="15"/>
      <c r="I113" s="15"/>
      <c r="J113" s="359"/>
      <c r="K113" s="359"/>
      <c r="L113" s="359"/>
      <c r="M113" s="359"/>
      <c r="Q113" s="359"/>
      <c r="R113" s="359"/>
      <c r="S113" s="359"/>
      <c r="T113" s="359"/>
      <c r="X113" s="359"/>
      <c r="Y113" s="359"/>
      <c r="Z113" s="359"/>
      <c r="AA113" s="359"/>
      <c r="AE113" s="359"/>
      <c r="AF113" s="359"/>
      <c r="AG113" s="359"/>
      <c r="AH113" s="359"/>
      <c r="AL113" s="359"/>
      <c r="AM113" s="359"/>
      <c r="AN113" s="359"/>
      <c r="AO113" s="359"/>
      <c r="AS113" s="359"/>
      <c r="AT113" s="359"/>
      <c r="AU113" s="359"/>
      <c r="AV113" s="359"/>
    </row>
    <row r="114" spans="1:48" x14ac:dyDescent="0.35">
      <c r="A114" s="237"/>
      <c r="B114" s="237"/>
      <c r="C114" s="237"/>
      <c r="D114" s="238"/>
      <c r="E114" s="237"/>
      <c r="F114" s="237"/>
      <c r="G114" s="15"/>
      <c r="H114" s="15"/>
      <c r="I114" s="15"/>
      <c r="J114" s="359"/>
      <c r="K114" s="359"/>
      <c r="L114" s="359"/>
      <c r="M114" s="359"/>
      <c r="Q114" s="359"/>
      <c r="R114" s="359"/>
      <c r="S114" s="359"/>
      <c r="T114" s="359"/>
      <c r="X114" s="359"/>
      <c r="Y114" s="359"/>
      <c r="Z114" s="359"/>
      <c r="AA114" s="359"/>
      <c r="AE114" s="359"/>
      <c r="AF114" s="359"/>
      <c r="AG114" s="359"/>
      <c r="AH114" s="359"/>
      <c r="AL114" s="359"/>
      <c r="AM114" s="359"/>
      <c r="AN114" s="359"/>
      <c r="AO114" s="359"/>
      <c r="AS114" s="359"/>
      <c r="AT114" s="359"/>
      <c r="AU114" s="359"/>
      <c r="AV114" s="359"/>
    </row>
    <row r="115" spans="1:48" x14ac:dyDescent="0.35">
      <c r="A115" s="237"/>
      <c r="B115" s="237"/>
      <c r="C115" s="237"/>
      <c r="D115" s="238"/>
      <c r="E115" s="237"/>
      <c r="F115" s="237"/>
      <c r="G115" s="15"/>
      <c r="H115" s="15"/>
      <c r="I115" s="15"/>
      <c r="J115" s="359"/>
      <c r="K115" s="359"/>
      <c r="L115" s="359"/>
      <c r="M115" s="359"/>
      <c r="Q115" s="359"/>
      <c r="R115" s="359"/>
      <c r="S115" s="359"/>
      <c r="T115" s="359"/>
      <c r="X115" s="359"/>
      <c r="Y115" s="359"/>
      <c r="Z115" s="359"/>
      <c r="AA115" s="359"/>
      <c r="AE115" s="359"/>
      <c r="AF115" s="359"/>
      <c r="AG115" s="359"/>
      <c r="AH115" s="359"/>
      <c r="AL115" s="359"/>
      <c r="AM115" s="359"/>
      <c r="AN115" s="359"/>
      <c r="AO115" s="359"/>
      <c r="AS115" s="359"/>
      <c r="AT115" s="359"/>
      <c r="AU115" s="359"/>
      <c r="AV115" s="359"/>
    </row>
    <row r="116" spans="1:48" x14ac:dyDescent="0.35">
      <c r="A116" s="237"/>
      <c r="B116" s="237"/>
      <c r="C116" s="237"/>
      <c r="D116" s="238"/>
      <c r="E116" s="237"/>
      <c r="F116" s="237"/>
      <c r="G116" s="15"/>
      <c r="H116" s="15"/>
      <c r="I116" s="15"/>
      <c r="J116" s="359"/>
      <c r="K116" s="359"/>
      <c r="L116" s="359"/>
      <c r="M116" s="359"/>
      <c r="Q116" s="359"/>
      <c r="R116" s="359"/>
      <c r="S116" s="359"/>
      <c r="T116" s="359"/>
      <c r="X116" s="359"/>
      <c r="Y116" s="359"/>
      <c r="Z116" s="359"/>
      <c r="AA116" s="359"/>
      <c r="AE116" s="359"/>
      <c r="AF116" s="359"/>
      <c r="AG116" s="359"/>
      <c r="AH116" s="359"/>
      <c r="AL116" s="359"/>
      <c r="AM116" s="359"/>
      <c r="AN116" s="359"/>
      <c r="AO116" s="359"/>
      <c r="AS116" s="359"/>
      <c r="AT116" s="359"/>
      <c r="AU116" s="359"/>
      <c r="AV116" s="359"/>
    </row>
    <row r="117" spans="1:48" x14ac:dyDescent="0.35">
      <c r="A117" s="237"/>
      <c r="B117" s="237"/>
      <c r="C117" s="237"/>
      <c r="D117" s="238"/>
      <c r="E117" s="237"/>
      <c r="F117" s="237"/>
      <c r="G117" s="15"/>
      <c r="H117" s="15"/>
      <c r="I117" s="15"/>
      <c r="J117" s="359"/>
      <c r="K117" s="359"/>
      <c r="L117" s="359"/>
      <c r="M117" s="359"/>
      <c r="Q117" s="359"/>
      <c r="R117" s="359"/>
      <c r="S117" s="359"/>
      <c r="T117" s="359"/>
      <c r="X117" s="359"/>
      <c r="Y117" s="359"/>
      <c r="Z117" s="359"/>
      <c r="AA117" s="359"/>
      <c r="AE117" s="359"/>
      <c r="AF117" s="359"/>
      <c r="AG117" s="359"/>
      <c r="AH117" s="359"/>
      <c r="AL117" s="359"/>
      <c r="AM117" s="359"/>
      <c r="AN117" s="359"/>
      <c r="AO117" s="359"/>
      <c r="AS117" s="359"/>
      <c r="AT117" s="359"/>
      <c r="AU117" s="359"/>
      <c r="AV117" s="359"/>
    </row>
    <row r="118" spans="1:48" x14ac:dyDescent="0.35">
      <c r="A118" s="237"/>
      <c r="B118" s="237"/>
      <c r="C118" s="237"/>
      <c r="D118" s="238"/>
      <c r="E118" s="237"/>
      <c r="F118" s="237"/>
      <c r="G118" s="15"/>
      <c r="H118" s="15"/>
      <c r="I118" s="15"/>
      <c r="J118" s="359"/>
      <c r="K118" s="359"/>
      <c r="L118" s="359"/>
      <c r="M118" s="359"/>
      <c r="Q118" s="359"/>
      <c r="R118" s="359"/>
      <c r="S118" s="359"/>
      <c r="T118" s="359"/>
      <c r="X118" s="359"/>
      <c r="Y118" s="359"/>
      <c r="Z118" s="359"/>
      <c r="AA118" s="359"/>
      <c r="AE118" s="359"/>
      <c r="AF118" s="359"/>
      <c r="AG118" s="359"/>
      <c r="AH118" s="359"/>
      <c r="AL118" s="359"/>
      <c r="AM118" s="359"/>
      <c r="AN118" s="359"/>
      <c r="AO118" s="359"/>
      <c r="AS118" s="359"/>
      <c r="AT118" s="359"/>
      <c r="AU118" s="359"/>
      <c r="AV118" s="359"/>
    </row>
    <row r="119" spans="1:48" x14ac:dyDescent="0.35">
      <c r="A119" s="237"/>
      <c r="B119" s="237"/>
      <c r="C119" s="237"/>
      <c r="D119" s="238"/>
      <c r="E119" s="237"/>
      <c r="F119" s="237"/>
      <c r="G119" s="15"/>
      <c r="H119" s="15"/>
      <c r="I119" s="15"/>
      <c r="J119" s="359"/>
      <c r="K119" s="359"/>
      <c r="L119" s="359"/>
      <c r="M119" s="359"/>
      <c r="Q119" s="359"/>
      <c r="R119" s="359"/>
      <c r="S119" s="359"/>
      <c r="T119" s="359"/>
      <c r="X119" s="359"/>
      <c r="Y119" s="359"/>
      <c r="Z119" s="359"/>
      <c r="AA119" s="359"/>
      <c r="AE119" s="359"/>
      <c r="AF119" s="359"/>
      <c r="AG119" s="359"/>
      <c r="AH119" s="359"/>
      <c r="AL119" s="359"/>
      <c r="AM119" s="359"/>
      <c r="AN119" s="359"/>
      <c r="AO119" s="359"/>
      <c r="AS119" s="359"/>
      <c r="AT119" s="359"/>
      <c r="AU119" s="359"/>
      <c r="AV119" s="359"/>
    </row>
    <row r="120" spans="1:48" x14ac:dyDescent="0.35">
      <c r="A120" s="237"/>
      <c r="B120" s="237"/>
      <c r="C120" s="237"/>
      <c r="D120" s="238"/>
      <c r="E120" s="237"/>
      <c r="F120" s="237"/>
      <c r="G120" s="15"/>
      <c r="H120" s="15"/>
      <c r="I120" s="15"/>
      <c r="J120" s="359"/>
      <c r="K120" s="359"/>
      <c r="L120" s="359"/>
      <c r="M120" s="359"/>
      <c r="Q120" s="359"/>
      <c r="R120" s="359"/>
      <c r="S120" s="359"/>
      <c r="T120" s="359"/>
      <c r="X120" s="359"/>
      <c r="Y120" s="359"/>
      <c r="Z120" s="359"/>
      <c r="AA120" s="359"/>
      <c r="AE120" s="359"/>
      <c r="AF120" s="359"/>
      <c r="AG120" s="359"/>
      <c r="AH120" s="359"/>
      <c r="AL120" s="359"/>
      <c r="AM120" s="359"/>
      <c r="AN120" s="359"/>
      <c r="AO120" s="359"/>
      <c r="AS120" s="359"/>
      <c r="AT120" s="359"/>
      <c r="AU120" s="359"/>
      <c r="AV120" s="359"/>
    </row>
    <row r="121" spans="1:48" x14ac:dyDescent="0.35">
      <c r="A121" s="237"/>
      <c r="B121" s="237"/>
      <c r="C121" s="237"/>
      <c r="D121" s="238"/>
      <c r="E121" s="237"/>
      <c r="F121" s="237"/>
      <c r="G121" s="15"/>
      <c r="H121" s="15"/>
      <c r="I121" s="15"/>
      <c r="J121" s="359"/>
      <c r="K121" s="359"/>
      <c r="L121" s="359"/>
      <c r="M121" s="359"/>
      <c r="Q121" s="359"/>
      <c r="R121" s="359"/>
      <c r="S121" s="359"/>
      <c r="T121" s="359"/>
      <c r="X121" s="359"/>
      <c r="Y121" s="359"/>
      <c r="Z121" s="359"/>
      <c r="AA121" s="359"/>
      <c r="AE121" s="359"/>
      <c r="AF121" s="359"/>
      <c r="AG121" s="359"/>
      <c r="AH121" s="359"/>
      <c r="AL121" s="359"/>
      <c r="AM121" s="359"/>
      <c r="AN121" s="359"/>
      <c r="AO121" s="359"/>
      <c r="AS121" s="359"/>
      <c r="AT121" s="359"/>
      <c r="AU121" s="359"/>
      <c r="AV121" s="359"/>
    </row>
    <row r="122" spans="1:48" x14ac:dyDescent="0.35">
      <c r="A122" s="237"/>
      <c r="B122" s="237"/>
      <c r="C122" s="237"/>
      <c r="D122" s="238"/>
      <c r="E122" s="237"/>
      <c r="F122" s="237"/>
      <c r="G122" s="15"/>
      <c r="H122" s="15"/>
      <c r="I122" s="15"/>
      <c r="J122" s="359"/>
      <c r="K122" s="359"/>
      <c r="L122" s="359"/>
      <c r="M122" s="359"/>
      <c r="Q122" s="359"/>
      <c r="R122" s="359"/>
      <c r="S122" s="359"/>
      <c r="T122" s="359"/>
      <c r="X122" s="359"/>
      <c r="Y122" s="359"/>
      <c r="Z122" s="359"/>
      <c r="AA122" s="359"/>
      <c r="AE122" s="359"/>
      <c r="AF122" s="359"/>
      <c r="AG122" s="359"/>
      <c r="AH122" s="359"/>
      <c r="AL122" s="359"/>
      <c r="AM122" s="359"/>
      <c r="AN122" s="359"/>
      <c r="AO122" s="359"/>
      <c r="AS122" s="359"/>
      <c r="AT122" s="359"/>
      <c r="AU122" s="359"/>
      <c r="AV122" s="359"/>
    </row>
    <row r="123" spans="1:48" x14ac:dyDescent="0.35">
      <c r="A123" s="237"/>
      <c r="B123" s="237"/>
      <c r="C123" s="237"/>
      <c r="D123" s="238"/>
      <c r="E123" s="237"/>
      <c r="F123" s="237"/>
      <c r="G123" s="15"/>
      <c r="H123" s="15"/>
      <c r="I123" s="15"/>
      <c r="J123" s="359"/>
      <c r="K123" s="359"/>
      <c r="L123" s="359"/>
      <c r="M123" s="359"/>
      <c r="Q123" s="359"/>
      <c r="R123" s="359"/>
      <c r="S123" s="359"/>
      <c r="T123" s="359"/>
      <c r="X123" s="359"/>
      <c r="Y123" s="359"/>
      <c r="Z123" s="359"/>
      <c r="AA123" s="359"/>
      <c r="AE123" s="359"/>
      <c r="AF123" s="359"/>
      <c r="AG123" s="359"/>
      <c r="AH123" s="359"/>
      <c r="AL123" s="359"/>
      <c r="AM123" s="359"/>
      <c r="AN123" s="359"/>
      <c r="AO123" s="359"/>
      <c r="AS123" s="359"/>
      <c r="AT123" s="359"/>
      <c r="AU123" s="359"/>
      <c r="AV123" s="359"/>
    </row>
    <row r="124" spans="1:48" x14ac:dyDescent="0.35">
      <c r="A124" s="237"/>
      <c r="B124" s="237"/>
      <c r="C124" s="237"/>
      <c r="D124" s="238"/>
      <c r="E124" s="237"/>
      <c r="F124" s="237"/>
      <c r="G124" s="15"/>
      <c r="H124" s="15"/>
      <c r="I124" s="15"/>
      <c r="J124" s="359"/>
      <c r="K124" s="359"/>
      <c r="L124" s="359"/>
      <c r="M124" s="359"/>
      <c r="Q124" s="359"/>
      <c r="R124" s="359"/>
      <c r="S124" s="359"/>
      <c r="T124" s="359"/>
      <c r="X124" s="359"/>
      <c r="Y124" s="359"/>
      <c r="Z124" s="359"/>
      <c r="AA124" s="359"/>
      <c r="AE124" s="359"/>
      <c r="AF124" s="359"/>
      <c r="AG124" s="359"/>
      <c r="AH124" s="359"/>
      <c r="AL124" s="359"/>
      <c r="AM124" s="359"/>
      <c r="AN124" s="359"/>
      <c r="AO124" s="359"/>
      <c r="AS124" s="359"/>
      <c r="AT124" s="359"/>
      <c r="AU124" s="359"/>
      <c r="AV124" s="359"/>
    </row>
    <row r="125" spans="1:48" x14ac:dyDescent="0.35">
      <c r="G125" s="15"/>
      <c r="H125" s="15"/>
      <c r="I125" s="15"/>
      <c r="J125" s="359"/>
      <c r="K125" s="359"/>
      <c r="L125" s="359"/>
      <c r="M125" s="359"/>
      <c r="Q125" s="359"/>
      <c r="R125" s="359"/>
      <c r="S125" s="359"/>
      <c r="T125" s="359"/>
      <c r="X125" s="359"/>
      <c r="Y125" s="359"/>
      <c r="Z125" s="359"/>
      <c r="AA125" s="359"/>
      <c r="AE125" s="359"/>
      <c r="AF125" s="359"/>
      <c r="AG125" s="359"/>
      <c r="AH125" s="359"/>
      <c r="AL125" s="359"/>
      <c r="AM125" s="359"/>
      <c r="AN125" s="359"/>
      <c r="AO125" s="359"/>
      <c r="AS125" s="359"/>
      <c r="AT125" s="359"/>
      <c r="AU125" s="359"/>
      <c r="AV125" s="359"/>
    </row>
    <row r="126" spans="1:48" x14ac:dyDescent="0.35">
      <c r="G126" s="15"/>
      <c r="H126" s="15"/>
      <c r="I126" s="15"/>
      <c r="J126" s="359"/>
      <c r="K126" s="359"/>
      <c r="L126" s="359"/>
      <c r="M126" s="359"/>
      <c r="Q126" s="359"/>
      <c r="R126" s="359"/>
      <c r="S126" s="359"/>
      <c r="T126" s="359"/>
      <c r="X126" s="359"/>
      <c r="Y126" s="359"/>
      <c r="Z126" s="359"/>
      <c r="AA126" s="359"/>
      <c r="AE126" s="359"/>
      <c r="AF126" s="359"/>
      <c r="AG126" s="359"/>
      <c r="AH126" s="359"/>
      <c r="AL126" s="359"/>
      <c r="AM126" s="359"/>
      <c r="AN126" s="359"/>
      <c r="AO126" s="359"/>
      <c r="AS126" s="359"/>
      <c r="AT126" s="359"/>
      <c r="AU126" s="359"/>
      <c r="AV126" s="359"/>
    </row>
    <row r="127" spans="1:48" x14ac:dyDescent="0.35">
      <c r="G127" s="15"/>
      <c r="H127" s="15"/>
      <c r="I127" s="15"/>
      <c r="J127" s="359"/>
      <c r="K127" s="359"/>
      <c r="L127" s="359"/>
      <c r="M127" s="359"/>
      <c r="Q127" s="359"/>
      <c r="R127" s="359"/>
      <c r="S127" s="359"/>
      <c r="T127" s="359"/>
      <c r="X127" s="359"/>
      <c r="Y127" s="359"/>
      <c r="Z127" s="359"/>
      <c r="AA127" s="359"/>
      <c r="AE127" s="359"/>
      <c r="AF127" s="359"/>
      <c r="AG127" s="359"/>
      <c r="AH127" s="359"/>
      <c r="AL127" s="359"/>
      <c r="AM127" s="359"/>
      <c r="AN127" s="359"/>
      <c r="AO127" s="359"/>
      <c r="AS127" s="359"/>
      <c r="AT127" s="359"/>
      <c r="AU127" s="359"/>
      <c r="AV127" s="359"/>
    </row>
  </sheetData>
  <mergeCells count="31">
    <mergeCell ref="AV14:AV15"/>
    <mergeCell ref="AW14:AW15"/>
    <mergeCell ref="B59:D59"/>
    <mergeCell ref="B64:D64"/>
    <mergeCell ref="AA14:AA15"/>
    <mergeCell ref="AB14:AB15"/>
    <mergeCell ref="AH14:AH15"/>
    <mergeCell ref="AI14:AI15"/>
    <mergeCell ref="AO14:AO15"/>
    <mergeCell ref="AP14:AP15"/>
    <mergeCell ref="D14:D15"/>
    <mergeCell ref="M14:M15"/>
    <mergeCell ref="N14:N15"/>
    <mergeCell ref="T14:T15"/>
    <mergeCell ref="U14:U15"/>
    <mergeCell ref="AH13:AI13"/>
    <mergeCell ref="AK13:AM13"/>
    <mergeCell ref="AO13:AP13"/>
    <mergeCell ref="AR13:AT13"/>
    <mergeCell ref="AV13:AW13"/>
    <mergeCell ref="AD13:AF13"/>
    <mergeCell ref="B3:J3"/>
    <mergeCell ref="B4:J4"/>
    <mergeCell ref="D7:J7"/>
    <mergeCell ref="G13:I13"/>
    <mergeCell ref="J13:L13"/>
    <mergeCell ref="M13:N13"/>
    <mergeCell ref="P13:R13"/>
    <mergeCell ref="T13:U13"/>
    <mergeCell ref="W13:Y13"/>
    <mergeCell ref="AA13:AB13"/>
  </mergeCells>
  <conditionalFormatting sqref="J72:M127">
    <cfRule type="cellIs" dxfId="77" priority="25" operator="lessThan">
      <formula>0</formula>
    </cfRule>
    <cfRule type="cellIs" dxfId="76" priority="26" operator="greaterThan">
      <formula>0</formula>
    </cfRule>
  </conditionalFormatting>
  <conditionalFormatting sqref="H69:J71">
    <cfRule type="cellIs" dxfId="75" priority="23" operator="lessThan">
      <formula>0</formula>
    </cfRule>
    <cfRule type="cellIs" dxfId="74" priority="24" operator="greaterThan">
      <formula>0</formula>
    </cfRule>
  </conditionalFormatting>
  <conditionalFormatting sqref="G69:G71">
    <cfRule type="cellIs" dxfId="73" priority="21" operator="lessThan">
      <formula>0</formula>
    </cfRule>
    <cfRule type="cellIs" dxfId="72" priority="22" operator="greaterThan">
      <formula>0</formula>
    </cfRule>
  </conditionalFormatting>
  <conditionalFormatting sqref="Q72:T127">
    <cfRule type="cellIs" dxfId="71" priority="19" operator="lessThan">
      <formula>0</formula>
    </cfRule>
    <cfRule type="cellIs" dxfId="70" priority="20" operator="greaterThan">
      <formula>0</formula>
    </cfRule>
  </conditionalFormatting>
  <conditionalFormatting sqref="Q69:Q71">
    <cfRule type="cellIs" dxfId="69" priority="17" operator="lessThan">
      <formula>0</formula>
    </cfRule>
    <cfRule type="cellIs" dxfId="68" priority="18" operator="greaterThan">
      <formula>0</formula>
    </cfRule>
  </conditionalFormatting>
  <conditionalFormatting sqref="X72:AA127">
    <cfRule type="cellIs" dxfId="67" priority="15" operator="lessThan">
      <formula>0</formula>
    </cfRule>
    <cfRule type="cellIs" dxfId="66" priority="16" operator="greaterThan">
      <formula>0</formula>
    </cfRule>
  </conditionalFormatting>
  <conditionalFormatting sqref="X69:X71">
    <cfRule type="cellIs" dxfId="65" priority="13" operator="lessThan">
      <formula>0</formula>
    </cfRule>
    <cfRule type="cellIs" dxfId="64" priority="14" operator="greaterThan">
      <formula>0</formula>
    </cfRule>
  </conditionalFormatting>
  <conditionalFormatting sqref="AE72:AH127">
    <cfRule type="cellIs" dxfId="63" priority="11" operator="lessThan">
      <formula>0</formula>
    </cfRule>
    <cfRule type="cellIs" dxfId="62" priority="12" operator="greaterThan">
      <formula>0</formula>
    </cfRule>
  </conditionalFormatting>
  <conditionalFormatting sqref="AE69:AE71">
    <cfRule type="cellIs" dxfId="61" priority="9" operator="lessThan">
      <formula>0</formula>
    </cfRule>
    <cfRule type="cellIs" dxfId="60" priority="10" operator="greaterThan">
      <formula>0</formula>
    </cfRule>
  </conditionalFormatting>
  <conditionalFormatting sqref="AL72:AO127">
    <cfRule type="cellIs" dxfId="59" priority="7" operator="lessThan">
      <formula>0</formula>
    </cfRule>
    <cfRule type="cellIs" dxfId="58" priority="8" operator="greaterThan">
      <formula>0</formula>
    </cfRule>
  </conditionalFormatting>
  <conditionalFormatting sqref="AL69:AL71">
    <cfRule type="cellIs" dxfId="57" priority="5" operator="lessThan">
      <formula>0</formula>
    </cfRule>
    <cfRule type="cellIs" dxfId="56" priority="6" operator="greaterThan">
      <formula>0</formula>
    </cfRule>
  </conditionalFormatting>
  <conditionalFormatting sqref="AS72:AV127">
    <cfRule type="cellIs" dxfId="55" priority="3" operator="lessThan">
      <formula>0</formula>
    </cfRule>
    <cfRule type="cellIs" dxfId="54" priority="4" operator="greaterThan">
      <formula>0</formula>
    </cfRule>
  </conditionalFormatting>
  <conditionalFormatting sqref="AS69:AS71">
    <cfRule type="cellIs" dxfId="53" priority="1" operator="lessThan">
      <formula>0</formula>
    </cfRule>
    <cfRule type="cellIs" dxfId="52" priority="2" operator="greaterThan">
      <formula>0</formula>
    </cfRule>
  </conditionalFormatting>
  <dataValidations count="5">
    <dataValidation type="list" allowBlank="1" showInputMessage="1" showErrorMessage="1" sqref="D9" xr:uid="{29D1D058-D2EC-42A3-A201-6D9BE5108520}">
      <formula1>"TOU, non-TOU"</formula1>
    </dataValidation>
    <dataValidation type="list" allowBlank="1" showInputMessage="1" showErrorMessage="1" sqref="D16 D19" xr:uid="{7668DCEB-BD35-415F-9734-F4616968B0CB}">
      <formula1>"per 30 days, per kWh, per kW, per kVA"</formula1>
    </dataValidation>
    <dataValidation type="list" allowBlank="1" showInputMessage="1" showErrorMessage="1" prompt="Select Charge Unit - monthly, per kWh, per kW" sqref="D60 D55 D65" xr:uid="{26173B11-BE35-4DA7-BA0C-7F3089F16141}">
      <formula1>"Monthly, per kWh, per kW"</formula1>
    </dataValidation>
    <dataValidation type="list" allowBlank="1" showInputMessage="1" showErrorMessage="1" sqref="E41:E42 E60 E65 E44:E55 E35:E39 E16:E33" xr:uid="{2CF57B75-8317-427B-A0C1-3D7383CBB979}">
      <formula1>#REF!</formula1>
    </dataValidation>
    <dataValidation type="list" allowBlank="1" showInputMessage="1" showErrorMessage="1" prompt="Select Charge Unit - per 30 days, per kWh, per kW, per kVA." sqref="D41:D42 D44:D54 D17:D18 D35:D39 D20:D33" xr:uid="{4C3BBEEE-9CF6-4869-8073-CDAC05F89BC6}">
      <formula1>"per 30 days, per kWh, per kW, per kVA"</formula1>
    </dataValidation>
  </dataValidations>
  <printOptions horizontalCentered="1"/>
  <pageMargins left="0.31496062992125984" right="0.15748031496062992" top="0.59055118110236227" bottom="0.51181102362204722" header="0.31496062992125984" footer="0.31496062992125984"/>
  <pageSetup paperSize="3" scale="46" fitToHeight="0" orientation="landscape" r:id="rId1"/>
  <headerFooter>
    <oddHeader>&amp;RToronto Hydro-Electric System Limited
EB-2017-0077
DRAFT RATE ORDER UPDATE
Schedule 4-2
Filed:  2017 Aug 18
Page &amp;P of &amp;N</oddHeader>
    <oddFooter>&amp;C&amp;A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Option Button 1">
              <controlPr defaultSize="0" autoFill="0" autoLine="0" autoPict="0">
                <anchor moveWithCells="1">
                  <from>
                    <xdr:col>9</xdr:col>
                    <xdr:colOff>57150</xdr:colOff>
                    <xdr:row>9</xdr:row>
                    <xdr:rowOff>171450</xdr:rowOff>
                  </from>
                  <to>
                    <xdr:col>13</xdr:col>
                    <xdr:colOff>361950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Option Button 2">
              <controlPr defaultSize="0" autoFill="0" autoLine="0" autoPict="0">
                <anchor moveWithCells="1">
                  <from>
                    <xdr:col>7</xdr:col>
                    <xdr:colOff>450850</xdr:colOff>
                    <xdr:row>10</xdr:row>
                    <xdr:rowOff>38100</xdr:rowOff>
                  </from>
                  <to>
                    <xdr:col>9</xdr:col>
                    <xdr:colOff>317500</xdr:colOff>
                    <xdr:row>11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2D9F4-446A-40B3-A18E-E36EB8C1ABC2}">
  <sheetPr>
    <pageSetUpPr fitToPage="1"/>
  </sheetPr>
  <dimension ref="A1:BA181"/>
  <sheetViews>
    <sheetView topLeftCell="A10" zoomScaleNormal="100" workbookViewId="0">
      <pane xSplit="4" ySplit="4" topLeftCell="E14" activePane="bottomRight" state="frozen"/>
      <selection activeCell="I222" sqref="I222"/>
      <selection pane="topRight" activeCell="I222" sqref="I222"/>
      <selection pane="bottomLeft" activeCell="I222" sqref="I222"/>
      <selection pane="bottomRight" activeCell="J18" sqref="J18"/>
    </sheetView>
  </sheetViews>
  <sheetFormatPr defaultColWidth="9.26953125" defaultRowHeight="14.5" x14ac:dyDescent="0.35"/>
  <cols>
    <col min="1" max="1" width="1.7265625" style="229" customWidth="1"/>
    <col min="2" max="2" width="120.54296875" style="229" bestFit="1" customWidth="1"/>
    <col min="3" max="3" width="1.54296875" style="229" customWidth="1"/>
    <col min="4" max="4" width="21.26953125" style="358" bestFit="1" customWidth="1"/>
    <col min="5" max="5" width="1.7265625" style="229" customWidth="1"/>
    <col min="6" max="6" width="1.26953125" style="229" customWidth="1"/>
    <col min="7" max="8" width="12.1796875" style="229" customWidth="1"/>
    <col min="9" max="9" width="12.54296875" style="229" bestFit="1" customWidth="1"/>
    <col min="10" max="11" width="12.1796875" style="229" customWidth="1"/>
    <col min="12" max="12" width="12.54296875" style="229" bestFit="1" customWidth="1"/>
    <col min="13" max="14" width="12.1796875" style="229" customWidth="1"/>
    <col min="15" max="15" width="0.81640625" style="229" customWidth="1"/>
    <col min="16" max="17" width="12.1796875" style="229" customWidth="1"/>
    <col min="18" max="18" width="12.54296875" style="229" bestFit="1" customWidth="1"/>
    <col min="19" max="19" width="0.81640625" style="229" customWidth="1"/>
    <col min="20" max="21" width="12.1796875" style="229" customWidth="1"/>
    <col min="22" max="22" width="0.81640625" style="229" customWidth="1"/>
    <col min="23" max="24" width="12.1796875" style="229" customWidth="1"/>
    <col min="25" max="25" width="12.54296875" style="229" bestFit="1" customWidth="1"/>
    <col min="26" max="26" width="0.54296875" style="229" customWidth="1"/>
    <col min="27" max="28" width="12.1796875" style="229" customWidth="1"/>
    <col min="29" max="29" width="0.54296875" style="229" customWidth="1"/>
    <col min="30" max="31" width="12.1796875" style="229" customWidth="1"/>
    <col min="32" max="32" width="12.54296875" style="229" bestFit="1" customWidth="1"/>
    <col min="33" max="33" width="0.7265625" style="229" customWidth="1"/>
    <col min="34" max="35" width="12.1796875" style="229" customWidth="1"/>
    <col min="36" max="36" width="0.7265625" style="229" customWidth="1"/>
    <col min="37" max="38" width="12.1796875" style="229" customWidth="1"/>
    <col min="39" max="39" width="12.54296875" style="229" bestFit="1" customWidth="1"/>
    <col min="40" max="40" width="0.453125" style="229" customWidth="1"/>
    <col min="41" max="42" width="12.1796875" style="229" customWidth="1"/>
    <col min="43" max="43" width="0.7265625" style="229" customWidth="1"/>
    <col min="44" max="46" width="12.7265625" style="229" customWidth="1"/>
    <col min="47" max="47" width="0.54296875" style="229" customWidth="1"/>
    <col min="48" max="51" width="12.7265625" style="229" customWidth="1"/>
    <col min="52" max="16384" width="9.26953125" style="229"/>
  </cols>
  <sheetData>
    <row r="1" spans="1:51" ht="20" x14ac:dyDescent="0.35">
      <c r="A1" s="226"/>
      <c r="B1" s="227"/>
      <c r="C1" s="227"/>
      <c r="D1" s="228"/>
      <c r="E1" s="227"/>
      <c r="F1" s="227"/>
      <c r="G1" s="227"/>
      <c r="H1" s="227"/>
      <c r="I1" s="226"/>
      <c r="J1" s="226"/>
      <c r="L1" s="7"/>
      <c r="M1" s="7"/>
      <c r="N1" s="7">
        <v>1</v>
      </c>
      <c r="O1" s="7">
        <v>2</v>
      </c>
      <c r="P1" s="7"/>
      <c r="Q1" s="226"/>
      <c r="S1" s="7"/>
      <c r="T1" s="7"/>
      <c r="U1" s="7">
        <v>1</v>
      </c>
      <c r="V1" s="7">
        <v>1</v>
      </c>
      <c r="W1" s="7"/>
      <c r="X1" s="226"/>
      <c r="Z1" s="7"/>
      <c r="AA1" s="7"/>
      <c r="AB1" s="7">
        <v>1</v>
      </c>
      <c r="AC1" s="7">
        <v>1</v>
      </c>
      <c r="AD1" s="7"/>
      <c r="AE1" s="226"/>
      <c r="AG1" s="7"/>
      <c r="AH1" s="7"/>
      <c r="AI1" s="7">
        <v>1</v>
      </c>
      <c r="AJ1" s="7">
        <v>1</v>
      </c>
      <c r="AK1" s="7"/>
      <c r="AL1" s="226"/>
      <c r="AN1" s="7"/>
      <c r="AO1" s="7"/>
      <c r="AP1" s="7">
        <v>1</v>
      </c>
      <c r="AQ1" s="7">
        <v>1</v>
      </c>
      <c r="AR1" s="7"/>
      <c r="AS1" s="226"/>
      <c r="AU1" s="7"/>
      <c r="AV1" s="7"/>
      <c r="AW1" s="7">
        <v>1</v>
      </c>
      <c r="AX1" s="7">
        <v>1</v>
      </c>
      <c r="AY1" s="7"/>
    </row>
    <row r="2" spans="1:51" ht="17.5" x14ac:dyDescent="0.35">
      <c r="A2" s="230"/>
      <c r="B2" s="230"/>
      <c r="C2" s="230"/>
      <c r="D2" s="231"/>
      <c r="E2" s="230"/>
      <c r="F2" s="230"/>
      <c r="G2" s="230"/>
      <c r="H2" s="230"/>
      <c r="I2" s="226"/>
      <c r="J2" s="226"/>
      <c r="L2" s="7"/>
      <c r="M2" s="7"/>
      <c r="N2" s="7"/>
      <c r="O2" s="7"/>
      <c r="P2" s="7"/>
      <c r="Q2" s="226"/>
      <c r="S2" s="7"/>
      <c r="T2" s="7"/>
      <c r="U2" s="7"/>
      <c r="V2" s="7"/>
      <c r="W2" s="7"/>
      <c r="X2" s="226"/>
      <c r="Z2" s="7"/>
      <c r="AA2" s="7"/>
      <c r="AB2" s="7"/>
      <c r="AC2" s="7"/>
      <c r="AD2" s="7"/>
      <c r="AE2" s="226"/>
      <c r="AG2" s="7"/>
      <c r="AH2" s="7"/>
      <c r="AI2" s="7"/>
      <c r="AJ2" s="7"/>
      <c r="AK2" s="7"/>
      <c r="AL2" s="226"/>
      <c r="AN2" s="7"/>
      <c r="AO2" s="7"/>
      <c r="AP2" s="7"/>
      <c r="AQ2" s="7"/>
      <c r="AR2" s="7"/>
      <c r="AS2" s="226"/>
      <c r="AU2" s="7"/>
      <c r="AV2" s="7"/>
      <c r="AW2" s="7"/>
      <c r="AX2" s="7"/>
      <c r="AY2" s="7"/>
    </row>
    <row r="3" spans="1:51" ht="17.5" x14ac:dyDescent="0.35">
      <c r="A3" s="560"/>
      <c r="B3" s="560"/>
      <c r="C3" s="560"/>
      <c r="D3" s="560"/>
      <c r="E3" s="560"/>
      <c r="F3" s="560"/>
      <c r="G3" s="560"/>
      <c r="H3" s="560"/>
      <c r="I3" s="226"/>
      <c r="J3" s="226"/>
      <c r="Q3" s="226"/>
      <c r="X3" s="226"/>
      <c r="AE3" s="226"/>
      <c r="AL3" s="226"/>
      <c r="AS3" s="226"/>
    </row>
    <row r="4" spans="1:51" ht="17.5" x14ac:dyDescent="0.35">
      <c r="A4" s="230"/>
      <c r="B4" s="230"/>
      <c r="C4" s="230"/>
      <c r="D4" s="231"/>
      <c r="E4" s="230"/>
      <c r="F4" s="232"/>
      <c r="G4" s="232"/>
      <c r="H4" s="232"/>
      <c r="I4" s="226"/>
      <c r="J4" s="226"/>
      <c r="Q4" s="226"/>
      <c r="X4" s="226"/>
      <c r="AE4" s="226"/>
      <c r="AL4" s="226"/>
      <c r="AS4" s="226"/>
    </row>
    <row r="5" spans="1:51" ht="15.5" x14ac:dyDescent="0.35">
      <c r="A5" s="226"/>
      <c r="B5" s="226"/>
      <c r="C5" s="233"/>
      <c r="D5" s="234"/>
      <c r="E5" s="233"/>
      <c r="F5" s="226"/>
      <c r="G5" s="226"/>
      <c r="H5" s="226"/>
      <c r="I5" s="226"/>
      <c r="J5" s="226"/>
      <c r="K5" s="9"/>
      <c r="L5" s="9"/>
      <c r="M5" s="9"/>
      <c r="N5" s="9"/>
      <c r="O5" s="9"/>
      <c r="P5" s="9"/>
      <c r="Q5" s="226"/>
      <c r="R5" s="9"/>
      <c r="S5" s="9"/>
      <c r="T5" s="9"/>
      <c r="U5" s="9"/>
      <c r="V5" s="9"/>
      <c r="W5" s="9"/>
      <c r="X5" s="226"/>
      <c r="Y5" s="9"/>
      <c r="Z5" s="9"/>
      <c r="AA5" s="9"/>
      <c r="AB5" s="9"/>
      <c r="AC5" s="9"/>
      <c r="AD5" s="9"/>
      <c r="AE5" s="226"/>
      <c r="AF5" s="9"/>
      <c r="AG5" s="9"/>
      <c r="AH5" s="9"/>
      <c r="AI5" s="9"/>
      <c r="AJ5" s="9"/>
      <c r="AK5" s="9"/>
      <c r="AL5" s="226"/>
      <c r="AM5" s="9"/>
      <c r="AN5" s="9"/>
      <c r="AO5" s="9"/>
      <c r="AP5" s="9"/>
      <c r="AQ5" s="9"/>
      <c r="AR5" s="9"/>
      <c r="AS5" s="226"/>
      <c r="AT5" s="9"/>
      <c r="AU5" s="9"/>
      <c r="AV5" s="9"/>
      <c r="AW5" s="9"/>
      <c r="AX5" s="9"/>
      <c r="AY5" s="9"/>
    </row>
    <row r="6" spans="1:51" x14ac:dyDescent="0.35">
      <c r="A6" s="226"/>
      <c r="B6" s="226"/>
      <c r="C6" s="226"/>
      <c r="D6" s="235"/>
      <c r="E6" s="226"/>
      <c r="F6" s="226"/>
      <c r="G6" s="226"/>
      <c r="H6" s="226"/>
      <c r="I6" s="226"/>
      <c r="J6" s="226"/>
      <c r="K6" s="9"/>
      <c r="L6" s="9"/>
      <c r="M6" s="9"/>
      <c r="N6" s="9"/>
      <c r="O6" s="9"/>
      <c r="P6" s="9"/>
      <c r="Q6" s="226"/>
      <c r="R6" s="9"/>
      <c r="S6" s="9"/>
      <c r="T6" s="9"/>
      <c r="U6" s="9"/>
      <c r="V6" s="9"/>
      <c r="W6" s="9"/>
      <c r="X6" s="226"/>
      <c r="Y6" s="9"/>
      <c r="Z6" s="9"/>
      <c r="AA6" s="9"/>
      <c r="AB6" s="9"/>
      <c r="AC6" s="9"/>
      <c r="AD6" s="9"/>
      <c r="AE6" s="226"/>
      <c r="AF6" s="9"/>
      <c r="AG6" s="9"/>
      <c r="AH6" s="9"/>
      <c r="AI6" s="9"/>
      <c r="AJ6" s="9"/>
      <c r="AK6" s="9"/>
      <c r="AL6" s="226"/>
      <c r="AM6" s="9"/>
      <c r="AN6" s="9"/>
      <c r="AO6" s="9"/>
      <c r="AP6" s="9"/>
      <c r="AQ6" s="9"/>
      <c r="AR6" s="9"/>
      <c r="AS6" s="226"/>
      <c r="AT6" s="9"/>
      <c r="AU6" s="9"/>
      <c r="AV6" s="9"/>
      <c r="AW6" s="9"/>
      <c r="AX6" s="9"/>
      <c r="AY6" s="9"/>
    </row>
    <row r="7" spans="1:51" x14ac:dyDescent="0.35">
      <c r="A7" s="226"/>
      <c r="B7" s="226"/>
      <c r="C7" s="226"/>
      <c r="D7" s="235"/>
      <c r="E7" s="226"/>
      <c r="F7" s="226"/>
      <c r="G7" s="226"/>
      <c r="H7" s="226"/>
      <c r="I7" s="226"/>
      <c r="J7" s="226"/>
      <c r="K7" s="9"/>
      <c r="L7" s="9"/>
      <c r="M7" s="9"/>
      <c r="N7" s="9"/>
      <c r="O7" s="9"/>
      <c r="P7" s="9"/>
      <c r="Q7" s="226"/>
      <c r="R7" s="9"/>
      <c r="S7" s="9"/>
      <c r="T7" s="9"/>
      <c r="U7" s="9"/>
      <c r="V7" s="9"/>
      <c r="W7" s="9"/>
      <c r="X7" s="226"/>
      <c r="Y7" s="9"/>
      <c r="Z7" s="9"/>
      <c r="AA7" s="9"/>
      <c r="AB7" s="9"/>
      <c r="AC7" s="9"/>
      <c r="AD7" s="9"/>
      <c r="AE7" s="226"/>
      <c r="AF7" s="9"/>
      <c r="AG7" s="9"/>
      <c r="AH7" s="9"/>
      <c r="AI7" s="9"/>
      <c r="AJ7" s="9"/>
      <c r="AK7" s="9"/>
      <c r="AL7" s="226"/>
      <c r="AM7" s="9"/>
      <c r="AN7" s="9"/>
      <c r="AO7" s="9"/>
      <c r="AP7" s="9"/>
      <c r="AQ7" s="9"/>
      <c r="AR7" s="9"/>
      <c r="AS7" s="226"/>
      <c r="AT7" s="9"/>
      <c r="AU7" s="9"/>
      <c r="AV7" s="9"/>
      <c r="AW7" s="9"/>
      <c r="AX7" s="9"/>
      <c r="AY7" s="9"/>
    </row>
    <row r="8" spans="1:51" x14ac:dyDescent="0.35">
      <c r="A8" s="236"/>
      <c r="B8" s="226"/>
      <c r="C8" s="226"/>
      <c r="D8" s="235"/>
      <c r="E8" s="226"/>
      <c r="F8" s="226"/>
      <c r="G8" s="226"/>
      <c r="H8" s="226"/>
      <c r="I8" s="226"/>
      <c r="J8" s="226"/>
      <c r="K8" s="9"/>
      <c r="L8" s="9"/>
      <c r="M8" s="9"/>
      <c r="N8" s="9"/>
      <c r="O8" s="9"/>
      <c r="P8" s="9"/>
      <c r="Q8" s="226"/>
      <c r="R8" s="9"/>
      <c r="S8" s="9"/>
      <c r="T8" s="9"/>
      <c r="U8" s="9"/>
      <c r="V8" s="9"/>
      <c r="W8" s="9"/>
      <c r="X8" s="226"/>
      <c r="Y8" s="9"/>
      <c r="Z8" s="9"/>
      <c r="AA8" s="9"/>
      <c r="AB8" s="9"/>
      <c r="AC8" s="9"/>
      <c r="AD8" s="9"/>
      <c r="AE8" s="226"/>
      <c r="AF8" s="9"/>
      <c r="AG8" s="9"/>
      <c r="AH8" s="9"/>
      <c r="AI8" s="9"/>
      <c r="AJ8" s="9"/>
      <c r="AK8" s="9"/>
      <c r="AL8" s="226"/>
      <c r="AM8" s="9"/>
      <c r="AN8" s="9"/>
      <c r="AO8" s="9"/>
      <c r="AP8" s="9"/>
      <c r="AQ8" s="9"/>
      <c r="AR8" s="9"/>
      <c r="AS8" s="226"/>
      <c r="AT8" s="9"/>
      <c r="AU8" s="9"/>
      <c r="AV8" s="9"/>
      <c r="AW8" s="9"/>
      <c r="AX8" s="9"/>
      <c r="AY8" s="9"/>
    </row>
    <row r="9" spans="1:51" x14ac:dyDescent="0.35">
      <c r="A9" s="237"/>
      <c r="B9" s="237"/>
      <c r="C9" s="237"/>
      <c r="D9" s="238"/>
      <c r="E9" s="237"/>
      <c r="F9" s="237"/>
      <c r="G9" s="237"/>
      <c r="H9" s="237"/>
      <c r="K9" s="9"/>
      <c r="L9" s="9"/>
      <c r="M9" s="9"/>
      <c r="N9" s="9"/>
      <c r="O9" s="9"/>
      <c r="P9" s="9"/>
      <c r="R9" s="9"/>
      <c r="S9" s="9"/>
      <c r="T9" s="9"/>
      <c r="U9" s="9"/>
      <c r="V9" s="9"/>
      <c r="W9" s="9"/>
      <c r="Y9" s="9"/>
      <c r="Z9" s="9"/>
      <c r="AA9" s="9"/>
      <c r="AB9" s="9"/>
      <c r="AC9" s="9"/>
      <c r="AD9" s="9"/>
      <c r="AF9" s="9"/>
      <c r="AG9" s="9"/>
      <c r="AH9" s="9"/>
      <c r="AI9" s="9"/>
      <c r="AJ9" s="9"/>
      <c r="AK9" s="9"/>
      <c r="AM9" s="9"/>
      <c r="AN9" s="9"/>
      <c r="AO9" s="9"/>
      <c r="AP9" s="9"/>
      <c r="AQ9" s="9"/>
      <c r="AR9" s="9"/>
      <c r="AT9" s="9"/>
      <c r="AU9" s="9"/>
      <c r="AV9" s="9"/>
      <c r="AW9" s="9"/>
      <c r="AX9" s="9"/>
      <c r="AY9" s="9"/>
    </row>
    <row r="10" spans="1:51" x14ac:dyDescent="0.35">
      <c r="A10" s="237"/>
      <c r="B10" s="526"/>
      <c r="C10" s="237"/>
      <c r="D10" s="238"/>
      <c r="E10" s="237"/>
      <c r="F10" s="237"/>
      <c r="G10" s="237"/>
      <c r="H10" s="237"/>
      <c r="K10" s="9"/>
      <c r="L10" s="9"/>
      <c r="M10" s="9"/>
      <c r="N10" s="9"/>
      <c r="O10" s="9"/>
      <c r="P10" s="9"/>
      <c r="R10" s="9"/>
      <c r="S10" s="9"/>
      <c r="T10" s="9"/>
      <c r="U10" s="9"/>
      <c r="V10" s="9"/>
      <c r="W10" s="9"/>
      <c r="Y10" s="9"/>
      <c r="Z10" s="9"/>
      <c r="AA10" s="9"/>
      <c r="AB10" s="9"/>
      <c r="AC10" s="9"/>
      <c r="AD10" s="9"/>
      <c r="AF10" s="9"/>
      <c r="AG10" s="9"/>
      <c r="AH10" s="9"/>
      <c r="AI10" s="9"/>
      <c r="AJ10" s="9"/>
      <c r="AK10" s="9"/>
      <c r="AM10" s="9"/>
      <c r="AN10" s="9"/>
      <c r="AO10" s="9"/>
      <c r="AP10" s="9"/>
      <c r="AQ10" s="9"/>
      <c r="AR10" s="9"/>
      <c r="AT10" s="9"/>
      <c r="AU10" s="9"/>
      <c r="AV10" s="9"/>
      <c r="AW10" s="9"/>
      <c r="AX10" s="9"/>
      <c r="AY10" s="9"/>
    </row>
    <row r="11" spans="1:51" x14ac:dyDescent="0.35">
      <c r="A11" s="237"/>
      <c r="B11" s="237"/>
      <c r="C11" s="237"/>
      <c r="D11" s="238"/>
      <c r="E11" s="237"/>
      <c r="F11" s="237"/>
      <c r="G11" s="237"/>
      <c r="H11" s="237"/>
      <c r="K11" s="9"/>
      <c r="L11" s="9"/>
      <c r="M11" s="9"/>
      <c r="N11" s="9"/>
      <c r="O11" s="9"/>
      <c r="P11" s="9"/>
      <c r="R11" s="9"/>
      <c r="S11" s="9"/>
      <c r="T11" s="9"/>
      <c r="U11" s="9"/>
      <c r="V11" s="9"/>
      <c r="W11" s="9"/>
      <c r="Y11" s="9"/>
      <c r="Z11" s="9"/>
      <c r="AA11" s="9"/>
      <c r="AB11" s="9"/>
      <c r="AC11" s="9"/>
      <c r="AD11" s="9"/>
      <c r="AF11" s="9"/>
      <c r="AG11" s="9"/>
      <c r="AH11" s="9"/>
      <c r="AI11" s="9"/>
      <c r="AJ11" s="9"/>
      <c r="AK11" s="9"/>
      <c r="AM11" s="9"/>
      <c r="AN11" s="9"/>
      <c r="AO11" s="9"/>
      <c r="AP11" s="9"/>
      <c r="AQ11" s="9"/>
      <c r="AR11" s="9"/>
      <c r="AT11" s="9"/>
      <c r="AU11" s="9"/>
      <c r="AV11" s="9"/>
      <c r="AW11" s="9"/>
      <c r="AX11" s="9"/>
      <c r="AY11" s="9"/>
    </row>
    <row r="12" spans="1:51" ht="18" x14ac:dyDescent="0.4">
      <c r="A12" s="237"/>
      <c r="B12" s="540" t="s">
        <v>0</v>
      </c>
      <c r="C12" s="540"/>
      <c r="D12" s="540"/>
      <c r="E12" s="540"/>
      <c r="F12" s="540"/>
      <c r="G12" s="540"/>
      <c r="H12" s="540"/>
      <c r="I12" s="540"/>
      <c r="J12" s="540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</row>
    <row r="13" spans="1:51" ht="18" x14ac:dyDescent="0.4">
      <c r="A13" s="237"/>
      <c r="B13" s="540" t="s">
        <v>1</v>
      </c>
      <c r="C13" s="540"/>
      <c r="D13" s="540"/>
      <c r="E13" s="540"/>
      <c r="F13" s="540"/>
      <c r="G13" s="540"/>
      <c r="H13" s="540"/>
      <c r="I13" s="540"/>
      <c r="J13" s="540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</row>
    <row r="14" spans="1:51" x14ac:dyDescent="0.35">
      <c r="A14" s="237"/>
      <c r="B14" s="237"/>
      <c r="C14" s="237"/>
      <c r="D14" s="238"/>
      <c r="E14" s="237"/>
      <c r="F14" s="237"/>
      <c r="G14" s="237"/>
      <c r="H14" s="237"/>
      <c r="K14" s="9"/>
      <c r="L14" s="9"/>
      <c r="M14" s="9"/>
      <c r="N14" s="9"/>
      <c r="O14" s="9"/>
      <c r="P14" s="9"/>
      <c r="R14" s="9"/>
      <c r="S14" s="9"/>
      <c r="T14" s="9"/>
      <c r="U14" s="9"/>
      <c r="V14" s="9"/>
      <c r="W14" s="9"/>
      <c r="Y14" s="9"/>
      <c r="Z14" s="9"/>
      <c r="AA14" s="9"/>
      <c r="AB14" s="9"/>
      <c r="AC14" s="9"/>
      <c r="AD14" s="9"/>
      <c r="AF14" s="9"/>
      <c r="AG14" s="9"/>
      <c r="AH14" s="9"/>
      <c r="AI14" s="9"/>
      <c r="AJ14" s="9"/>
      <c r="AK14" s="9"/>
      <c r="AM14" s="9"/>
      <c r="AN14" s="9"/>
      <c r="AO14" s="9"/>
      <c r="AP14" s="9"/>
      <c r="AQ14" s="9"/>
      <c r="AR14" s="9"/>
      <c r="AT14" s="9"/>
      <c r="AU14" s="9"/>
      <c r="AV14" s="9"/>
      <c r="AW14" s="9"/>
      <c r="AX14" s="9"/>
      <c r="AY14" s="9"/>
    </row>
    <row r="15" spans="1:51" x14ac:dyDescent="0.35">
      <c r="A15" s="237"/>
      <c r="B15" s="237"/>
      <c r="C15" s="237"/>
      <c r="D15" s="238"/>
      <c r="E15" s="237"/>
      <c r="F15" s="237"/>
      <c r="G15" s="237"/>
      <c r="H15" s="237"/>
      <c r="K15" s="9"/>
      <c r="L15" s="9"/>
      <c r="M15" s="9"/>
      <c r="N15" s="9"/>
      <c r="O15" s="9"/>
      <c r="P15" s="9"/>
      <c r="R15" s="9"/>
      <c r="S15" s="9"/>
      <c r="T15" s="9"/>
      <c r="U15" s="9"/>
      <c r="V15" s="9"/>
      <c r="W15" s="9"/>
      <c r="Y15" s="9"/>
      <c r="Z15" s="9"/>
      <c r="AA15" s="9"/>
      <c r="AB15" s="9"/>
      <c r="AC15" s="9"/>
      <c r="AD15" s="9"/>
      <c r="AF15" s="9"/>
      <c r="AG15" s="9"/>
      <c r="AH15" s="9"/>
      <c r="AI15" s="9"/>
      <c r="AJ15" s="9"/>
      <c r="AK15" s="9"/>
      <c r="AM15" s="9"/>
      <c r="AN15" s="9"/>
      <c r="AO15" s="9"/>
      <c r="AP15" s="9"/>
      <c r="AQ15" s="9"/>
      <c r="AR15" s="9"/>
      <c r="AT15" s="9"/>
      <c r="AU15" s="9"/>
      <c r="AV15" s="9"/>
      <c r="AW15" s="9"/>
      <c r="AX15" s="9"/>
      <c r="AY15" s="9"/>
    </row>
    <row r="16" spans="1:51" ht="15.5" x14ac:dyDescent="0.35">
      <c r="A16" s="237"/>
      <c r="B16" s="239" t="s">
        <v>2</v>
      </c>
      <c r="C16" s="237"/>
      <c r="D16" s="541" t="s">
        <v>90</v>
      </c>
      <c r="E16" s="541"/>
      <c r="F16" s="541"/>
      <c r="G16" s="541"/>
      <c r="H16" s="541"/>
      <c r="I16" s="541"/>
      <c r="J16" s="541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</row>
    <row r="17" spans="1:51" ht="15.5" x14ac:dyDescent="0.35">
      <c r="A17" s="237"/>
      <c r="B17" s="239"/>
      <c r="C17" s="237"/>
      <c r="D17" s="500"/>
      <c r="E17" s="501"/>
      <c r="F17" s="242"/>
      <c r="G17" s="242"/>
      <c r="H17" s="242"/>
      <c r="I17" s="242"/>
      <c r="J17" s="242"/>
      <c r="K17" s="243"/>
      <c r="L17" s="243"/>
      <c r="M17" s="242"/>
      <c r="N17" s="243"/>
      <c r="O17" s="243"/>
      <c r="P17" s="243"/>
      <c r="Q17" s="242"/>
      <c r="R17" s="243"/>
      <c r="S17" s="243"/>
      <c r="T17" s="242"/>
      <c r="U17" s="243"/>
      <c r="V17" s="243"/>
      <c r="W17" s="243"/>
      <c r="X17" s="242"/>
      <c r="Y17" s="243"/>
      <c r="Z17" s="243"/>
      <c r="AA17" s="242"/>
      <c r="AB17" s="243"/>
      <c r="AC17" s="243"/>
      <c r="AD17" s="243"/>
      <c r="AE17" s="242"/>
      <c r="AF17" s="243"/>
      <c r="AG17" s="243"/>
      <c r="AH17" s="242"/>
      <c r="AI17" s="243"/>
      <c r="AJ17" s="243"/>
      <c r="AK17" s="243"/>
      <c r="AL17" s="242"/>
      <c r="AM17" s="243"/>
      <c r="AN17" s="243"/>
      <c r="AO17" s="242"/>
      <c r="AP17" s="243"/>
      <c r="AQ17" s="243"/>
      <c r="AR17" s="243"/>
      <c r="AS17" s="242"/>
      <c r="AT17" s="243"/>
      <c r="AU17" s="243"/>
      <c r="AV17" s="242"/>
      <c r="AW17" s="243"/>
      <c r="AX17" s="243"/>
      <c r="AY17" s="243"/>
    </row>
    <row r="18" spans="1:51" ht="15.5" x14ac:dyDescent="0.35">
      <c r="A18" s="237"/>
      <c r="B18" s="240"/>
      <c r="C18" s="237"/>
      <c r="D18" s="241"/>
      <c r="E18" s="241"/>
      <c r="F18" s="242"/>
      <c r="G18" s="494" t="s">
        <v>91</v>
      </c>
      <c r="H18" s="242"/>
      <c r="I18" s="245"/>
      <c r="J18" s="242"/>
      <c r="K18" s="246"/>
      <c r="L18" s="243"/>
      <c r="M18" s="245"/>
      <c r="N18" s="243"/>
      <c r="O18" s="247"/>
      <c r="P18" s="248"/>
      <c r="Q18" s="242"/>
      <c r="R18" s="246"/>
      <c r="S18" s="243"/>
      <c r="T18" s="245"/>
      <c r="U18" s="243"/>
      <c r="V18" s="247"/>
      <c r="W18" s="248"/>
      <c r="X18" s="242"/>
      <c r="Y18" s="246"/>
      <c r="Z18" s="243"/>
      <c r="AA18" s="245"/>
      <c r="AB18" s="243"/>
      <c r="AC18" s="247"/>
      <c r="AD18" s="248"/>
      <c r="AE18" s="242"/>
      <c r="AF18" s="246"/>
      <c r="AG18" s="243"/>
      <c r="AH18" s="245"/>
      <c r="AI18" s="243"/>
      <c r="AJ18" s="247"/>
      <c r="AK18" s="248"/>
      <c r="AL18" s="242"/>
      <c r="AM18" s="246"/>
      <c r="AN18" s="243"/>
      <c r="AO18" s="245"/>
      <c r="AP18" s="243"/>
      <c r="AQ18" s="247"/>
      <c r="AR18" s="248"/>
      <c r="AS18" s="242"/>
      <c r="AT18" s="246"/>
      <c r="AU18" s="243"/>
      <c r="AV18" s="245"/>
      <c r="AW18" s="243"/>
      <c r="AX18" s="247"/>
      <c r="AY18" s="248"/>
    </row>
    <row r="19" spans="1:51" ht="15.5" x14ac:dyDescent="0.35">
      <c r="A19" s="237"/>
      <c r="B19" s="239" t="s">
        <v>4</v>
      </c>
      <c r="C19" s="237"/>
      <c r="D19" s="244" t="s">
        <v>57</v>
      </c>
      <c r="E19" s="241"/>
      <c r="F19" s="241"/>
      <c r="G19" s="466">
        <v>17000</v>
      </c>
      <c r="H19" s="464" t="s">
        <v>92</v>
      </c>
      <c r="I19" s="502"/>
      <c r="J19" s="241"/>
      <c r="Q19" s="241"/>
      <c r="X19" s="241"/>
      <c r="AE19" s="241"/>
      <c r="AL19" s="241"/>
      <c r="AS19" s="241"/>
    </row>
    <row r="20" spans="1:51" ht="15.5" x14ac:dyDescent="0.35">
      <c r="A20" s="237"/>
      <c r="B20" s="240"/>
      <c r="C20" s="237"/>
      <c r="D20" s="503"/>
      <c r="E20" s="241"/>
      <c r="F20" s="241"/>
      <c r="G20" s="466">
        <v>3000</v>
      </c>
      <c r="H20" s="464" t="s">
        <v>78</v>
      </c>
      <c r="I20" s="241"/>
      <c r="J20" s="241"/>
      <c r="Q20" s="241"/>
      <c r="X20" s="241"/>
      <c r="AE20" s="241"/>
      <c r="AL20" s="241"/>
      <c r="AS20" s="241"/>
    </row>
    <row r="21" spans="1:51" x14ac:dyDescent="0.35">
      <c r="A21" s="237"/>
      <c r="B21" s="249"/>
      <c r="C21" s="237"/>
      <c r="D21" s="250"/>
      <c r="E21" s="251"/>
      <c r="F21" s="237"/>
      <c r="G21" s="466">
        <v>3000</v>
      </c>
      <c r="H21" s="251" t="s">
        <v>79</v>
      </c>
      <c r="I21" s="237"/>
      <c r="J21" s="237"/>
      <c r="Q21" s="237"/>
      <c r="X21" s="237"/>
      <c r="AE21" s="237"/>
      <c r="AL21" s="237"/>
      <c r="AS21" s="237"/>
    </row>
    <row r="22" spans="1:51" x14ac:dyDescent="0.35">
      <c r="A22" s="237"/>
      <c r="B22" s="504"/>
      <c r="C22" s="237"/>
      <c r="D22" s="250" t="s">
        <v>6</v>
      </c>
      <c r="E22" s="237"/>
      <c r="F22" s="237"/>
      <c r="G22" s="466">
        <v>965000</v>
      </c>
      <c r="H22" s="464" t="s">
        <v>7</v>
      </c>
      <c r="I22" s="237"/>
      <c r="J22" s="237"/>
      <c r="M22" s="467"/>
      <c r="Q22" s="237"/>
      <c r="T22" s="467"/>
      <c r="X22" s="237"/>
      <c r="AA22" s="467"/>
      <c r="AE22" s="237"/>
      <c r="AH22" s="467"/>
      <c r="AL22" s="237"/>
      <c r="AO22" s="467"/>
      <c r="AS22" s="237"/>
      <c r="AV22" s="467"/>
    </row>
    <row r="23" spans="1:51" s="15" customFormat="1" x14ac:dyDescent="0.35">
      <c r="A23" s="13"/>
      <c r="B23" s="182"/>
      <c r="C23" s="13"/>
      <c r="D23" s="48"/>
      <c r="E23" s="46"/>
      <c r="F23" s="13"/>
      <c r="G23" s="542" t="str">
        <f>'LARGE USE SERVICE'!G13:I13</f>
        <v>2023 Board-Approved</v>
      </c>
      <c r="H23" s="543"/>
      <c r="I23" s="544"/>
      <c r="J23" s="542" t="s">
        <v>9</v>
      </c>
      <c r="K23" s="543"/>
      <c r="L23" s="544"/>
      <c r="M23" s="542" t="s">
        <v>10</v>
      </c>
      <c r="N23" s="544"/>
      <c r="O23" s="254"/>
      <c r="P23" s="542" t="s">
        <v>11</v>
      </c>
      <c r="Q23" s="543"/>
      <c r="R23" s="544"/>
      <c r="S23" s="13"/>
      <c r="T23" s="542" t="s">
        <v>10</v>
      </c>
      <c r="U23" s="544"/>
      <c r="V23" s="255"/>
      <c r="W23" s="542" t="s">
        <v>12</v>
      </c>
      <c r="X23" s="543"/>
      <c r="Y23" s="544"/>
      <c r="Z23" s="13"/>
      <c r="AA23" s="542" t="s">
        <v>10</v>
      </c>
      <c r="AB23" s="544"/>
      <c r="AC23" s="255"/>
      <c r="AD23" s="542" t="s">
        <v>13</v>
      </c>
      <c r="AE23" s="543"/>
      <c r="AF23" s="544"/>
      <c r="AG23" s="13"/>
      <c r="AH23" s="542" t="s">
        <v>10</v>
      </c>
      <c r="AI23" s="544"/>
      <c r="AJ23" s="255"/>
      <c r="AK23" s="542" t="s">
        <v>14</v>
      </c>
      <c r="AL23" s="543"/>
      <c r="AM23" s="544"/>
      <c r="AN23" s="13"/>
      <c r="AO23" s="542" t="s">
        <v>10</v>
      </c>
      <c r="AP23" s="544"/>
      <c r="AQ23" s="255"/>
      <c r="AR23" s="542" t="s">
        <v>15</v>
      </c>
      <c r="AS23" s="543"/>
      <c r="AT23" s="544"/>
      <c r="AU23" s="13"/>
      <c r="AV23" s="542" t="s">
        <v>10</v>
      </c>
      <c r="AW23" s="544"/>
    </row>
    <row r="24" spans="1:51" x14ac:dyDescent="0.35">
      <c r="A24" s="237"/>
      <c r="B24" s="256"/>
      <c r="C24" s="237"/>
      <c r="D24" s="545" t="s">
        <v>16</v>
      </c>
      <c r="E24" s="250"/>
      <c r="F24" s="237"/>
      <c r="G24" s="257" t="s">
        <v>17</v>
      </c>
      <c r="H24" s="258" t="s">
        <v>18</v>
      </c>
      <c r="I24" s="259" t="s">
        <v>19</v>
      </c>
      <c r="J24" s="257" t="s">
        <v>17</v>
      </c>
      <c r="K24" s="258" t="s">
        <v>18</v>
      </c>
      <c r="L24" s="259" t="s">
        <v>19</v>
      </c>
      <c r="M24" s="547" t="s">
        <v>20</v>
      </c>
      <c r="N24" s="549" t="s">
        <v>21</v>
      </c>
      <c r="O24" s="259"/>
      <c r="P24" s="257" t="s">
        <v>17</v>
      </c>
      <c r="Q24" s="258" t="s">
        <v>18</v>
      </c>
      <c r="R24" s="259" t="s">
        <v>19</v>
      </c>
      <c r="S24" s="237"/>
      <c r="T24" s="547" t="s">
        <v>20</v>
      </c>
      <c r="U24" s="549" t="s">
        <v>21</v>
      </c>
      <c r="V24" s="243"/>
      <c r="W24" s="257" t="s">
        <v>17</v>
      </c>
      <c r="X24" s="258" t="s">
        <v>18</v>
      </c>
      <c r="Y24" s="259" t="s">
        <v>19</v>
      </c>
      <c r="Z24" s="237"/>
      <c r="AA24" s="547" t="s">
        <v>20</v>
      </c>
      <c r="AB24" s="549" t="s">
        <v>21</v>
      </c>
      <c r="AC24" s="243"/>
      <c r="AD24" s="257" t="s">
        <v>17</v>
      </c>
      <c r="AE24" s="258" t="s">
        <v>18</v>
      </c>
      <c r="AF24" s="259" t="s">
        <v>19</v>
      </c>
      <c r="AG24" s="237"/>
      <c r="AH24" s="547" t="s">
        <v>20</v>
      </c>
      <c r="AI24" s="549" t="s">
        <v>21</v>
      </c>
      <c r="AJ24" s="243"/>
      <c r="AK24" s="257" t="s">
        <v>17</v>
      </c>
      <c r="AL24" s="258" t="s">
        <v>18</v>
      </c>
      <c r="AM24" s="259" t="s">
        <v>19</v>
      </c>
      <c r="AN24" s="237"/>
      <c r="AO24" s="547" t="s">
        <v>20</v>
      </c>
      <c r="AP24" s="549" t="s">
        <v>21</v>
      </c>
      <c r="AQ24" s="243"/>
      <c r="AR24" s="257" t="s">
        <v>17</v>
      </c>
      <c r="AS24" s="258" t="s">
        <v>18</v>
      </c>
      <c r="AT24" s="259" t="s">
        <v>19</v>
      </c>
      <c r="AU24" s="237"/>
      <c r="AV24" s="547" t="s">
        <v>20</v>
      </c>
      <c r="AW24" s="549" t="s">
        <v>21</v>
      </c>
    </row>
    <row r="25" spans="1:51" x14ac:dyDescent="0.35">
      <c r="A25" s="237"/>
      <c r="B25" s="256"/>
      <c r="C25" s="237"/>
      <c r="D25" s="546"/>
      <c r="E25" s="250"/>
      <c r="F25" s="237"/>
      <c r="G25" s="260" t="s">
        <v>22</v>
      </c>
      <c r="H25" s="261"/>
      <c r="I25" s="261" t="s">
        <v>22</v>
      </c>
      <c r="J25" s="260" t="s">
        <v>22</v>
      </c>
      <c r="K25" s="261"/>
      <c r="L25" s="261" t="s">
        <v>22</v>
      </c>
      <c r="M25" s="548"/>
      <c r="N25" s="550"/>
      <c r="O25" s="261"/>
      <c r="P25" s="260" t="s">
        <v>22</v>
      </c>
      <c r="Q25" s="261"/>
      <c r="R25" s="261" t="s">
        <v>22</v>
      </c>
      <c r="S25" s="237"/>
      <c r="T25" s="548"/>
      <c r="U25" s="550"/>
      <c r="V25" s="243"/>
      <c r="W25" s="260" t="s">
        <v>22</v>
      </c>
      <c r="X25" s="261"/>
      <c r="Y25" s="261" t="s">
        <v>22</v>
      </c>
      <c r="Z25" s="237"/>
      <c r="AA25" s="548"/>
      <c r="AB25" s="550"/>
      <c r="AC25" s="243"/>
      <c r="AD25" s="260" t="s">
        <v>22</v>
      </c>
      <c r="AE25" s="261"/>
      <c r="AF25" s="261" t="s">
        <v>22</v>
      </c>
      <c r="AG25" s="237"/>
      <c r="AH25" s="548"/>
      <c r="AI25" s="550"/>
      <c r="AJ25" s="243"/>
      <c r="AK25" s="260" t="s">
        <v>22</v>
      </c>
      <c r="AL25" s="261"/>
      <c r="AM25" s="261" t="s">
        <v>22</v>
      </c>
      <c r="AN25" s="237"/>
      <c r="AO25" s="548"/>
      <c r="AP25" s="550"/>
      <c r="AQ25" s="243"/>
      <c r="AR25" s="260" t="s">
        <v>22</v>
      </c>
      <c r="AS25" s="261"/>
      <c r="AT25" s="261" t="s">
        <v>22</v>
      </c>
      <c r="AU25" s="237"/>
      <c r="AV25" s="548"/>
      <c r="AW25" s="550"/>
    </row>
    <row r="26" spans="1:51" s="15" customFormat="1" x14ac:dyDescent="0.35">
      <c r="A26" s="13"/>
      <c r="B26" s="55" t="s">
        <v>93</v>
      </c>
      <c r="C26" s="56"/>
      <c r="D26" s="57" t="s">
        <v>94</v>
      </c>
      <c r="E26" s="56"/>
      <c r="F26" s="21"/>
      <c r="G26" s="58">
        <v>1.76</v>
      </c>
      <c r="H26" s="505">
        <f>+$G$19</f>
        <v>17000</v>
      </c>
      <c r="I26" s="60">
        <f t="shared" ref="I26" si="0">H26*G26</f>
        <v>29920</v>
      </c>
      <c r="J26" s="58">
        <v>1.84</v>
      </c>
      <c r="K26" s="505">
        <f>+$G$19</f>
        <v>17000</v>
      </c>
      <c r="L26" s="60">
        <f t="shared" ref="L26" si="1">K26*J26</f>
        <v>31280</v>
      </c>
      <c r="M26" s="61">
        <f>L26-I26</f>
        <v>1360</v>
      </c>
      <c r="N26" s="62">
        <f>IF(OR(I26=0,L26=0),"",(M26/I26))</f>
        <v>4.5454545454545456E-2</v>
      </c>
      <c r="O26" s="60"/>
      <c r="P26" s="58">
        <v>2.06</v>
      </c>
      <c r="Q26" s="505">
        <f>+$G$19</f>
        <v>17000</v>
      </c>
      <c r="R26" s="60">
        <f t="shared" ref="R26:R42" si="2">Q26*P26</f>
        <v>35020</v>
      </c>
      <c r="S26" s="64"/>
      <c r="T26" s="61">
        <f t="shared" ref="T26:T72" si="3">R26-L26</f>
        <v>3740</v>
      </c>
      <c r="U26" s="62">
        <f t="shared" ref="U26:U72" si="4">IF(OR(L26=0,R26=0),"",(T26/L26))</f>
        <v>0.11956521739130435</v>
      </c>
      <c r="V26" s="65"/>
      <c r="W26" s="58">
        <v>2.16</v>
      </c>
      <c r="X26" s="505">
        <f>+$G$19</f>
        <v>17000</v>
      </c>
      <c r="Y26" s="60">
        <f t="shared" ref="Y26:Y42" si="5">X26*W26</f>
        <v>36720</v>
      </c>
      <c r="Z26" s="64"/>
      <c r="AA26" s="61">
        <f>Y26-R26</f>
        <v>1700</v>
      </c>
      <c r="AB26" s="62">
        <f>IF(OR(R26=0,Y26=0),"",(AA26/R26))</f>
        <v>4.8543689320388349E-2</v>
      </c>
      <c r="AC26" s="65"/>
      <c r="AD26" s="58">
        <v>2.2400000000000002</v>
      </c>
      <c r="AE26" s="505">
        <f>+$G$19</f>
        <v>17000</v>
      </c>
      <c r="AF26" s="60">
        <f t="shared" ref="AF26:AF42" si="6">AE26*AD26</f>
        <v>38080</v>
      </c>
      <c r="AG26" s="64"/>
      <c r="AH26" s="61">
        <f>AF26-Y26</f>
        <v>1360</v>
      </c>
      <c r="AI26" s="62">
        <f>IF(OR(Y26=0,AF26=0),"",(AH26/Y26))</f>
        <v>3.7037037037037035E-2</v>
      </c>
      <c r="AJ26" s="65"/>
      <c r="AK26" s="58">
        <v>2.42</v>
      </c>
      <c r="AL26" s="505">
        <f>+$G$19</f>
        <v>17000</v>
      </c>
      <c r="AM26" s="60">
        <f t="shared" ref="AM26:AM42" si="7">AL26*AK26</f>
        <v>41140</v>
      </c>
      <c r="AN26" s="64"/>
      <c r="AO26" s="61">
        <f>AM26-AF26</f>
        <v>3060</v>
      </c>
      <c r="AP26" s="62">
        <f>IF(OR(AF26=0,AM26=0),"",(AO26/AF26))</f>
        <v>8.0357142857142863E-2</v>
      </c>
      <c r="AQ26" s="65"/>
      <c r="AR26" s="58">
        <v>2.5</v>
      </c>
      <c r="AS26" s="505">
        <f>+$G$19</f>
        <v>17000</v>
      </c>
      <c r="AT26" s="60">
        <f t="shared" ref="AT26:AT42" si="8">AS26*AR26</f>
        <v>42500</v>
      </c>
      <c r="AU26" s="64"/>
      <c r="AV26" s="61">
        <f>AT26-AM26</f>
        <v>1360</v>
      </c>
      <c r="AW26" s="62">
        <f>IF(OR(AM26=0,AT26=0),"",(AV26/AM26))</f>
        <v>3.3057851239669422E-2</v>
      </c>
    </row>
    <row r="27" spans="1:51" x14ac:dyDescent="0.35">
      <c r="A27" s="237"/>
      <c r="B27" s="285" t="s">
        <v>68</v>
      </c>
      <c r="C27" s="262"/>
      <c r="D27" s="263" t="s">
        <v>80</v>
      </c>
      <c r="E27" s="262"/>
      <c r="F27" s="264"/>
      <c r="G27" s="109">
        <v>39.305700000000002</v>
      </c>
      <c r="H27" s="370">
        <f t="shared" ref="H27:H42" si="9">$G$21</f>
        <v>3000</v>
      </c>
      <c r="I27" s="284">
        <f>H27*G27</f>
        <v>117917.1</v>
      </c>
      <c r="J27" s="109">
        <v>41.113799999999998</v>
      </c>
      <c r="K27" s="370">
        <f t="shared" ref="K27:K42" si="10">$G$21</f>
        <v>3000</v>
      </c>
      <c r="L27" s="284">
        <f>K27*J27</f>
        <v>123341.4</v>
      </c>
      <c r="M27" s="268">
        <f t="shared" ref="M27:M72" si="11">L27-I27</f>
        <v>5424.2999999999884</v>
      </c>
      <c r="N27" s="269">
        <f t="shared" ref="N27:N72" si="12">IF(OR(I27=0,L27=0),"",(M27/I27))</f>
        <v>4.6000961692578834E-2</v>
      </c>
      <c r="O27" s="284"/>
      <c r="P27" s="109">
        <v>45.9422</v>
      </c>
      <c r="Q27" s="370">
        <f t="shared" ref="Q27:Q42" si="13">$G$21</f>
        <v>3000</v>
      </c>
      <c r="R27" s="60">
        <f t="shared" si="2"/>
        <v>137826.6</v>
      </c>
      <c r="S27" s="264"/>
      <c r="T27" s="268">
        <f t="shared" si="3"/>
        <v>14485.200000000012</v>
      </c>
      <c r="U27" s="269">
        <f t="shared" si="4"/>
        <v>0.11743988636418926</v>
      </c>
      <c r="V27" s="243"/>
      <c r="W27" s="109">
        <v>48.988300000000002</v>
      </c>
      <c r="X27" s="370">
        <f t="shared" ref="X27:X42" si="14">$G$21</f>
        <v>3000</v>
      </c>
      <c r="Y27" s="60">
        <f t="shared" si="5"/>
        <v>146964.9</v>
      </c>
      <c r="Z27" s="264"/>
      <c r="AA27" s="268">
        <f t="shared" ref="AA27:AA72" si="15">Y27-R27</f>
        <v>9138.2999999999884</v>
      </c>
      <c r="AB27" s="269">
        <f t="shared" ref="AB27:AB72" si="16">IF(OR(R27=0,Y27=0),"",(AA27/R27))</f>
        <v>6.6302876222731955E-2</v>
      </c>
      <c r="AC27" s="243"/>
      <c r="AD27" s="109">
        <v>51.757899999999999</v>
      </c>
      <c r="AE27" s="370">
        <f t="shared" ref="AE27:AE42" si="17">$G$21</f>
        <v>3000</v>
      </c>
      <c r="AF27" s="60">
        <f t="shared" si="6"/>
        <v>155273.70000000001</v>
      </c>
      <c r="AG27" s="264"/>
      <c r="AH27" s="268">
        <f t="shared" ref="AH27:AH72" si="18">AF27-Y27</f>
        <v>8308.8000000000175</v>
      </c>
      <c r="AI27" s="269">
        <f t="shared" ref="AI27:AI72" si="19">IF(OR(Y27=0,AF27=0),"",(AH27/Y27))</f>
        <v>5.6535948379511147E-2</v>
      </c>
      <c r="AJ27" s="243"/>
      <c r="AK27" s="109">
        <v>57.076799999999999</v>
      </c>
      <c r="AL27" s="370">
        <f t="shared" ref="AL27:AL42" si="20">$G$21</f>
        <v>3000</v>
      </c>
      <c r="AM27" s="60">
        <f t="shared" si="7"/>
        <v>171230.4</v>
      </c>
      <c r="AN27" s="264"/>
      <c r="AO27" s="268">
        <f t="shared" ref="AO27:AO72" si="21">AM27-AF27</f>
        <v>15956.699999999983</v>
      </c>
      <c r="AP27" s="269">
        <f t="shared" ref="AP27:AP72" si="22">IF(OR(AF27=0,AM27=0),"",(AO27/AF27))</f>
        <v>0.10276498853315134</v>
      </c>
      <c r="AQ27" s="243"/>
      <c r="AR27" s="109">
        <v>59.975200000000001</v>
      </c>
      <c r="AS27" s="370">
        <f t="shared" ref="AS27:AS42" si="23">$G$21</f>
        <v>3000</v>
      </c>
      <c r="AT27" s="60">
        <f t="shared" si="8"/>
        <v>179925.6</v>
      </c>
      <c r="AU27" s="264"/>
      <c r="AV27" s="268">
        <f t="shared" ref="AV27:AV72" si="24">AT27-AM27</f>
        <v>8695.2000000000116</v>
      </c>
      <c r="AW27" s="269">
        <f t="shared" ref="AW27:AW72" si="25">IF(OR(AM27=0,AT27=0),"",(AV27/AM27))</f>
        <v>5.0780702492080915E-2</v>
      </c>
    </row>
    <row r="28" spans="1:51" x14ac:dyDescent="0.35">
      <c r="A28" s="237"/>
      <c r="B28" s="71" t="s">
        <v>102</v>
      </c>
      <c r="C28" s="262"/>
      <c r="D28" s="263" t="s">
        <v>80</v>
      </c>
      <c r="E28" s="262"/>
      <c r="F28" s="264"/>
      <c r="G28" s="468">
        <v>-1.2E-2</v>
      </c>
      <c r="H28" s="370">
        <f t="shared" si="9"/>
        <v>3000</v>
      </c>
      <c r="I28" s="267">
        <f t="shared" ref="I28:I39" si="26">H28*G28</f>
        <v>-36</v>
      </c>
      <c r="J28" s="468">
        <v>-1.2E-2</v>
      </c>
      <c r="K28" s="370">
        <f t="shared" si="10"/>
        <v>3000</v>
      </c>
      <c r="L28" s="267">
        <f t="shared" ref="L28:L42" si="27">K28*J28</f>
        <v>-36</v>
      </c>
      <c r="M28" s="268">
        <f t="shared" si="11"/>
        <v>0</v>
      </c>
      <c r="N28" s="269">
        <f t="shared" si="12"/>
        <v>0</v>
      </c>
      <c r="O28" s="267"/>
      <c r="P28" s="468">
        <v>0</v>
      </c>
      <c r="Q28" s="370">
        <f t="shared" si="13"/>
        <v>3000</v>
      </c>
      <c r="R28" s="60">
        <f t="shared" si="2"/>
        <v>0</v>
      </c>
      <c r="S28" s="264"/>
      <c r="T28" s="268">
        <f t="shared" si="3"/>
        <v>36</v>
      </c>
      <c r="U28" s="269" t="str">
        <f t="shared" si="4"/>
        <v/>
      </c>
      <c r="V28" s="243"/>
      <c r="W28" s="468">
        <v>0</v>
      </c>
      <c r="X28" s="370">
        <f t="shared" si="14"/>
        <v>3000</v>
      </c>
      <c r="Y28" s="60">
        <f t="shared" si="5"/>
        <v>0</v>
      </c>
      <c r="Z28" s="264"/>
      <c r="AA28" s="268">
        <f t="shared" si="15"/>
        <v>0</v>
      </c>
      <c r="AB28" s="269" t="str">
        <f t="shared" si="16"/>
        <v/>
      </c>
      <c r="AC28" s="243"/>
      <c r="AD28" s="468">
        <v>2.0754000000000001</v>
      </c>
      <c r="AE28" s="370">
        <f t="shared" si="17"/>
        <v>3000</v>
      </c>
      <c r="AF28" s="60">
        <f t="shared" si="6"/>
        <v>6226.2000000000007</v>
      </c>
      <c r="AG28" s="264"/>
      <c r="AH28" s="268">
        <f t="shared" si="18"/>
        <v>6226.2000000000007</v>
      </c>
      <c r="AI28" s="269" t="str">
        <f t="shared" si="19"/>
        <v/>
      </c>
      <c r="AJ28" s="243"/>
      <c r="AK28" s="468">
        <v>0</v>
      </c>
      <c r="AL28" s="370">
        <f t="shared" si="20"/>
        <v>3000</v>
      </c>
      <c r="AM28" s="60">
        <f t="shared" si="7"/>
        <v>0</v>
      </c>
      <c r="AN28" s="264"/>
      <c r="AO28" s="268">
        <f t="shared" si="21"/>
        <v>-6226.2000000000007</v>
      </c>
      <c r="AP28" s="269" t="str">
        <f t="shared" si="22"/>
        <v/>
      </c>
      <c r="AQ28" s="243"/>
      <c r="AR28" s="468">
        <v>0</v>
      </c>
      <c r="AS28" s="370">
        <f t="shared" si="23"/>
        <v>3000</v>
      </c>
      <c r="AT28" s="60">
        <f t="shared" si="8"/>
        <v>0</v>
      </c>
      <c r="AU28" s="264"/>
      <c r="AV28" s="268">
        <f t="shared" si="24"/>
        <v>0</v>
      </c>
      <c r="AW28" s="269" t="str">
        <f t="shared" si="25"/>
        <v/>
      </c>
    </row>
    <row r="29" spans="1:51" x14ac:dyDescent="0.35">
      <c r="A29" s="237"/>
      <c r="B29" s="71" t="s">
        <v>26</v>
      </c>
      <c r="C29" s="262"/>
      <c r="D29" s="263" t="s">
        <v>80</v>
      </c>
      <c r="E29" s="262"/>
      <c r="F29" s="264"/>
      <c r="G29" s="468">
        <v>-2.4517000000000002</v>
      </c>
      <c r="H29" s="370">
        <f t="shared" si="9"/>
        <v>3000</v>
      </c>
      <c r="I29" s="267">
        <f t="shared" si="26"/>
        <v>-7355.1</v>
      </c>
      <c r="J29" s="468">
        <v>-2.4517000000000002</v>
      </c>
      <c r="K29" s="370">
        <f t="shared" si="10"/>
        <v>3000</v>
      </c>
      <c r="L29" s="267">
        <f t="shared" si="27"/>
        <v>-7355.1</v>
      </c>
      <c r="M29" s="268">
        <f t="shared" si="11"/>
        <v>0</v>
      </c>
      <c r="N29" s="269">
        <f t="shared" si="12"/>
        <v>0</v>
      </c>
      <c r="O29" s="267"/>
      <c r="P29" s="468"/>
      <c r="Q29" s="370"/>
      <c r="R29" s="60">
        <f t="shared" si="2"/>
        <v>0</v>
      </c>
      <c r="S29" s="264"/>
      <c r="T29" s="268">
        <f t="shared" si="3"/>
        <v>7355.1</v>
      </c>
      <c r="U29" s="269" t="str">
        <f t="shared" si="4"/>
        <v/>
      </c>
      <c r="V29" s="243"/>
      <c r="W29" s="468"/>
      <c r="X29" s="370"/>
      <c r="Y29" s="60">
        <f t="shared" si="5"/>
        <v>0</v>
      </c>
      <c r="Z29" s="264"/>
      <c r="AA29" s="268">
        <f t="shared" si="15"/>
        <v>0</v>
      </c>
      <c r="AB29" s="269" t="str">
        <f t="shared" si="16"/>
        <v/>
      </c>
      <c r="AC29" s="243"/>
      <c r="AD29" s="468"/>
      <c r="AE29" s="370"/>
      <c r="AF29" s="60">
        <f t="shared" si="6"/>
        <v>0</v>
      </c>
      <c r="AG29" s="264"/>
      <c r="AH29" s="268">
        <f t="shared" si="18"/>
        <v>0</v>
      </c>
      <c r="AI29" s="269" t="str">
        <f t="shared" si="19"/>
        <v/>
      </c>
      <c r="AJ29" s="243"/>
      <c r="AK29" s="468"/>
      <c r="AL29" s="370"/>
      <c r="AM29" s="60">
        <f t="shared" si="7"/>
        <v>0</v>
      </c>
      <c r="AN29" s="264"/>
      <c r="AO29" s="268">
        <f t="shared" si="21"/>
        <v>0</v>
      </c>
      <c r="AP29" s="269" t="str">
        <f t="shared" si="22"/>
        <v/>
      </c>
      <c r="AQ29" s="243"/>
      <c r="AR29" s="468"/>
      <c r="AS29" s="370"/>
      <c r="AT29" s="60">
        <f t="shared" si="8"/>
        <v>0</v>
      </c>
      <c r="AU29" s="264"/>
      <c r="AV29" s="268">
        <f t="shared" si="24"/>
        <v>0</v>
      </c>
      <c r="AW29" s="269" t="str">
        <f t="shared" si="25"/>
        <v/>
      </c>
    </row>
    <row r="30" spans="1:51" x14ac:dyDescent="0.35">
      <c r="A30" s="237"/>
      <c r="B30" s="71" t="s">
        <v>103</v>
      </c>
      <c r="C30" s="262"/>
      <c r="D30" s="263" t="s">
        <v>80</v>
      </c>
      <c r="E30" s="262"/>
      <c r="F30" s="264"/>
      <c r="G30" s="468">
        <v>-0.34760000000000002</v>
      </c>
      <c r="H30" s="370">
        <f t="shared" ref="H30" si="28">$G$20</f>
        <v>3000</v>
      </c>
      <c r="I30" s="267">
        <f t="shared" si="26"/>
        <v>-1042.8</v>
      </c>
      <c r="J30" s="468">
        <v>-0.34760000000000002</v>
      </c>
      <c r="K30" s="370">
        <f t="shared" ref="K30" si="29">$G$20</f>
        <v>3000</v>
      </c>
      <c r="L30" s="267">
        <f t="shared" si="27"/>
        <v>-1042.8</v>
      </c>
      <c r="M30" s="268">
        <f t="shared" si="11"/>
        <v>0</v>
      </c>
      <c r="N30" s="269">
        <f t="shared" si="12"/>
        <v>0</v>
      </c>
      <c r="O30" s="267"/>
      <c r="P30" s="468">
        <v>-9.5299999999999996E-2</v>
      </c>
      <c r="Q30" s="370">
        <f t="shared" ref="Q30" si="30">$G$20</f>
        <v>3000</v>
      </c>
      <c r="R30" s="60">
        <f t="shared" si="2"/>
        <v>-285.89999999999998</v>
      </c>
      <c r="S30" s="264"/>
      <c r="T30" s="268">
        <f t="shared" si="3"/>
        <v>756.9</v>
      </c>
      <c r="U30" s="269">
        <f t="shared" si="4"/>
        <v>-0.72583429228998853</v>
      </c>
      <c r="V30" s="243"/>
      <c r="W30" s="468">
        <v>0</v>
      </c>
      <c r="X30" s="370">
        <f t="shared" ref="X30" si="31">$G$20</f>
        <v>3000</v>
      </c>
      <c r="Y30" s="60">
        <f t="shared" si="5"/>
        <v>0</v>
      </c>
      <c r="Z30" s="264"/>
      <c r="AA30" s="268">
        <f t="shared" si="15"/>
        <v>285.89999999999998</v>
      </c>
      <c r="AB30" s="269" t="str">
        <f t="shared" si="16"/>
        <v/>
      </c>
      <c r="AC30" s="243"/>
      <c r="AD30" s="468">
        <v>0</v>
      </c>
      <c r="AE30" s="370">
        <f t="shared" ref="AE30" si="32">$G$20</f>
        <v>3000</v>
      </c>
      <c r="AF30" s="60">
        <f t="shared" si="6"/>
        <v>0</v>
      </c>
      <c r="AG30" s="264"/>
      <c r="AH30" s="268">
        <f t="shared" si="18"/>
        <v>0</v>
      </c>
      <c r="AI30" s="269" t="str">
        <f t="shared" si="19"/>
        <v/>
      </c>
      <c r="AJ30" s="243"/>
      <c r="AK30" s="468">
        <v>0</v>
      </c>
      <c r="AL30" s="370">
        <f t="shared" ref="AL30" si="33">$G$20</f>
        <v>3000</v>
      </c>
      <c r="AM30" s="60">
        <f t="shared" si="7"/>
        <v>0</v>
      </c>
      <c r="AN30" s="264"/>
      <c r="AO30" s="268">
        <f t="shared" si="21"/>
        <v>0</v>
      </c>
      <c r="AP30" s="269" t="str">
        <f t="shared" si="22"/>
        <v/>
      </c>
      <c r="AQ30" s="243"/>
      <c r="AR30" s="468">
        <v>0</v>
      </c>
      <c r="AS30" s="370">
        <f t="shared" ref="AS30" si="34">$G$20</f>
        <v>3000</v>
      </c>
      <c r="AT30" s="60">
        <f t="shared" si="8"/>
        <v>0</v>
      </c>
      <c r="AU30" s="264"/>
      <c r="AV30" s="268">
        <f t="shared" si="24"/>
        <v>0</v>
      </c>
      <c r="AW30" s="269" t="str">
        <f t="shared" si="25"/>
        <v/>
      </c>
    </row>
    <row r="31" spans="1:51" x14ac:dyDescent="0.35">
      <c r="A31" s="237"/>
      <c r="B31" s="285" t="s">
        <v>115</v>
      </c>
      <c r="C31" s="262"/>
      <c r="D31" s="263" t="s">
        <v>80</v>
      </c>
      <c r="E31" s="262"/>
      <c r="F31" s="264"/>
      <c r="G31" s="468">
        <v>-0.39140000000000003</v>
      </c>
      <c r="H31" s="370">
        <f t="shared" si="9"/>
        <v>3000</v>
      </c>
      <c r="I31" s="267">
        <f t="shared" si="26"/>
        <v>-1174.2</v>
      </c>
      <c r="J31" s="468">
        <v>-0.39140000000000003</v>
      </c>
      <c r="K31" s="370">
        <f t="shared" si="10"/>
        <v>3000</v>
      </c>
      <c r="L31" s="267">
        <f t="shared" si="27"/>
        <v>-1174.2</v>
      </c>
      <c r="M31" s="268">
        <f t="shared" si="11"/>
        <v>0</v>
      </c>
      <c r="N31" s="269">
        <f t="shared" si="12"/>
        <v>0</v>
      </c>
      <c r="O31" s="267"/>
      <c r="P31" s="468">
        <v>-0.22450000000000001</v>
      </c>
      <c r="Q31" s="370">
        <f t="shared" si="13"/>
        <v>3000</v>
      </c>
      <c r="R31" s="60">
        <f t="shared" si="2"/>
        <v>-673.5</v>
      </c>
      <c r="S31" s="264"/>
      <c r="T31" s="268">
        <f t="shared" si="3"/>
        <v>500.70000000000005</v>
      </c>
      <c r="U31" s="269">
        <f t="shared" si="4"/>
        <v>-0.42641798671435871</v>
      </c>
      <c r="V31" s="243"/>
      <c r="W31" s="468">
        <v>-0.22450000000000001</v>
      </c>
      <c r="X31" s="370">
        <f t="shared" si="14"/>
        <v>3000</v>
      </c>
      <c r="Y31" s="60">
        <f t="shared" si="5"/>
        <v>-673.5</v>
      </c>
      <c r="Z31" s="264"/>
      <c r="AA31" s="268">
        <f t="shared" si="15"/>
        <v>0</v>
      </c>
      <c r="AB31" s="269">
        <f t="shared" si="16"/>
        <v>0</v>
      </c>
      <c r="AC31" s="243"/>
      <c r="AD31" s="468">
        <v>-0.22450000000000001</v>
      </c>
      <c r="AE31" s="370">
        <f t="shared" si="17"/>
        <v>3000</v>
      </c>
      <c r="AF31" s="60">
        <f t="shared" si="6"/>
        <v>-673.5</v>
      </c>
      <c r="AG31" s="264"/>
      <c r="AH31" s="268">
        <f t="shared" si="18"/>
        <v>0</v>
      </c>
      <c r="AI31" s="269">
        <f t="shared" si="19"/>
        <v>0</v>
      </c>
      <c r="AJ31" s="243"/>
      <c r="AK31" s="468">
        <v>-0.22450000000000001</v>
      </c>
      <c r="AL31" s="370">
        <f t="shared" si="20"/>
        <v>3000</v>
      </c>
      <c r="AM31" s="60">
        <f t="shared" si="7"/>
        <v>-673.5</v>
      </c>
      <c r="AN31" s="264"/>
      <c r="AO31" s="268">
        <f t="shared" si="21"/>
        <v>0</v>
      </c>
      <c r="AP31" s="269">
        <f t="shared" si="22"/>
        <v>0</v>
      </c>
      <c r="AQ31" s="243"/>
      <c r="AR31" s="468">
        <v>-0.22450000000000001</v>
      </c>
      <c r="AS31" s="370">
        <f t="shared" si="23"/>
        <v>3000</v>
      </c>
      <c r="AT31" s="60">
        <f t="shared" si="8"/>
        <v>-673.5</v>
      </c>
      <c r="AU31" s="264"/>
      <c r="AV31" s="268">
        <f t="shared" si="24"/>
        <v>0</v>
      </c>
      <c r="AW31" s="269">
        <f t="shared" si="25"/>
        <v>0</v>
      </c>
    </row>
    <row r="32" spans="1:51" x14ac:dyDescent="0.35">
      <c r="A32" s="237"/>
      <c r="B32" s="71" t="s">
        <v>104</v>
      </c>
      <c r="C32" s="262"/>
      <c r="D32" s="263" t="s">
        <v>80</v>
      </c>
      <c r="E32" s="262"/>
      <c r="F32" s="264"/>
      <c r="G32" s="468"/>
      <c r="H32" s="370">
        <f t="shared" si="9"/>
        <v>3000</v>
      </c>
      <c r="I32" s="267">
        <f t="shared" si="26"/>
        <v>0</v>
      </c>
      <c r="J32" s="468"/>
      <c r="K32" s="370">
        <f t="shared" si="10"/>
        <v>3000</v>
      </c>
      <c r="L32" s="267">
        <f t="shared" si="27"/>
        <v>0</v>
      </c>
      <c r="M32" s="268">
        <f t="shared" si="11"/>
        <v>0</v>
      </c>
      <c r="N32" s="269" t="str">
        <f t="shared" si="12"/>
        <v/>
      </c>
      <c r="O32" s="267"/>
      <c r="P32" s="468">
        <v>0</v>
      </c>
      <c r="Q32" s="370">
        <f t="shared" si="13"/>
        <v>3000</v>
      </c>
      <c r="R32" s="60">
        <f t="shared" si="2"/>
        <v>0</v>
      </c>
      <c r="S32" s="264"/>
      <c r="T32" s="268">
        <f t="shared" si="3"/>
        <v>0</v>
      </c>
      <c r="U32" s="269" t="str">
        <f t="shared" si="4"/>
        <v/>
      </c>
      <c r="V32" s="243"/>
      <c r="W32" s="468">
        <v>0</v>
      </c>
      <c r="X32" s="370">
        <f t="shared" si="14"/>
        <v>3000</v>
      </c>
      <c r="Y32" s="60">
        <f t="shared" si="5"/>
        <v>0</v>
      </c>
      <c r="Z32" s="264"/>
      <c r="AA32" s="268">
        <f t="shared" si="15"/>
        <v>0</v>
      </c>
      <c r="AB32" s="269" t="str">
        <f t="shared" si="16"/>
        <v/>
      </c>
      <c r="AC32" s="243"/>
      <c r="AD32" s="468">
        <v>0.21829999999999999</v>
      </c>
      <c r="AE32" s="370">
        <f t="shared" si="17"/>
        <v>3000</v>
      </c>
      <c r="AF32" s="60">
        <f t="shared" si="6"/>
        <v>654.9</v>
      </c>
      <c r="AG32" s="264"/>
      <c r="AH32" s="268">
        <f t="shared" si="18"/>
        <v>654.9</v>
      </c>
      <c r="AI32" s="269" t="str">
        <f t="shared" si="19"/>
        <v/>
      </c>
      <c r="AJ32" s="243"/>
      <c r="AK32" s="468">
        <v>0</v>
      </c>
      <c r="AL32" s="370">
        <f t="shared" si="20"/>
        <v>3000</v>
      </c>
      <c r="AM32" s="60">
        <f t="shared" si="7"/>
        <v>0</v>
      </c>
      <c r="AN32" s="264"/>
      <c r="AO32" s="268">
        <f t="shared" si="21"/>
        <v>-654.9</v>
      </c>
      <c r="AP32" s="269" t="str">
        <f t="shared" si="22"/>
        <v/>
      </c>
      <c r="AQ32" s="243"/>
      <c r="AR32" s="468">
        <v>0</v>
      </c>
      <c r="AS32" s="370">
        <f t="shared" si="23"/>
        <v>3000</v>
      </c>
      <c r="AT32" s="60">
        <f t="shared" si="8"/>
        <v>0</v>
      </c>
      <c r="AU32" s="264"/>
      <c r="AV32" s="268">
        <f t="shared" si="24"/>
        <v>0</v>
      </c>
      <c r="AW32" s="269" t="str">
        <f t="shared" si="25"/>
        <v/>
      </c>
    </row>
    <row r="33" spans="1:49" x14ac:dyDescent="0.35">
      <c r="A33" s="237"/>
      <c r="B33" s="71" t="s">
        <v>105</v>
      </c>
      <c r="C33" s="262"/>
      <c r="D33" s="263" t="s">
        <v>80</v>
      </c>
      <c r="E33" s="262"/>
      <c r="F33" s="264"/>
      <c r="G33" s="468"/>
      <c r="H33" s="370">
        <f t="shared" si="9"/>
        <v>3000</v>
      </c>
      <c r="I33" s="267">
        <f t="shared" si="26"/>
        <v>0</v>
      </c>
      <c r="J33" s="468"/>
      <c r="K33" s="370">
        <f t="shared" si="10"/>
        <v>3000</v>
      </c>
      <c r="L33" s="267">
        <f t="shared" si="27"/>
        <v>0</v>
      </c>
      <c r="M33" s="268">
        <f t="shared" si="11"/>
        <v>0</v>
      </c>
      <c r="N33" s="269" t="str">
        <f t="shared" si="12"/>
        <v/>
      </c>
      <c r="O33" s="267"/>
      <c r="P33" s="468">
        <v>-1.7951999999999999</v>
      </c>
      <c r="Q33" s="370">
        <f t="shared" si="13"/>
        <v>3000</v>
      </c>
      <c r="R33" s="60">
        <f t="shared" si="2"/>
        <v>-5385.5999999999995</v>
      </c>
      <c r="S33" s="264"/>
      <c r="T33" s="268">
        <f t="shared" si="3"/>
        <v>-5385.5999999999995</v>
      </c>
      <c r="U33" s="269" t="str">
        <f t="shared" si="4"/>
        <v/>
      </c>
      <c r="V33" s="243"/>
      <c r="W33" s="468">
        <v>0</v>
      </c>
      <c r="X33" s="370">
        <f t="shared" si="14"/>
        <v>3000</v>
      </c>
      <c r="Y33" s="60">
        <f t="shared" si="5"/>
        <v>0</v>
      </c>
      <c r="Z33" s="264"/>
      <c r="AA33" s="268">
        <f t="shared" si="15"/>
        <v>5385.5999999999995</v>
      </c>
      <c r="AB33" s="269" t="str">
        <f t="shared" si="16"/>
        <v/>
      </c>
      <c r="AC33" s="243"/>
      <c r="AD33" s="468">
        <v>0</v>
      </c>
      <c r="AE33" s="370">
        <f t="shared" si="17"/>
        <v>3000</v>
      </c>
      <c r="AF33" s="60">
        <f t="shared" si="6"/>
        <v>0</v>
      </c>
      <c r="AG33" s="264"/>
      <c r="AH33" s="268">
        <f t="shared" si="18"/>
        <v>0</v>
      </c>
      <c r="AI33" s="269" t="str">
        <f t="shared" si="19"/>
        <v/>
      </c>
      <c r="AJ33" s="243"/>
      <c r="AK33" s="468">
        <v>0</v>
      </c>
      <c r="AL33" s="370">
        <f t="shared" si="20"/>
        <v>3000</v>
      </c>
      <c r="AM33" s="60">
        <f t="shared" si="7"/>
        <v>0</v>
      </c>
      <c r="AN33" s="264"/>
      <c r="AO33" s="268">
        <f t="shared" si="21"/>
        <v>0</v>
      </c>
      <c r="AP33" s="269" t="str">
        <f t="shared" si="22"/>
        <v/>
      </c>
      <c r="AQ33" s="243"/>
      <c r="AR33" s="468">
        <v>0</v>
      </c>
      <c r="AS33" s="370">
        <f t="shared" si="23"/>
        <v>3000</v>
      </c>
      <c r="AT33" s="60">
        <f t="shared" si="8"/>
        <v>0</v>
      </c>
      <c r="AU33" s="264"/>
      <c r="AV33" s="268">
        <f t="shared" si="24"/>
        <v>0</v>
      </c>
      <c r="AW33" s="269" t="str">
        <f t="shared" si="25"/>
        <v/>
      </c>
    </row>
    <row r="34" spans="1:49" x14ac:dyDescent="0.35">
      <c r="A34" s="237"/>
      <c r="B34" s="71" t="s">
        <v>106</v>
      </c>
      <c r="C34" s="262"/>
      <c r="D34" s="263" t="s">
        <v>80</v>
      </c>
      <c r="E34" s="262"/>
      <c r="F34" s="264"/>
      <c r="G34" s="468"/>
      <c r="H34" s="370">
        <f t="shared" si="9"/>
        <v>3000</v>
      </c>
      <c r="I34" s="267">
        <f t="shared" si="26"/>
        <v>0</v>
      </c>
      <c r="J34" s="468"/>
      <c r="K34" s="370">
        <f t="shared" si="10"/>
        <v>3000</v>
      </c>
      <c r="L34" s="267">
        <f t="shared" si="27"/>
        <v>0</v>
      </c>
      <c r="M34" s="268">
        <f t="shared" si="11"/>
        <v>0</v>
      </c>
      <c r="N34" s="269" t="str">
        <f t="shared" si="12"/>
        <v/>
      </c>
      <c r="O34" s="267"/>
      <c r="P34" s="468">
        <v>-9.2999999999999999E-2</v>
      </c>
      <c r="Q34" s="370">
        <f t="shared" si="13"/>
        <v>3000</v>
      </c>
      <c r="R34" s="60">
        <f t="shared" si="2"/>
        <v>-279</v>
      </c>
      <c r="S34" s="264"/>
      <c r="T34" s="268">
        <f t="shared" si="3"/>
        <v>-279</v>
      </c>
      <c r="U34" s="269" t="str">
        <f t="shared" si="4"/>
        <v/>
      </c>
      <c r="V34" s="243"/>
      <c r="W34" s="468">
        <v>0</v>
      </c>
      <c r="X34" s="370">
        <f t="shared" si="14"/>
        <v>3000</v>
      </c>
      <c r="Y34" s="60">
        <f t="shared" si="5"/>
        <v>0</v>
      </c>
      <c r="Z34" s="264"/>
      <c r="AA34" s="268">
        <f t="shared" si="15"/>
        <v>279</v>
      </c>
      <c r="AB34" s="269" t="str">
        <f t="shared" si="16"/>
        <v/>
      </c>
      <c r="AC34" s="243"/>
      <c r="AD34" s="468">
        <v>0</v>
      </c>
      <c r="AE34" s="370">
        <f t="shared" si="17"/>
        <v>3000</v>
      </c>
      <c r="AF34" s="60">
        <f t="shared" si="6"/>
        <v>0</v>
      </c>
      <c r="AG34" s="264"/>
      <c r="AH34" s="268">
        <f t="shared" si="18"/>
        <v>0</v>
      </c>
      <c r="AI34" s="269" t="str">
        <f t="shared" si="19"/>
        <v/>
      </c>
      <c r="AJ34" s="243"/>
      <c r="AK34" s="468">
        <v>0</v>
      </c>
      <c r="AL34" s="370">
        <f t="shared" si="20"/>
        <v>3000</v>
      </c>
      <c r="AM34" s="60">
        <f t="shared" si="7"/>
        <v>0</v>
      </c>
      <c r="AN34" s="264"/>
      <c r="AO34" s="268">
        <f t="shared" si="21"/>
        <v>0</v>
      </c>
      <c r="AP34" s="269" t="str">
        <f t="shared" si="22"/>
        <v/>
      </c>
      <c r="AQ34" s="243"/>
      <c r="AR34" s="468">
        <v>0</v>
      </c>
      <c r="AS34" s="370">
        <f t="shared" si="23"/>
        <v>3000</v>
      </c>
      <c r="AT34" s="60">
        <f t="shared" si="8"/>
        <v>0</v>
      </c>
      <c r="AU34" s="264"/>
      <c r="AV34" s="268">
        <f t="shared" si="24"/>
        <v>0</v>
      </c>
      <c r="AW34" s="269" t="str">
        <f t="shared" si="25"/>
        <v/>
      </c>
    </row>
    <row r="35" spans="1:49" x14ac:dyDescent="0.35">
      <c r="A35" s="237"/>
      <c r="B35" s="71" t="s">
        <v>107</v>
      </c>
      <c r="C35" s="262"/>
      <c r="D35" s="263" t="s">
        <v>80</v>
      </c>
      <c r="E35" s="262"/>
      <c r="F35" s="264"/>
      <c r="G35" s="468"/>
      <c r="H35" s="370">
        <f t="shared" si="9"/>
        <v>3000</v>
      </c>
      <c r="I35" s="267">
        <f t="shared" si="26"/>
        <v>0</v>
      </c>
      <c r="J35" s="468"/>
      <c r="K35" s="370">
        <f t="shared" si="10"/>
        <v>3000</v>
      </c>
      <c r="L35" s="267">
        <f t="shared" si="27"/>
        <v>0</v>
      </c>
      <c r="M35" s="268">
        <f t="shared" si="11"/>
        <v>0</v>
      </c>
      <c r="N35" s="269" t="str">
        <f t="shared" si="12"/>
        <v/>
      </c>
      <c r="O35" s="267"/>
      <c r="P35" s="468">
        <v>0</v>
      </c>
      <c r="Q35" s="370">
        <f t="shared" si="13"/>
        <v>3000</v>
      </c>
      <c r="R35" s="60">
        <f t="shared" si="2"/>
        <v>0</v>
      </c>
      <c r="S35" s="264"/>
      <c r="T35" s="268">
        <f t="shared" si="3"/>
        <v>0</v>
      </c>
      <c r="U35" s="269" t="str">
        <f t="shared" si="4"/>
        <v/>
      </c>
      <c r="V35" s="243"/>
      <c r="W35" s="468">
        <v>8.8900000000000007E-2</v>
      </c>
      <c r="X35" s="370">
        <f t="shared" si="14"/>
        <v>3000</v>
      </c>
      <c r="Y35" s="60">
        <f t="shared" si="5"/>
        <v>266.70000000000005</v>
      </c>
      <c r="Z35" s="264"/>
      <c r="AA35" s="268">
        <f t="shared" si="15"/>
        <v>266.70000000000005</v>
      </c>
      <c r="AB35" s="269" t="str">
        <f t="shared" si="16"/>
        <v/>
      </c>
      <c r="AC35" s="243"/>
      <c r="AD35" s="468">
        <v>0</v>
      </c>
      <c r="AE35" s="370">
        <f t="shared" si="17"/>
        <v>3000</v>
      </c>
      <c r="AF35" s="60">
        <f t="shared" si="6"/>
        <v>0</v>
      </c>
      <c r="AG35" s="264"/>
      <c r="AH35" s="268">
        <f t="shared" si="18"/>
        <v>-266.70000000000005</v>
      </c>
      <c r="AI35" s="269" t="str">
        <f t="shared" si="19"/>
        <v/>
      </c>
      <c r="AJ35" s="243"/>
      <c r="AK35" s="468">
        <v>0</v>
      </c>
      <c r="AL35" s="370">
        <f t="shared" si="20"/>
        <v>3000</v>
      </c>
      <c r="AM35" s="60">
        <f t="shared" si="7"/>
        <v>0</v>
      </c>
      <c r="AN35" s="264"/>
      <c r="AO35" s="268">
        <f t="shared" si="21"/>
        <v>0</v>
      </c>
      <c r="AP35" s="269" t="str">
        <f t="shared" si="22"/>
        <v/>
      </c>
      <c r="AQ35" s="243"/>
      <c r="AR35" s="468">
        <v>0</v>
      </c>
      <c r="AS35" s="370">
        <f t="shared" si="23"/>
        <v>3000</v>
      </c>
      <c r="AT35" s="60">
        <f t="shared" si="8"/>
        <v>0</v>
      </c>
      <c r="AU35" s="264"/>
      <c r="AV35" s="268">
        <f t="shared" si="24"/>
        <v>0</v>
      </c>
      <c r="AW35" s="269" t="str">
        <f t="shared" si="25"/>
        <v/>
      </c>
    </row>
    <row r="36" spans="1:49" x14ac:dyDescent="0.35">
      <c r="A36" s="237"/>
      <c r="B36" s="71" t="s">
        <v>109</v>
      </c>
      <c r="C36" s="262"/>
      <c r="D36" s="263" t="s">
        <v>80</v>
      </c>
      <c r="E36" s="262"/>
      <c r="F36" s="264"/>
      <c r="G36" s="468"/>
      <c r="H36" s="370">
        <f t="shared" si="9"/>
        <v>3000</v>
      </c>
      <c r="I36" s="267">
        <f t="shared" si="26"/>
        <v>0</v>
      </c>
      <c r="J36" s="468"/>
      <c r="K36" s="370">
        <f t="shared" si="10"/>
        <v>3000</v>
      </c>
      <c r="L36" s="267">
        <f t="shared" si="27"/>
        <v>0</v>
      </c>
      <c r="M36" s="268">
        <f t="shared" si="11"/>
        <v>0</v>
      </c>
      <c r="N36" s="269" t="str">
        <f t="shared" si="12"/>
        <v/>
      </c>
      <c r="O36" s="267"/>
      <c r="P36" s="468">
        <v>0</v>
      </c>
      <c r="Q36" s="370">
        <f t="shared" si="13"/>
        <v>3000</v>
      </c>
      <c r="R36" s="60">
        <f t="shared" si="2"/>
        <v>0</v>
      </c>
      <c r="S36" s="264"/>
      <c r="T36" s="268">
        <f t="shared" si="3"/>
        <v>0</v>
      </c>
      <c r="U36" s="269" t="str">
        <f t="shared" si="4"/>
        <v/>
      </c>
      <c r="V36" s="243"/>
      <c r="W36" s="468">
        <v>0</v>
      </c>
      <c r="X36" s="370">
        <f t="shared" si="14"/>
        <v>3000</v>
      </c>
      <c r="Y36" s="60">
        <f t="shared" si="5"/>
        <v>0</v>
      </c>
      <c r="Z36" s="264"/>
      <c r="AA36" s="268">
        <f t="shared" si="15"/>
        <v>0</v>
      </c>
      <c r="AB36" s="269" t="str">
        <f t="shared" si="16"/>
        <v/>
      </c>
      <c r="AC36" s="243"/>
      <c r="AD36" s="468">
        <v>0</v>
      </c>
      <c r="AE36" s="370">
        <f t="shared" si="17"/>
        <v>3000</v>
      </c>
      <c r="AF36" s="60">
        <f t="shared" si="6"/>
        <v>0</v>
      </c>
      <c r="AG36" s="264"/>
      <c r="AH36" s="268">
        <f t="shared" si="18"/>
        <v>0</v>
      </c>
      <c r="AI36" s="269" t="str">
        <f t="shared" si="19"/>
        <v/>
      </c>
      <c r="AJ36" s="243"/>
      <c r="AK36" s="468">
        <v>0</v>
      </c>
      <c r="AL36" s="370">
        <f t="shared" si="20"/>
        <v>3000</v>
      </c>
      <c r="AM36" s="60">
        <f t="shared" si="7"/>
        <v>0</v>
      </c>
      <c r="AN36" s="264"/>
      <c r="AO36" s="268">
        <f t="shared" si="21"/>
        <v>0</v>
      </c>
      <c r="AP36" s="269" t="str">
        <f t="shared" si="22"/>
        <v/>
      </c>
      <c r="AQ36" s="243"/>
      <c r="AR36" s="468">
        <v>1.0429999999999999</v>
      </c>
      <c r="AS36" s="370">
        <f t="shared" si="23"/>
        <v>3000</v>
      </c>
      <c r="AT36" s="60">
        <f t="shared" si="8"/>
        <v>3129</v>
      </c>
      <c r="AU36" s="264"/>
      <c r="AV36" s="268">
        <f t="shared" si="24"/>
        <v>3129</v>
      </c>
      <c r="AW36" s="269" t="str">
        <f t="shared" si="25"/>
        <v/>
      </c>
    </row>
    <row r="37" spans="1:49" x14ac:dyDescent="0.35">
      <c r="A37" s="237"/>
      <c r="B37" s="66" t="s">
        <v>116</v>
      </c>
      <c r="C37" s="262"/>
      <c r="D37" s="263" t="s">
        <v>80</v>
      </c>
      <c r="E37" s="262"/>
      <c r="F37" s="264"/>
      <c r="G37" s="468"/>
      <c r="H37" s="370">
        <f t="shared" si="9"/>
        <v>3000</v>
      </c>
      <c r="I37" s="267">
        <f t="shared" si="26"/>
        <v>0</v>
      </c>
      <c r="J37" s="468"/>
      <c r="K37" s="370">
        <f t="shared" si="10"/>
        <v>3000</v>
      </c>
      <c r="L37" s="267">
        <f t="shared" si="27"/>
        <v>0</v>
      </c>
      <c r="M37" s="268">
        <f t="shared" si="11"/>
        <v>0</v>
      </c>
      <c r="N37" s="269" t="str">
        <f t="shared" si="12"/>
        <v/>
      </c>
      <c r="O37" s="267"/>
      <c r="P37" s="468">
        <v>-8.0000000000000004E-4</v>
      </c>
      <c r="Q37" s="370">
        <f t="shared" si="13"/>
        <v>3000</v>
      </c>
      <c r="R37" s="60">
        <f t="shared" si="2"/>
        <v>-2.4</v>
      </c>
      <c r="S37" s="264"/>
      <c r="T37" s="268">
        <f t="shared" si="3"/>
        <v>-2.4</v>
      </c>
      <c r="U37" s="269" t="str">
        <f t="shared" si="4"/>
        <v/>
      </c>
      <c r="V37" s="243"/>
      <c r="W37" s="468">
        <v>-8.0000000000000004E-4</v>
      </c>
      <c r="X37" s="370">
        <f t="shared" si="14"/>
        <v>3000</v>
      </c>
      <c r="Y37" s="60">
        <f t="shared" si="5"/>
        <v>-2.4</v>
      </c>
      <c r="Z37" s="264"/>
      <c r="AA37" s="268">
        <f t="shared" si="15"/>
        <v>0</v>
      </c>
      <c r="AB37" s="269">
        <f t="shared" si="16"/>
        <v>0</v>
      </c>
      <c r="AC37" s="243"/>
      <c r="AD37" s="468">
        <v>-8.0000000000000004E-4</v>
      </c>
      <c r="AE37" s="370">
        <f t="shared" si="17"/>
        <v>3000</v>
      </c>
      <c r="AF37" s="60">
        <f t="shared" si="6"/>
        <v>-2.4</v>
      </c>
      <c r="AG37" s="264"/>
      <c r="AH37" s="268">
        <f t="shared" si="18"/>
        <v>0</v>
      </c>
      <c r="AI37" s="269">
        <f t="shared" si="19"/>
        <v>0</v>
      </c>
      <c r="AJ37" s="243"/>
      <c r="AK37" s="468">
        <v>-8.0000000000000004E-4</v>
      </c>
      <c r="AL37" s="370">
        <f t="shared" si="20"/>
        <v>3000</v>
      </c>
      <c r="AM37" s="60">
        <f t="shared" si="7"/>
        <v>-2.4</v>
      </c>
      <c r="AN37" s="264"/>
      <c r="AO37" s="268">
        <f t="shared" si="21"/>
        <v>0</v>
      </c>
      <c r="AP37" s="269">
        <f t="shared" si="22"/>
        <v>0</v>
      </c>
      <c r="AQ37" s="243"/>
      <c r="AR37" s="468">
        <v>0</v>
      </c>
      <c r="AS37" s="370">
        <f t="shared" si="23"/>
        <v>3000</v>
      </c>
      <c r="AT37" s="60">
        <f t="shared" si="8"/>
        <v>0</v>
      </c>
      <c r="AU37" s="264"/>
      <c r="AV37" s="268">
        <f t="shared" si="24"/>
        <v>2.4</v>
      </c>
      <c r="AW37" s="269" t="str">
        <f t="shared" si="25"/>
        <v/>
      </c>
    </row>
    <row r="38" spans="1:49" x14ac:dyDescent="0.35">
      <c r="A38" s="237"/>
      <c r="B38" s="71" t="s">
        <v>111</v>
      </c>
      <c r="C38" s="262"/>
      <c r="D38" s="263" t="s">
        <v>80</v>
      </c>
      <c r="E38" s="262"/>
      <c r="F38" s="264"/>
      <c r="G38" s="468"/>
      <c r="H38" s="370">
        <f t="shared" si="9"/>
        <v>3000</v>
      </c>
      <c r="I38" s="267">
        <f t="shared" si="26"/>
        <v>0</v>
      </c>
      <c r="J38" s="468"/>
      <c r="K38" s="370">
        <f t="shared" si="10"/>
        <v>3000</v>
      </c>
      <c r="L38" s="267">
        <f t="shared" si="27"/>
        <v>0</v>
      </c>
      <c r="M38" s="268">
        <f t="shared" si="11"/>
        <v>0</v>
      </c>
      <c r="N38" s="269" t="str">
        <f t="shared" si="12"/>
        <v/>
      </c>
      <c r="O38" s="267"/>
      <c r="P38" s="468">
        <v>0</v>
      </c>
      <c r="Q38" s="370">
        <f t="shared" si="13"/>
        <v>3000</v>
      </c>
      <c r="R38" s="60">
        <f t="shared" si="2"/>
        <v>0</v>
      </c>
      <c r="S38" s="264"/>
      <c r="T38" s="268">
        <f t="shared" si="3"/>
        <v>0</v>
      </c>
      <c r="U38" s="269" t="str">
        <f t="shared" si="4"/>
        <v/>
      </c>
      <c r="V38" s="243"/>
      <c r="W38" s="468">
        <v>-0.67979999999999996</v>
      </c>
      <c r="X38" s="370">
        <f t="shared" si="14"/>
        <v>3000</v>
      </c>
      <c r="Y38" s="60">
        <f t="shared" si="5"/>
        <v>-2039.3999999999999</v>
      </c>
      <c r="Z38" s="264"/>
      <c r="AA38" s="268">
        <f t="shared" si="15"/>
        <v>-2039.3999999999999</v>
      </c>
      <c r="AB38" s="269" t="str">
        <f t="shared" si="16"/>
        <v/>
      </c>
      <c r="AC38" s="243"/>
      <c r="AD38" s="468">
        <v>-0.67979999999999996</v>
      </c>
      <c r="AE38" s="370">
        <f t="shared" si="17"/>
        <v>3000</v>
      </c>
      <c r="AF38" s="60">
        <f t="shared" si="6"/>
        <v>-2039.3999999999999</v>
      </c>
      <c r="AG38" s="264"/>
      <c r="AH38" s="268">
        <f t="shared" si="18"/>
        <v>0</v>
      </c>
      <c r="AI38" s="269">
        <f t="shared" si="19"/>
        <v>0</v>
      </c>
      <c r="AJ38" s="243"/>
      <c r="AK38" s="468">
        <v>-0.67979999999999996</v>
      </c>
      <c r="AL38" s="370">
        <f t="shared" si="20"/>
        <v>3000</v>
      </c>
      <c r="AM38" s="60">
        <f t="shared" si="7"/>
        <v>-2039.3999999999999</v>
      </c>
      <c r="AN38" s="264"/>
      <c r="AO38" s="268">
        <f t="shared" si="21"/>
        <v>0</v>
      </c>
      <c r="AP38" s="269">
        <f t="shared" si="22"/>
        <v>0</v>
      </c>
      <c r="AQ38" s="243"/>
      <c r="AR38" s="468">
        <v>0</v>
      </c>
      <c r="AS38" s="370">
        <f t="shared" si="23"/>
        <v>3000</v>
      </c>
      <c r="AT38" s="60">
        <f t="shared" si="8"/>
        <v>0</v>
      </c>
      <c r="AU38" s="264"/>
      <c r="AV38" s="268">
        <f t="shared" si="24"/>
        <v>2039.3999999999999</v>
      </c>
      <c r="AW38" s="269" t="str">
        <f t="shared" si="25"/>
        <v/>
      </c>
    </row>
    <row r="39" spans="1:49" x14ac:dyDescent="0.35">
      <c r="A39" s="237"/>
      <c r="B39" s="66" t="s">
        <v>121</v>
      </c>
      <c r="C39" s="262"/>
      <c r="D39" s="263" t="s">
        <v>80</v>
      </c>
      <c r="E39" s="262"/>
      <c r="F39" s="264"/>
      <c r="G39" s="468"/>
      <c r="H39" s="370">
        <f t="shared" si="9"/>
        <v>3000</v>
      </c>
      <c r="I39" s="267">
        <f t="shared" si="26"/>
        <v>0</v>
      </c>
      <c r="J39" s="468"/>
      <c r="K39" s="370">
        <f t="shared" si="10"/>
        <v>3000</v>
      </c>
      <c r="L39" s="267">
        <f t="shared" si="27"/>
        <v>0</v>
      </c>
      <c r="M39" s="268">
        <f t="shared" si="11"/>
        <v>0</v>
      </c>
      <c r="N39" s="269" t="str">
        <f t="shared" si="12"/>
        <v/>
      </c>
      <c r="O39" s="267"/>
      <c r="P39" s="468">
        <v>0</v>
      </c>
      <c r="Q39" s="370">
        <f t="shared" si="13"/>
        <v>3000</v>
      </c>
      <c r="R39" s="60">
        <f t="shared" si="2"/>
        <v>0</v>
      </c>
      <c r="S39" s="264"/>
      <c r="T39" s="268">
        <f t="shared" si="3"/>
        <v>0</v>
      </c>
      <c r="U39" s="269" t="str">
        <f t="shared" si="4"/>
        <v/>
      </c>
      <c r="V39" s="243"/>
      <c r="W39" s="468">
        <v>-0.1434</v>
      </c>
      <c r="X39" s="370">
        <f t="shared" si="14"/>
        <v>3000</v>
      </c>
      <c r="Y39" s="60">
        <f t="shared" si="5"/>
        <v>-430.2</v>
      </c>
      <c r="Z39" s="264"/>
      <c r="AA39" s="268">
        <f t="shared" si="15"/>
        <v>-430.2</v>
      </c>
      <c r="AB39" s="269" t="str">
        <f t="shared" si="16"/>
        <v/>
      </c>
      <c r="AC39" s="243"/>
      <c r="AD39" s="468">
        <v>-0.1434</v>
      </c>
      <c r="AE39" s="370">
        <f t="shared" si="17"/>
        <v>3000</v>
      </c>
      <c r="AF39" s="60">
        <f t="shared" si="6"/>
        <v>-430.2</v>
      </c>
      <c r="AG39" s="264"/>
      <c r="AH39" s="268">
        <f t="shared" si="18"/>
        <v>0</v>
      </c>
      <c r="AI39" s="269">
        <f t="shared" si="19"/>
        <v>0</v>
      </c>
      <c r="AJ39" s="243"/>
      <c r="AK39" s="468">
        <v>-0.1434</v>
      </c>
      <c r="AL39" s="370">
        <f t="shared" si="20"/>
        <v>3000</v>
      </c>
      <c r="AM39" s="60">
        <f t="shared" si="7"/>
        <v>-430.2</v>
      </c>
      <c r="AN39" s="264"/>
      <c r="AO39" s="268">
        <f t="shared" si="21"/>
        <v>0</v>
      </c>
      <c r="AP39" s="269">
        <f t="shared" si="22"/>
        <v>0</v>
      </c>
      <c r="AQ39" s="243"/>
      <c r="AR39" s="468">
        <v>-0.1434</v>
      </c>
      <c r="AS39" s="370">
        <f t="shared" si="23"/>
        <v>3000</v>
      </c>
      <c r="AT39" s="60">
        <f t="shared" si="8"/>
        <v>-430.2</v>
      </c>
      <c r="AU39" s="264"/>
      <c r="AV39" s="268">
        <f t="shared" si="24"/>
        <v>0</v>
      </c>
      <c r="AW39" s="269">
        <f t="shared" si="25"/>
        <v>0</v>
      </c>
    </row>
    <row r="40" spans="1:49" x14ac:dyDescent="0.35">
      <c r="A40" s="237"/>
      <c r="B40" s="66" t="s">
        <v>112</v>
      </c>
      <c r="C40" s="262"/>
      <c r="D40" s="263" t="s">
        <v>80</v>
      </c>
      <c r="E40" s="262"/>
      <c r="F40" s="264"/>
      <c r="G40" s="468"/>
      <c r="H40" s="370">
        <f t="shared" si="9"/>
        <v>3000</v>
      </c>
      <c r="I40" s="267">
        <f>H40*G40</f>
        <v>0</v>
      </c>
      <c r="J40" s="468"/>
      <c r="K40" s="370">
        <f t="shared" si="10"/>
        <v>3000</v>
      </c>
      <c r="L40" s="267">
        <f>K40*J40</f>
        <v>0</v>
      </c>
      <c r="M40" s="268">
        <f t="shared" si="11"/>
        <v>0</v>
      </c>
      <c r="N40" s="269" t="str">
        <f t="shared" si="12"/>
        <v/>
      </c>
      <c r="O40" s="267"/>
      <c r="P40" s="468">
        <v>-1.4693000000000001</v>
      </c>
      <c r="Q40" s="370">
        <f t="shared" si="13"/>
        <v>3000</v>
      </c>
      <c r="R40" s="60">
        <f>Q40*P40</f>
        <v>-4407.9000000000005</v>
      </c>
      <c r="S40" s="264"/>
      <c r="T40" s="268">
        <f t="shared" si="3"/>
        <v>-4407.9000000000005</v>
      </c>
      <c r="U40" s="269" t="str">
        <f t="shared" si="4"/>
        <v/>
      </c>
      <c r="V40" s="243"/>
      <c r="W40" s="468">
        <v>-1.4693000000000001</v>
      </c>
      <c r="X40" s="370">
        <f t="shared" si="14"/>
        <v>3000</v>
      </c>
      <c r="Y40" s="60">
        <f>X40*W40</f>
        <v>-4407.9000000000005</v>
      </c>
      <c r="Z40" s="264"/>
      <c r="AA40" s="268">
        <f>Y40-R40</f>
        <v>0</v>
      </c>
      <c r="AB40" s="269">
        <f>IF(OR(R40=0,Y40=0),"",(AA40/R40))</f>
        <v>0</v>
      </c>
      <c r="AC40" s="243"/>
      <c r="AD40" s="468">
        <v>0</v>
      </c>
      <c r="AE40" s="370">
        <f t="shared" si="17"/>
        <v>3000</v>
      </c>
      <c r="AF40" s="60">
        <f>AE40*AD40</f>
        <v>0</v>
      </c>
      <c r="AG40" s="264"/>
      <c r="AH40" s="268">
        <f>AF40-Y40</f>
        <v>4407.9000000000005</v>
      </c>
      <c r="AI40" s="269" t="str">
        <f>IF(OR(Y40=0,AF40=0),"",(AH40/Y40))</f>
        <v/>
      </c>
      <c r="AJ40" s="243"/>
      <c r="AK40" s="468">
        <v>0</v>
      </c>
      <c r="AL40" s="370">
        <f t="shared" si="20"/>
        <v>3000</v>
      </c>
      <c r="AM40" s="60">
        <f>AL40*AK40</f>
        <v>0</v>
      </c>
      <c r="AN40" s="264"/>
      <c r="AO40" s="268">
        <f>AM40-AF40</f>
        <v>0</v>
      </c>
      <c r="AP40" s="269" t="str">
        <f>IF(OR(AF40=0,AM40=0),"",(AO40/AF40))</f>
        <v/>
      </c>
      <c r="AQ40" s="243"/>
      <c r="AR40" s="468">
        <v>0</v>
      </c>
      <c r="AS40" s="370">
        <f t="shared" si="23"/>
        <v>3000</v>
      </c>
      <c r="AT40" s="60">
        <f>AS40*AR40</f>
        <v>0</v>
      </c>
      <c r="AU40" s="264"/>
      <c r="AV40" s="268">
        <f>AT40-AM40</f>
        <v>0</v>
      </c>
      <c r="AW40" s="269" t="str">
        <f>IF(OR(AM40=0,AT40=0),"",(AV40/AM40))</f>
        <v/>
      </c>
    </row>
    <row r="41" spans="1:49" x14ac:dyDescent="0.35">
      <c r="A41" s="237"/>
      <c r="B41" s="66" t="s">
        <v>113</v>
      </c>
      <c r="C41" s="262"/>
      <c r="D41" s="263" t="s">
        <v>80</v>
      </c>
      <c r="E41" s="262"/>
      <c r="F41" s="264"/>
      <c r="G41" s="468"/>
      <c r="H41" s="370">
        <f t="shared" si="9"/>
        <v>3000</v>
      </c>
      <c r="I41" s="267">
        <f>H41*G41</f>
        <v>0</v>
      </c>
      <c r="J41" s="468"/>
      <c r="K41" s="370">
        <f t="shared" si="10"/>
        <v>3000</v>
      </c>
      <c r="L41" s="267">
        <f>K41*J41</f>
        <v>0</v>
      </c>
      <c r="M41" s="268">
        <f>L41-I41</f>
        <v>0</v>
      </c>
      <c r="N41" s="269" t="str">
        <f>IF(OR(I41=0,L41=0),"",(M41/I41))</f>
        <v/>
      </c>
      <c r="O41" s="267"/>
      <c r="P41" s="468">
        <v>-0.29389999999999999</v>
      </c>
      <c r="Q41" s="370">
        <f t="shared" si="13"/>
        <v>3000</v>
      </c>
      <c r="R41" s="60">
        <f>Q41*P41</f>
        <v>-881.69999999999993</v>
      </c>
      <c r="S41" s="264"/>
      <c r="T41" s="268">
        <f>R41-L41</f>
        <v>-881.69999999999993</v>
      </c>
      <c r="U41" s="269" t="str">
        <f>IF(OR(L41=0,R41=0),"",(T41/L41))</f>
        <v/>
      </c>
      <c r="V41" s="243"/>
      <c r="W41" s="468">
        <v>-0.29389999999999999</v>
      </c>
      <c r="X41" s="370">
        <f t="shared" si="14"/>
        <v>3000</v>
      </c>
      <c r="Y41" s="60">
        <f>X41*W41</f>
        <v>-881.69999999999993</v>
      </c>
      <c r="Z41" s="264"/>
      <c r="AA41" s="268">
        <f>Y41-R41</f>
        <v>0</v>
      </c>
      <c r="AB41" s="269">
        <f>IF(OR(R41=0,Y41=0),"",(AA41/R41))</f>
        <v>0</v>
      </c>
      <c r="AC41" s="243"/>
      <c r="AD41" s="468">
        <v>-0.29389999999999999</v>
      </c>
      <c r="AE41" s="370">
        <f t="shared" si="17"/>
        <v>3000</v>
      </c>
      <c r="AF41" s="60">
        <f>AE41*AD41</f>
        <v>-881.69999999999993</v>
      </c>
      <c r="AG41" s="264"/>
      <c r="AH41" s="268">
        <f>AF41-Y41</f>
        <v>0</v>
      </c>
      <c r="AI41" s="269">
        <f>IF(OR(Y41=0,AF41=0),"",(AH41/Y41))</f>
        <v>0</v>
      </c>
      <c r="AJ41" s="243"/>
      <c r="AK41" s="468">
        <v>-0.29389999999999999</v>
      </c>
      <c r="AL41" s="370">
        <f t="shared" si="20"/>
        <v>3000</v>
      </c>
      <c r="AM41" s="60">
        <f>AL41*AK41</f>
        <v>-881.69999999999993</v>
      </c>
      <c r="AN41" s="264"/>
      <c r="AO41" s="268">
        <f>AM41-AF41</f>
        <v>0</v>
      </c>
      <c r="AP41" s="269">
        <f>IF(OR(AF41=0,AM41=0),"",(AO41/AF41))</f>
        <v>0</v>
      </c>
      <c r="AQ41" s="243"/>
      <c r="AR41" s="468">
        <v>-0.29389999999999999</v>
      </c>
      <c r="AS41" s="370">
        <f t="shared" si="23"/>
        <v>3000</v>
      </c>
      <c r="AT41" s="60">
        <f>AS41*AR41</f>
        <v>-881.69999999999993</v>
      </c>
      <c r="AU41" s="264"/>
      <c r="AV41" s="268">
        <f>AT41-AM41</f>
        <v>0</v>
      </c>
      <c r="AW41" s="269">
        <f>IF(OR(AM41=0,AT41=0),"",(AV41/AM41))</f>
        <v>0</v>
      </c>
    </row>
    <row r="42" spans="1:49" x14ac:dyDescent="0.35">
      <c r="A42" s="237"/>
      <c r="B42" s="72" t="s">
        <v>114</v>
      </c>
      <c r="C42" s="262"/>
      <c r="D42" s="263" t="s">
        <v>80</v>
      </c>
      <c r="E42" s="262"/>
      <c r="F42" s="264"/>
      <c r="G42" s="468"/>
      <c r="H42" s="370">
        <f t="shared" si="9"/>
        <v>3000</v>
      </c>
      <c r="I42" s="267">
        <f t="shared" ref="I42" si="35">H42*G42</f>
        <v>0</v>
      </c>
      <c r="J42" s="468"/>
      <c r="K42" s="370">
        <f t="shared" si="10"/>
        <v>3000</v>
      </c>
      <c r="L42" s="267">
        <f t="shared" si="27"/>
        <v>0</v>
      </c>
      <c r="M42" s="268">
        <f t="shared" si="11"/>
        <v>0</v>
      </c>
      <c r="N42" s="269" t="str">
        <f t="shared" si="12"/>
        <v/>
      </c>
      <c r="O42" s="267"/>
      <c r="P42" s="468">
        <v>0</v>
      </c>
      <c r="Q42" s="370">
        <f t="shared" si="13"/>
        <v>3000</v>
      </c>
      <c r="R42" s="60">
        <f t="shared" si="2"/>
        <v>0</v>
      </c>
      <c r="S42" s="264"/>
      <c r="T42" s="268">
        <f t="shared" si="3"/>
        <v>0</v>
      </c>
      <c r="U42" s="269" t="str">
        <f t="shared" si="4"/>
        <v/>
      </c>
      <c r="V42" s="243"/>
      <c r="W42" s="468">
        <v>-0.76959999999999995</v>
      </c>
      <c r="X42" s="370">
        <f t="shared" si="14"/>
        <v>3000</v>
      </c>
      <c r="Y42" s="60">
        <f t="shared" si="5"/>
        <v>-2308.7999999999997</v>
      </c>
      <c r="Z42" s="264"/>
      <c r="AA42" s="268">
        <f t="shared" si="15"/>
        <v>-2308.7999999999997</v>
      </c>
      <c r="AB42" s="269" t="str">
        <f t="shared" si="16"/>
        <v/>
      </c>
      <c r="AC42" s="243"/>
      <c r="AD42" s="468">
        <v>-0.76959999999999995</v>
      </c>
      <c r="AE42" s="370">
        <f t="shared" si="17"/>
        <v>3000</v>
      </c>
      <c r="AF42" s="60">
        <f t="shared" si="6"/>
        <v>-2308.7999999999997</v>
      </c>
      <c r="AG42" s="264"/>
      <c r="AH42" s="268">
        <f t="shared" si="18"/>
        <v>0</v>
      </c>
      <c r="AI42" s="269">
        <f t="shared" si="19"/>
        <v>0</v>
      </c>
      <c r="AJ42" s="243"/>
      <c r="AK42" s="468">
        <v>-0.76959999999999995</v>
      </c>
      <c r="AL42" s="370">
        <f t="shared" si="20"/>
        <v>3000</v>
      </c>
      <c r="AM42" s="60">
        <f t="shared" si="7"/>
        <v>-2308.7999999999997</v>
      </c>
      <c r="AN42" s="264"/>
      <c r="AO42" s="268">
        <f t="shared" si="21"/>
        <v>0</v>
      </c>
      <c r="AP42" s="269">
        <f t="shared" si="22"/>
        <v>0</v>
      </c>
      <c r="AQ42" s="243"/>
      <c r="AR42" s="468">
        <v>-0.76959999999999995</v>
      </c>
      <c r="AS42" s="370">
        <f t="shared" si="23"/>
        <v>3000</v>
      </c>
      <c r="AT42" s="60">
        <f t="shared" si="8"/>
        <v>-2308.7999999999997</v>
      </c>
      <c r="AU42" s="264"/>
      <c r="AV42" s="268">
        <f t="shared" si="24"/>
        <v>0</v>
      </c>
      <c r="AW42" s="269">
        <f t="shared" si="25"/>
        <v>0</v>
      </c>
    </row>
    <row r="43" spans="1:49" x14ac:dyDescent="0.35">
      <c r="A43" s="237"/>
      <c r="B43" s="372" t="s">
        <v>28</v>
      </c>
      <c r="C43" s="432"/>
      <c r="D43" s="433"/>
      <c r="E43" s="432"/>
      <c r="F43" s="434"/>
      <c r="G43" s="435"/>
      <c r="H43" s="436"/>
      <c r="I43" s="437">
        <f>SUM(I26:I42)</f>
        <v>138229</v>
      </c>
      <c r="J43" s="435"/>
      <c r="K43" s="436"/>
      <c r="L43" s="437">
        <f>SUM(L26:L42)</f>
        <v>145013.29999999999</v>
      </c>
      <c r="M43" s="438">
        <f t="shared" si="11"/>
        <v>6784.2999999999884</v>
      </c>
      <c r="N43" s="439">
        <f t="shared" si="12"/>
        <v>4.9080149606811799E-2</v>
      </c>
      <c r="O43" s="437"/>
      <c r="P43" s="435"/>
      <c r="Q43" s="436"/>
      <c r="R43" s="437">
        <f>SUM(R26:R42)</f>
        <v>160930.6</v>
      </c>
      <c r="S43" s="434"/>
      <c r="T43" s="438">
        <f t="shared" si="3"/>
        <v>15917.300000000017</v>
      </c>
      <c r="U43" s="439">
        <f t="shared" si="4"/>
        <v>0.10976441471230583</v>
      </c>
      <c r="V43" s="243"/>
      <c r="W43" s="435"/>
      <c r="X43" s="436"/>
      <c r="Y43" s="437">
        <f>SUM(Y26:Y42)</f>
        <v>173207.7</v>
      </c>
      <c r="Z43" s="434"/>
      <c r="AA43" s="438">
        <f t="shared" si="15"/>
        <v>12277.100000000006</v>
      </c>
      <c r="AB43" s="439">
        <f t="shared" si="16"/>
        <v>7.6288163966330869E-2</v>
      </c>
      <c r="AC43" s="243"/>
      <c r="AD43" s="435"/>
      <c r="AE43" s="436"/>
      <c r="AF43" s="437">
        <f>SUM(AF26:AF42)</f>
        <v>193898.80000000002</v>
      </c>
      <c r="AG43" s="434"/>
      <c r="AH43" s="438">
        <f t="shared" si="18"/>
        <v>20691.100000000006</v>
      </c>
      <c r="AI43" s="439">
        <f t="shared" si="19"/>
        <v>0.1194583150749072</v>
      </c>
      <c r="AJ43" s="243"/>
      <c r="AK43" s="435"/>
      <c r="AL43" s="436"/>
      <c r="AM43" s="437">
        <f>SUM(AM26:AM42)</f>
        <v>206034.4</v>
      </c>
      <c r="AN43" s="434"/>
      <c r="AO43" s="438">
        <f t="shared" si="21"/>
        <v>12135.599999999977</v>
      </c>
      <c r="AP43" s="439">
        <f t="shared" si="22"/>
        <v>6.2587287801677868E-2</v>
      </c>
      <c r="AQ43" s="243"/>
      <c r="AR43" s="435"/>
      <c r="AS43" s="436"/>
      <c r="AT43" s="437">
        <f>SUM(AT26:AT42)</f>
        <v>221260.4</v>
      </c>
      <c r="AU43" s="434"/>
      <c r="AV43" s="438">
        <f t="shared" si="24"/>
        <v>15226</v>
      </c>
      <c r="AW43" s="439">
        <f t="shared" si="25"/>
        <v>7.390028072981987E-2</v>
      </c>
    </row>
    <row r="44" spans="1:49" x14ac:dyDescent="0.35">
      <c r="A44" s="237"/>
      <c r="B44" s="66" t="s">
        <v>29</v>
      </c>
      <c r="C44" s="262"/>
      <c r="D44" s="263" t="s">
        <v>30</v>
      </c>
      <c r="E44" s="262"/>
      <c r="F44" s="264"/>
      <c r="G44" s="506">
        <f>$G$62</f>
        <v>0.1076</v>
      </c>
      <c r="H44" s="507">
        <f>$G$22*(1+G75)-$G$22</f>
        <v>28467.500000000116</v>
      </c>
      <c r="I44" s="267">
        <f>H44*G44</f>
        <v>3063.1030000000123</v>
      </c>
      <c r="J44" s="506">
        <f>$J$62</f>
        <v>0.1076</v>
      </c>
      <c r="K44" s="507">
        <f>$G$22*(1+J75)-$G$22</f>
        <v>28467.500000000116</v>
      </c>
      <c r="L44" s="267">
        <f>K44*J44</f>
        <v>3063.1030000000123</v>
      </c>
      <c r="M44" s="268">
        <f t="shared" si="11"/>
        <v>0</v>
      </c>
      <c r="N44" s="269">
        <f t="shared" si="12"/>
        <v>0</v>
      </c>
      <c r="O44" s="267"/>
      <c r="P44" s="506">
        <f>$J$62</f>
        <v>0.1076</v>
      </c>
      <c r="Q44" s="507">
        <f>$G$22*(1+P75)-$G$22</f>
        <v>28467.500000000116</v>
      </c>
      <c r="R44" s="267">
        <f>Q44*P44</f>
        <v>3063.1030000000123</v>
      </c>
      <c r="S44" s="264"/>
      <c r="T44" s="268">
        <f t="shared" si="3"/>
        <v>0</v>
      </c>
      <c r="U44" s="269">
        <f t="shared" si="4"/>
        <v>0</v>
      </c>
      <c r="V44" s="243"/>
      <c r="W44" s="506">
        <f>$J$62</f>
        <v>0.1076</v>
      </c>
      <c r="X44" s="507">
        <f>$G$22*(1+W75)-$G$22</f>
        <v>28467.500000000116</v>
      </c>
      <c r="Y44" s="267">
        <f>X44*W44</f>
        <v>3063.1030000000123</v>
      </c>
      <c r="Z44" s="264"/>
      <c r="AA44" s="268">
        <f t="shared" si="15"/>
        <v>0</v>
      </c>
      <c r="AB44" s="269">
        <f t="shared" si="16"/>
        <v>0</v>
      </c>
      <c r="AC44" s="243"/>
      <c r="AD44" s="506">
        <f>$J$62</f>
        <v>0.1076</v>
      </c>
      <c r="AE44" s="507">
        <f>$G$22*(1+AD75)-$G$22</f>
        <v>28467.500000000116</v>
      </c>
      <c r="AF44" s="267">
        <f>AE44*AD44</f>
        <v>3063.1030000000123</v>
      </c>
      <c r="AG44" s="264"/>
      <c r="AH44" s="268">
        <f t="shared" si="18"/>
        <v>0</v>
      </c>
      <c r="AI44" s="269">
        <f t="shared" si="19"/>
        <v>0</v>
      </c>
      <c r="AJ44" s="243"/>
      <c r="AK44" s="506">
        <f>$J$62</f>
        <v>0.1076</v>
      </c>
      <c r="AL44" s="507">
        <f>$G$22*(1+AK75)-$G$22</f>
        <v>28467.500000000116</v>
      </c>
      <c r="AM44" s="267">
        <f>AL44*AK44</f>
        <v>3063.1030000000123</v>
      </c>
      <c r="AN44" s="264"/>
      <c r="AO44" s="268">
        <f t="shared" si="21"/>
        <v>0</v>
      </c>
      <c r="AP44" s="269">
        <f t="shared" si="22"/>
        <v>0</v>
      </c>
      <c r="AQ44" s="243"/>
      <c r="AR44" s="506">
        <f>$J$62</f>
        <v>0.1076</v>
      </c>
      <c r="AS44" s="507">
        <f>$G$22*(1+AR75)-$G$22</f>
        <v>28467.500000000116</v>
      </c>
      <c r="AT44" s="267">
        <f>AS44*AR44</f>
        <v>3063.1030000000123</v>
      </c>
      <c r="AU44" s="264"/>
      <c r="AV44" s="268">
        <f t="shared" si="24"/>
        <v>0</v>
      </c>
      <c r="AW44" s="269">
        <f t="shared" si="25"/>
        <v>0</v>
      </c>
    </row>
    <row r="45" spans="1:49" s="15" customFormat="1" x14ac:dyDescent="0.35">
      <c r="A45" s="13"/>
      <c r="B45" s="87" t="str">
        <f>+RESIDENTIAL!$B$46</f>
        <v>Rate Rider for Disposition of Deferral/Variance Accounts - effective until December 31, 2024</v>
      </c>
      <c r="C45" s="56"/>
      <c r="D45" s="57" t="s">
        <v>80</v>
      </c>
      <c r="E45" s="56"/>
      <c r="F45" s="21"/>
      <c r="G45" s="508">
        <v>1.0732999999999999</v>
      </c>
      <c r="H45" s="91">
        <f>$G$21</f>
        <v>3000</v>
      </c>
      <c r="I45" s="267">
        <f t="shared" ref="I45:I47" si="36">H45*G45</f>
        <v>3219.8999999999996</v>
      </c>
      <c r="J45" s="508">
        <v>1.6434</v>
      </c>
      <c r="K45" s="91">
        <f>$G$21</f>
        <v>3000</v>
      </c>
      <c r="L45" s="267">
        <f t="shared" ref="L45:L47" si="37">K45*J45</f>
        <v>4930.2</v>
      </c>
      <c r="M45" s="61">
        <f t="shared" si="11"/>
        <v>1710.3000000000002</v>
      </c>
      <c r="N45" s="62">
        <f t="shared" si="12"/>
        <v>0.53116556414795502</v>
      </c>
      <c r="O45" s="267"/>
      <c r="P45" s="508">
        <v>0</v>
      </c>
      <c r="Q45" s="91">
        <f>$G$21</f>
        <v>3000</v>
      </c>
      <c r="R45" s="267">
        <f t="shared" ref="R45:R47" si="38">Q45*P45</f>
        <v>0</v>
      </c>
      <c r="S45" s="64"/>
      <c r="T45" s="61">
        <f t="shared" si="3"/>
        <v>-4930.2</v>
      </c>
      <c r="U45" s="62" t="str">
        <f t="shared" si="4"/>
        <v/>
      </c>
      <c r="V45" s="65"/>
      <c r="W45" s="508">
        <v>0</v>
      </c>
      <c r="X45" s="91">
        <f>$G$21</f>
        <v>3000</v>
      </c>
      <c r="Y45" s="267">
        <f t="shared" ref="Y45:Y47" si="39">X45*W45</f>
        <v>0</v>
      </c>
      <c r="Z45" s="64"/>
      <c r="AA45" s="61">
        <f t="shared" si="15"/>
        <v>0</v>
      </c>
      <c r="AB45" s="62" t="str">
        <f t="shared" si="16"/>
        <v/>
      </c>
      <c r="AC45" s="65"/>
      <c r="AD45" s="508">
        <v>0</v>
      </c>
      <c r="AE45" s="91">
        <f>$G$21</f>
        <v>3000</v>
      </c>
      <c r="AF45" s="267">
        <f t="shared" ref="AF45:AF47" si="40">AE45*AD45</f>
        <v>0</v>
      </c>
      <c r="AG45" s="64"/>
      <c r="AH45" s="61">
        <f t="shared" si="18"/>
        <v>0</v>
      </c>
      <c r="AI45" s="62" t="str">
        <f t="shared" si="19"/>
        <v/>
      </c>
      <c r="AJ45" s="65"/>
      <c r="AK45" s="508">
        <v>0</v>
      </c>
      <c r="AL45" s="91">
        <f>$G$21</f>
        <v>3000</v>
      </c>
      <c r="AM45" s="267">
        <f t="shared" ref="AM45:AM47" si="41">AL45*AK45</f>
        <v>0</v>
      </c>
      <c r="AN45" s="64"/>
      <c r="AO45" s="61">
        <f t="shared" si="21"/>
        <v>0</v>
      </c>
      <c r="AP45" s="62" t="str">
        <f t="shared" si="22"/>
        <v/>
      </c>
      <c r="AQ45" s="65"/>
      <c r="AR45" s="508">
        <v>0</v>
      </c>
      <c r="AS45" s="91">
        <f>$G$21</f>
        <v>3000</v>
      </c>
      <c r="AT45" s="267">
        <f t="shared" ref="AT45:AT47" si="42">AS45*AR45</f>
        <v>0</v>
      </c>
      <c r="AU45" s="64"/>
      <c r="AV45" s="61">
        <f t="shared" si="24"/>
        <v>0</v>
      </c>
      <c r="AW45" s="62" t="str">
        <f t="shared" si="25"/>
        <v/>
      </c>
    </row>
    <row r="46" spans="1:49" s="15" customFormat="1" ht="13.5" customHeight="1" x14ac:dyDescent="0.35">
      <c r="A46" s="13"/>
      <c r="B46" s="87" t="str">
        <f>+RESIDENTIAL!$B$47</f>
        <v>Rate Rider for Disposition of Capacity Based Recovery Account - Applicable only for Class B Customers - effective until December 31, 2024</v>
      </c>
      <c r="C46" s="56"/>
      <c r="D46" s="57" t="s">
        <v>80</v>
      </c>
      <c r="E46" s="56"/>
      <c r="F46" s="21"/>
      <c r="G46" s="508">
        <v>-4.9799999999999997E-2</v>
      </c>
      <c r="H46" s="91">
        <f>$G$21</f>
        <v>3000</v>
      </c>
      <c r="I46" s="267">
        <f t="shared" si="36"/>
        <v>-149.39999999999998</v>
      </c>
      <c r="J46" s="508">
        <v>-4.3700000000000003E-2</v>
      </c>
      <c r="K46" s="91">
        <f>$G$21</f>
        <v>3000</v>
      </c>
      <c r="L46" s="267">
        <f t="shared" si="37"/>
        <v>-131.1</v>
      </c>
      <c r="M46" s="61">
        <f t="shared" si="11"/>
        <v>18.299999999999983</v>
      </c>
      <c r="N46" s="62">
        <f t="shared" si="12"/>
        <v>-0.12248995983935733</v>
      </c>
      <c r="O46" s="267"/>
      <c r="P46" s="508">
        <v>0</v>
      </c>
      <c r="Q46" s="91">
        <f>$G$21</f>
        <v>3000</v>
      </c>
      <c r="R46" s="267">
        <f t="shared" si="38"/>
        <v>0</v>
      </c>
      <c r="S46" s="64"/>
      <c r="T46" s="61">
        <f t="shared" si="3"/>
        <v>131.1</v>
      </c>
      <c r="U46" s="62" t="str">
        <f t="shared" si="4"/>
        <v/>
      </c>
      <c r="V46" s="65"/>
      <c r="W46" s="508">
        <v>0</v>
      </c>
      <c r="X46" s="91">
        <f>$G$21</f>
        <v>3000</v>
      </c>
      <c r="Y46" s="267">
        <f t="shared" si="39"/>
        <v>0</v>
      </c>
      <c r="Z46" s="64"/>
      <c r="AA46" s="61">
        <f t="shared" si="15"/>
        <v>0</v>
      </c>
      <c r="AB46" s="62" t="str">
        <f t="shared" si="16"/>
        <v/>
      </c>
      <c r="AC46" s="65"/>
      <c r="AD46" s="508">
        <v>0</v>
      </c>
      <c r="AE46" s="91">
        <f>$G$21</f>
        <v>3000</v>
      </c>
      <c r="AF46" s="267">
        <f t="shared" si="40"/>
        <v>0</v>
      </c>
      <c r="AG46" s="64"/>
      <c r="AH46" s="61">
        <f t="shared" si="18"/>
        <v>0</v>
      </c>
      <c r="AI46" s="62" t="str">
        <f t="shared" si="19"/>
        <v/>
      </c>
      <c r="AJ46" s="65"/>
      <c r="AK46" s="508">
        <v>0</v>
      </c>
      <c r="AL46" s="91">
        <f>$G$21</f>
        <v>3000</v>
      </c>
      <c r="AM46" s="267">
        <f t="shared" si="41"/>
        <v>0</v>
      </c>
      <c r="AN46" s="64"/>
      <c r="AO46" s="61">
        <f t="shared" si="21"/>
        <v>0</v>
      </c>
      <c r="AP46" s="62" t="str">
        <f t="shared" si="22"/>
        <v/>
      </c>
      <c r="AQ46" s="65"/>
      <c r="AR46" s="508">
        <v>0</v>
      </c>
      <c r="AS46" s="91">
        <f>$G$21</f>
        <v>3000</v>
      </c>
      <c r="AT46" s="267">
        <f t="shared" si="42"/>
        <v>0</v>
      </c>
      <c r="AU46" s="64"/>
      <c r="AV46" s="61">
        <f t="shared" si="24"/>
        <v>0</v>
      </c>
      <c r="AW46" s="62" t="str">
        <f t="shared" si="25"/>
        <v/>
      </c>
    </row>
    <row r="47" spans="1:49" s="15" customFormat="1" x14ac:dyDescent="0.35">
      <c r="A47" s="13"/>
      <c r="B47" s="87" t="str">
        <f>+RESIDENTIAL!$B$48</f>
        <v>Rate Rider for Disposition of Global Adjustment Account - Applicable only for Non-RPP Customers - effective until December 31, 2023</v>
      </c>
      <c r="C47" s="56"/>
      <c r="D47" s="57" t="s">
        <v>30</v>
      </c>
      <c r="E47" s="56"/>
      <c r="F47" s="21"/>
      <c r="G47" s="90">
        <v>-2.5100000000000001E-3</v>
      </c>
      <c r="H47" s="91">
        <f>+$G$22</f>
        <v>965000</v>
      </c>
      <c r="I47" s="267">
        <f t="shared" si="36"/>
        <v>-2422.15</v>
      </c>
      <c r="J47" s="90">
        <v>0</v>
      </c>
      <c r="K47" s="91">
        <f>+$G$22</f>
        <v>965000</v>
      </c>
      <c r="L47" s="267">
        <f t="shared" si="37"/>
        <v>0</v>
      </c>
      <c r="M47" s="61">
        <f t="shared" si="11"/>
        <v>2422.15</v>
      </c>
      <c r="N47" s="62" t="str">
        <f t="shared" si="12"/>
        <v/>
      </c>
      <c r="O47" s="267"/>
      <c r="P47" s="90">
        <v>0</v>
      </c>
      <c r="Q47" s="91">
        <f>+$G$22</f>
        <v>965000</v>
      </c>
      <c r="R47" s="267">
        <f t="shared" si="38"/>
        <v>0</v>
      </c>
      <c r="S47" s="64"/>
      <c r="T47" s="61">
        <f t="shared" si="3"/>
        <v>0</v>
      </c>
      <c r="U47" s="62" t="str">
        <f t="shared" si="4"/>
        <v/>
      </c>
      <c r="V47" s="65"/>
      <c r="W47" s="90">
        <v>0</v>
      </c>
      <c r="X47" s="91">
        <f>+$G$22</f>
        <v>965000</v>
      </c>
      <c r="Y47" s="267">
        <f t="shared" si="39"/>
        <v>0</v>
      </c>
      <c r="Z47" s="64"/>
      <c r="AA47" s="61">
        <f t="shared" si="15"/>
        <v>0</v>
      </c>
      <c r="AB47" s="62" t="str">
        <f t="shared" si="16"/>
        <v/>
      </c>
      <c r="AC47" s="65"/>
      <c r="AD47" s="90">
        <v>0</v>
      </c>
      <c r="AE47" s="91">
        <f>+$G$22</f>
        <v>965000</v>
      </c>
      <c r="AF47" s="267">
        <f t="shared" si="40"/>
        <v>0</v>
      </c>
      <c r="AG47" s="64"/>
      <c r="AH47" s="61">
        <f t="shared" si="18"/>
        <v>0</v>
      </c>
      <c r="AI47" s="62" t="str">
        <f t="shared" si="19"/>
        <v/>
      </c>
      <c r="AJ47" s="65"/>
      <c r="AK47" s="90">
        <v>0</v>
      </c>
      <c r="AL47" s="91">
        <f>+$G$22</f>
        <v>965000</v>
      </c>
      <c r="AM47" s="267">
        <f t="shared" si="41"/>
        <v>0</v>
      </c>
      <c r="AN47" s="64"/>
      <c r="AO47" s="61">
        <f t="shared" si="21"/>
        <v>0</v>
      </c>
      <c r="AP47" s="62" t="str">
        <f t="shared" si="22"/>
        <v/>
      </c>
      <c r="AQ47" s="65"/>
      <c r="AR47" s="90">
        <v>0</v>
      </c>
      <c r="AS47" s="91">
        <f>+$G$22</f>
        <v>965000</v>
      </c>
      <c r="AT47" s="267">
        <f t="shared" si="42"/>
        <v>0</v>
      </c>
      <c r="AU47" s="64"/>
      <c r="AV47" s="61">
        <f t="shared" si="24"/>
        <v>0</v>
      </c>
      <c r="AW47" s="62" t="str">
        <f t="shared" si="25"/>
        <v/>
      </c>
    </row>
    <row r="48" spans="1:49" x14ac:dyDescent="0.35">
      <c r="A48" s="237"/>
      <c r="B48" s="470" t="s">
        <v>35</v>
      </c>
      <c r="C48" s="442"/>
      <c r="D48" s="443"/>
      <c r="E48" s="442"/>
      <c r="F48" s="434"/>
      <c r="G48" s="444"/>
      <c r="H48" s="445"/>
      <c r="I48" s="446">
        <f>SUM(I44:I47)+I43</f>
        <v>141940.45300000001</v>
      </c>
      <c r="J48" s="444"/>
      <c r="K48" s="445"/>
      <c r="L48" s="446">
        <f>SUM(L44:L47)+L43</f>
        <v>152875.503</v>
      </c>
      <c r="M48" s="438">
        <f t="shared" si="11"/>
        <v>10935.049999999988</v>
      </c>
      <c r="N48" s="439">
        <f t="shared" si="12"/>
        <v>7.7039700584864187E-2</v>
      </c>
      <c r="O48" s="446"/>
      <c r="P48" s="444"/>
      <c r="Q48" s="445"/>
      <c r="R48" s="446">
        <f>SUM(R44:R47)+R43</f>
        <v>163993.70300000001</v>
      </c>
      <c r="S48" s="434"/>
      <c r="T48" s="438">
        <f t="shared" si="3"/>
        <v>11118.200000000012</v>
      </c>
      <c r="U48" s="439">
        <f t="shared" si="4"/>
        <v>7.2727152367897771E-2</v>
      </c>
      <c r="V48" s="243"/>
      <c r="W48" s="444"/>
      <c r="X48" s="445"/>
      <c r="Y48" s="446">
        <f>SUM(Y44:Y47)+Y43</f>
        <v>176270.80300000001</v>
      </c>
      <c r="Z48" s="434"/>
      <c r="AA48" s="438">
        <f t="shared" si="15"/>
        <v>12277.100000000006</v>
      </c>
      <c r="AB48" s="439">
        <f t="shared" si="16"/>
        <v>7.4863240328197272E-2</v>
      </c>
      <c r="AC48" s="243"/>
      <c r="AD48" s="444"/>
      <c r="AE48" s="445"/>
      <c r="AF48" s="446">
        <f>SUM(AF44:AF47)+AF43</f>
        <v>196961.90300000002</v>
      </c>
      <c r="AG48" s="434"/>
      <c r="AH48" s="438">
        <f t="shared" si="18"/>
        <v>20691.100000000006</v>
      </c>
      <c r="AI48" s="439">
        <f t="shared" si="19"/>
        <v>0.11738245726378183</v>
      </c>
      <c r="AJ48" s="243"/>
      <c r="AK48" s="444"/>
      <c r="AL48" s="445"/>
      <c r="AM48" s="446">
        <f>SUM(AM44:AM47)+AM43</f>
        <v>209097.503</v>
      </c>
      <c r="AN48" s="434"/>
      <c r="AO48" s="438">
        <f t="shared" si="21"/>
        <v>12135.599999999977</v>
      </c>
      <c r="AP48" s="439">
        <f t="shared" si="22"/>
        <v>6.1613945718223366E-2</v>
      </c>
      <c r="AQ48" s="243"/>
      <c r="AR48" s="444"/>
      <c r="AS48" s="445"/>
      <c r="AT48" s="446">
        <f>SUM(AT44:AT47)+AT43</f>
        <v>224323.503</v>
      </c>
      <c r="AU48" s="434"/>
      <c r="AV48" s="438">
        <f t="shared" si="24"/>
        <v>15226</v>
      </c>
      <c r="AW48" s="439">
        <f t="shared" si="25"/>
        <v>7.2817703614566839E-2</v>
      </c>
    </row>
    <row r="49" spans="1:49" x14ac:dyDescent="0.35">
      <c r="A49" s="237"/>
      <c r="B49" s="293" t="s">
        <v>36</v>
      </c>
      <c r="C49" s="264"/>
      <c r="D49" s="263" t="s">
        <v>81</v>
      </c>
      <c r="E49" s="264"/>
      <c r="F49" s="264"/>
      <c r="G49" s="109">
        <v>3.39</v>
      </c>
      <c r="H49" s="370">
        <f>+$G$20</f>
        <v>3000</v>
      </c>
      <c r="I49" s="284">
        <f>H49*G49</f>
        <v>10170</v>
      </c>
      <c r="J49" s="109">
        <v>3.3416000000000001</v>
      </c>
      <c r="K49" s="370">
        <f>+$G$20</f>
        <v>3000</v>
      </c>
      <c r="L49" s="284">
        <f>K49*J49</f>
        <v>10024.800000000001</v>
      </c>
      <c r="M49" s="268">
        <f t="shared" si="11"/>
        <v>-145.19999999999891</v>
      </c>
      <c r="N49" s="269">
        <f t="shared" si="12"/>
        <v>-1.4277286135693108E-2</v>
      </c>
      <c r="O49" s="284"/>
      <c r="P49" s="109">
        <v>3.5179999999999998</v>
      </c>
      <c r="Q49" s="370">
        <f>+$G$20</f>
        <v>3000</v>
      </c>
      <c r="R49" s="284">
        <f>Q49*P49</f>
        <v>10554</v>
      </c>
      <c r="S49" s="264"/>
      <c r="T49" s="268">
        <f t="shared" si="3"/>
        <v>529.19999999999891</v>
      </c>
      <c r="U49" s="269">
        <f t="shared" si="4"/>
        <v>5.2789083073976423E-2</v>
      </c>
      <c r="V49" s="243"/>
      <c r="W49" s="109">
        <v>3.5179999999999998</v>
      </c>
      <c r="X49" s="370">
        <f>+$G$20</f>
        <v>3000</v>
      </c>
      <c r="Y49" s="284">
        <f>X49*W49</f>
        <v>10554</v>
      </c>
      <c r="Z49" s="264"/>
      <c r="AA49" s="268">
        <f t="shared" si="15"/>
        <v>0</v>
      </c>
      <c r="AB49" s="269">
        <f t="shared" si="16"/>
        <v>0</v>
      </c>
      <c r="AC49" s="243"/>
      <c r="AD49" s="109">
        <v>3.5179999999999998</v>
      </c>
      <c r="AE49" s="370">
        <f>+$G$20</f>
        <v>3000</v>
      </c>
      <c r="AF49" s="284">
        <f>AE49*AD49</f>
        <v>10554</v>
      </c>
      <c r="AG49" s="264"/>
      <c r="AH49" s="268">
        <f t="shared" si="18"/>
        <v>0</v>
      </c>
      <c r="AI49" s="269">
        <f t="shared" si="19"/>
        <v>0</v>
      </c>
      <c r="AJ49" s="243"/>
      <c r="AK49" s="109">
        <v>3.5179999999999998</v>
      </c>
      <c r="AL49" s="370">
        <f>+$G$20</f>
        <v>3000</v>
      </c>
      <c r="AM49" s="284">
        <f>AL49*AK49</f>
        <v>10554</v>
      </c>
      <c r="AN49" s="264"/>
      <c r="AO49" s="268">
        <f t="shared" si="21"/>
        <v>0</v>
      </c>
      <c r="AP49" s="269">
        <f t="shared" si="22"/>
        <v>0</v>
      </c>
      <c r="AQ49" s="243"/>
      <c r="AR49" s="109">
        <v>3.5179999999999998</v>
      </c>
      <c r="AS49" s="370">
        <f>+$G$20</f>
        <v>3000</v>
      </c>
      <c r="AT49" s="284">
        <f>AS49*AR49</f>
        <v>10554</v>
      </c>
      <c r="AU49" s="264"/>
      <c r="AV49" s="268">
        <f t="shared" si="24"/>
        <v>0</v>
      </c>
      <c r="AW49" s="269">
        <f t="shared" si="25"/>
        <v>0</v>
      </c>
    </row>
    <row r="50" spans="1:49" x14ac:dyDescent="0.35">
      <c r="A50" s="237"/>
      <c r="B50" s="295" t="s">
        <v>37</v>
      </c>
      <c r="C50" s="264"/>
      <c r="D50" s="263" t="s">
        <v>81</v>
      </c>
      <c r="E50" s="264"/>
      <c r="F50" s="264"/>
      <c r="G50" s="109">
        <v>2.8258999999999999</v>
      </c>
      <c r="H50" s="370">
        <f>+$G$20</f>
        <v>3000</v>
      </c>
      <c r="I50" s="284">
        <f>H50*G50</f>
        <v>8477.6999999999989</v>
      </c>
      <c r="J50" s="109">
        <v>3.0045000000000002</v>
      </c>
      <c r="K50" s="370">
        <f>+$G$20</f>
        <v>3000</v>
      </c>
      <c r="L50" s="284">
        <f>K50*J50</f>
        <v>9013.5</v>
      </c>
      <c r="M50" s="268">
        <f t="shared" si="11"/>
        <v>535.80000000000109</v>
      </c>
      <c r="N50" s="269">
        <f t="shared" si="12"/>
        <v>6.3201104073038819E-2</v>
      </c>
      <c r="O50" s="284"/>
      <c r="P50" s="109">
        <v>3.2126999999999999</v>
      </c>
      <c r="Q50" s="370">
        <f>+$G$20</f>
        <v>3000</v>
      </c>
      <c r="R50" s="284">
        <f>Q50*P50</f>
        <v>9638.1</v>
      </c>
      <c r="S50" s="264"/>
      <c r="T50" s="268">
        <f t="shared" si="3"/>
        <v>624.60000000000036</v>
      </c>
      <c r="U50" s="269">
        <f t="shared" si="4"/>
        <v>6.9296055916125851E-2</v>
      </c>
      <c r="V50" s="243"/>
      <c r="W50" s="109">
        <v>3.2126999999999999</v>
      </c>
      <c r="X50" s="370">
        <f>+$G$20</f>
        <v>3000</v>
      </c>
      <c r="Y50" s="284">
        <f>X50*W50</f>
        <v>9638.1</v>
      </c>
      <c r="Z50" s="264"/>
      <c r="AA50" s="268">
        <f t="shared" si="15"/>
        <v>0</v>
      </c>
      <c r="AB50" s="269">
        <f t="shared" si="16"/>
        <v>0</v>
      </c>
      <c r="AC50" s="243"/>
      <c r="AD50" s="109">
        <v>3.2126999999999999</v>
      </c>
      <c r="AE50" s="370">
        <f>+$G$20</f>
        <v>3000</v>
      </c>
      <c r="AF50" s="284">
        <f>AE50*AD50</f>
        <v>9638.1</v>
      </c>
      <c r="AG50" s="264"/>
      <c r="AH50" s="268">
        <f t="shared" si="18"/>
        <v>0</v>
      </c>
      <c r="AI50" s="269">
        <f t="shared" si="19"/>
        <v>0</v>
      </c>
      <c r="AJ50" s="243"/>
      <c r="AK50" s="109">
        <v>3.2126999999999999</v>
      </c>
      <c r="AL50" s="370">
        <f>+$G$20</f>
        <v>3000</v>
      </c>
      <c r="AM50" s="284">
        <f>AL50*AK50</f>
        <v>9638.1</v>
      </c>
      <c r="AN50" s="264"/>
      <c r="AO50" s="268">
        <f t="shared" si="21"/>
        <v>0</v>
      </c>
      <c r="AP50" s="269">
        <f t="shared" si="22"/>
        <v>0</v>
      </c>
      <c r="AQ50" s="243"/>
      <c r="AR50" s="109">
        <v>3.2126999999999999</v>
      </c>
      <c r="AS50" s="370">
        <f>+$G$20</f>
        <v>3000</v>
      </c>
      <c r="AT50" s="284">
        <f>AS50*AR50</f>
        <v>9638.1</v>
      </c>
      <c r="AU50" s="264"/>
      <c r="AV50" s="268">
        <f t="shared" si="24"/>
        <v>0</v>
      </c>
      <c r="AW50" s="269">
        <f t="shared" si="25"/>
        <v>0</v>
      </c>
    </row>
    <row r="51" spans="1:49" x14ac:dyDescent="0.35">
      <c r="A51" s="237"/>
      <c r="B51" s="470" t="s">
        <v>38</v>
      </c>
      <c r="C51" s="432"/>
      <c r="D51" s="447"/>
      <c r="E51" s="432"/>
      <c r="F51" s="448"/>
      <c r="G51" s="449"/>
      <c r="H51" s="471"/>
      <c r="I51" s="446">
        <f>SUM(I48:I50)</f>
        <v>160588.15300000002</v>
      </c>
      <c r="J51" s="449"/>
      <c r="K51" s="471"/>
      <c r="L51" s="446">
        <f>SUM(L48:L50)</f>
        <v>171913.80299999999</v>
      </c>
      <c r="M51" s="438">
        <f t="shared" si="11"/>
        <v>11325.649999999965</v>
      </c>
      <c r="N51" s="439">
        <f t="shared" si="12"/>
        <v>7.0526061782402866E-2</v>
      </c>
      <c r="O51" s="446"/>
      <c r="P51" s="449"/>
      <c r="Q51" s="471"/>
      <c r="R51" s="446">
        <f>SUM(R48:R50)</f>
        <v>184185.80300000001</v>
      </c>
      <c r="S51" s="448"/>
      <c r="T51" s="438">
        <f t="shared" si="3"/>
        <v>12272.000000000029</v>
      </c>
      <c r="U51" s="439">
        <f t="shared" si="4"/>
        <v>7.1384611275221624E-2</v>
      </c>
      <c r="V51" s="243"/>
      <c r="W51" s="449"/>
      <c r="X51" s="471"/>
      <c r="Y51" s="446">
        <f>SUM(Y48:Y50)</f>
        <v>196462.90300000002</v>
      </c>
      <c r="Z51" s="448"/>
      <c r="AA51" s="438">
        <f t="shared" si="15"/>
        <v>12277.100000000006</v>
      </c>
      <c r="AB51" s="439">
        <f t="shared" si="16"/>
        <v>6.6656060347930313E-2</v>
      </c>
      <c r="AC51" s="243"/>
      <c r="AD51" s="449"/>
      <c r="AE51" s="471"/>
      <c r="AF51" s="446">
        <f>SUM(AF48:AF50)</f>
        <v>217154.00300000003</v>
      </c>
      <c r="AG51" s="448"/>
      <c r="AH51" s="438">
        <f t="shared" si="18"/>
        <v>20691.100000000006</v>
      </c>
      <c r="AI51" s="439">
        <f t="shared" si="19"/>
        <v>0.10531810170798506</v>
      </c>
      <c r="AJ51" s="243"/>
      <c r="AK51" s="449"/>
      <c r="AL51" s="471"/>
      <c r="AM51" s="446">
        <f>SUM(AM48:AM50)</f>
        <v>229289.603</v>
      </c>
      <c r="AN51" s="448"/>
      <c r="AO51" s="438">
        <f t="shared" si="21"/>
        <v>12135.599999999977</v>
      </c>
      <c r="AP51" s="439">
        <f t="shared" si="22"/>
        <v>5.5884763036120388E-2</v>
      </c>
      <c r="AQ51" s="243"/>
      <c r="AR51" s="449"/>
      <c r="AS51" s="471"/>
      <c r="AT51" s="446">
        <f>SUM(AT48:AT50)</f>
        <v>244515.603</v>
      </c>
      <c r="AU51" s="448"/>
      <c r="AV51" s="438">
        <f t="shared" si="24"/>
        <v>15226</v>
      </c>
      <c r="AW51" s="439">
        <f t="shared" si="25"/>
        <v>6.6405104290751471E-2</v>
      </c>
    </row>
    <row r="52" spans="1:49" x14ac:dyDescent="0.35">
      <c r="A52" s="237"/>
      <c r="B52" s="285" t="s">
        <v>71</v>
      </c>
      <c r="C52" s="262"/>
      <c r="D52" s="263" t="s">
        <v>30</v>
      </c>
      <c r="E52" s="262"/>
      <c r="F52" s="264"/>
      <c r="G52" s="109">
        <v>4.1000000000000003E-3</v>
      </c>
      <c r="H52" s="509">
        <f>+$G$22*(1+G75)</f>
        <v>993467.50000000012</v>
      </c>
      <c r="I52" s="267">
        <f t="shared" ref="I52:I62" si="43">H52*G52</f>
        <v>4073.216750000001</v>
      </c>
      <c r="J52" s="109">
        <v>4.1000000000000003E-3</v>
      </c>
      <c r="K52" s="509">
        <f>+$G$22*(1+J75)</f>
        <v>993467.50000000012</v>
      </c>
      <c r="L52" s="267">
        <f t="shared" ref="L52:L62" si="44">K52*J52</f>
        <v>4073.216750000001</v>
      </c>
      <c r="M52" s="268">
        <f t="shared" si="11"/>
        <v>0</v>
      </c>
      <c r="N52" s="269">
        <f t="shared" si="12"/>
        <v>0</v>
      </c>
      <c r="O52" s="267"/>
      <c r="P52" s="109">
        <v>4.1000000000000003E-3</v>
      </c>
      <c r="Q52" s="509">
        <f>+$G$22*(1+P75)</f>
        <v>993467.50000000012</v>
      </c>
      <c r="R52" s="267">
        <f t="shared" ref="R52:R62" si="45">Q52*P52</f>
        <v>4073.216750000001</v>
      </c>
      <c r="S52" s="264"/>
      <c r="T52" s="268">
        <f t="shared" si="3"/>
        <v>0</v>
      </c>
      <c r="U52" s="269">
        <f t="shared" si="4"/>
        <v>0</v>
      </c>
      <c r="V52" s="243"/>
      <c r="W52" s="109">
        <v>4.1000000000000003E-3</v>
      </c>
      <c r="X52" s="509">
        <f>+$G$22*(1+W75)</f>
        <v>993467.50000000012</v>
      </c>
      <c r="Y52" s="267">
        <f t="shared" ref="Y52:Y62" si="46">X52*W52</f>
        <v>4073.216750000001</v>
      </c>
      <c r="Z52" s="264"/>
      <c r="AA52" s="268">
        <f t="shared" si="15"/>
        <v>0</v>
      </c>
      <c r="AB52" s="269">
        <f t="shared" si="16"/>
        <v>0</v>
      </c>
      <c r="AC52" s="243"/>
      <c r="AD52" s="109">
        <v>4.1000000000000003E-3</v>
      </c>
      <c r="AE52" s="509">
        <f>+$G$22*(1+AD75)</f>
        <v>993467.50000000012</v>
      </c>
      <c r="AF52" s="267">
        <f t="shared" ref="AF52:AF62" si="47">AE52*AD52</f>
        <v>4073.216750000001</v>
      </c>
      <c r="AG52" s="264"/>
      <c r="AH52" s="268">
        <f t="shared" si="18"/>
        <v>0</v>
      </c>
      <c r="AI52" s="269">
        <f t="shared" si="19"/>
        <v>0</v>
      </c>
      <c r="AJ52" s="243"/>
      <c r="AK52" s="109">
        <v>4.1000000000000003E-3</v>
      </c>
      <c r="AL52" s="509">
        <f>+$G$22*(1+AK75)</f>
        <v>993467.50000000012</v>
      </c>
      <c r="AM52" s="267">
        <f t="shared" ref="AM52:AM62" si="48">AL52*AK52</f>
        <v>4073.216750000001</v>
      </c>
      <c r="AN52" s="264"/>
      <c r="AO52" s="268">
        <f t="shared" si="21"/>
        <v>0</v>
      </c>
      <c r="AP52" s="269">
        <f t="shared" si="22"/>
        <v>0</v>
      </c>
      <c r="AQ52" s="243"/>
      <c r="AR52" s="109">
        <v>4.1000000000000003E-3</v>
      </c>
      <c r="AS52" s="509">
        <f>+$G$22*(1+AR75)</f>
        <v>993467.50000000012</v>
      </c>
      <c r="AT52" s="267">
        <f t="shared" ref="AT52:AT62" si="49">AS52*AR52</f>
        <v>4073.216750000001</v>
      </c>
      <c r="AU52" s="264"/>
      <c r="AV52" s="268">
        <f t="shared" si="24"/>
        <v>0</v>
      </c>
      <c r="AW52" s="269">
        <f t="shared" si="25"/>
        <v>0</v>
      </c>
    </row>
    <row r="53" spans="1:49" x14ac:dyDescent="0.35">
      <c r="A53" s="237"/>
      <c r="B53" s="285" t="s">
        <v>72</v>
      </c>
      <c r="C53" s="262"/>
      <c r="D53" s="263" t="s">
        <v>30</v>
      </c>
      <c r="E53" s="262"/>
      <c r="F53" s="264"/>
      <c r="G53" s="109">
        <v>6.9999999999999999E-4</v>
      </c>
      <c r="H53" s="509">
        <f>+H52</f>
        <v>993467.50000000012</v>
      </c>
      <c r="I53" s="267">
        <f t="shared" si="43"/>
        <v>695.42725000000007</v>
      </c>
      <c r="J53" s="109">
        <v>6.9999999999999999E-4</v>
      </c>
      <c r="K53" s="509">
        <f>+K52</f>
        <v>993467.50000000012</v>
      </c>
      <c r="L53" s="267">
        <f t="shared" si="44"/>
        <v>695.42725000000007</v>
      </c>
      <c r="M53" s="268">
        <f t="shared" si="11"/>
        <v>0</v>
      </c>
      <c r="N53" s="269">
        <f t="shared" si="12"/>
        <v>0</v>
      </c>
      <c r="O53" s="267"/>
      <c r="P53" s="109">
        <v>6.9999999999999999E-4</v>
      </c>
      <c r="Q53" s="509">
        <f>+Q52</f>
        <v>993467.50000000012</v>
      </c>
      <c r="R53" s="267">
        <f t="shared" si="45"/>
        <v>695.42725000000007</v>
      </c>
      <c r="S53" s="264"/>
      <c r="T53" s="268">
        <f t="shared" si="3"/>
        <v>0</v>
      </c>
      <c r="U53" s="269">
        <f t="shared" si="4"/>
        <v>0</v>
      </c>
      <c r="V53" s="243"/>
      <c r="W53" s="109">
        <v>6.9999999999999999E-4</v>
      </c>
      <c r="X53" s="509">
        <f>+X52</f>
        <v>993467.50000000012</v>
      </c>
      <c r="Y53" s="267">
        <f t="shared" si="46"/>
        <v>695.42725000000007</v>
      </c>
      <c r="Z53" s="264"/>
      <c r="AA53" s="268">
        <f t="shared" si="15"/>
        <v>0</v>
      </c>
      <c r="AB53" s="269">
        <f t="shared" si="16"/>
        <v>0</v>
      </c>
      <c r="AC53" s="243"/>
      <c r="AD53" s="109">
        <v>6.9999999999999999E-4</v>
      </c>
      <c r="AE53" s="509">
        <f>+AE52</f>
        <v>993467.50000000012</v>
      </c>
      <c r="AF53" s="267">
        <f t="shared" si="47"/>
        <v>695.42725000000007</v>
      </c>
      <c r="AG53" s="264"/>
      <c r="AH53" s="268">
        <f t="shared" si="18"/>
        <v>0</v>
      </c>
      <c r="AI53" s="269">
        <f t="shared" si="19"/>
        <v>0</v>
      </c>
      <c r="AJ53" s="243"/>
      <c r="AK53" s="109">
        <v>6.9999999999999999E-4</v>
      </c>
      <c r="AL53" s="509">
        <f>+AL52</f>
        <v>993467.50000000012</v>
      </c>
      <c r="AM53" s="267">
        <f t="shared" si="48"/>
        <v>695.42725000000007</v>
      </c>
      <c r="AN53" s="264"/>
      <c r="AO53" s="268">
        <f t="shared" si="21"/>
        <v>0</v>
      </c>
      <c r="AP53" s="269">
        <f t="shared" si="22"/>
        <v>0</v>
      </c>
      <c r="AQ53" s="243"/>
      <c r="AR53" s="109">
        <v>6.9999999999999999E-4</v>
      </c>
      <c r="AS53" s="509">
        <f>+AS52</f>
        <v>993467.50000000012</v>
      </c>
      <c r="AT53" s="267">
        <f t="shared" si="49"/>
        <v>695.42725000000007</v>
      </c>
      <c r="AU53" s="264"/>
      <c r="AV53" s="268">
        <f t="shared" si="24"/>
        <v>0</v>
      </c>
      <c r="AW53" s="269">
        <f t="shared" si="25"/>
        <v>0</v>
      </c>
    </row>
    <row r="54" spans="1:49" x14ac:dyDescent="0.35">
      <c r="A54" s="237"/>
      <c r="B54" s="285" t="s">
        <v>41</v>
      </c>
      <c r="C54" s="262"/>
      <c r="D54" s="263" t="s">
        <v>30</v>
      </c>
      <c r="E54" s="262"/>
      <c r="F54" s="264"/>
      <c r="G54" s="109">
        <v>4.0000000000000002E-4</v>
      </c>
      <c r="H54" s="509">
        <f>+H52</f>
        <v>993467.50000000012</v>
      </c>
      <c r="I54" s="267">
        <f t="shared" si="43"/>
        <v>397.38700000000006</v>
      </c>
      <c r="J54" s="109">
        <v>4.0000000000000002E-4</v>
      </c>
      <c r="K54" s="509">
        <f>+K52</f>
        <v>993467.50000000012</v>
      </c>
      <c r="L54" s="267">
        <f t="shared" si="44"/>
        <v>397.38700000000006</v>
      </c>
      <c r="M54" s="268">
        <f t="shared" si="11"/>
        <v>0</v>
      </c>
      <c r="N54" s="269">
        <f t="shared" si="12"/>
        <v>0</v>
      </c>
      <c r="O54" s="267"/>
      <c r="P54" s="109">
        <v>4.0000000000000002E-4</v>
      </c>
      <c r="Q54" s="509">
        <f>+Q52</f>
        <v>993467.50000000012</v>
      </c>
      <c r="R54" s="267">
        <f t="shared" si="45"/>
        <v>397.38700000000006</v>
      </c>
      <c r="S54" s="264"/>
      <c r="T54" s="268">
        <f t="shared" si="3"/>
        <v>0</v>
      </c>
      <c r="U54" s="269">
        <f t="shared" si="4"/>
        <v>0</v>
      </c>
      <c r="V54" s="243"/>
      <c r="W54" s="109">
        <v>4.0000000000000002E-4</v>
      </c>
      <c r="X54" s="509">
        <f>+X52</f>
        <v>993467.50000000012</v>
      </c>
      <c r="Y54" s="267">
        <f t="shared" si="46"/>
        <v>397.38700000000006</v>
      </c>
      <c r="Z54" s="264"/>
      <c r="AA54" s="268">
        <f t="shared" si="15"/>
        <v>0</v>
      </c>
      <c r="AB54" s="269">
        <f t="shared" si="16"/>
        <v>0</v>
      </c>
      <c r="AC54" s="243"/>
      <c r="AD54" s="109">
        <v>4.0000000000000002E-4</v>
      </c>
      <c r="AE54" s="509">
        <f>+AE52</f>
        <v>993467.50000000012</v>
      </c>
      <c r="AF54" s="267">
        <f t="shared" si="47"/>
        <v>397.38700000000006</v>
      </c>
      <c r="AG54" s="264"/>
      <c r="AH54" s="268">
        <f t="shared" si="18"/>
        <v>0</v>
      </c>
      <c r="AI54" s="269">
        <f t="shared" si="19"/>
        <v>0</v>
      </c>
      <c r="AJ54" s="243"/>
      <c r="AK54" s="109">
        <v>4.0000000000000002E-4</v>
      </c>
      <c r="AL54" s="509">
        <f>+AL52</f>
        <v>993467.50000000012</v>
      </c>
      <c r="AM54" s="267">
        <f t="shared" si="48"/>
        <v>397.38700000000006</v>
      </c>
      <c r="AN54" s="264"/>
      <c r="AO54" s="268">
        <f t="shared" si="21"/>
        <v>0</v>
      </c>
      <c r="AP54" s="269">
        <f t="shared" si="22"/>
        <v>0</v>
      </c>
      <c r="AQ54" s="243"/>
      <c r="AR54" s="109">
        <v>4.0000000000000002E-4</v>
      </c>
      <c r="AS54" s="509">
        <f>+AS52</f>
        <v>993467.50000000012</v>
      </c>
      <c r="AT54" s="267">
        <f t="shared" si="49"/>
        <v>397.38700000000006</v>
      </c>
      <c r="AU54" s="264"/>
      <c r="AV54" s="268">
        <f t="shared" si="24"/>
        <v>0</v>
      </c>
      <c r="AW54" s="269">
        <f t="shared" si="25"/>
        <v>0</v>
      </c>
    </row>
    <row r="55" spans="1:49" x14ac:dyDescent="0.35">
      <c r="A55" s="237"/>
      <c r="B55" s="285" t="s">
        <v>73</v>
      </c>
      <c r="C55" s="262"/>
      <c r="D55" s="263" t="s">
        <v>24</v>
      </c>
      <c r="E55" s="262"/>
      <c r="F55" s="264"/>
      <c r="G55" s="110">
        <v>0.25</v>
      </c>
      <c r="H55" s="266">
        <v>1</v>
      </c>
      <c r="I55" s="284">
        <f t="shared" si="43"/>
        <v>0.25</v>
      </c>
      <c r="J55" s="110">
        <v>0.25</v>
      </c>
      <c r="K55" s="266">
        <v>1</v>
      </c>
      <c r="L55" s="284">
        <f t="shared" si="44"/>
        <v>0.25</v>
      </c>
      <c r="M55" s="268">
        <f t="shared" si="11"/>
        <v>0</v>
      </c>
      <c r="N55" s="269">
        <f t="shared" si="12"/>
        <v>0</v>
      </c>
      <c r="O55" s="284"/>
      <c r="P55" s="110">
        <v>0.25</v>
      </c>
      <c r="Q55" s="266">
        <v>1</v>
      </c>
      <c r="R55" s="284">
        <f t="shared" si="45"/>
        <v>0.25</v>
      </c>
      <c r="S55" s="264"/>
      <c r="T55" s="268">
        <f t="shared" si="3"/>
        <v>0</v>
      </c>
      <c r="U55" s="269">
        <f t="shared" si="4"/>
        <v>0</v>
      </c>
      <c r="V55" s="243"/>
      <c r="W55" s="110">
        <v>0.25</v>
      </c>
      <c r="X55" s="266">
        <v>1</v>
      </c>
      <c r="Y55" s="284">
        <f t="shared" si="46"/>
        <v>0.25</v>
      </c>
      <c r="Z55" s="264"/>
      <c r="AA55" s="268">
        <f t="shared" si="15"/>
        <v>0</v>
      </c>
      <c r="AB55" s="269">
        <f t="shared" si="16"/>
        <v>0</v>
      </c>
      <c r="AC55" s="243"/>
      <c r="AD55" s="110">
        <v>0.25</v>
      </c>
      <c r="AE55" s="266">
        <v>1</v>
      </c>
      <c r="AF55" s="284">
        <f t="shared" si="47"/>
        <v>0.25</v>
      </c>
      <c r="AG55" s="264"/>
      <c r="AH55" s="268">
        <f t="shared" si="18"/>
        <v>0</v>
      </c>
      <c r="AI55" s="269">
        <f t="shared" si="19"/>
        <v>0</v>
      </c>
      <c r="AJ55" s="243"/>
      <c r="AK55" s="110">
        <v>0.25</v>
      </c>
      <c r="AL55" s="266">
        <v>1</v>
      </c>
      <c r="AM55" s="284">
        <f t="shared" si="48"/>
        <v>0.25</v>
      </c>
      <c r="AN55" s="264"/>
      <c r="AO55" s="268">
        <f t="shared" si="21"/>
        <v>0</v>
      </c>
      <c r="AP55" s="269">
        <f t="shared" si="22"/>
        <v>0</v>
      </c>
      <c r="AQ55" s="243"/>
      <c r="AR55" s="110">
        <v>0.25</v>
      </c>
      <c r="AS55" s="266">
        <v>1</v>
      </c>
      <c r="AT55" s="284">
        <f t="shared" si="49"/>
        <v>0.25</v>
      </c>
      <c r="AU55" s="264"/>
      <c r="AV55" s="268">
        <f t="shared" si="24"/>
        <v>0</v>
      </c>
      <c r="AW55" s="269">
        <f t="shared" si="25"/>
        <v>0</v>
      </c>
    </row>
    <row r="56" spans="1:49" s="15" customFormat="1" x14ac:dyDescent="0.35">
      <c r="A56" s="13"/>
      <c r="B56" s="66" t="s">
        <v>43</v>
      </c>
      <c r="C56" s="56"/>
      <c r="D56" s="57" t="s">
        <v>30</v>
      </c>
      <c r="E56" s="56"/>
      <c r="F56" s="21"/>
      <c r="G56" s="109">
        <v>7.3999999999999996E-2</v>
      </c>
      <c r="H56" s="91">
        <f>$D$77*$G$22</f>
        <v>607950</v>
      </c>
      <c r="I56" s="69">
        <f t="shared" si="43"/>
        <v>44988.299999999996</v>
      </c>
      <c r="J56" s="109">
        <v>7.3999999999999996E-2</v>
      </c>
      <c r="K56" s="91">
        <f>$D$77*$G$22</f>
        <v>607950</v>
      </c>
      <c r="L56" s="69">
        <f t="shared" si="44"/>
        <v>44988.299999999996</v>
      </c>
      <c r="M56" s="61">
        <f t="shared" si="11"/>
        <v>0</v>
      </c>
      <c r="N56" s="62">
        <f t="shared" si="12"/>
        <v>0</v>
      </c>
      <c r="O56" s="69"/>
      <c r="P56" s="109">
        <v>7.3999999999999996E-2</v>
      </c>
      <c r="Q56" s="91">
        <f>$D$77*$G$22</f>
        <v>607950</v>
      </c>
      <c r="R56" s="69">
        <f t="shared" si="45"/>
        <v>44988.299999999996</v>
      </c>
      <c r="S56" s="64"/>
      <c r="T56" s="61">
        <f t="shared" si="3"/>
        <v>0</v>
      </c>
      <c r="U56" s="62">
        <f t="shared" si="4"/>
        <v>0</v>
      </c>
      <c r="V56" s="65"/>
      <c r="W56" s="109">
        <v>7.3999999999999996E-2</v>
      </c>
      <c r="X56" s="91">
        <f>$D$77*$G$22</f>
        <v>607950</v>
      </c>
      <c r="Y56" s="69">
        <f t="shared" si="46"/>
        <v>44988.299999999996</v>
      </c>
      <c r="Z56" s="64"/>
      <c r="AA56" s="61">
        <f t="shared" si="15"/>
        <v>0</v>
      </c>
      <c r="AB56" s="62">
        <f t="shared" si="16"/>
        <v>0</v>
      </c>
      <c r="AC56" s="65"/>
      <c r="AD56" s="109">
        <v>7.3999999999999996E-2</v>
      </c>
      <c r="AE56" s="91">
        <f>$D$77*$G$22</f>
        <v>607950</v>
      </c>
      <c r="AF56" s="69">
        <f t="shared" si="47"/>
        <v>44988.299999999996</v>
      </c>
      <c r="AG56" s="64"/>
      <c r="AH56" s="61">
        <f t="shared" si="18"/>
        <v>0</v>
      </c>
      <c r="AI56" s="62">
        <f t="shared" si="19"/>
        <v>0</v>
      </c>
      <c r="AJ56" s="65"/>
      <c r="AK56" s="109">
        <v>7.3999999999999996E-2</v>
      </c>
      <c r="AL56" s="91">
        <f>$D$77*$G$22</f>
        <v>607950</v>
      </c>
      <c r="AM56" s="69">
        <f t="shared" si="48"/>
        <v>44988.299999999996</v>
      </c>
      <c r="AN56" s="64"/>
      <c r="AO56" s="61">
        <f t="shared" si="21"/>
        <v>0</v>
      </c>
      <c r="AP56" s="62">
        <f t="shared" si="22"/>
        <v>0</v>
      </c>
      <c r="AQ56" s="65"/>
      <c r="AR56" s="109">
        <v>7.3999999999999996E-2</v>
      </c>
      <c r="AS56" s="91">
        <f>$D$77*$G$22</f>
        <v>607950</v>
      </c>
      <c r="AT56" s="69">
        <f t="shared" si="49"/>
        <v>44988.299999999996</v>
      </c>
      <c r="AU56" s="64"/>
      <c r="AV56" s="61">
        <f t="shared" si="24"/>
        <v>0</v>
      </c>
      <c r="AW56" s="62">
        <f t="shared" si="25"/>
        <v>0</v>
      </c>
    </row>
    <row r="57" spans="1:49" s="15" customFormat="1" x14ac:dyDescent="0.35">
      <c r="A57" s="13"/>
      <c r="B57" s="66" t="s">
        <v>44</v>
      </c>
      <c r="C57" s="56"/>
      <c r="D57" s="57" t="s">
        <v>30</v>
      </c>
      <c r="E57" s="56"/>
      <c r="F57" s="21"/>
      <c r="G57" s="109">
        <v>0.10199999999999999</v>
      </c>
      <c r="H57" s="91">
        <f>$D$78*$G$22</f>
        <v>173700</v>
      </c>
      <c r="I57" s="69">
        <f t="shared" si="43"/>
        <v>17717.399999999998</v>
      </c>
      <c r="J57" s="109">
        <v>0.10199999999999999</v>
      </c>
      <c r="K57" s="91">
        <f>$D$78*$G$22</f>
        <v>173700</v>
      </c>
      <c r="L57" s="69">
        <f t="shared" si="44"/>
        <v>17717.399999999998</v>
      </c>
      <c r="M57" s="61">
        <f t="shared" si="11"/>
        <v>0</v>
      </c>
      <c r="N57" s="62">
        <f t="shared" si="12"/>
        <v>0</v>
      </c>
      <c r="O57" s="69"/>
      <c r="P57" s="109">
        <v>0.10199999999999999</v>
      </c>
      <c r="Q57" s="91">
        <f>$D$78*$G$22</f>
        <v>173700</v>
      </c>
      <c r="R57" s="69">
        <f t="shared" si="45"/>
        <v>17717.399999999998</v>
      </c>
      <c r="S57" s="64"/>
      <c r="T57" s="61">
        <f t="shared" si="3"/>
        <v>0</v>
      </c>
      <c r="U57" s="62">
        <f t="shared" si="4"/>
        <v>0</v>
      </c>
      <c r="V57" s="65"/>
      <c r="W57" s="109">
        <v>0.10199999999999999</v>
      </c>
      <c r="X57" s="91">
        <f>$D$78*$G$22</f>
        <v>173700</v>
      </c>
      <c r="Y57" s="69">
        <f t="shared" si="46"/>
        <v>17717.399999999998</v>
      </c>
      <c r="Z57" s="64"/>
      <c r="AA57" s="61">
        <f t="shared" si="15"/>
        <v>0</v>
      </c>
      <c r="AB57" s="62">
        <f t="shared" si="16"/>
        <v>0</v>
      </c>
      <c r="AC57" s="65"/>
      <c r="AD57" s="109">
        <v>0.10199999999999999</v>
      </c>
      <c r="AE57" s="91">
        <f>$D$78*$G$22</f>
        <v>173700</v>
      </c>
      <c r="AF57" s="69">
        <f t="shared" si="47"/>
        <v>17717.399999999998</v>
      </c>
      <c r="AG57" s="64"/>
      <c r="AH57" s="61">
        <f t="shared" si="18"/>
        <v>0</v>
      </c>
      <c r="AI57" s="62">
        <f t="shared" si="19"/>
        <v>0</v>
      </c>
      <c r="AJ57" s="65"/>
      <c r="AK57" s="109">
        <v>0.10199999999999999</v>
      </c>
      <c r="AL57" s="91">
        <f>$D$78*$G$22</f>
        <v>173700</v>
      </c>
      <c r="AM57" s="69">
        <f t="shared" si="48"/>
        <v>17717.399999999998</v>
      </c>
      <c r="AN57" s="64"/>
      <c r="AO57" s="61">
        <f t="shared" si="21"/>
        <v>0</v>
      </c>
      <c r="AP57" s="62">
        <f t="shared" si="22"/>
        <v>0</v>
      </c>
      <c r="AQ57" s="65"/>
      <c r="AR57" s="109">
        <v>0.10199999999999999</v>
      </c>
      <c r="AS57" s="91">
        <f>$D$78*$G$22</f>
        <v>173700</v>
      </c>
      <c r="AT57" s="69">
        <f t="shared" si="49"/>
        <v>17717.399999999998</v>
      </c>
      <c r="AU57" s="64"/>
      <c r="AV57" s="61">
        <f t="shared" si="24"/>
        <v>0</v>
      </c>
      <c r="AW57" s="62">
        <f t="shared" si="25"/>
        <v>0</v>
      </c>
    </row>
    <row r="58" spans="1:49" s="15" customFormat="1" x14ac:dyDescent="0.35">
      <c r="A58" s="13"/>
      <c r="B58" s="56" t="s">
        <v>45</v>
      </c>
      <c r="C58" s="56"/>
      <c r="D58" s="57" t="s">
        <v>30</v>
      </c>
      <c r="E58" s="56"/>
      <c r="F58" s="21"/>
      <c r="G58" s="109">
        <v>0.151</v>
      </c>
      <c r="H58" s="91">
        <f>$D$79*$G$22</f>
        <v>183350</v>
      </c>
      <c r="I58" s="69">
        <f t="shared" si="43"/>
        <v>27685.85</v>
      </c>
      <c r="J58" s="109">
        <v>0.151</v>
      </c>
      <c r="K58" s="91">
        <f>$D$79*$G$22</f>
        <v>183350</v>
      </c>
      <c r="L58" s="69">
        <f t="shared" si="44"/>
        <v>27685.85</v>
      </c>
      <c r="M58" s="61">
        <f t="shared" si="11"/>
        <v>0</v>
      </c>
      <c r="N58" s="62">
        <f t="shared" si="12"/>
        <v>0</v>
      </c>
      <c r="O58" s="69"/>
      <c r="P58" s="109">
        <v>0.151</v>
      </c>
      <c r="Q58" s="91">
        <f>$D$79*$G$22</f>
        <v>183350</v>
      </c>
      <c r="R58" s="69">
        <f t="shared" si="45"/>
        <v>27685.85</v>
      </c>
      <c r="S58" s="64"/>
      <c r="T58" s="61">
        <f t="shared" si="3"/>
        <v>0</v>
      </c>
      <c r="U58" s="62">
        <f t="shared" si="4"/>
        <v>0</v>
      </c>
      <c r="V58" s="65"/>
      <c r="W58" s="109">
        <v>0.151</v>
      </c>
      <c r="X58" s="91">
        <f>$D$79*$G$22</f>
        <v>183350</v>
      </c>
      <c r="Y58" s="69">
        <f t="shared" si="46"/>
        <v>27685.85</v>
      </c>
      <c r="Z58" s="64"/>
      <c r="AA58" s="61">
        <f t="shared" si="15"/>
        <v>0</v>
      </c>
      <c r="AB58" s="62">
        <f t="shared" si="16"/>
        <v>0</v>
      </c>
      <c r="AC58" s="65"/>
      <c r="AD58" s="109">
        <v>0.151</v>
      </c>
      <c r="AE58" s="91">
        <f>$D$79*$G$22</f>
        <v>183350</v>
      </c>
      <c r="AF58" s="69">
        <f t="shared" si="47"/>
        <v>27685.85</v>
      </c>
      <c r="AG58" s="64"/>
      <c r="AH58" s="61">
        <f t="shared" si="18"/>
        <v>0</v>
      </c>
      <c r="AI58" s="62">
        <f t="shared" si="19"/>
        <v>0</v>
      </c>
      <c r="AJ58" s="65"/>
      <c r="AK58" s="109">
        <v>0.151</v>
      </c>
      <c r="AL58" s="91">
        <f>$D$79*$G$22</f>
        <v>183350</v>
      </c>
      <c r="AM58" s="69">
        <f t="shared" si="48"/>
        <v>27685.85</v>
      </c>
      <c r="AN58" s="64"/>
      <c r="AO58" s="61">
        <f t="shared" si="21"/>
        <v>0</v>
      </c>
      <c r="AP58" s="62">
        <f t="shared" si="22"/>
        <v>0</v>
      </c>
      <c r="AQ58" s="65"/>
      <c r="AR58" s="109">
        <v>0.151</v>
      </c>
      <c r="AS58" s="91">
        <f>$D$79*$G$22</f>
        <v>183350</v>
      </c>
      <c r="AT58" s="69">
        <f t="shared" si="49"/>
        <v>27685.85</v>
      </c>
      <c r="AU58" s="64"/>
      <c r="AV58" s="61">
        <f t="shared" si="24"/>
        <v>0</v>
      </c>
      <c r="AW58" s="62">
        <f t="shared" si="25"/>
        <v>0</v>
      </c>
    </row>
    <row r="59" spans="1:49" s="15" customFormat="1" x14ac:dyDescent="0.35">
      <c r="A59" s="13"/>
      <c r="B59" s="56" t="s">
        <v>46</v>
      </c>
      <c r="C59" s="56"/>
      <c r="D59" s="57" t="s">
        <v>30</v>
      </c>
      <c r="E59" s="56"/>
      <c r="F59" s="21"/>
      <c r="G59" s="109">
        <v>8.6999999999999994E-2</v>
      </c>
      <c r="H59" s="91">
        <f>IF(AND($N$1=1, $G$22&gt;=750), 750, IF(AND($N$1=1, AND($G$22&lt;750, $G$22&gt;=0)), $G$22, IF(AND($N$1=2, $G$22&gt;=750), 750, IF(AND($N$1=2, AND($G$22&lt;750, $G$22&gt;=0)), $G$22))))</f>
        <v>750</v>
      </c>
      <c r="I59" s="69">
        <f t="shared" si="43"/>
        <v>65.25</v>
      </c>
      <c r="J59" s="109">
        <v>8.6999999999999994E-2</v>
      </c>
      <c r="K59" s="91">
        <f>IF(AND($N$1=1, $G$22&gt;=750), 750, IF(AND($N$1=1, AND($G$22&lt;750, $G$22&gt;=0)), $G$22, IF(AND($N$1=2, $G$22&gt;=750), 750, IF(AND($N$1=2, AND($G$22&lt;750, $G$22&gt;=0)), $G$22))))</f>
        <v>750</v>
      </c>
      <c r="L59" s="69">
        <f t="shared" si="44"/>
        <v>65.25</v>
      </c>
      <c r="M59" s="61">
        <f t="shared" si="11"/>
        <v>0</v>
      </c>
      <c r="N59" s="62">
        <f t="shared" si="12"/>
        <v>0</v>
      </c>
      <c r="O59" s="69"/>
      <c r="P59" s="109">
        <v>8.6999999999999994E-2</v>
      </c>
      <c r="Q59" s="91">
        <f>IF(AND($N$1=1, $G$22&gt;=750), 750, IF(AND($N$1=1, AND($G$22&lt;750, $G$22&gt;=0)), $G$22, IF(AND($N$1=2, $G$22&gt;=750), 750, IF(AND($N$1=2, AND($G$22&lt;750, $G$22&gt;=0)), $G$22))))</f>
        <v>750</v>
      </c>
      <c r="R59" s="69">
        <f t="shared" si="45"/>
        <v>65.25</v>
      </c>
      <c r="S59" s="64"/>
      <c r="T59" s="61">
        <f t="shared" si="3"/>
        <v>0</v>
      </c>
      <c r="U59" s="62">
        <f t="shared" si="4"/>
        <v>0</v>
      </c>
      <c r="V59" s="65"/>
      <c r="W59" s="109">
        <v>8.6999999999999994E-2</v>
      </c>
      <c r="X59" s="91">
        <f>IF(AND($N$1=1, $G$22&gt;=750), 750, IF(AND($N$1=1, AND($G$22&lt;750, $G$22&gt;=0)), $G$22, IF(AND($N$1=2, $G$22&gt;=750), 750, IF(AND($N$1=2, AND($G$22&lt;750, $G$22&gt;=0)), $G$22))))</f>
        <v>750</v>
      </c>
      <c r="Y59" s="69">
        <f t="shared" si="46"/>
        <v>65.25</v>
      </c>
      <c r="Z59" s="64"/>
      <c r="AA59" s="61">
        <f t="shared" si="15"/>
        <v>0</v>
      </c>
      <c r="AB59" s="62">
        <f t="shared" si="16"/>
        <v>0</v>
      </c>
      <c r="AC59" s="65"/>
      <c r="AD59" s="109">
        <v>8.6999999999999994E-2</v>
      </c>
      <c r="AE59" s="91">
        <f>IF(AND($N$1=1, $G$22&gt;=750), 750, IF(AND($N$1=1, AND($G$22&lt;750, $G$22&gt;=0)), $G$22, IF(AND($N$1=2, $G$22&gt;=750), 750, IF(AND($N$1=2, AND($G$22&lt;750, $G$22&gt;=0)), $G$22))))</f>
        <v>750</v>
      </c>
      <c r="AF59" s="69">
        <f t="shared" si="47"/>
        <v>65.25</v>
      </c>
      <c r="AG59" s="64"/>
      <c r="AH59" s="61">
        <f t="shared" si="18"/>
        <v>0</v>
      </c>
      <c r="AI59" s="62">
        <f t="shared" si="19"/>
        <v>0</v>
      </c>
      <c r="AJ59" s="65"/>
      <c r="AK59" s="109">
        <v>8.6999999999999994E-2</v>
      </c>
      <c r="AL59" s="91">
        <f>IF(AND($N$1=1, $G$22&gt;=750), 750, IF(AND($N$1=1, AND($G$22&lt;750, $G$22&gt;=0)), $G$22, IF(AND($N$1=2, $G$22&gt;=750), 750, IF(AND($N$1=2, AND($G$22&lt;750, $G$22&gt;=0)), $G$22))))</f>
        <v>750</v>
      </c>
      <c r="AM59" s="69">
        <f t="shared" si="48"/>
        <v>65.25</v>
      </c>
      <c r="AN59" s="64"/>
      <c r="AO59" s="61">
        <f t="shared" si="21"/>
        <v>0</v>
      </c>
      <c r="AP59" s="62">
        <f t="shared" si="22"/>
        <v>0</v>
      </c>
      <c r="AQ59" s="65"/>
      <c r="AR59" s="109">
        <v>8.6999999999999994E-2</v>
      </c>
      <c r="AS59" s="91">
        <f>IF(AND($N$1=1, $G$22&gt;=750), 750, IF(AND($N$1=1, AND($G$22&lt;750, $G$22&gt;=0)), $G$22, IF(AND($N$1=2, $G$22&gt;=750), 750, IF(AND($N$1=2, AND($G$22&lt;750, $G$22&gt;=0)), $G$22))))</f>
        <v>750</v>
      </c>
      <c r="AT59" s="69">
        <f t="shared" si="49"/>
        <v>65.25</v>
      </c>
      <c r="AU59" s="64"/>
      <c r="AV59" s="61">
        <f t="shared" si="24"/>
        <v>0</v>
      </c>
      <c r="AW59" s="62">
        <f t="shared" si="25"/>
        <v>0</v>
      </c>
    </row>
    <row r="60" spans="1:49" s="15" customFormat="1" x14ac:dyDescent="0.35">
      <c r="A60" s="13"/>
      <c r="B60" s="56" t="s">
        <v>47</v>
      </c>
      <c r="C60" s="56"/>
      <c r="D60" s="57" t="s">
        <v>30</v>
      </c>
      <c r="E60" s="56"/>
      <c r="F60" s="21"/>
      <c r="G60" s="109">
        <v>0.10299999999999999</v>
      </c>
      <c r="H60" s="91">
        <f>IF(AND($N$1=1, $G$22&gt;=750), $G$22-750, IF(AND($N$1=1, AND($G$22&lt;750, $G$22&gt;=0)), 0, IF(AND($N$1=2, $G$22&gt;=750), $G$22-750, IF(AND($N$1=2, AND($G$22&lt;750, $G$22&gt;=0)), 0))))</f>
        <v>964250</v>
      </c>
      <c r="I60" s="69">
        <f t="shared" si="43"/>
        <v>99317.75</v>
      </c>
      <c r="J60" s="109">
        <v>0.10299999999999999</v>
      </c>
      <c r="K60" s="91">
        <f>IF(AND($N$1=1, $G$22&gt;=750), $G$22-750, IF(AND($N$1=1, AND($G$22&lt;750, $G$22&gt;=0)), 0, IF(AND($N$1=2, $G$22&gt;=750), $G$22-750, IF(AND($N$1=2, AND($G$22&lt;750, $G$22&gt;=0)), 0))))</f>
        <v>964250</v>
      </c>
      <c r="L60" s="69">
        <f t="shared" si="44"/>
        <v>99317.75</v>
      </c>
      <c r="M60" s="61">
        <f t="shared" si="11"/>
        <v>0</v>
      </c>
      <c r="N60" s="62">
        <f t="shared" si="12"/>
        <v>0</v>
      </c>
      <c r="O60" s="69"/>
      <c r="P60" s="109">
        <v>0.10299999999999999</v>
      </c>
      <c r="Q60" s="91">
        <f>IF(AND($N$1=1, $G$22&gt;=750), $G$22-750, IF(AND($N$1=1, AND($G$22&lt;750, $G$22&gt;=0)), 0, IF(AND($N$1=2, $G$22&gt;=750), $G$22-750, IF(AND($N$1=2, AND($G$22&lt;750, $G$22&gt;=0)), 0))))</f>
        <v>964250</v>
      </c>
      <c r="R60" s="69">
        <f t="shared" si="45"/>
        <v>99317.75</v>
      </c>
      <c r="S60" s="64"/>
      <c r="T60" s="61">
        <f t="shared" si="3"/>
        <v>0</v>
      </c>
      <c r="U60" s="62">
        <f t="shared" si="4"/>
        <v>0</v>
      </c>
      <c r="V60" s="65"/>
      <c r="W60" s="109">
        <v>0.10299999999999999</v>
      </c>
      <c r="X60" s="91">
        <f>IF(AND($N$1=1, $G$22&gt;=750), $G$22-750, IF(AND($N$1=1, AND($G$22&lt;750, $G$22&gt;=0)), 0, IF(AND($N$1=2, $G$22&gt;=750), $G$22-750, IF(AND($N$1=2, AND($G$22&lt;750, $G$22&gt;=0)), 0))))</f>
        <v>964250</v>
      </c>
      <c r="Y60" s="69">
        <f t="shared" si="46"/>
        <v>99317.75</v>
      </c>
      <c r="Z60" s="64"/>
      <c r="AA60" s="61">
        <f t="shared" si="15"/>
        <v>0</v>
      </c>
      <c r="AB60" s="62">
        <f t="shared" si="16"/>
        <v>0</v>
      </c>
      <c r="AC60" s="65"/>
      <c r="AD60" s="109">
        <v>0.10299999999999999</v>
      </c>
      <c r="AE60" s="91">
        <f>IF(AND($N$1=1, $G$22&gt;=750), $G$22-750, IF(AND($N$1=1, AND($G$22&lt;750, $G$22&gt;=0)), 0, IF(AND($N$1=2, $G$22&gt;=750), $G$22-750, IF(AND($N$1=2, AND($G$22&lt;750, $G$22&gt;=0)), 0))))</f>
        <v>964250</v>
      </c>
      <c r="AF60" s="69">
        <f t="shared" si="47"/>
        <v>99317.75</v>
      </c>
      <c r="AG60" s="64"/>
      <c r="AH60" s="61">
        <f t="shared" si="18"/>
        <v>0</v>
      </c>
      <c r="AI60" s="62">
        <f t="shared" si="19"/>
        <v>0</v>
      </c>
      <c r="AJ60" s="65"/>
      <c r="AK60" s="109">
        <v>0.10299999999999999</v>
      </c>
      <c r="AL60" s="91">
        <f>IF(AND($N$1=1, $G$22&gt;=750), $G$22-750, IF(AND($N$1=1, AND($G$22&lt;750, $G$22&gt;=0)), 0, IF(AND($N$1=2, $G$22&gt;=750), $G$22-750, IF(AND($N$1=2, AND($G$22&lt;750, $G$22&gt;=0)), 0))))</f>
        <v>964250</v>
      </c>
      <c r="AM60" s="69">
        <f t="shared" si="48"/>
        <v>99317.75</v>
      </c>
      <c r="AN60" s="64"/>
      <c r="AO60" s="61">
        <f t="shared" si="21"/>
        <v>0</v>
      </c>
      <c r="AP60" s="62">
        <f t="shared" si="22"/>
        <v>0</v>
      </c>
      <c r="AQ60" s="65"/>
      <c r="AR60" s="109">
        <v>0.10299999999999999</v>
      </c>
      <c r="AS60" s="91">
        <f>IF(AND($N$1=1, $G$22&gt;=750), $G$22-750, IF(AND($N$1=1, AND($G$22&lt;750, $G$22&gt;=0)), 0, IF(AND($N$1=2, $G$22&gt;=750), $G$22-750, IF(AND($N$1=2, AND($G$22&lt;750, $G$22&gt;=0)), 0))))</f>
        <v>964250</v>
      </c>
      <c r="AT60" s="69">
        <f t="shared" si="49"/>
        <v>99317.75</v>
      </c>
      <c r="AU60" s="64"/>
      <c r="AV60" s="61">
        <f t="shared" si="24"/>
        <v>0</v>
      </c>
      <c r="AW60" s="62">
        <f t="shared" si="25"/>
        <v>0</v>
      </c>
    </row>
    <row r="61" spans="1:49" s="15" customFormat="1" x14ac:dyDescent="0.35">
      <c r="A61" s="13"/>
      <c r="B61" s="56" t="s">
        <v>48</v>
      </c>
      <c r="C61" s="56"/>
      <c r="D61" s="57" t="s">
        <v>30</v>
      </c>
      <c r="E61" s="56"/>
      <c r="F61" s="21"/>
      <c r="G61" s="109">
        <v>0.1076</v>
      </c>
      <c r="H61" s="91">
        <v>0</v>
      </c>
      <c r="I61" s="69">
        <f t="shared" si="43"/>
        <v>0</v>
      </c>
      <c r="J61" s="109">
        <v>0.1076</v>
      </c>
      <c r="K61" s="91">
        <v>0</v>
      </c>
      <c r="L61" s="69">
        <f t="shared" si="44"/>
        <v>0</v>
      </c>
      <c r="M61" s="61">
        <f t="shared" si="11"/>
        <v>0</v>
      </c>
      <c r="N61" s="62" t="str">
        <f t="shared" si="12"/>
        <v/>
      </c>
      <c r="O61" s="69"/>
      <c r="P61" s="109">
        <v>0.1076</v>
      </c>
      <c r="Q61" s="91">
        <v>0</v>
      </c>
      <c r="R61" s="69">
        <f t="shared" si="45"/>
        <v>0</v>
      </c>
      <c r="S61" s="64"/>
      <c r="T61" s="61">
        <f t="shared" si="3"/>
        <v>0</v>
      </c>
      <c r="U61" s="62" t="str">
        <f t="shared" si="4"/>
        <v/>
      </c>
      <c r="V61" s="65"/>
      <c r="W61" s="109">
        <v>0.1076</v>
      </c>
      <c r="X61" s="91">
        <v>0</v>
      </c>
      <c r="Y61" s="69">
        <f t="shared" si="46"/>
        <v>0</v>
      </c>
      <c r="Z61" s="64"/>
      <c r="AA61" s="61">
        <f t="shared" si="15"/>
        <v>0</v>
      </c>
      <c r="AB61" s="62" t="str">
        <f t="shared" si="16"/>
        <v/>
      </c>
      <c r="AC61" s="65"/>
      <c r="AD61" s="109">
        <v>0.1076</v>
      </c>
      <c r="AE61" s="91">
        <v>0</v>
      </c>
      <c r="AF61" s="69">
        <f t="shared" si="47"/>
        <v>0</v>
      </c>
      <c r="AG61" s="64"/>
      <c r="AH61" s="61">
        <f t="shared" si="18"/>
        <v>0</v>
      </c>
      <c r="AI61" s="62" t="str">
        <f t="shared" si="19"/>
        <v/>
      </c>
      <c r="AJ61" s="65"/>
      <c r="AK61" s="109">
        <v>0.1076</v>
      </c>
      <c r="AL61" s="91">
        <v>0</v>
      </c>
      <c r="AM61" s="69">
        <f t="shared" si="48"/>
        <v>0</v>
      </c>
      <c r="AN61" s="64"/>
      <c r="AO61" s="61">
        <f t="shared" si="21"/>
        <v>0</v>
      </c>
      <c r="AP61" s="62" t="str">
        <f t="shared" si="22"/>
        <v/>
      </c>
      <c r="AQ61" s="65"/>
      <c r="AR61" s="109">
        <v>0.1076</v>
      </c>
      <c r="AS61" s="91">
        <v>0</v>
      </c>
      <c r="AT61" s="69">
        <f t="shared" si="49"/>
        <v>0</v>
      </c>
      <c r="AU61" s="64"/>
      <c r="AV61" s="61">
        <f t="shared" si="24"/>
        <v>0</v>
      </c>
      <c r="AW61" s="62" t="str">
        <f t="shared" si="25"/>
        <v/>
      </c>
    </row>
    <row r="62" spans="1:49" s="15" customFormat="1" ht="15" thickBot="1" x14ac:dyDescent="0.4">
      <c r="A62" s="13"/>
      <c r="B62" s="56" t="s">
        <v>49</v>
      </c>
      <c r="C62" s="56"/>
      <c r="D62" s="57" t="s">
        <v>30</v>
      </c>
      <c r="E62" s="56"/>
      <c r="F62" s="21"/>
      <c r="G62" s="109">
        <f>G61</f>
        <v>0.1076</v>
      </c>
      <c r="H62" s="91">
        <f>+$G$22</f>
        <v>965000</v>
      </c>
      <c r="I62" s="69">
        <f t="shared" si="43"/>
        <v>103834</v>
      </c>
      <c r="J62" s="109">
        <f>J61</f>
        <v>0.1076</v>
      </c>
      <c r="K62" s="91">
        <f>+$G$22</f>
        <v>965000</v>
      </c>
      <c r="L62" s="69">
        <f t="shared" si="44"/>
        <v>103834</v>
      </c>
      <c r="M62" s="61">
        <f t="shared" si="11"/>
        <v>0</v>
      </c>
      <c r="N62" s="62">
        <f t="shared" si="12"/>
        <v>0</v>
      </c>
      <c r="O62" s="69"/>
      <c r="P62" s="109">
        <f>P61</f>
        <v>0.1076</v>
      </c>
      <c r="Q62" s="91">
        <f>+$G$22</f>
        <v>965000</v>
      </c>
      <c r="R62" s="69">
        <f t="shared" si="45"/>
        <v>103834</v>
      </c>
      <c r="S62" s="64"/>
      <c r="T62" s="61">
        <f t="shared" si="3"/>
        <v>0</v>
      </c>
      <c r="U62" s="62">
        <f t="shared" si="4"/>
        <v>0</v>
      </c>
      <c r="V62" s="65"/>
      <c r="W62" s="109">
        <f>W61</f>
        <v>0.1076</v>
      </c>
      <c r="X62" s="91">
        <f>+$G$22</f>
        <v>965000</v>
      </c>
      <c r="Y62" s="69">
        <f t="shared" si="46"/>
        <v>103834</v>
      </c>
      <c r="Z62" s="64"/>
      <c r="AA62" s="61">
        <f t="shared" si="15"/>
        <v>0</v>
      </c>
      <c r="AB62" s="62">
        <f t="shared" si="16"/>
        <v>0</v>
      </c>
      <c r="AC62" s="65"/>
      <c r="AD62" s="109">
        <f>AD61</f>
        <v>0.1076</v>
      </c>
      <c r="AE62" s="91">
        <f>+$G$22</f>
        <v>965000</v>
      </c>
      <c r="AF62" s="69">
        <f t="shared" si="47"/>
        <v>103834</v>
      </c>
      <c r="AG62" s="64"/>
      <c r="AH62" s="61">
        <f t="shared" si="18"/>
        <v>0</v>
      </c>
      <c r="AI62" s="62">
        <f t="shared" si="19"/>
        <v>0</v>
      </c>
      <c r="AJ62" s="65"/>
      <c r="AK62" s="109">
        <f>AK61</f>
        <v>0.1076</v>
      </c>
      <c r="AL62" s="91">
        <f>+$G$22</f>
        <v>965000</v>
      </c>
      <c r="AM62" s="69">
        <f t="shared" si="48"/>
        <v>103834</v>
      </c>
      <c r="AN62" s="64"/>
      <c r="AO62" s="61">
        <f t="shared" si="21"/>
        <v>0</v>
      </c>
      <c r="AP62" s="62">
        <f t="shared" si="22"/>
        <v>0</v>
      </c>
      <c r="AQ62" s="65"/>
      <c r="AR62" s="109">
        <f>AR61</f>
        <v>0.1076</v>
      </c>
      <c r="AS62" s="91">
        <f>+$G$22</f>
        <v>965000</v>
      </c>
      <c r="AT62" s="69">
        <f t="shared" si="49"/>
        <v>103834</v>
      </c>
      <c r="AU62" s="64"/>
      <c r="AV62" s="61">
        <f t="shared" si="24"/>
        <v>0</v>
      </c>
      <c r="AW62" s="62">
        <f t="shared" si="25"/>
        <v>0</v>
      </c>
    </row>
    <row r="63" spans="1:49" ht="15" thickBot="1" x14ac:dyDescent="0.4">
      <c r="A63" s="237"/>
      <c r="B63" s="302"/>
      <c r="C63" s="303"/>
      <c r="D63" s="304"/>
      <c r="E63" s="303"/>
      <c r="F63" s="305"/>
      <c r="G63" s="306"/>
      <c r="H63" s="307"/>
      <c r="I63" s="308"/>
      <c r="J63" s="306"/>
      <c r="K63" s="307"/>
      <c r="L63" s="308"/>
      <c r="M63" s="309">
        <f t="shared" si="11"/>
        <v>0</v>
      </c>
      <c r="N63" s="310" t="str">
        <f t="shared" si="12"/>
        <v/>
      </c>
      <c r="O63" s="308"/>
      <c r="P63" s="306"/>
      <c r="Q63" s="307"/>
      <c r="R63" s="308"/>
      <c r="S63" s="305"/>
      <c r="T63" s="309">
        <f t="shared" si="3"/>
        <v>0</v>
      </c>
      <c r="U63" s="310" t="str">
        <f t="shared" si="4"/>
        <v/>
      </c>
      <c r="V63" s="243"/>
      <c r="W63" s="306"/>
      <c r="X63" s="307"/>
      <c r="Y63" s="308"/>
      <c r="Z63" s="305"/>
      <c r="AA63" s="309">
        <f t="shared" si="15"/>
        <v>0</v>
      </c>
      <c r="AB63" s="310" t="str">
        <f t="shared" si="16"/>
        <v/>
      </c>
      <c r="AC63" s="243"/>
      <c r="AD63" s="306"/>
      <c r="AE63" s="307"/>
      <c r="AF63" s="308"/>
      <c r="AG63" s="305"/>
      <c r="AH63" s="309">
        <f t="shared" si="18"/>
        <v>0</v>
      </c>
      <c r="AI63" s="310" t="str">
        <f t="shared" si="19"/>
        <v/>
      </c>
      <c r="AJ63" s="243"/>
      <c r="AK63" s="306"/>
      <c r="AL63" s="307"/>
      <c r="AM63" s="308"/>
      <c r="AN63" s="305"/>
      <c r="AO63" s="309">
        <f t="shared" si="21"/>
        <v>0</v>
      </c>
      <c r="AP63" s="310" t="str">
        <f t="shared" si="22"/>
        <v/>
      </c>
      <c r="AQ63" s="243"/>
      <c r="AR63" s="306"/>
      <c r="AS63" s="307"/>
      <c r="AT63" s="308"/>
      <c r="AU63" s="305"/>
      <c r="AV63" s="309">
        <f t="shared" si="24"/>
        <v>0</v>
      </c>
      <c r="AW63" s="310" t="str">
        <f t="shared" si="25"/>
        <v/>
      </c>
    </row>
    <row r="64" spans="1:49" x14ac:dyDescent="0.35">
      <c r="A64" s="237"/>
      <c r="B64" s="311" t="s">
        <v>82</v>
      </c>
      <c r="C64" s="262"/>
      <c r="D64" s="312"/>
      <c r="E64" s="262"/>
      <c r="F64" s="313"/>
      <c r="G64" s="314"/>
      <c r="H64" s="314"/>
      <c r="I64" s="315">
        <f>SUM(I51:I55,I62)</f>
        <v>269588.43400000001</v>
      </c>
      <c r="J64" s="314"/>
      <c r="K64" s="314"/>
      <c r="L64" s="315">
        <f>SUM(L51:L55,L62)</f>
        <v>280914.08399999997</v>
      </c>
      <c r="M64" s="316">
        <f t="shared" si="11"/>
        <v>11325.649999999965</v>
      </c>
      <c r="N64" s="317">
        <f t="shared" si="12"/>
        <v>4.201088982919781E-2</v>
      </c>
      <c r="O64" s="316"/>
      <c r="P64" s="314"/>
      <c r="Q64" s="314"/>
      <c r="R64" s="315">
        <f>SUM(R51:R55,R62)</f>
        <v>293186.08400000003</v>
      </c>
      <c r="S64" s="318"/>
      <c r="T64" s="316">
        <f t="shared" si="3"/>
        <v>12272.000000000058</v>
      </c>
      <c r="U64" s="317">
        <f t="shared" si="4"/>
        <v>4.3685954884341287E-2</v>
      </c>
      <c r="V64" s="243"/>
      <c r="W64" s="314"/>
      <c r="X64" s="314"/>
      <c r="Y64" s="315">
        <f>SUM(Y51:Y55,Y62)</f>
        <v>305463.18400000001</v>
      </c>
      <c r="Z64" s="318"/>
      <c r="AA64" s="316">
        <f t="shared" si="15"/>
        <v>12277.099999999977</v>
      </c>
      <c r="AB64" s="317">
        <f t="shared" si="16"/>
        <v>4.187477056380335E-2</v>
      </c>
      <c r="AC64" s="243"/>
      <c r="AD64" s="314"/>
      <c r="AE64" s="314"/>
      <c r="AF64" s="315">
        <f>SUM(AF51:AF55,AF62)</f>
        <v>326154.28399999999</v>
      </c>
      <c r="AG64" s="318"/>
      <c r="AH64" s="316">
        <f t="shared" si="18"/>
        <v>20691.099999999977</v>
      </c>
      <c r="AI64" s="317">
        <f t="shared" si="19"/>
        <v>6.7736804576750492E-2</v>
      </c>
      <c r="AJ64" s="243"/>
      <c r="AK64" s="314"/>
      <c r="AL64" s="314"/>
      <c r="AM64" s="315">
        <f>SUM(AM51:AM55,AM62)</f>
        <v>338289.88399999996</v>
      </c>
      <c r="AN64" s="318"/>
      <c r="AO64" s="316">
        <f t="shared" si="21"/>
        <v>12135.599999999977</v>
      </c>
      <c r="AP64" s="317">
        <f t="shared" si="22"/>
        <v>3.7208157596973268E-2</v>
      </c>
      <c r="AQ64" s="243"/>
      <c r="AR64" s="314"/>
      <c r="AS64" s="314"/>
      <c r="AT64" s="315">
        <f>SUM(AT51:AT55,AT62)</f>
        <v>353515.88399999996</v>
      </c>
      <c r="AU64" s="318"/>
      <c r="AV64" s="316">
        <f t="shared" si="24"/>
        <v>15226</v>
      </c>
      <c r="AW64" s="317">
        <f t="shared" si="25"/>
        <v>4.5008735762255316E-2</v>
      </c>
    </row>
    <row r="65" spans="1:53" x14ac:dyDescent="0.35">
      <c r="A65" s="237"/>
      <c r="B65" s="311" t="s">
        <v>51</v>
      </c>
      <c r="C65" s="262"/>
      <c r="D65" s="312"/>
      <c r="E65" s="262"/>
      <c r="F65" s="313"/>
      <c r="G65" s="137">
        <v>-0.11700000000000001</v>
      </c>
      <c r="H65" s="320"/>
      <c r="I65" s="268"/>
      <c r="J65" s="137">
        <v>-0.11700000000000001</v>
      </c>
      <c r="K65" s="320"/>
      <c r="L65" s="268"/>
      <c r="M65" s="268">
        <f t="shared" si="11"/>
        <v>0</v>
      </c>
      <c r="N65" s="269" t="str">
        <f t="shared" si="12"/>
        <v/>
      </c>
      <c r="O65" s="268"/>
      <c r="P65" s="137">
        <v>-0.11700000000000001</v>
      </c>
      <c r="Q65" s="320"/>
      <c r="R65" s="268"/>
      <c r="S65" s="318"/>
      <c r="T65" s="268">
        <f t="shared" si="3"/>
        <v>0</v>
      </c>
      <c r="U65" s="269" t="str">
        <f t="shared" si="4"/>
        <v/>
      </c>
      <c r="V65" s="243"/>
      <c r="W65" s="137">
        <v>-0.11700000000000001</v>
      </c>
      <c r="X65" s="320"/>
      <c r="Y65" s="268"/>
      <c r="Z65" s="318"/>
      <c r="AA65" s="268">
        <f t="shared" si="15"/>
        <v>0</v>
      </c>
      <c r="AB65" s="269" t="str">
        <f t="shared" si="16"/>
        <v/>
      </c>
      <c r="AC65" s="243"/>
      <c r="AD65" s="137">
        <v>-0.11700000000000001</v>
      </c>
      <c r="AE65" s="320"/>
      <c r="AF65" s="268"/>
      <c r="AG65" s="318"/>
      <c r="AH65" s="268">
        <f t="shared" si="18"/>
        <v>0</v>
      </c>
      <c r="AI65" s="269" t="str">
        <f t="shared" si="19"/>
        <v/>
      </c>
      <c r="AJ65" s="243"/>
      <c r="AK65" s="137">
        <v>-0.11700000000000001</v>
      </c>
      <c r="AL65" s="320"/>
      <c r="AM65" s="268"/>
      <c r="AN65" s="318"/>
      <c r="AO65" s="268">
        <f t="shared" si="21"/>
        <v>0</v>
      </c>
      <c r="AP65" s="269" t="str">
        <f t="shared" si="22"/>
        <v/>
      </c>
      <c r="AQ65" s="243"/>
      <c r="AR65" s="137">
        <v>-0.11700000000000001</v>
      </c>
      <c r="AS65" s="320"/>
      <c r="AT65" s="268"/>
      <c r="AU65" s="318"/>
      <c r="AV65" s="268">
        <f t="shared" si="24"/>
        <v>0</v>
      </c>
      <c r="AW65" s="269" t="str">
        <f t="shared" si="25"/>
        <v/>
      </c>
    </row>
    <row r="66" spans="1:53" x14ac:dyDescent="0.35">
      <c r="A66" s="237"/>
      <c r="B66" s="262" t="s">
        <v>52</v>
      </c>
      <c r="C66" s="262"/>
      <c r="D66" s="312"/>
      <c r="E66" s="262"/>
      <c r="F66" s="270"/>
      <c r="G66" s="322">
        <v>0.13</v>
      </c>
      <c r="H66" s="270"/>
      <c r="I66" s="268">
        <f>I64*G66</f>
        <v>35046.496420000003</v>
      </c>
      <c r="J66" s="322">
        <v>0.13</v>
      </c>
      <c r="K66" s="270"/>
      <c r="L66" s="268">
        <f>L64*J66</f>
        <v>36518.83092</v>
      </c>
      <c r="M66" s="268">
        <f t="shared" si="11"/>
        <v>1472.3344999999972</v>
      </c>
      <c r="N66" s="269">
        <f t="shared" si="12"/>
        <v>4.2010889829197859E-2</v>
      </c>
      <c r="O66" s="268"/>
      <c r="P66" s="322">
        <v>0.13</v>
      </c>
      <c r="Q66" s="270"/>
      <c r="R66" s="268">
        <f>R64*P66</f>
        <v>38114.190920000008</v>
      </c>
      <c r="S66" s="323"/>
      <c r="T66" s="268">
        <f t="shared" si="3"/>
        <v>1595.3600000000079</v>
      </c>
      <c r="U66" s="269">
        <f t="shared" si="4"/>
        <v>4.3685954884341294E-2</v>
      </c>
      <c r="V66" s="243"/>
      <c r="W66" s="322">
        <v>0.13</v>
      </c>
      <c r="X66" s="270"/>
      <c r="Y66" s="268">
        <f>Y64*W66</f>
        <v>39710.213920000002</v>
      </c>
      <c r="Z66" s="323"/>
      <c r="AA66" s="268">
        <f t="shared" si="15"/>
        <v>1596.0229999999938</v>
      </c>
      <c r="AB66" s="269">
        <f t="shared" si="16"/>
        <v>4.187477056380326E-2</v>
      </c>
      <c r="AC66" s="243"/>
      <c r="AD66" s="322">
        <v>0.13</v>
      </c>
      <c r="AE66" s="270"/>
      <c r="AF66" s="268">
        <f>AF64*AD66</f>
        <v>42400.056920000003</v>
      </c>
      <c r="AG66" s="323"/>
      <c r="AH66" s="268">
        <f t="shared" si="18"/>
        <v>2689.8430000000008</v>
      </c>
      <c r="AI66" s="269">
        <f t="shared" si="19"/>
        <v>6.7736804576750576E-2</v>
      </c>
      <c r="AJ66" s="243"/>
      <c r="AK66" s="322">
        <v>0.13</v>
      </c>
      <c r="AL66" s="270"/>
      <c r="AM66" s="268">
        <f>AM64*AK66</f>
        <v>43977.68492</v>
      </c>
      <c r="AN66" s="323"/>
      <c r="AO66" s="268">
        <f t="shared" si="21"/>
        <v>1577.627999999997</v>
      </c>
      <c r="AP66" s="269">
        <f t="shared" si="22"/>
        <v>3.7208157596973268E-2</v>
      </c>
      <c r="AQ66" s="243"/>
      <c r="AR66" s="322">
        <v>0.13</v>
      </c>
      <c r="AS66" s="270"/>
      <c r="AT66" s="268">
        <f>AT64*AR66</f>
        <v>45957.064919999997</v>
      </c>
      <c r="AU66" s="323"/>
      <c r="AV66" s="268">
        <f t="shared" si="24"/>
        <v>1979.3799999999974</v>
      </c>
      <c r="AW66" s="269">
        <f t="shared" si="25"/>
        <v>4.5008735762255246E-2</v>
      </c>
    </row>
    <row r="67" spans="1:53" ht="15" thickBot="1" x14ac:dyDescent="0.4">
      <c r="A67" s="237"/>
      <c r="B67" s="558" t="s">
        <v>83</v>
      </c>
      <c r="C67" s="558"/>
      <c r="D67" s="558"/>
      <c r="E67" s="324"/>
      <c r="F67" s="325"/>
      <c r="G67" s="325"/>
      <c r="H67" s="325"/>
      <c r="I67" s="417">
        <f>SUM(I64:I66)</f>
        <v>304634.93041999999</v>
      </c>
      <c r="J67" s="325"/>
      <c r="K67" s="325"/>
      <c r="L67" s="417">
        <f>SUM(L64:L66)</f>
        <v>317432.91491999995</v>
      </c>
      <c r="M67" s="326">
        <f t="shared" si="11"/>
        <v>12797.984499999962</v>
      </c>
      <c r="N67" s="394">
        <f t="shared" si="12"/>
        <v>4.2010889829197817E-2</v>
      </c>
      <c r="O67" s="327"/>
      <c r="P67" s="325"/>
      <c r="Q67" s="325"/>
      <c r="R67" s="417">
        <f>SUM(R64:R66)</f>
        <v>331300.27492000005</v>
      </c>
      <c r="S67" s="329"/>
      <c r="T67" s="326">
        <f t="shared" si="3"/>
        <v>13867.360000000102</v>
      </c>
      <c r="U67" s="394">
        <f t="shared" si="4"/>
        <v>4.3685954884341405E-2</v>
      </c>
      <c r="V67" s="243"/>
      <c r="W67" s="325"/>
      <c r="X67" s="325"/>
      <c r="Y67" s="417">
        <f>SUM(Y64:Y66)</f>
        <v>345173.39792000002</v>
      </c>
      <c r="Z67" s="329"/>
      <c r="AA67" s="326">
        <f t="shared" si="15"/>
        <v>13873.122999999963</v>
      </c>
      <c r="AB67" s="394">
        <f t="shared" si="16"/>
        <v>4.1874770563803315E-2</v>
      </c>
      <c r="AC67" s="243"/>
      <c r="AD67" s="325"/>
      <c r="AE67" s="325"/>
      <c r="AF67" s="417">
        <f>SUM(AF64:AF66)</f>
        <v>368554.34091999999</v>
      </c>
      <c r="AG67" s="329"/>
      <c r="AH67" s="326">
        <f t="shared" si="18"/>
        <v>23380.94299999997</v>
      </c>
      <c r="AI67" s="394">
        <f t="shared" si="19"/>
        <v>6.7736804576750478E-2</v>
      </c>
      <c r="AJ67" s="243"/>
      <c r="AK67" s="325"/>
      <c r="AL67" s="325"/>
      <c r="AM67" s="417">
        <f>SUM(AM64:AM66)</f>
        <v>382267.56891999999</v>
      </c>
      <c r="AN67" s="329"/>
      <c r="AO67" s="326">
        <f t="shared" si="21"/>
        <v>13713.228000000003</v>
      </c>
      <c r="AP67" s="394">
        <f t="shared" si="22"/>
        <v>3.7208157596973351E-2</v>
      </c>
      <c r="AQ67" s="243"/>
      <c r="AR67" s="325"/>
      <c r="AS67" s="325"/>
      <c r="AT67" s="417">
        <f>SUM(AT64:AT66)</f>
        <v>399472.94891999994</v>
      </c>
      <c r="AU67" s="329"/>
      <c r="AV67" s="326">
        <f t="shared" si="24"/>
        <v>17205.379999999946</v>
      </c>
      <c r="AW67" s="394">
        <f t="shared" si="25"/>
        <v>4.500873576225517E-2</v>
      </c>
    </row>
    <row r="68" spans="1:53" ht="15" thickBot="1" x14ac:dyDescent="0.4">
      <c r="A68" s="330"/>
      <c r="B68" s="477"/>
      <c r="C68" s="396"/>
      <c r="D68" s="397"/>
      <c r="E68" s="396"/>
      <c r="F68" s="398"/>
      <c r="G68" s="306"/>
      <c r="H68" s="399"/>
      <c r="I68" s="400"/>
      <c r="J68" s="306"/>
      <c r="K68" s="399"/>
      <c r="L68" s="400"/>
      <c r="M68" s="401">
        <f t="shared" si="11"/>
        <v>0</v>
      </c>
      <c r="N68" s="310" t="str">
        <f t="shared" si="12"/>
        <v/>
      </c>
      <c r="O68" s="402"/>
      <c r="P68" s="306"/>
      <c r="Q68" s="399"/>
      <c r="R68" s="400"/>
      <c r="S68" s="398"/>
      <c r="T68" s="401">
        <f t="shared" si="3"/>
        <v>0</v>
      </c>
      <c r="U68" s="310" t="str">
        <f t="shared" si="4"/>
        <v/>
      </c>
      <c r="V68" s="243"/>
      <c r="W68" s="306"/>
      <c r="X68" s="399"/>
      <c r="Y68" s="400"/>
      <c r="Z68" s="398"/>
      <c r="AA68" s="401">
        <f t="shared" si="15"/>
        <v>0</v>
      </c>
      <c r="AB68" s="310" t="str">
        <f t="shared" si="16"/>
        <v/>
      </c>
      <c r="AC68" s="243"/>
      <c r="AD68" s="306"/>
      <c r="AE68" s="399"/>
      <c r="AF68" s="400"/>
      <c r="AG68" s="398"/>
      <c r="AH68" s="401">
        <f t="shared" si="18"/>
        <v>0</v>
      </c>
      <c r="AI68" s="310" t="str">
        <f t="shared" si="19"/>
        <v/>
      </c>
      <c r="AJ68" s="243"/>
      <c r="AK68" s="306"/>
      <c r="AL68" s="399"/>
      <c r="AM68" s="400"/>
      <c r="AN68" s="398"/>
      <c r="AO68" s="401">
        <f t="shared" si="21"/>
        <v>0</v>
      </c>
      <c r="AP68" s="310" t="str">
        <f t="shared" si="22"/>
        <v/>
      </c>
      <c r="AQ68" s="243"/>
      <c r="AR68" s="306"/>
      <c r="AS68" s="399"/>
      <c r="AT68" s="400"/>
      <c r="AU68" s="398"/>
      <c r="AV68" s="401">
        <f t="shared" si="24"/>
        <v>0</v>
      </c>
      <c r="AW68" s="310" t="str">
        <f t="shared" si="25"/>
        <v/>
      </c>
    </row>
    <row r="69" spans="1:53" x14ac:dyDescent="0.35">
      <c r="A69" s="330"/>
      <c r="B69" s="404" t="s">
        <v>74</v>
      </c>
      <c r="C69" s="404"/>
      <c r="D69" s="405"/>
      <c r="E69" s="404"/>
      <c r="F69" s="411"/>
      <c r="G69" s="413"/>
      <c r="H69" s="413"/>
      <c r="I69" s="452">
        <f>SUM(I51:I55,I59:I60)</f>
        <v>265137.43400000001</v>
      </c>
      <c r="J69" s="413"/>
      <c r="K69" s="413"/>
      <c r="L69" s="452">
        <f>SUM(L51:L55,L59:L60)</f>
        <v>276463.08399999997</v>
      </c>
      <c r="M69" s="268">
        <f t="shared" si="11"/>
        <v>11325.649999999965</v>
      </c>
      <c r="N69" s="269">
        <f t="shared" si="12"/>
        <v>4.2716148486222301E-2</v>
      </c>
      <c r="O69" s="414"/>
      <c r="P69" s="413"/>
      <c r="Q69" s="413"/>
      <c r="R69" s="452">
        <f>SUM(R51:R55,R59:R60)</f>
        <v>288735.08400000003</v>
      </c>
      <c r="S69" s="415"/>
      <c r="T69" s="268">
        <f t="shared" si="3"/>
        <v>12272.000000000058</v>
      </c>
      <c r="U69" s="269">
        <f t="shared" si="4"/>
        <v>4.4389289963936235E-2</v>
      </c>
      <c r="V69" s="243"/>
      <c r="W69" s="413"/>
      <c r="X69" s="413"/>
      <c r="Y69" s="452">
        <f>SUM(Y51:Y55,Y59:Y60)</f>
        <v>301012.18400000001</v>
      </c>
      <c r="Z69" s="415"/>
      <c r="AA69" s="268">
        <f t="shared" si="15"/>
        <v>12277.099999999977</v>
      </c>
      <c r="AB69" s="269">
        <f t="shared" si="16"/>
        <v>4.2520291714878596E-2</v>
      </c>
      <c r="AC69" s="243"/>
      <c r="AD69" s="413"/>
      <c r="AE69" s="413"/>
      <c r="AF69" s="452">
        <f>SUM(AF51:AF55,AF59:AF60)</f>
        <v>321703.28399999999</v>
      </c>
      <c r="AG69" s="415"/>
      <c r="AH69" s="268">
        <f t="shared" si="18"/>
        <v>20691.099999999977</v>
      </c>
      <c r="AI69" s="269">
        <f t="shared" si="19"/>
        <v>6.8738413591922828E-2</v>
      </c>
      <c r="AJ69" s="243"/>
      <c r="AK69" s="413"/>
      <c r="AL69" s="413"/>
      <c r="AM69" s="452">
        <f>SUM(AM51:AM55,AM59:AM60)</f>
        <v>333838.88399999996</v>
      </c>
      <c r="AN69" s="415"/>
      <c r="AO69" s="268">
        <f t="shared" si="21"/>
        <v>12135.599999999977</v>
      </c>
      <c r="AP69" s="269">
        <f t="shared" si="22"/>
        <v>3.7722959645012447E-2</v>
      </c>
      <c r="AQ69" s="243"/>
      <c r="AR69" s="413"/>
      <c r="AS69" s="413"/>
      <c r="AT69" s="452">
        <f>SUM(AT51:AT55,AT59:AT60)</f>
        <v>349064.88399999996</v>
      </c>
      <c r="AU69" s="415"/>
      <c r="AV69" s="268">
        <f t="shared" si="24"/>
        <v>15226</v>
      </c>
      <c r="AW69" s="269">
        <f t="shared" si="25"/>
        <v>4.5608827280886791E-2</v>
      </c>
    </row>
    <row r="70" spans="1:53" x14ac:dyDescent="0.35">
      <c r="A70" s="237"/>
      <c r="B70" s="262" t="s">
        <v>51</v>
      </c>
      <c r="C70" s="262"/>
      <c r="D70" s="312"/>
      <c r="E70" s="262"/>
      <c r="F70" s="270"/>
      <c r="G70" s="137">
        <v>-0.11700000000000001</v>
      </c>
      <c r="H70" s="320"/>
      <c r="I70" s="268"/>
      <c r="J70" s="137">
        <v>-0.11700000000000001</v>
      </c>
      <c r="K70" s="320"/>
      <c r="L70" s="268"/>
      <c r="M70" s="268">
        <f t="shared" si="11"/>
        <v>0</v>
      </c>
      <c r="N70" s="269" t="str">
        <f t="shared" si="12"/>
        <v/>
      </c>
      <c r="O70" s="268"/>
      <c r="P70" s="137">
        <v>-0.11700000000000001</v>
      </c>
      <c r="Q70" s="320"/>
      <c r="R70" s="268"/>
      <c r="S70" s="323"/>
      <c r="T70" s="268">
        <f t="shared" si="3"/>
        <v>0</v>
      </c>
      <c r="U70" s="269" t="str">
        <f t="shared" si="4"/>
        <v/>
      </c>
      <c r="V70" s="243"/>
      <c r="W70" s="137">
        <v>-0.11700000000000001</v>
      </c>
      <c r="X70" s="320"/>
      <c r="Y70" s="268"/>
      <c r="Z70" s="323"/>
      <c r="AA70" s="268">
        <f t="shared" si="15"/>
        <v>0</v>
      </c>
      <c r="AB70" s="269" t="str">
        <f t="shared" si="16"/>
        <v/>
      </c>
      <c r="AC70" s="243"/>
      <c r="AD70" s="137">
        <v>-0.11700000000000001</v>
      </c>
      <c r="AE70" s="320"/>
      <c r="AF70" s="268"/>
      <c r="AG70" s="323"/>
      <c r="AH70" s="268">
        <f t="shared" si="18"/>
        <v>0</v>
      </c>
      <c r="AI70" s="269" t="str">
        <f t="shared" si="19"/>
        <v/>
      </c>
      <c r="AJ70" s="243"/>
      <c r="AK70" s="137">
        <v>-0.11700000000000001</v>
      </c>
      <c r="AL70" s="320"/>
      <c r="AM70" s="268"/>
      <c r="AN70" s="323"/>
      <c r="AO70" s="268">
        <f t="shared" si="21"/>
        <v>0</v>
      </c>
      <c r="AP70" s="269" t="str">
        <f t="shared" si="22"/>
        <v/>
      </c>
      <c r="AQ70" s="243"/>
      <c r="AR70" s="137">
        <v>-0.11700000000000001</v>
      </c>
      <c r="AS70" s="320"/>
      <c r="AT70" s="268"/>
      <c r="AU70" s="323"/>
      <c r="AV70" s="268">
        <f t="shared" si="24"/>
        <v>0</v>
      </c>
      <c r="AW70" s="269" t="str">
        <f t="shared" si="25"/>
        <v/>
      </c>
    </row>
    <row r="71" spans="1:53" x14ac:dyDescent="0.35">
      <c r="A71" s="330"/>
      <c r="B71" s="478" t="s">
        <v>52</v>
      </c>
      <c r="C71" s="404"/>
      <c r="D71" s="405"/>
      <c r="E71" s="404"/>
      <c r="F71" s="411"/>
      <c r="G71" s="412">
        <v>0.13</v>
      </c>
      <c r="H71" s="413"/>
      <c r="I71" s="414">
        <f>I69*G71</f>
        <v>34467.866420000006</v>
      </c>
      <c r="J71" s="412">
        <v>0.13</v>
      </c>
      <c r="K71" s="413"/>
      <c r="L71" s="414">
        <f>L69*J71</f>
        <v>35940.200919999996</v>
      </c>
      <c r="M71" s="268">
        <f t="shared" si="11"/>
        <v>1472.3344999999899</v>
      </c>
      <c r="N71" s="269">
        <f t="shared" si="12"/>
        <v>4.2716148486222134E-2</v>
      </c>
      <c r="O71" s="414"/>
      <c r="P71" s="412">
        <v>0.13</v>
      </c>
      <c r="Q71" s="413"/>
      <c r="R71" s="414">
        <f>R69*P71</f>
        <v>37535.560920000004</v>
      </c>
      <c r="S71" s="415"/>
      <c r="T71" s="268">
        <f t="shared" si="3"/>
        <v>1595.3600000000079</v>
      </c>
      <c r="U71" s="269">
        <f t="shared" si="4"/>
        <v>4.4389289963936242E-2</v>
      </c>
      <c r="V71" s="243"/>
      <c r="W71" s="412">
        <v>0.13</v>
      </c>
      <c r="X71" s="413"/>
      <c r="Y71" s="414">
        <f>Y69*W71</f>
        <v>39131.583920000005</v>
      </c>
      <c r="Z71" s="415"/>
      <c r="AA71" s="268">
        <f t="shared" si="15"/>
        <v>1596.023000000001</v>
      </c>
      <c r="AB71" s="269">
        <f t="shared" si="16"/>
        <v>4.2520291714878707E-2</v>
      </c>
      <c r="AC71" s="243"/>
      <c r="AD71" s="412">
        <v>0.13</v>
      </c>
      <c r="AE71" s="413"/>
      <c r="AF71" s="414">
        <f>AF69*AD71</f>
        <v>41821.426919999998</v>
      </c>
      <c r="AG71" s="415"/>
      <c r="AH71" s="268">
        <f t="shared" si="18"/>
        <v>2689.8429999999935</v>
      </c>
      <c r="AI71" s="269">
        <f t="shared" si="19"/>
        <v>6.8738413591922731E-2</v>
      </c>
      <c r="AJ71" s="243"/>
      <c r="AK71" s="412">
        <v>0.13</v>
      </c>
      <c r="AL71" s="413"/>
      <c r="AM71" s="414">
        <f>AM69*AK71</f>
        <v>43399.054919999995</v>
      </c>
      <c r="AN71" s="415"/>
      <c r="AO71" s="268">
        <f t="shared" si="21"/>
        <v>1577.627999999997</v>
      </c>
      <c r="AP71" s="269">
        <f t="shared" si="22"/>
        <v>3.7722959645012447E-2</v>
      </c>
      <c r="AQ71" s="243"/>
      <c r="AR71" s="412">
        <v>0.13</v>
      </c>
      <c r="AS71" s="413"/>
      <c r="AT71" s="414">
        <f>AT69*AR71</f>
        <v>45378.43492</v>
      </c>
      <c r="AU71" s="415"/>
      <c r="AV71" s="268">
        <f t="shared" si="24"/>
        <v>1979.3800000000047</v>
      </c>
      <c r="AW71" s="269">
        <f t="shared" si="25"/>
        <v>4.5608827280886902E-2</v>
      </c>
    </row>
    <row r="72" spans="1:53" ht="15" thickBot="1" x14ac:dyDescent="0.4">
      <c r="A72" s="330"/>
      <c r="B72" s="559" t="s">
        <v>84</v>
      </c>
      <c r="C72" s="559"/>
      <c r="D72" s="559"/>
      <c r="E72" s="262"/>
      <c r="F72" s="479"/>
      <c r="G72" s="479"/>
      <c r="H72" s="479"/>
      <c r="I72" s="480">
        <f>SUM(I69:I71)</f>
        <v>299605.30041999999</v>
      </c>
      <c r="J72" s="479"/>
      <c r="K72" s="479"/>
      <c r="L72" s="480">
        <f>SUM(L69:L71)</f>
        <v>312403.28491999995</v>
      </c>
      <c r="M72" s="499">
        <f t="shared" si="11"/>
        <v>12797.984499999962</v>
      </c>
      <c r="N72" s="269">
        <f t="shared" si="12"/>
        <v>4.2716148486222308E-2</v>
      </c>
      <c r="O72" s="268"/>
      <c r="P72" s="479"/>
      <c r="Q72" s="479"/>
      <c r="R72" s="480">
        <f>SUM(R69:R71)</f>
        <v>326270.64492000005</v>
      </c>
      <c r="S72" s="481"/>
      <c r="T72" s="499">
        <f t="shared" si="3"/>
        <v>13867.360000000102</v>
      </c>
      <c r="U72" s="269">
        <f t="shared" si="4"/>
        <v>4.4389289963936353E-2</v>
      </c>
      <c r="V72" s="243"/>
      <c r="W72" s="479"/>
      <c r="X72" s="479"/>
      <c r="Y72" s="480">
        <f>SUM(Y69:Y71)</f>
        <v>340143.76792000001</v>
      </c>
      <c r="Z72" s="481"/>
      <c r="AA72" s="499">
        <f t="shared" si="15"/>
        <v>13873.122999999963</v>
      </c>
      <c r="AB72" s="269">
        <f t="shared" si="16"/>
        <v>4.2520291714878561E-2</v>
      </c>
      <c r="AC72" s="243"/>
      <c r="AD72" s="479"/>
      <c r="AE72" s="479"/>
      <c r="AF72" s="480">
        <f>SUM(AF69:AF71)</f>
        <v>363524.71091999998</v>
      </c>
      <c r="AG72" s="481"/>
      <c r="AH72" s="499">
        <f t="shared" si="18"/>
        <v>23380.94299999997</v>
      </c>
      <c r="AI72" s="269">
        <f t="shared" si="19"/>
        <v>6.8738413591922815E-2</v>
      </c>
      <c r="AJ72" s="243"/>
      <c r="AK72" s="479"/>
      <c r="AL72" s="479"/>
      <c r="AM72" s="480">
        <f>SUM(AM69:AM71)</f>
        <v>377237.93891999999</v>
      </c>
      <c r="AN72" s="481"/>
      <c r="AO72" s="499">
        <f t="shared" si="21"/>
        <v>13713.228000000003</v>
      </c>
      <c r="AP72" s="269">
        <f t="shared" si="22"/>
        <v>3.7722959645012523E-2</v>
      </c>
      <c r="AQ72" s="243"/>
      <c r="AR72" s="479"/>
      <c r="AS72" s="479"/>
      <c r="AT72" s="480">
        <f>SUM(AT69:AT71)</f>
        <v>394443.31891999999</v>
      </c>
      <c r="AU72" s="481"/>
      <c r="AV72" s="499">
        <f t="shared" si="24"/>
        <v>17205.380000000005</v>
      </c>
      <c r="AW72" s="269">
        <f t="shared" si="25"/>
        <v>4.5608827280886804E-2</v>
      </c>
    </row>
    <row r="73" spans="1:53" ht="15" thickBot="1" x14ac:dyDescent="0.4">
      <c r="A73" s="330"/>
      <c r="B73" s="331"/>
      <c r="C73" s="332"/>
      <c r="D73" s="333"/>
      <c r="E73" s="332"/>
      <c r="F73" s="482"/>
      <c r="G73" s="483"/>
      <c r="H73" s="484"/>
      <c r="I73" s="340"/>
      <c r="J73" s="483"/>
      <c r="K73" s="484"/>
      <c r="L73" s="340"/>
      <c r="M73" s="338"/>
      <c r="N73" s="485"/>
      <c r="O73" s="340"/>
      <c r="P73" s="483"/>
      <c r="Q73" s="484"/>
      <c r="R73" s="340"/>
      <c r="S73" s="334"/>
      <c r="T73" s="338"/>
      <c r="U73" s="485"/>
      <c r="V73" s="243"/>
      <c r="W73" s="483"/>
      <c r="X73" s="484"/>
      <c r="Y73" s="340"/>
      <c r="Z73" s="334"/>
      <c r="AA73" s="338"/>
      <c r="AB73" s="485"/>
      <c r="AC73" s="243"/>
      <c r="AD73" s="483"/>
      <c r="AE73" s="484"/>
      <c r="AF73" s="340"/>
      <c r="AG73" s="334"/>
      <c r="AH73" s="338"/>
      <c r="AI73" s="485"/>
      <c r="AJ73" s="243"/>
      <c r="AK73" s="483"/>
      <c r="AL73" s="484"/>
      <c r="AM73" s="340"/>
      <c r="AN73" s="334"/>
      <c r="AO73" s="338"/>
      <c r="AP73" s="485"/>
      <c r="AQ73" s="243"/>
      <c r="AR73" s="483"/>
      <c r="AS73" s="484"/>
      <c r="AT73" s="340"/>
      <c r="AU73" s="334"/>
      <c r="AV73" s="338"/>
      <c r="AW73" s="485"/>
    </row>
    <row r="74" spans="1:53" x14ac:dyDescent="0.35">
      <c r="A74" s="237"/>
      <c r="B74" s="237"/>
      <c r="C74" s="237"/>
      <c r="D74" s="238"/>
      <c r="E74" s="237"/>
      <c r="F74" s="237"/>
      <c r="G74" s="237"/>
      <c r="H74" s="237"/>
      <c r="I74" s="253"/>
      <c r="J74" s="237"/>
      <c r="K74" s="237"/>
      <c r="L74" s="253"/>
      <c r="M74" s="253"/>
      <c r="N74" s="253"/>
      <c r="O74" s="253"/>
      <c r="P74" s="237"/>
      <c r="Q74" s="237"/>
      <c r="R74" s="253"/>
      <c r="S74" s="237"/>
      <c r="T74" s="237"/>
      <c r="U74" s="491"/>
      <c r="V74" s="243"/>
      <c r="W74" s="237"/>
      <c r="X74" s="237"/>
      <c r="Y74" s="253"/>
      <c r="Z74" s="237"/>
      <c r="AA74" s="237"/>
      <c r="AB74" s="491"/>
      <c r="AC74" s="243"/>
      <c r="AD74" s="237"/>
      <c r="AE74" s="237"/>
      <c r="AF74" s="253"/>
      <c r="AG74" s="237"/>
      <c r="AH74" s="237"/>
      <c r="AI74" s="491"/>
      <c r="AJ74" s="243"/>
      <c r="AK74" s="237"/>
      <c r="AL74" s="237"/>
      <c r="AM74" s="253"/>
      <c r="AN74" s="237"/>
      <c r="AO74" s="237"/>
      <c r="AP74" s="491"/>
      <c r="AQ74" s="243"/>
      <c r="AR74" s="237"/>
      <c r="AS74" s="237"/>
      <c r="AT74" s="253"/>
      <c r="AU74" s="237"/>
      <c r="AV74" s="237"/>
      <c r="AW74" s="491"/>
    </row>
    <row r="75" spans="1:53" x14ac:dyDescent="0.35">
      <c r="A75" s="237"/>
      <c r="B75" s="251" t="s">
        <v>55</v>
      </c>
      <c r="C75" s="237"/>
      <c r="D75" s="238"/>
      <c r="E75" s="237"/>
      <c r="F75" s="237"/>
      <c r="G75" s="167">
        <v>2.9499999999999998E-2</v>
      </c>
      <c r="H75" s="237"/>
      <c r="I75" s="237"/>
      <c r="J75" s="167">
        <v>2.9499999999999998E-2</v>
      </c>
      <c r="K75" s="237"/>
      <c r="L75" s="237"/>
      <c r="M75" s="237"/>
      <c r="N75" s="237"/>
      <c r="O75" s="237"/>
      <c r="P75" s="167">
        <v>2.9499999999999998E-2</v>
      </c>
      <c r="Q75" s="237"/>
      <c r="R75" s="237"/>
      <c r="S75" s="237"/>
      <c r="T75" s="237"/>
      <c r="U75" s="491"/>
      <c r="V75" s="243"/>
      <c r="W75" s="167">
        <v>2.9499999999999998E-2</v>
      </c>
      <c r="X75" s="237"/>
      <c r="Y75" s="237"/>
      <c r="Z75" s="237"/>
      <c r="AA75" s="237"/>
      <c r="AB75" s="491"/>
      <c r="AC75" s="243"/>
      <c r="AD75" s="167">
        <v>2.9499999999999998E-2</v>
      </c>
      <c r="AE75" s="237"/>
      <c r="AF75" s="237"/>
      <c r="AG75" s="237"/>
      <c r="AH75" s="237"/>
      <c r="AI75" s="491"/>
      <c r="AJ75" s="243"/>
      <c r="AK75" s="167">
        <v>2.9499999999999998E-2</v>
      </c>
      <c r="AL75" s="237"/>
      <c r="AM75" s="237"/>
      <c r="AN75" s="237"/>
      <c r="AO75" s="237"/>
      <c r="AP75" s="491"/>
      <c r="AQ75" s="243"/>
      <c r="AR75" s="167">
        <v>2.9499999999999998E-2</v>
      </c>
      <c r="AS75" s="237"/>
      <c r="AT75" s="237"/>
      <c r="AU75" s="237"/>
      <c r="AV75" s="237"/>
      <c r="AW75" s="491"/>
    </row>
    <row r="76" spans="1:53" s="15" customFormat="1" x14ac:dyDescent="0.35">
      <c r="D76" s="225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</row>
    <row r="77" spans="1:53" s="15" customFormat="1" x14ac:dyDescent="0.35">
      <c r="D77" s="344">
        <v>0.63</v>
      </c>
      <c r="E77" s="345" t="s">
        <v>43</v>
      </c>
      <c r="F77" s="346"/>
      <c r="G77" s="347"/>
      <c r="H77" s="44"/>
      <c r="I77" s="44"/>
      <c r="J77" s="44"/>
      <c r="K77" s="14"/>
      <c r="L77" s="14"/>
      <c r="M77" s="14"/>
      <c r="N77" s="14"/>
      <c r="O77" s="14"/>
      <c r="P77" s="14"/>
      <c r="Q77" s="44"/>
      <c r="R77" s="14"/>
      <c r="S77" s="14"/>
      <c r="T77" s="14"/>
      <c r="U77" s="14"/>
      <c r="V77" s="14"/>
      <c r="W77" s="14"/>
      <c r="X77" s="44"/>
      <c r="Y77" s="14"/>
      <c r="Z77" s="14"/>
      <c r="AA77" s="14"/>
      <c r="AB77" s="14"/>
      <c r="AC77" s="14"/>
      <c r="AD77" s="14"/>
      <c r="AE77" s="44"/>
      <c r="AF77" s="14"/>
      <c r="AG77" s="14"/>
      <c r="AH77" s="14"/>
      <c r="AI77" s="14"/>
      <c r="AJ77" s="14"/>
      <c r="AK77" s="14"/>
      <c r="AL77" s="44"/>
      <c r="AM77" s="14"/>
      <c r="AN77" s="14"/>
      <c r="AO77" s="14"/>
      <c r="AP77" s="14"/>
      <c r="AQ77" s="14"/>
      <c r="AR77" s="14"/>
      <c r="AS77" s="44"/>
      <c r="AT77" s="14"/>
      <c r="AU77" s="14"/>
      <c r="AV77" s="14"/>
      <c r="AW77" s="14"/>
      <c r="AX77" s="14"/>
      <c r="AY77" s="14"/>
    </row>
    <row r="78" spans="1:53" s="15" customFormat="1" x14ac:dyDescent="0.35">
      <c r="D78" s="348">
        <v>0.18</v>
      </c>
      <c r="E78" s="349" t="s">
        <v>44</v>
      </c>
      <c r="F78" s="350"/>
      <c r="G78" s="351"/>
      <c r="H78" s="44"/>
      <c r="I78" s="44"/>
      <c r="J78" s="44"/>
      <c r="K78" s="14"/>
      <c r="L78" s="14"/>
      <c r="M78" s="14"/>
      <c r="N78" s="14"/>
      <c r="O78" s="14"/>
      <c r="P78" s="14"/>
      <c r="Q78" s="44"/>
      <c r="R78" s="14"/>
      <c r="S78" s="14"/>
      <c r="T78" s="14"/>
      <c r="U78" s="14"/>
      <c r="V78" s="14"/>
      <c r="W78" s="14"/>
      <c r="X78" s="44"/>
      <c r="Y78" s="14"/>
      <c r="Z78" s="14"/>
      <c r="AA78" s="14"/>
      <c r="AB78" s="14"/>
      <c r="AC78" s="14"/>
      <c r="AD78" s="14"/>
      <c r="AE78" s="44"/>
      <c r="AF78" s="14"/>
      <c r="AG78" s="14"/>
      <c r="AH78" s="14"/>
      <c r="AI78" s="14"/>
      <c r="AJ78" s="14"/>
      <c r="AK78" s="14"/>
      <c r="AL78" s="44"/>
      <c r="AM78" s="14"/>
      <c r="AN78" s="14"/>
      <c r="AO78" s="14"/>
      <c r="AP78" s="14"/>
      <c r="AQ78" s="14"/>
      <c r="AR78" s="14"/>
      <c r="AS78" s="44"/>
      <c r="AT78" s="14"/>
      <c r="AU78" s="14"/>
      <c r="AV78" s="14"/>
      <c r="AW78" s="14"/>
      <c r="AX78" s="14"/>
      <c r="AY78" s="14"/>
    </row>
    <row r="79" spans="1:53" s="15" customFormat="1" x14ac:dyDescent="0.35">
      <c r="D79" s="352">
        <v>0.19</v>
      </c>
      <c r="E79" s="353" t="s">
        <v>45</v>
      </c>
      <c r="F79" s="354"/>
      <c r="G79" s="355"/>
      <c r="H79" s="44"/>
      <c r="I79" s="44"/>
      <c r="J79" s="44"/>
      <c r="K79" s="14"/>
      <c r="L79" s="14"/>
      <c r="M79" s="14"/>
      <c r="N79" s="14"/>
      <c r="O79" s="14"/>
      <c r="P79" s="14"/>
      <c r="Q79" s="44"/>
      <c r="R79" s="14"/>
      <c r="S79" s="14"/>
      <c r="T79" s="14"/>
      <c r="U79" s="14"/>
      <c r="V79" s="14"/>
      <c r="W79" s="14"/>
      <c r="X79" s="44"/>
      <c r="Y79" s="14"/>
      <c r="Z79" s="14"/>
      <c r="AA79" s="14"/>
      <c r="AB79" s="14"/>
      <c r="AC79" s="14"/>
      <c r="AD79" s="14"/>
      <c r="AE79" s="44"/>
      <c r="AF79" s="14"/>
      <c r="AG79" s="14"/>
      <c r="AH79" s="14"/>
      <c r="AI79" s="14"/>
      <c r="AJ79" s="14"/>
      <c r="AK79" s="14"/>
      <c r="AL79" s="44"/>
      <c r="AM79" s="14"/>
      <c r="AN79" s="14"/>
      <c r="AO79" s="14"/>
      <c r="AP79" s="14"/>
      <c r="AQ79" s="14"/>
      <c r="AR79" s="14"/>
      <c r="AS79" s="44"/>
      <c r="AT79" s="14"/>
      <c r="AU79" s="14"/>
      <c r="AV79" s="14"/>
      <c r="AW79" s="14"/>
      <c r="AX79" s="14"/>
      <c r="AY79" s="14"/>
    </row>
    <row r="80" spans="1:53" x14ac:dyDescent="0.35">
      <c r="G80" s="15"/>
      <c r="H80" s="15"/>
      <c r="I80" s="15"/>
      <c r="J80" s="359"/>
      <c r="K80" s="359"/>
      <c r="L80" s="359"/>
      <c r="M80" s="359"/>
      <c r="P80" s="492"/>
      <c r="Q80" s="359"/>
      <c r="R80" s="359"/>
      <c r="S80" s="359"/>
      <c r="T80" s="359"/>
      <c r="W80" s="492"/>
      <c r="X80" s="359"/>
      <c r="Y80" s="359"/>
      <c r="Z80" s="359"/>
      <c r="AA80" s="359"/>
      <c r="AD80" s="492"/>
      <c r="AE80" s="359"/>
      <c r="AF80" s="359"/>
      <c r="AG80" s="359"/>
      <c r="AH80" s="359"/>
      <c r="AK80" s="492"/>
      <c r="AL80" s="359"/>
      <c r="AM80" s="359"/>
      <c r="AN80" s="359"/>
      <c r="AO80" s="359"/>
      <c r="AR80" s="492"/>
      <c r="AS80" s="359"/>
      <c r="AT80" s="359"/>
      <c r="AU80" s="359"/>
      <c r="AV80" s="359"/>
      <c r="AY80" s="492"/>
    </row>
    <row r="81" spans="2:51" x14ac:dyDescent="0.35">
      <c r="G81" s="15"/>
      <c r="H81" s="15"/>
      <c r="I81" s="15"/>
      <c r="J81" s="359"/>
      <c r="K81" s="359"/>
      <c r="L81" s="359"/>
      <c r="M81" s="359"/>
      <c r="P81" s="492"/>
      <c r="Q81" s="359"/>
      <c r="R81" s="359"/>
      <c r="S81" s="359"/>
      <c r="T81" s="359"/>
      <c r="W81" s="492"/>
      <c r="X81" s="359"/>
      <c r="Y81" s="359"/>
      <c r="Z81" s="359"/>
      <c r="AA81" s="359"/>
      <c r="AD81" s="492"/>
      <c r="AE81" s="359"/>
      <c r="AF81" s="359"/>
      <c r="AG81" s="359"/>
      <c r="AH81" s="359"/>
      <c r="AK81" s="492"/>
      <c r="AL81" s="359"/>
      <c r="AM81" s="359"/>
      <c r="AN81" s="359"/>
      <c r="AO81" s="359"/>
      <c r="AR81" s="492"/>
      <c r="AS81" s="359"/>
      <c r="AT81" s="359"/>
      <c r="AU81" s="359"/>
      <c r="AV81" s="359"/>
      <c r="AY81" s="492"/>
    </row>
    <row r="82" spans="2:51" x14ac:dyDescent="0.35">
      <c r="G82" s="15"/>
      <c r="H82" s="15"/>
      <c r="I82" s="15"/>
      <c r="J82" s="359"/>
      <c r="K82" s="359"/>
      <c r="L82" s="359"/>
      <c r="M82" s="359"/>
      <c r="Q82" s="359"/>
      <c r="R82" s="359"/>
      <c r="S82" s="359"/>
      <c r="T82" s="359"/>
      <c r="X82" s="359"/>
      <c r="Y82" s="359"/>
      <c r="Z82" s="359"/>
      <c r="AA82" s="359"/>
      <c r="AE82" s="359"/>
      <c r="AF82" s="359"/>
      <c r="AG82" s="359"/>
      <c r="AH82" s="359"/>
      <c r="AL82" s="359"/>
      <c r="AM82" s="359"/>
      <c r="AN82" s="359"/>
      <c r="AO82" s="359"/>
      <c r="AS82" s="359"/>
      <c r="AT82" s="359"/>
      <c r="AU82" s="359"/>
      <c r="AV82" s="359"/>
    </row>
    <row r="83" spans="2:51" x14ac:dyDescent="0.35">
      <c r="G83" s="15"/>
      <c r="H83" s="15"/>
      <c r="I83" s="15"/>
      <c r="J83" s="359"/>
      <c r="K83" s="359"/>
      <c r="L83" s="359"/>
      <c r="M83" s="359"/>
      <c r="Q83" s="359"/>
      <c r="R83" s="359"/>
      <c r="S83" s="359"/>
      <c r="T83" s="359"/>
      <c r="X83" s="359"/>
      <c r="Y83" s="359"/>
      <c r="Z83" s="359"/>
      <c r="AA83" s="359"/>
      <c r="AE83" s="359"/>
      <c r="AF83" s="359"/>
      <c r="AG83" s="359"/>
      <c r="AH83" s="359"/>
      <c r="AL83" s="359"/>
      <c r="AM83" s="359"/>
      <c r="AN83" s="359"/>
      <c r="AO83" s="359"/>
      <c r="AS83" s="359"/>
      <c r="AT83" s="359"/>
      <c r="AU83" s="359"/>
      <c r="AV83" s="359"/>
    </row>
    <row r="84" spans="2:51" x14ac:dyDescent="0.35">
      <c r="G84" s="15"/>
      <c r="H84" s="15"/>
      <c r="I84" s="15"/>
      <c r="J84" s="359"/>
      <c r="K84" s="359"/>
      <c r="L84" s="359"/>
      <c r="M84" s="359"/>
      <c r="Q84" s="359"/>
      <c r="R84" s="359"/>
      <c r="S84" s="359"/>
      <c r="T84" s="359"/>
      <c r="X84" s="359"/>
      <c r="Y84" s="359"/>
      <c r="Z84" s="359"/>
      <c r="AA84" s="359"/>
      <c r="AE84" s="359"/>
      <c r="AF84" s="359"/>
      <c r="AG84" s="359"/>
      <c r="AH84" s="359"/>
      <c r="AL84" s="359"/>
      <c r="AM84" s="359"/>
      <c r="AN84" s="359"/>
      <c r="AO84" s="359"/>
      <c r="AS84" s="359"/>
      <c r="AT84" s="359"/>
      <c r="AU84" s="359"/>
      <c r="AV84" s="359"/>
    </row>
    <row r="85" spans="2:51" x14ac:dyDescent="0.35">
      <c r="G85" s="15"/>
      <c r="H85" s="15"/>
      <c r="I85" s="15"/>
      <c r="J85" s="359"/>
      <c r="K85" s="359"/>
      <c r="L85" s="359"/>
      <c r="M85" s="359"/>
      <c r="Q85" s="359"/>
      <c r="R85" s="359"/>
      <c r="S85" s="359"/>
      <c r="T85" s="359"/>
      <c r="X85" s="359"/>
      <c r="Y85" s="359"/>
      <c r="Z85" s="359"/>
      <c r="AA85" s="359"/>
      <c r="AE85" s="359"/>
      <c r="AF85" s="359"/>
      <c r="AG85" s="359"/>
      <c r="AH85" s="359"/>
      <c r="AL85" s="359"/>
      <c r="AM85" s="359"/>
      <c r="AN85" s="359"/>
      <c r="AO85" s="359"/>
      <c r="AS85" s="359"/>
      <c r="AT85" s="359"/>
      <c r="AU85" s="359"/>
      <c r="AV85" s="359"/>
    </row>
    <row r="86" spans="2:51" x14ac:dyDescent="0.35">
      <c r="G86" s="15"/>
      <c r="H86" s="15"/>
      <c r="I86" s="15"/>
      <c r="J86" s="359"/>
      <c r="K86" s="359"/>
      <c r="L86" s="359"/>
      <c r="M86" s="359"/>
      <c r="Q86" s="359"/>
      <c r="R86" s="359"/>
      <c r="S86" s="359"/>
      <c r="T86" s="359"/>
      <c r="X86" s="359"/>
      <c r="Y86" s="359"/>
      <c r="Z86" s="359"/>
      <c r="AA86" s="359"/>
      <c r="AE86" s="359"/>
      <c r="AF86" s="359"/>
      <c r="AG86" s="359"/>
      <c r="AH86" s="359"/>
      <c r="AL86" s="359"/>
      <c r="AM86" s="359"/>
      <c r="AN86" s="359"/>
      <c r="AO86" s="359"/>
      <c r="AS86" s="359"/>
      <c r="AT86" s="359"/>
      <c r="AU86" s="359"/>
      <c r="AV86" s="359"/>
    </row>
    <row r="87" spans="2:51" x14ac:dyDescent="0.35">
      <c r="G87" s="15"/>
      <c r="H87" s="15"/>
      <c r="I87" s="15"/>
      <c r="J87" s="359"/>
      <c r="K87" s="359"/>
      <c r="L87" s="359"/>
      <c r="M87" s="359"/>
      <c r="Q87" s="359"/>
      <c r="R87" s="359"/>
      <c r="S87" s="359"/>
      <c r="T87" s="359"/>
      <c r="X87" s="359"/>
      <c r="Y87" s="359"/>
      <c r="Z87" s="359"/>
      <c r="AA87" s="359"/>
      <c r="AE87" s="359"/>
      <c r="AF87" s="359"/>
      <c r="AG87" s="359"/>
      <c r="AH87" s="359"/>
      <c r="AL87" s="359"/>
      <c r="AM87" s="359"/>
      <c r="AN87" s="359"/>
      <c r="AO87" s="359"/>
      <c r="AS87" s="359"/>
      <c r="AT87" s="359"/>
      <c r="AU87" s="359"/>
      <c r="AV87" s="359"/>
    </row>
    <row r="88" spans="2:51" x14ac:dyDescent="0.35">
      <c r="G88" s="15"/>
      <c r="H88" s="15"/>
      <c r="I88" s="15"/>
      <c r="J88" s="359"/>
      <c r="K88" s="359"/>
      <c r="L88" s="359"/>
      <c r="M88" s="359"/>
      <c r="Q88" s="359"/>
      <c r="R88" s="359"/>
      <c r="S88" s="359"/>
      <c r="T88" s="359"/>
      <c r="X88" s="359"/>
      <c r="Y88" s="359"/>
      <c r="Z88" s="359"/>
      <c r="AA88" s="359"/>
      <c r="AE88" s="359"/>
      <c r="AF88" s="359"/>
      <c r="AG88" s="359"/>
      <c r="AH88" s="359"/>
      <c r="AL88" s="359"/>
      <c r="AM88" s="359"/>
      <c r="AN88" s="359"/>
      <c r="AO88" s="359"/>
      <c r="AS88" s="359"/>
      <c r="AT88" s="359"/>
      <c r="AU88" s="359"/>
      <c r="AV88" s="359"/>
    </row>
    <row r="89" spans="2:51" x14ac:dyDescent="0.35">
      <c r="G89" s="15"/>
      <c r="H89" s="15"/>
      <c r="I89" s="15"/>
      <c r="J89" s="359"/>
      <c r="K89" s="359"/>
      <c r="L89" s="359"/>
      <c r="M89" s="359"/>
      <c r="Q89" s="359"/>
      <c r="R89" s="359"/>
      <c r="S89" s="359"/>
      <c r="T89" s="359"/>
      <c r="X89" s="359"/>
      <c r="Y89" s="359"/>
      <c r="Z89" s="359"/>
      <c r="AA89" s="359"/>
      <c r="AE89" s="359"/>
      <c r="AF89" s="359"/>
      <c r="AG89" s="359"/>
      <c r="AH89" s="359"/>
      <c r="AL89" s="359"/>
      <c r="AM89" s="359"/>
      <c r="AN89" s="359"/>
      <c r="AO89" s="359"/>
      <c r="AS89" s="359"/>
      <c r="AT89" s="359"/>
      <c r="AU89" s="359"/>
      <c r="AV89" s="359"/>
    </row>
    <row r="90" spans="2:51" x14ac:dyDescent="0.35">
      <c r="B90" s="510"/>
      <c r="G90" s="15"/>
      <c r="H90" s="15"/>
      <c r="I90" s="15"/>
      <c r="J90" s="359"/>
      <c r="K90" s="359"/>
      <c r="L90" s="359"/>
      <c r="M90" s="359"/>
      <c r="Q90" s="359"/>
      <c r="R90" s="359"/>
      <c r="S90" s="359"/>
      <c r="T90" s="359"/>
      <c r="X90" s="359"/>
      <c r="Y90" s="359"/>
      <c r="Z90" s="359"/>
      <c r="AA90" s="359"/>
      <c r="AE90" s="359"/>
      <c r="AF90" s="359"/>
      <c r="AG90" s="359"/>
      <c r="AH90" s="359"/>
      <c r="AL90" s="359"/>
      <c r="AM90" s="359"/>
      <c r="AN90" s="359"/>
      <c r="AO90" s="359"/>
      <c r="AS90" s="359"/>
      <c r="AT90" s="359"/>
      <c r="AU90" s="359"/>
      <c r="AV90" s="359"/>
    </row>
    <row r="91" spans="2:51" x14ac:dyDescent="0.35">
      <c r="B91" s="510"/>
      <c r="G91" s="15"/>
      <c r="H91" s="15"/>
      <c r="I91" s="15"/>
      <c r="J91" s="359"/>
      <c r="K91" s="359"/>
      <c r="L91" s="359"/>
      <c r="M91" s="359"/>
      <c r="Q91" s="359"/>
      <c r="R91" s="359"/>
      <c r="S91" s="359"/>
      <c r="T91" s="359"/>
      <c r="X91" s="359"/>
      <c r="Y91" s="359"/>
      <c r="Z91" s="359"/>
      <c r="AA91" s="359"/>
      <c r="AE91" s="359"/>
      <c r="AF91" s="359"/>
      <c r="AG91" s="359"/>
      <c r="AH91" s="359"/>
      <c r="AL91" s="359"/>
      <c r="AM91" s="359"/>
      <c r="AN91" s="359"/>
      <c r="AO91" s="359"/>
      <c r="AS91" s="359"/>
      <c r="AT91" s="359"/>
      <c r="AU91" s="359"/>
      <c r="AV91" s="359"/>
    </row>
    <row r="92" spans="2:51" x14ac:dyDescent="0.35">
      <c r="B92" s="510"/>
      <c r="G92" s="15"/>
      <c r="H92" s="15"/>
      <c r="I92" s="15"/>
      <c r="J92" s="359"/>
      <c r="K92" s="359"/>
      <c r="L92" s="359"/>
      <c r="M92" s="359"/>
      <c r="Q92" s="359"/>
      <c r="R92" s="359"/>
      <c r="S92" s="359"/>
      <c r="T92" s="359"/>
      <c r="X92" s="359"/>
      <c r="Y92" s="359"/>
      <c r="Z92" s="359"/>
      <c r="AA92" s="359"/>
      <c r="AE92" s="359"/>
      <c r="AF92" s="359"/>
      <c r="AG92" s="359"/>
      <c r="AH92" s="359"/>
      <c r="AL92" s="359"/>
      <c r="AM92" s="359"/>
      <c r="AN92" s="359"/>
      <c r="AO92" s="359"/>
      <c r="AS92" s="359"/>
      <c r="AT92" s="359"/>
      <c r="AU92" s="359"/>
      <c r="AV92" s="359"/>
    </row>
    <row r="93" spans="2:51" x14ac:dyDescent="0.35">
      <c r="B93" s="510"/>
      <c r="G93" s="15"/>
      <c r="H93" s="15"/>
      <c r="I93" s="15"/>
      <c r="J93" s="359"/>
      <c r="K93" s="359"/>
      <c r="L93" s="359"/>
      <c r="M93" s="359"/>
      <c r="Q93" s="359"/>
      <c r="R93" s="359"/>
      <c r="S93" s="359"/>
      <c r="T93" s="359"/>
      <c r="X93" s="359"/>
      <c r="Y93" s="359"/>
      <c r="Z93" s="359"/>
      <c r="AA93" s="359"/>
      <c r="AE93" s="359"/>
      <c r="AF93" s="359"/>
      <c r="AG93" s="359"/>
      <c r="AH93" s="359"/>
      <c r="AL93" s="359"/>
      <c r="AM93" s="359"/>
      <c r="AN93" s="359"/>
      <c r="AO93" s="359"/>
      <c r="AS93" s="359"/>
      <c r="AT93" s="359"/>
      <c r="AU93" s="359"/>
      <c r="AV93" s="359"/>
    </row>
    <row r="94" spans="2:51" x14ac:dyDescent="0.35">
      <c r="B94" s="510"/>
      <c r="G94" s="15"/>
      <c r="H94" s="15"/>
      <c r="I94" s="15"/>
      <c r="J94" s="359"/>
      <c r="K94" s="359"/>
      <c r="L94" s="359"/>
      <c r="M94" s="359"/>
      <c r="Q94" s="359"/>
      <c r="R94" s="359"/>
      <c r="S94" s="359"/>
      <c r="T94" s="359"/>
      <c r="X94" s="359"/>
      <c r="Y94" s="359"/>
      <c r="Z94" s="359"/>
      <c r="AA94" s="359"/>
      <c r="AE94" s="359"/>
      <c r="AF94" s="359"/>
      <c r="AG94" s="359"/>
      <c r="AH94" s="359"/>
      <c r="AL94" s="359"/>
      <c r="AM94" s="359"/>
      <c r="AN94" s="359"/>
      <c r="AO94" s="359"/>
      <c r="AS94" s="359"/>
      <c r="AT94" s="359"/>
      <c r="AU94" s="359"/>
      <c r="AV94" s="359"/>
    </row>
    <row r="95" spans="2:51" x14ac:dyDescent="0.35">
      <c r="B95" s="510"/>
      <c r="G95" s="15"/>
      <c r="H95" s="15"/>
      <c r="I95" s="15"/>
      <c r="J95" s="359"/>
      <c r="K95" s="359"/>
      <c r="L95" s="359"/>
      <c r="M95" s="359"/>
      <c r="Q95" s="359"/>
      <c r="R95" s="359"/>
      <c r="S95" s="359"/>
      <c r="T95" s="359"/>
      <c r="X95" s="359"/>
      <c r="Y95" s="359"/>
      <c r="Z95" s="359"/>
      <c r="AA95" s="359"/>
      <c r="AE95" s="359"/>
      <c r="AF95" s="359"/>
      <c r="AG95" s="359"/>
      <c r="AH95" s="359"/>
      <c r="AL95" s="359"/>
      <c r="AM95" s="359"/>
      <c r="AN95" s="359"/>
      <c r="AO95" s="359"/>
      <c r="AS95" s="359"/>
      <c r="AT95" s="359"/>
      <c r="AU95" s="359"/>
      <c r="AV95" s="359"/>
    </row>
    <row r="96" spans="2:51" x14ac:dyDescent="0.35">
      <c r="B96" s="510"/>
      <c r="G96" s="15"/>
      <c r="H96" s="15"/>
      <c r="I96" s="15"/>
      <c r="J96" s="359"/>
      <c r="K96" s="359"/>
      <c r="L96" s="359"/>
      <c r="M96" s="359"/>
      <c r="Q96" s="359"/>
      <c r="R96" s="359"/>
      <c r="S96" s="359"/>
      <c r="T96" s="359"/>
      <c r="X96" s="359"/>
      <c r="Y96" s="359"/>
      <c r="Z96" s="359"/>
      <c r="AA96" s="359"/>
      <c r="AE96" s="359"/>
      <c r="AF96" s="359"/>
      <c r="AG96" s="359"/>
      <c r="AH96" s="359"/>
      <c r="AL96" s="359"/>
      <c r="AM96" s="359"/>
      <c r="AN96" s="359"/>
      <c r="AO96" s="359"/>
      <c r="AS96" s="359"/>
      <c r="AT96" s="359"/>
      <c r="AU96" s="359"/>
      <c r="AV96" s="359"/>
    </row>
    <row r="97" spans="2:48" x14ac:dyDescent="0.35">
      <c r="B97" s="510"/>
      <c r="G97" s="15"/>
      <c r="H97" s="15"/>
      <c r="I97" s="15"/>
      <c r="J97" s="359"/>
      <c r="K97" s="359"/>
      <c r="L97" s="359"/>
      <c r="M97" s="359"/>
      <c r="Q97" s="359"/>
      <c r="R97" s="359"/>
      <c r="S97" s="359"/>
      <c r="T97" s="359"/>
      <c r="X97" s="359"/>
      <c r="Y97" s="359"/>
      <c r="Z97" s="359"/>
      <c r="AA97" s="359"/>
      <c r="AE97" s="359"/>
      <c r="AF97" s="359"/>
      <c r="AG97" s="359"/>
      <c r="AH97" s="359"/>
      <c r="AL97" s="359"/>
      <c r="AM97" s="359"/>
      <c r="AN97" s="359"/>
      <c r="AO97" s="359"/>
      <c r="AS97" s="359"/>
      <c r="AT97" s="359"/>
      <c r="AU97" s="359"/>
      <c r="AV97" s="359"/>
    </row>
    <row r="98" spans="2:48" x14ac:dyDescent="0.35">
      <c r="B98" s="510"/>
      <c r="G98" s="15"/>
      <c r="H98" s="15"/>
      <c r="I98" s="15"/>
      <c r="J98" s="359"/>
      <c r="K98" s="359"/>
      <c r="L98" s="359"/>
      <c r="M98" s="359"/>
      <c r="Q98" s="359"/>
      <c r="R98" s="359"/>
      <c r="S98" s="359"/>
      <c r="T98" s="359"/>
      <c r="X98" s="359"/>
      <c r="Y98" s="359"/>
      <c r="Z98" s="359"/>
      <c r="AA98" s="359"/>
      <c r="AE98" s="359"/>
      <c r="AF98" s="359"/>
      <c r="AG98" s="359"/>
      <c r="AH98" s="359"/>
      <c r="AL98" s="359"/>
      <c r="AM98" s="359"/>
      <c r="AN98" s="359"/>
      <c r="AO98" s="359"/>
      <c r="AS98" s="359"/>
      <c r="AT98" s="359"/>
      <c r="AU98" s="359"/>
      <c r="AV98" s="359"/>
    </row>
    <row r="99" spans="2:48" x14ac:dyDescent="0.35">
      <c r="B99" s="510"/>
      <c r="G99" s="15"/>
      <c r="H99" s="15"/>
      <c r="I99" s="15"/>
      <c r="J99" s="359"/>
      <c r="K99" s="359"/>
      <c r="L99" s="359"/>
      <c r="M99" s="359"/>
      <c r="Q99" s="359"/>
      <c r="R99" s="359"/>
      <c r="S99" s="359"/>
      <c r="T99" s="359"/>
      <c r="X99" s="359"/>
      <c r="Y99" s="359"/>
      <c r="Z99" s="359"/>
      <c r="AA99" s="359"/>
      <c r="AE99" s="359"/>
      <c r="AF99" s="359"/>
      <c r="AG99" s="359"/>
      <c r="AH99" s="359"/>
      <c r="AL99" s="359"/>
      <c r="AM99" s="359"/>
      <c r="AN99" s="359"/>
      <c r="AO99" s="359"/>
      <c r="AS99" s="359"/>
      <c r="AT99" s="359"/>
      <c r="AU99" s="359"/>
      <c r="AV99" s="359"/>
    </row>
    <row r="100" spans="2:48" x14ac:dyDescent="0.35">
      <c r="B100" s="510"/>
      <c r="G100" s="15"/>
      <c r="H100" s="15"/>
      <c r="I100" s="15"/>
      <c r="J100" s="359"/>
      <c r="K100" s="359"/>
      <c r="L100" s="359"/>
      <c r="M100" s="359"/>
      <c r="Q100" s="359"/>
      <c r="R100" s="359"/>
      <c r="S100" s="359"/>
      <c r="T100" s="359"/>
      <c r="X100" s="359"/>
      <c r="Y100" s="359"/>
      <c r="Z100" s="359"/>
      <c r="AA100" s="359"/>
      <c r="AE100" s="359"/>
      <c r="AF100" s="359"/>
      <c r="AG100" s="359"/>
      <c r="AH100" s="359"/>
      <c r="AL100" s="359"/>
      <c r="AM100" s="359"/>
      <c r="AN100" s="359"/>
      <c r="AO100" s="359"/>
      <c r="AS100" s="359"/>
      <c r="AT100" s="359"/>
      <c r="AU100" s="359"/>
      <c r="AV100" s="359"/>
    </row>
    <row r="101" spans="2:48" x14ac:dyDescent="0.35">
      <c r="B101" s="510"/>
      <c r="G101" s="15"/>
      <c r="H101" s="15"/>
      <c r="I101" s="15"/>
      <c r="J101" s="359"/>
      <c r="K101" s="359"/>
      <c r="L101" s="359"/>
      <c r="M101" s="359"/>
      <c r="Q101" s="359"/>
      <c r="R101" s="359"/>
      <c r="S101" s="359"/>
      <c r="T101" s="359"/>
      <c r="X101" s="359"/>
      <c r="Y101" s="359"/>
      <c r="Z101" s="359"/>
      <c r="AA101" s="359"/>
      <c r="AE101" s="359"/>
      <c r="AF101" s="359"/>
      <c r="AG101" s="359"/>
      <c r="AH101" s="359"/>
      <c r="AL101" s="359"/>
      <c r="AM101" s="359"/>
      <c r="AN101" s="359"/>
      <c r="AO101" s="359"/>
      <c r="AS101" s="359"/>
      <c r="AT101" s="359"/>
      <c r="AU101" s="359"/>
      <c r="AV101" s="359"/>
    </row>
    <row r="102" spans="2:48" x14ac:dyDescent="0.35">
      <c r="B102" s="510"/>
      <c r="G102" s="15"/>
      <c r="H102" s="15"/>
      <c r="I102" s="15"/>
      <c r="J102" s="359"/>
      <c r="K102" s="359"/>
      <c r="L102" s="359"/>
      <c r="M102" s="359"/>
      <c r="Q102" s="359"/>
      <c r="R102" s="359"/>
      <c r="S102" s="359"/>
      <c r="T102" s="359"/>
      <c r="X102" s="359"/>
      <c r="Y102" s="359"/>
      <c r="Z102" s="359"/>
      <c r="AA102" s="359"/>
      <c r="AE102" s="359"/>
      <c r="AF102" s="359"/>
      <c r="AG102" s="359"/>
      <c r="AH102" s="359"/>
      <c r="AL102" s="359"/>
      <c r="AM102" s="359"/>
      <c r="AN102" s="359"/>
      <c r="AO102" s="359"/>
      <c r="AS102" s="359"/>
      <c r="AT102" s="359"/>
      <c r="AU102" s="359"/>
      <c r="AV102" s="359"/>
    </row>
    <row r="103" spans="2:48" x14ac:dyDescent="0.35">
      <c r="B103" s="510"/>
      <c r="G103" s="15"/>
      <c r="H103" s="15"/>
      <c r="I103" s="15"/>
      <c r="J103" s="359"/>
      <c r="K103" s="359"/>
      <c r="L103" s="359"/>
      <c r="M103" s="359"/>
      <c r="Q103" s="359"/>
      <c r="R103" s="359"/>
      <c r="S103" s="359"/>
      <c r="T103" s="359"/>
      <c r="X103" s="359"/>
      <c r="Y103" s="359"/>
      <c r="Z103" s="359"/>
      <c r="AA103" s="359"/>
      <c r="AE103" s="359"/>
      <c r="AF103" s="359"/>
      <c r="AG103" s="359"/>
      <c r="AH103" s="359"/>
      <c r="AL103" s="359"/>
      <c r="AM103" s="359"/>
      <c r="AN103" s="359"/>
      <c r="AO103" s="359"/>
      <c r="AS103" s="359"/>
      <c r="AT103" s="359"/>
      <c r="AU103" s="359"/>
      <c r="AV103" s="359"/>
    </row>
    <row r="104" spans="2:48" x14ac:dyDescent="0.35">
      <c r="B104" s="510"/>
      <c r="G104" s="15"/>
      <c r="H104" s="15"/>
      <c r="I104" s="15"/>
      <c r="J104" s="359"/>
      <c r="K104" s="359"/>
      <c r="L104" s="359"/>
      <c r="M104" s="359"/>
      <c r="Q104" s="359"/>
      <c r="R104" s="359"/>
      <c r="S104" s="359"/>
      <c r="T104" s="359"/>
      <c r="X104" s="359"/>
      <c r="Y104" s="359"/>
      <c r="Z104" s="359"/>
      <c r="AA104" s="359"/>
      <c r="AE104" s="359"/>
      <c r="AF104" s="359"/>
      <c r="AG104" s="359"/>
      <c r="AH104" s="359"/>
      <c r="AL104" s="359"/>
      <c r="AM104" s="359"/>
      <c r="AN104" s="359"/>
      <c r="AO104" s="359"/>
      <c r="AS104" s="359"/>
      <c r="AT104" s="359"/>
      <c r="AU104" s="359"/>
      <c r="AV104" s="359"/>
    </row>
    <row r="105" spans="2:48" x14ac:dyDescent="0.35">
      <c r="B105" s="510"/>
      <c r="G105" s="15"/>
      <c r="H105" s="15"/>
      <c r="I105" s="15"/>
      <c r="J105" s="359"/>
      <c r="K105" s="359"/>
      <c r="L105" s="359"/>
      <c r="M105" s="359"/>
      <c r="Q105" s="359"/>
      <c r="R105" s="359"/>
      <c r="S105" s="359"/>
      <c r="T105" s="359"/>
      <c r="X105" s="359"/>
      <c r="Y105" s="359"/>
      <c r="Z105" s="359"/>
      <c r="AA105" s="359"/>
      <c r="AE105" s="359"/>
      <c r="AF105" s="359"/>
      <c r="AG105" s="359"/>
      <c r="AH105" s="359"/>
      <c r="AL105" s="359"/>
      <c r="AM105" s="359"/>
      <c r="AN105" s="359"/>
      <c r="AO105" s="359"/>
      <c r="AS105" s="359"/>
      <c r="AT105" s="359"/>
      <c r="AU105" s="359"/>
      <c r="AV105" s="359"/>
    </row>
    <row r="106" spans="2:48" x14ac:dyDescent="0.35">
      <c r="B106" s="510"/>
      <c r="G106" s="15"/>
      <c r="H106" s="15"/>
      <c r="I106" s="15"/>
      <c r="J106" s="359"/>
      <c r="K106" s="359"/>
      <c r="L106" s="359"/>
      <c r="M106" s="359"/>
      <c r="Q106" s="359"/>
      <c r="R106" s="359"/>
      <c r="S106" s="359"/>
      <c r="T106" s="359"/>
      <c r="X106" s="359"/>
      <c r="Y106" s="359"/>
      <c r="Z106" s="359"/>
      <c r="AA106" s="359"/>
      <c r="AE106" s="359"/>
      <c r="AF106" s="359"/>
      <c r="AG106" s="359"/>
      <c r="AH106" s="359"/>
      <c r="AL106" s="359"/>
      <c r="AM106" s="359"/>
      <c r="AN106" s="359"/>
      <c r="AO106" s="359"/>
      <c r="AS106" s="359"/>
      <c r="AT106" s="359"/>
      <c r="AU106" s="359"/>
      <c r="AV106" s="359"/>
    </row>
    <row r="107" spans="2:48" x14ac:dyDescent="0.35">
      <c r="B107" s="510"/>
      <c r="G107" s="15"/>
      <c r="H107" s="15"/>
      <c r="I107" s="15"/>
      <c r="J107" s="359"/>
      <c r="K107" s="359"/>
      <c r="L107" s="359"/>
      <c r="M107" s="359"/>
      <c r="Q107" s="359"/>
      <c r="R107" s="359"/>
      <c r="S107" s="359"/>
      <c r="T107" s="359"/>
      <c r="X107" s="359"/>
      <c r="Y107" s="359"/>
      <c r="Z107" s="359"/>
      <c r="AA107" s="359"/>
      <c r="AE107" s="359"/>
      <c r="AF107" s="359"/>
      <c r="AG107" s="359"/>
      <c r="AH107" s="359"/>
      <c r="AL107" s="359"/>
      <c r="AM107" s="359"/>
      <c r="AN107" s="359"/>
      <c r="AO107" s="359"/>
      <c r="AS107" s="359"/>
      <c r="AT107" s="359"/>
      <c r="AU107" s="359"/>
      <c r="AV107" s="359"/>
    </row>
    <row r="108" spans="2:48" x14ac:dyDescent="0.35">
      <c r="B108" s="510"/>
      <c r="G108" s="15"/>
      <c r="H108" s="15"/>
      <c r="I108" s="15"/>
      <c r="J108" s="359"/>
      <c r="K108" s="359"/>
      <c r="L108" s="359"/>
      <c r="M108" s="359"/>
      <c r="Q108" s="359"/>
      <c r="R108" s="359"/>
      <c r="S108" s="359"/>
      <c r="T108" s="359"/>
      <c r="X108" s="359"/>
      <c r="Y108" s="359"/>
      <c r="Z108" s="359"/>
      <c r="AA108" s="359"/>
      <c r="AE108" s="359"/>
      <c r="AF108" s="359"/>
      <c r="AG108" s="359"/>
      <c r="AH108" s="359"/>
      <c r="AL108" s="359"/>
      <c r="AM108" s="359"/>
      <c r="AN108" s="359"/>
      <c r="AO108" s="359"/>
      <c r="AS108" s="359"/>
      <c r="AT108" s="359"/>
      <c r="AU108" s="359"/>
      <c r="AV108" s="359"/>
    </row>
    <row r="109" spans="2:48" x14ac:dyDescent="0.35">
      <c r="G109" s="15"/>
      <c r="H109" s="15"/>
      <c r="I109" s="15"/>
      <c r="J109" s="359"/>
      <c r="K109" s="359"/>
      <c r="L109" s="359"/>
      <c r="M109" s="359"/>
      <c r="Q109" s="359"/>
      <c r="R109" s="359"/>
      <c r="S109" s="359"/>
      <c r="T109" s="359"/>
      <c r="X109" s="359"/>
      <c r="Y109" s="359"/>
      <c r="Z109" s="359"/>
      <c r="AA109" s="359"/>
      <c r="AE109" s="359"/>
      <c r="AF109" s="359"/>
      <c r="AG109" s="359"/>
      <c r="AH109" s="359"/>
      <c r="AL109" s="359"/>
      <c r="AM109" s="359"/>
      <c r="AN109" s="359"/>
      <c r="AO109" s="359"/>
      <c r="AS109" s="359"/>
      <c r="AT109" s="359"/>
      <c r="AU109" s="359"/>
      <c r="AV109" s="359"/>
    </row>
    <row r="110" spans="2:48" x14ac:dyDescent="0.35">
      <c r="G110" s="15"/>
      <c r="H110" s="15"/>
      <c r="I110" s="15"/>
      <c r="J110" s="359"/>
      <c r="K110" s="359"/>
      <c r="L110" s="359"/>
      <c r="M110" s="359"/>
      <c r="Q110" s="359"/>
      <c r="R110" s="359"/>
      <c r="S110" s="359"/>
      <c r="T110" s="359"/>
      <c r="X110" s="359"/>
      <c r="Y110" s="359"/>
      <c r="Z110" s="359"/>
      <c r="AA110" s="359"/>
      <c r="AE110" s="359"/>
      <c r="AF110" s="359"/>
      <c r="AG110" s="359"/>
      <c r="AH110" s="359"/>
      <c r="AL110" s="359"/>
      <c r="AM110" s="359"/>
      <c r="AN110" s="359"/>
      <c r="AO110" s="359"/>
      <c r="AS110" s="359"/>
      <c r="AT110" s="359"/>
      <c r="AU110" s="359"/>
      <c r="AV110" s="359"/>
    </row>
    <row r="111" spans="2:48" x14ac:dyDescent="0.35">
      <c r="G111" s="15"/>
      <c r="H111" s="15"/>
      <c r="I111" s="15"/>
      <c r="J111" s="359"/>
      <c r="K111" s="359"/>
      <c r="L111" s="359"/>
      <c r="M111" s="359"/>
      <c r="Q111" s="359"/>
      <c r="R111" s="359"/>
      <c r="S111" s="359"/>
      <c r="T111" s="359"/>
      <c r="X111" s="359"/>
      <c r="Y111" s="359"/>
      <c r="Z111" s="359"/>
      <c r="AA111" s="359"/>
      <c r="AE111" s="359"/>
      <c r="AF111" s="359"/>
      <c r="AG111" s="359"/>
      <c r="AH111" s="359"/>
      <c r="AL111" s="359"/>
      <c r="AM111" s="359"/>
      <c r="AN111" s="359"/>
      <c r="AO111" s="359"/>
      <c r="AS111" s="359"/>
      <c r="AT111" s="359"/>
      <c r="AU111" s="359"/>
      <c r="AV111" s="359"/>
    </row>
    <row r="112" spans="2:48" x14ac:dyDescent="0.35">
      <c r="G112" s="15"/>
      <c r="H112" s="15"/>
      <c r="I112" s="15"/>
      <c r="J112" s="359"/>
      <c r="K112" s="359"/>
      <c r="L112" s="359"/>
      <c r="M112" s="359"/>
      <c r="Q112" s="359"/>
      <c r="R112" s="359"/>
      <c r="S112" s="359"/>
      <c r="T112" s="359"/>
      <c r="X112" s="359"/>
      <c r="Y112" s="359"/>
      <c r="Z112" s="359"/>
      <c r="AA112" s="359"/>
      <c r="AE112" s="359"/>
      <c r="AF112" s="359"/>
      <c r="AG112" s="359"/>
      <c r="AH112" s="359"/>
      <c r="AL112" s="359"/>
      <c r="AM112" s="359"/>
      <c r="AN112" s="359"/>
      <c r="AO112" s="359"/>
      <c r="AS112" s="359"/>
      <c r="AT112" s="359"/>
      <c r="AU112" s="359"/>
      <c r="AV112" s="359"/>
    </row>
    <row r="113" spans="7:48" x14ac:dyDescent="0.35">
      <c r="G113" s="15"/>
      <c r="H113" s="15"/>
      <c r="I113" s="15"/>
      <c r="J113" s="359"/>
      <c r="K113" s="359"/>
      <c r="L113" s="359"/>
      <c r="M113" s="359"/>
      <c r="Q113" s="359"/>
      <c r="R113" s="359"/>
      <c r="S113" s="359"/>
      <c r="T113" s="359"/>
      <c r="X113" s="359"/>
      <c r="Y113" s="359"/>
      <c r="Z113" s="359"/>
      <c r="AA113" s="359"/>
      <c r="AE113" s="359"/>
      <c r="AF113" s="359"/>
      <c r="AG113" s="359"/>
      <c r="AH113" s="359"/>
      <c r="AL113" s="359"/>
      <c r="AM113" s="359"/>
      <c r="AN113" s="359"/>
      <c r="AO113" s="359"/>
      <c r="AS113" s="359"/>
      <c r="AT113" s="359"/>
      <c r="AU113" s="359"/>
      <c r="AV113" s="359"/>
    </row>
    <row r="114" spans="7:48" x14ac:dyDescent="0.35">
      <c r="G114" s="15"/>
      <c r="H114" s="15"/>
      <c r="I114" s="15"/>
      <c r="J114" s="359"/>
      <c r="K114" s="359"/>
      <c r="L114" s="359"/>
      <c r="M114" s="359"/>
      <c r="Q114" s="359"/>
      <c r="R114" s="359"/>
      <c r="S114" s="359"/>
      <c r="T114" s="359"/>
      <c r="X114" s="359"/>
      <c r="Y114" s="359"/>
      <c r="Z114" s="359"/>
      <c r="AA114" s="359"/>
      <c r="AE114" s="359"/>
      <c r="AF114" s="359"/>
      <c r="AG114" s="359"/>
      <c r="AH114" s="359"/>
      <c r="AL114" s="359"/>
      <c r="AM114" s="359"/>
      <c r="AN114" s="359"/>
      <c r="AO114" s="359"/>
      <c r="AS114" s="359"/>
      <c r="AT114" s="359"/>
      <c r="AU114" s="359"/>
      <c r="AV114" s="359"/>
    </row>
    <row r="115" spans="7:48" x14ac:dyDescent="0.35">
      <c r="G115" s="15"/>
      <c r="H115" s="15"/>
      <c r="I115" s="15"/>
      <c r="J115" s="359"/>
      <c r="K115" s="359"/>
      <c r="L115" s="359"/>
      <c r="M115" s="359"/>
      <c r="Q115" s="359"/>
      <c r="R115" s="359"/>
      <c r="S115" s="359"/>
      <c r="T115" s="359"/>
      <c r="X115" s="359"/>
      <c r="Y115" s="359"/>
      <c r="Z115" s="359"/>
      <c r="AA115" s="359"/>
      <c r="AE115" s="359"/>
      <c r="AF115" s="359"/>
      <c r="AG115" s="359"/>
      <c r="AH115" s="359"/>
      <c r="AL115" s="359"/>
      <c r="AM115" s="359"/>
      <c r="AN115" s="359"/>
      <c r="AO115" s="359"/>
      <c r="AS115" s="359"/>
      <c r="AT115" s="359"/>
      <c r="AU115" s="359"/>
      <c r="AV115" s="359"/>
    </row>
    <row r="116" spans="7:48" x14ac:dyDescent="0.35">
      <c r="G116" s="15"/>
      <c r="H116" s="15"/>
      <c r="I116" s="15"/>
      <c r="J116" s="359"/>
      <c r="K116" s="359"/>
      <c r="L116" s="359"/>
      <c r="M116" s="359"/>
      <c r="Q116" s="359"/>
      <c r="R116" s="359"/>
      <c r="S116" s="359"/>
      <c r="T116" s="359"/>
      <c r="X116" s="359"/>
      <c r="Y116" s="359"/>
      <c r="Z116" s="359"/>
      <c r="AA116" s="359"/>
      <c r="AE116" s="359"/>
      <c r="AF116" s="359"/>
      <c r="AG116" s="359"/>
      <c r="AH116" s="359"/>
      <c r="AL116" s="359"/>
      <c r="AM116" s="359"/>
      <c r="AN116" s="359"/>
      <c r="AO116" s="359"/>
      <c r="AS116" s="359"/>
      <c r="AT116" s="359"/>
      <c r="AU116" s="359"/>
      <c r="AV116" s="359"/>
    </row>
    <row r="117" spans="7:48" x14ac:dyDescent="0.35">
      <c r="G117" s="15"/>
      <c r="H117" s="15"/>
      <c r="I117" s="15"/>
      <c r="J117" s="359"/>
      <c r="K117" s="359"/>
      <c r="L117" s="359"/>
      <c r="M117" s="359"/>
      <c r="Q117" s="359"/>
      <c r="R117" s="359"/>
      <c r="S117" s="359"/>
      <c r="T117" s="359"/>
      <c r="X117" s="359"/>
      <c r="Y117" s="359"/>
      <c r="Z117" s="359"/>
      <c r="AA117" s="359"/>
      <c r="AE117" s="359"/>
      <c r="AF117" s="359"/>
      <c r="AG117" s="359"/>
      <c r="AH117" s="359"/>
      <c r="AL117" s="359"/>
      <c r="AM117" s="359"/>
      <c r="AN117" s="359"/>
      <c r="AO117" s="359"/>
      <c r="AS117" s="359"/>
      <c r="AT117" s="359"/>
      <c r="AU117" s="359"/>
      <c r="AV117" s="359"/>
    </row>
    <row r="118" spans="7:48" x14ac:dyDescent="0.35">
      <c r="G118" s="15"/>
      <c r="H118" s="15"/>
      <c r="I118" s="15"/>
      <c r="J118" s="359"/>
      <c r="K118" s="359"/>
      <c r="L118" s="359"/>
      <c r="M118" s="359"/>
      <c r="Q118" s="359"/>
      <c r="R118" s="359"/>
      <c r="S118" s="359"/>
      <c r="T118" s="359"/>
      <c r="X118" s="359"/>
      <c r="Y118" s="359"/>
      <c r="Z118" s="359"/>
      <c r="AA118" s="359"/>
      <c r="AE118" s="359"/>
      <c r="AF118" s="359"/>
      <c r="AG118" s="359"/>
      <c r="AH118" s="359"/>
      <c r="AL118" s="359"/>
      <c r="AM118" s="359"/>
      <c r="AN118" s="359"/>
      <c r="AO118" s="359"/>
      <c r="AS118" s="359"/>
      <c r="AT118" s="359"/>
      <c r="AU118" s="359"/>
      <c r="AV118" s="359"/>
    </row>
    <row r="119" spans="7:48" x14ac:dyDescent="0.35">
      <c r="G119" s="15"/>
      <c r="H119" s="15"/>
      <c r="I119" s="15"/>
      <c r="J119" s="359"/>
      <c r="K119" s="359"/>
      <c r="L119" s="359"/>
      <c r="M119" s="359"/>
      <c r="Q119" s="359"/>
      <c r="R119" s="359"/>
      <c r="S119" s="359"/>
      <c r="T119" s="359"/>
      <c r="X119" s="359"/>
      <c r="Y119" s="359"/>
      <c r="Z119" s="359"/>
      <c r="AA119" s="359"/>
      <c r="AE119" s="359"/>
      <c r="AF119" s="359"/>
      <c r="AG119" s="359"/>
      <c r="AH119" s="359"/>
      <c r="AL119" s="359"/>
      <c r="AM119" s="359"/>
      <c r="AN119" s="359"/>
      <c r="AO119" s="359"/>
      <c r="AS119" s="359"/>
      <c r="AT119" s="359"/>
      <c r="AU119" s="359"/>
      <c r="AV119" s="359"/>
    </row>
    <row r="120" spans="7:48" x14ac:dyDescent="0.35">
      <c r="G120" s="15"/>
      <c r="H120" s="15"/>
      <c r="I120" s="15"/>
      <c r="J120" s="359"/>
      <c r="K120" s="359"/>
      <c r="L120" s="359"/>
      <c r="M120" s="359"/>
      <c r="Q120" s="359"/>
      <c r="R120" s="359"/>
      <c r="S120" s="359"/>
      <c r="T120" s="359"/>
      <c r="X120" s="359"/>
      <c r="Y120" s="359"/>
      <c r="Z120" s="359"/>
      <c r="AA120" s="359"/>
      <c r="AE120" s="359"/>
      <c r="AF120" s="359"/>
      <c r="AG120" s="359"/>
      <c r="AH120" s="359"/>
      <c r="AL120" s="359"/>
      <c r="AM120" s="359"/>
      <c r="AN120" s="359"/>
      <c r="AO120" s="359"/>
      <c r="AS120" s="359"/>
      <c r="AT120" s="359"/>
      <c r="AU120" s="359"/>
      <c r="AV120" s="359"/>
    </row>
    <row r="121" spans="7:48" x14ac:dyDescent="0.35">
      <c r="G121" s="15"/>
      <c r="H121" s="15"/>
      <c r="I121" s="15"/>
      <c r="J121" s="359"/>
      <c r="K121" s="359"/>
      <c r="L121" s="359"/>
      <c r="M121" s="359"/>
      <c r="Q121" s="359"/>
      <c r="R121" s="359"/>
      <c r="S121" s="359"/>
      <c r="T121" s="359"/>
      <c r="X121" s="359"/>
      <c r="Y121" s="359"/>
      <c r="Z121" s="359"/>
      <c r="AA121" s="359"/>
      <c r="AE121" s="359"/>
      <c r="AF121" s="359"/>
      <c r="AG121" s="359"/>
      <c r="AH121" s="359"/>
      <c r="AL121" s="359"/>
      <c r="AM121" s="359"/>
      <c r="AN121" s="359"/>
      <c r="AO121" s="359"/>
      <c r="AS121" s="359"/>
      <c r="AT121" s="359"/>
      <c r="AU121" s="359"/>
      <c r="AV121" s="359"/>
    </row>
    <row r="122" spans="7:48" x14ac:dyDescent="0.35">
      <c r="G122" s="15"/>
      <c r="H122" s="15"/>
      <c r="I122" s="15"/>
      <c r="J122" s="359"/>
      <c r="K122" s="359"/>
      <c r="L122" s="359"/>
      <c r="M122" s="359"/>
      <c r="Q122" s="359"/>
      <c r="R122" s="359"/>
      <c r="S122" s="359"/>
      <c r="T122" s="359"/>
      <c r="X122" s="359"/>
      <c r="Y122" s="359"/>
      <c r="Z122" s="359"/>
      <c r="AA122" s="359"/>
      <c r="AE122" s="359"/>
      <c r="AF122" s="359"/>
      <c r="AG122" s="359"/>
      <c r="AH122" s="359"/>
      <c r="AL122" s="359"/>
      <c r="AM122" s="359"/>
      <c r="AN122" s="359"/>
      <c r="AO122" s="359"/>
      <c r="AS122" s="359"/>
      <c r="AT122" s="359"/>
      <c r="AU122" s="359"/>
      <c r="AV122" s="359"/>
    </row>
    <row r="123" spans="7:48" x14ac:dyDescent="0.35">
      <c r="G123" s="15"/>
      <c r="H123" s="15"/>
      <c r="I123" s="15"/>
      <c r="J123" s="359"/>
      <c r="K123" s="359"/>
      <c r="L123" s="359"/>
      <c r="M123" s="359"/>
      <c r="Q123" s="359"/>
      <c r="R123" s="359"/>
      <c r="S123" s="359"/>
      <c r="T123" s="359"/>
      <c r="X123" s="359"/>
      <c r="Y123" s="359"/>
      <c r="Z123" s="359"/>
      <c r="AA123" s="359"/>
      <c r="AE123" s="359"/>
      <c r="AF123" s="359"/>
      <c r="AG123" s="359"/>
      <c r="AH123" s="359"/>
      <c r="AL123" s="359"/>
      <c r="AM123" s="359"/>
      <c r="AN123" s="359"/>
      <c r="AO123" s="359"/>
      <c r="AS123" s="359"/>
      <c r="AT123" s="359"/>
      <c r="AU123" s="359"/>
      <c r="AV123" s="359"/>
    </row>
    <row r="124" spans="7:48" x14ac:dyDescent="0.35">
      <c r="G124" s="15"/>
      <c r="H124" s="15"/>
      <c r="I124" s="15"/>
      <c r="J124" s="359"/>
      <c r="K124" s="359"/>
      <c r="L124" s="359"/>
      <c r="M124" s="359"/>
      <c r="Q124" s="359"/>
      <c r="R124" s="359"/>
      <c r="S124" s="359"/>
      <c r="T124" s="359"/>
      <c r="X124" s="359"/>
      <c r="Y124" s="359"/>
      <c r="Z124" s="359"/>
      <c r="AA124" s="359"/>
      <c r="AE124" s="359"/>
      <c r="AF124" s="359"/>
      <c r="AG124" s="359"/>
      <c r="AH124" s="359"/>
      <c r="AL124" s="359"/>
      <c r="AM124" s="359"/>
      <c r="AN124" s="359"/>
      <c r="AO124" s="359"/>
      <c r="AS124" s="359"/>
      <c r="AT124" s="359"/>
      <c r="AU124" s="359"/>
      <c r="AV124" s="359"/>
    </row>
    <row r="125" spans="7:48" x14ac:dyDescent="0.35">
      <c r="G125" s="15"/>
      <c r="H125" s="15"/>
      <c r="I125" s="15"/>
      <c r="J125" s="359"/>
      <c r="K125" s="359"/>
      <c r="L125" s="359"/>
      <c r="M125" s="359"/>
      <c r="Q125" s="359"/>
      <c r="R125" s="359"/>
      <c r="S125" s="359"/>
      <c r="T125" s="359"/>
      <c r="X125" s="359"/>
      <c r="Y125" s="359"/>
      <c r="Z125" s="359"/>
      <c r="AA125" s="359"/>
      <c r="AE125" s="359"/>
      <c r="AF125" s="359"/>
      <c r="AG125" s="359"/>
      <c r="AH125" s="359"/>
      <c r="AL125" s="359"/>
      <c r="AM125" s="359"/>
      <c r="AN125" s="359"/>
      <c r="AO125" s="359"/>
      <c r="AS125" s="359"/>
      <c r="AT125" s="359"/>
      <c r="AU125" s="359"/>
      <c r="AV125" s="359"/>
    </row>
    <row r="126" spans="7:48" x14ac:dyDescent="0.35">
      <c r="G126" s="15"/>
      <c r="H126" s="15"/>
      <c r="I126" s="15"/>
      <c r="J126" s="359"/>
      <c r="K126" s="359"/>
      <c r="L126" s="359"/>
      <c r="M126" s="359"/>
      <c r="Q126" s="359"/>
      <c r="R126" s="359"/>
      <c r="S126" s="359"/>
      <c r="T126" s="359"/>
      <c r="X126" s="359"/>
      <c r="Y126" s="359"/>
      <c r="Z126" s="359"/>
      <c r="AA126" s="359"/>
      <c r="AE126" s="359"/>
      <c r="AF126" s="359"/>
      <c r="AG126" s="359"/>
      <c r="AH126" s="359"/>
      <c r="AL126" s="359"/>
      <c r="AM126" s="359"/>
      <c r="AN126" s="359"/>
      <c r="AO126" s="359"/>
      <c r="AS126" s="359"/>
      <c r="AT126" s="359"/>
      <c r="AU126" s="359"/>
      <c r="AV126" s="359"/>
    </row>
    <row r="127" spans="7:48" x14ac:dyDescent="0.35">
      <c r="G127" s="15"/>
      <c r="H127" s="15"/>
      <c r="I127" s="15"/>
      <c r="J127" s="359"/>
      <c r="K127" s="359"/>
      <c r="L127" s="359"/>
      <c r="M127" s="359"/>
      <c r="Q127" s="359"/>
      <c r="R127" s="359"/>
      <c r="S127" s="359"/>
      <c r="T127" s="359"/>
      <c r="X127" s="359"/>
      <c r="Y127" s="359"/>
      <c r="Z127" s="359"/>
      <c r="AA127" s="359"/>
      <c r="AE127" s="359"/>
      <c r="AF127" s="359"/>
      <c r="AG127" s="359"/>
      <c r="AH127" s="359"/>
      <c r="AL127" s="359"/>
      <c r="AM127" s="359"/>
      <c r="AN127" s="359"/>
      <c r="AO127" s="359"/>
      <c r="AS127" s="359"/>
      <c r="AT127" s="359"/>
      <c r="AU127" s="359"/>
      <c r="AV127" s="359"/>
    </row>
    <row r="128" spans="7:48" x14ac:dyDescent="0.35">
      <c r="G128" s="15"/>
      <c r="H128" s="15"/>
      <c r="I128" s="15"/>
      <c r="J128" s="359"/>
      <c r="K128" s="359"/>
      <c r="L128" s="359"/>
      <c r="M128" s="359"/>
      <c r="Q128" s="359"/>
      <c r="R128" s="359"/>
      <c r="S128" s="359"/>
      <c r="T128" s="359"/>
      <c r="X128" s="359"/>
      <c r="Y128" s="359"/>
      <c r="Z128" s="359"/>
      <c r="AA128" s="359"/>
      <c r="AE128" s="359"/>
      <c r="AF128" s="359"/>
      <c r="AG128" s="359"/>
      <c r="AH128" s="359"/>
      <c r="AL128" s="359"/>
      <c r="AM128" s="359"/>
      <c r="AN128" s="359"/>
      <c r="AO128" s="359"/>
      <c r="AS128" s="359"/>
      <c r="AT128" s="359"/>
      <c r="AU128" s="359"/>
      <c r="AV128" s="359"/>
    </row>
    <row r="129" spans="7:48" x14ac:dyDescent="0.35">
      <c r="G129" s="15"/>
      <c r="H129" s="15"/>
      <c r="I129" s="15"/>
      <c r="J129" s="359"/>
      <c r="K129" s="359"/>
      <c r="L129" s="359"/>
      <c r="M129" s="359"/>
      <c r="Q129" s="359"/>
      <c r="R129" s="359"/>
      <c r="S129" s="359"/>
      <c r="T129" s="359"/>
      <c r="X129" s="359"/>
      <c r="Y129" s="359"/>
      <c r="Z129" s="359"/>
      <c r="AA129" s="359"/>
      <c r="AE129" s="359"/>
      <c r="AF129" s="359"/>
      <c r="AG129" s="359"/>
      <c r="AH129" s="359"/>
      <c r="AL129" s="359"/>
      <c r="AM129" s="359"/>
      <c r="AN129" s="359"/>
      <c r="AO129" s="359"/>
      <c r="AS129" s="359"/>
      <c r="AT129" s="359"/>
      <c r="AU129" s="359"/>
      <c r="AV129" s="359"/>
    </row>
    <row r="130" spans="7:48" x14ac:dyDescent="0.35">
      <c r="G130" s="15"/>
      <c r="H130" s="15"/>
      <c r="I130" s="15"/>
      <c r="J130" s="359"/>
      <c r="K130" s="359"/>
      <c r="L130" s="359"/>
      <c r="M130" s="359"/>
      <c r="Q130" s="359"/>
      <c r="R130" s="359"/>
      <c r="S130" s="359"/>
      <c r="T130" s="359"/>
      <c r="X130" s="359"/>
      <c r="Y130" s="359"/>
      <c r="Z130" s="359"/>
      <c r="AA130" s="359"/>
      <c r="AE130" s="359"/>
      <c r="AF130" s="359"/>
      <c r="AG130" s="359"/>
      <c r="AH130" s="359"/>
      <c r="AL130" s="359"/>
      <c r="AM130" s="359"/>
      <c r="AN130" s="359"/>
      <c r="AO130" s="359"/>
      <c r="AS130" s="359"/>
      <c r="AT130" s="359"/>
      <c r="AU130" s="359"/>
      <c r="AV130" s="359"/>
    </row>
    <row r="131" spans="7:48" x14ac:dyDescent="0.35">
      <c r="G131" s="15"/>
      <c r="H131" s="15"/>
      <c r="I131" s="15"/>
      <c r="J131" s="359"/>
      <c r="K131" s="359"/>
      <c r="L131" s="359"/>
      <c r="M131" s="359"/>
      <c r="Q131" s="359"/>
      <c r="R131" s="359"/>
      <c r="S131" s="359"/>
      <c r="T131" s="359"/>
      <c r="X131" s="359"/>
      <c r="Y131" s="359"/>
      <c r="Z131" s="359"/>
      <c r="AA131" s="359"/>
      <c r="AE131" s="359"/>
      <c r="AF131" s="359"/>
      <c r="AG131" s="359"/>
      <c r="AH131" s="359"/>
      <c r="AL131" s="359"/>
      <c r="AM131" s="359"/>
      <c r="AN131" s="359"/>
      <c r="AO131" s="359"/>
      <c r="AS131" s="359"/>
      <c r="AT131" s="359"/>
      <c r="AU131" s="359"/>
      <c r="AV131" s="359"/>
    </row>
    <row r="132" spans="7:48" x14ac:dyDescent="0.35">
      <c r="G132" s="15"/>
      <c r="H132" s="15"/>
      <c r="I132" s="15"/>
      <c r="J132" s="359"/>
      <c r="K132" s="359"/>
      <c r="L132" s="359"/>
      <c r="M132" s="359"/>
      <c r="Q132" s="359"/>
      <c r="R132" s="359"/>
      <c r="S132" s="359"/>
      <c r="T132" s="359"/>
      <c r="X132" s="359"/>
      <c r="Y132" s="359"/>
      <c r="Z132" s="359"/>
      <c r="AA132" s="359"/>
      <c r="AE132" s="359"/>
      <c r="AF132" s="359"/>
      <c r="AG132" s="359"/>
      <c r="AH132" s="359"/>
      <c r="AL132" s="359"/>
      <c r="AM132" s="359"/>
      <c r="AN132" s="359"/>
      <c r="AO132" s="359"/>
      <c r="AS132" s="359"/>
      <c r="AT132" s="359"/>
      <c r="AU132" s="359"/>
      <c r="AV132" s="359"/>
    </row>
    <row r="133" spans="7:48" x14ac:dyDescent="0.35">
      <c r="G133" s="15"/>
      <c r="H133" s="15"/>
      <c r="I133" s="15"/>
      <c r="J133" s="359"/>
      <c r="K133" s="359"/>
      <c r="L133" s="359"/>
      <c r="M133" s="359"/>
      <c r="Q133" s="359"/>
      <c r="R133" s="359"/>
      <c r="S133" s="359"/>
      <c r="T133" s="359"/>
      <c r="X133" s="359"/>
      <c r="Y133" s="359"/>
      <c r="Z133" s="359"/>
      <c r="AA133" s="359"/>
      <c r="AE133" s="359"/>
      <c r="AF133" s="359"/>
      <c r="AG133" s="359"/>
      <c r="AH133" s="359"/>
      <c r="AL133" s="359"/>
      <c r="AM133" s="359"/>
      <c r="AN133" s="359"/>
      <c r="AO133" s="359"/>
      <c r="AS133" s="359"/>
      <c r="AT133" s="359"/>
      <c r="AU133" s="359"/>
      <c r="AV133" s="359"/>
    </row>
    <row r="134" spans="7:48" x14ac:dyDescent="0.35">
      <c r="G134" s="15"/>
      <c r="H134" s="15"/>
      <c r="I134" s="15"/>
      <c r="J134" s="359"/>
      <c r="K134" s="359"/>
      <c r="L134" s="359"/>
      <c r="M134" s="359"/>
      <c r="Q134" s="359"/>
      <c r="R134" s="359"/>
      <c r="S134" s="359"/>
      <c r="T134" s="359"/>
      <c r="X134" s="359"/>
      <c r="Y134" s="359"/>
      <c r="Z134" s="359"/>
      <c r="AA134" s="359"/>
      <c r="AE134" s="359"/>
      <c r="AF134" s="359"/>
      <c r="AG134" s="359"/>
      <c r="AH134" s="359"/>
      <c r="AL134" s="359"/>
      <c r="AM134" s="359"/>
      <c r="AN134" s="359"/>
      <c r="AO134" s="359"/>
      <c r="AS134" s="359"/>
      <c r="AT134" s="359"/>
      <c r="AU134" s="359"/>
      <c r="AV134" s="359"/>
    </row>
    <row r="135" spans="7:48" x14ac:dyDescent="0.35">
      <c r="G135" s="15"/>
      <c r="H135" s="15"/>
      <c r="I135" s="15"/>
      <c r="J135" s="359"/>
      <c r="K135" s="359"/>
      <c r="L135" s="359"/>
      <c r="M135" s="359"/>
      <c r="Q135" s="359"/>
      <c r="R135" s="359"/>
      <c r="S135" s="359"/>
      <c r="T135" s="359"/>
      <c r="X135" s="359"/>
      <c r="Y135" s="359"/>
      <c r="Z135" s="359"/>
      <c r="AA135" s="359"/>
      <c r="AE135" s="359"/>
      <c r="AF135" s="359"/>
      <c r="AG135" s="359"/>
      <c r="AH135" s="359"/>
      <c r="AL135" s="359"/>
      <c r="AM135" s="359"/>
      <c r="AN135" s="359"/>
      <c r="AO135" s="359"/>
      <c r="AS135" s="359"/>
      <c r="AT135" s="359"/>
      <c r="AU135" s="359"/>
      <c r="AV135" s="359"/>
    </row>
    <row r="136" spans="7:48" x14ac:dyDescent="0.35">
      <c r="G136" s="15"/>
      <c r="H136" s="15"/>
      <c r="I136" s="15"/>
      <c r="J136" s="359"/>
      <c r="K136" s="359"/>
      <c r="L136" s="359"/>
      <c r="M136" s="359"/>
      <c r="Q136" s="359"/>
      <c r="R136" s="359"/>
      <c r="S136" s="359"/>
      <c r="T136" s="359"/>
      <c r="X136" s="359"/>
      <c r="Y136" s="359"/>
      <c r="Z136" s="359"/>
      <c r="AA136" s="359"/>
      <c r="AE136" s="359"/>
      <c r="AF136" s="359"/>
      <c r="AG136" s="359"/>
      <c r="AH136" s="359"/>
      <c r="AL136" s="359"/>
      <c r="AM136" s="359"/>
      <c r="AN136" s="359"/>
      <c r="AO136" s="359"/>
      <c r="AS136" s="359"/>
      <c r="AT136" s="359"/>
      <c r="AU136" s="359"/>
      <c r="AV136" s="359"/>
    </row>
    <row r="137" spans="7:48" x14ac:dyDescent="0.35">
      <c r="G137" s="15"/>
      <c r="H137" s="15"/>
      <c r="I137" s="15"/>
      <c r="J137" s="359"/>
      <c r="K137" s="359"/>
      <c r="L137" s="359"/>
      <c r="M137" s="359"/>
      <c r="Q137" s="359"/>
      <c r="R137" s="359"/>
      <c r="S137" s="359"/>
      <c r="T137" s="359"/>
      <c r="X137" s="359"/>
      <c r="Y137" s="359"/>
      <c r="Z137" s="359"/>
      <c r="AA137" s="359"/>
      <c r="AE137" s="359"/>
      <c r="AF137" s="359"/>
      <c r="AG137" s="359"/>
      <c r="AH137" s="359"/>
      <c r="AL137" s="359"/>
      <c r="AM137" s="359"/>
      <c r="AN137" s="359"/>
      <c r="AO137" s="359"/>
      <c r="AS137" s="359"/>
      <c r="AT137" s="359"/>
      <c r="AU137" s="359"/>
      <c r="AV137" s="359"/>
    </row>
    <row r="138" spans="7:48" x14ac:dyDescent="0.35">
      <c r="G138" s="15"/>
      <c r="H138" s="15"/>
      <c r="I138" s="15"/>
      <c r="J138" s="359"/>
      <c r="K138" s="359"/>
      <c r="L138" s="359"/>
      <c r="M138" s="359"/>
      <c r="Q138" s="359"/>
      <c r="R138" s="359"/>
      <c r="S138" s="359"/>
      <c r="T138" s="359"/>
      <c r="X138" s="359"/>
      <c r="Y138" s="359"/>
      <c r="Z138" s="359"/>
      <c r="AA138" s="359"/>
      <c r="AE138" s="359"/>
      <c r="AF138" s="359"/>
      <c r="AG138" s="359"/>
      <c r="AH138" s="359"/>
      <c r="AL138" s="359"/>
      <c r="AM138" s="359"/>
      <c r="AN138" s="359"/>
      <c r="AO138" s="359"/>
      <c r="AS138" s="359"/>
      <c r="AT138" s="359"/>
      <c r="AU138" s="359"/>
      <c r="AV138" s="359"/>
    </row>
    <row r="139" spans="7:48" x14ac:dyDescent="0.35">
      <c r="G139" s="15"/>
      <c r="H139" s="15"/>
      <c r="I139" s="15"/>
      <c r="J139" s="359"/>
      <c r="K139" s="359"/>
      <c r="L139" s="359"/>
      <c r="M139" s="359"/>
      <c r="Q139" s="359"/>
      <c r="R139" s="359"/>
      <c r="S139" s="359"/>
      <c r="T139" s="359"/>
      <c r="X139" s="359"/>
      <c r="Y139" s="359"/>
      <c r="Z139" s="359"/>
      <c r="AA139" s="359"/>
      <c r="AE139" s="359"/>
      <c r="AF139" s="359"/>
      <c r="AG139" s="359"/>
      <c r="AH139" s="359"/>
      <c r="AL139" s="359"/>
      <c r="AM139" s="359"/>
      <c r="AN139" s="359"/>
      <c r="AO139" s="359"/>
      <c r="AS139" s="359"/>
      <c r="AT139" s="359"/>
      <c r="AU139" s="359"/>
      <c r="AV139" s="359"/>
    </row>
    <row r="140" spans="7:48" x14ac:dyDescent="0.35">
      <c r="G140" s="15"/>
      <c r="H140" s="15"/>
      <c r="I140" s="15"/>
      <c r="J140" s="359"/>
      <c r="K140" s="359"/>
      <c r="L140" s="359"/>
      <c r="M140" s="359"/>
      <c r="Q140" s="359"/>
      <c r="R140" s="359"/>
      <c r="S140" s="359"/>
      <c r="T140" s="359"/>
      <c r="X140" s="359"/>
      <c r="Y140" s="359"/>
      <c r="Z140" s="359"/>
      <c r="AA140" s="359"/>
      <c r="AE140" s="359"/>
      <c r="AF140" s="359"/>
      <c r="AG140" s="359"/>
      <c r="AH140" s="359"/>
      <c r="AL140" s="359"/>
      <c r="AM140" s="359"/>
      <c r="AN140" s="359"/>
      <c r="AO140" s="359"/>
      <c r="AS140" s="359"/>
      <c r="AT140" s="359"/>
      <c r="AU140" s="359"/>
      <c r="AV140" s="359"/>
    </row>
    <row r="141" spans="7:48" x14ac:dyDescent="0.35">
      <c r="G141" s="15"/>
      <c r="H141" s="15"/>
      <c r="I141" s="15"/>
      <c r="J141" s="359"/>
      <c r="K141" s="359"/>
      <c r="L141" s="359"/>
      <c r="M141" s="359"/>
      <c r="Q141" s="359"/>
      <c r="R141" s="359"/>
      <c r="S141" s="359"/>
      <c r="T141" s="359"/>
      <c r="X141" s="359"/>
      <c r="Y141" s="359"/>
      <c r="Z141" s="359"/>
      <c r="AA141" s="359"/>
      <c r="AE141" s="359"/>
      <c r="AF141" s="359"/>
      <c r="AG141" s="359"/>
      <c r="AH141" s="359"/>
      <c r="AL141" s="359"/>
      <c r="AM141" s="359"/>
      <c r="AN141" s="359"/>
      <c r="AO141" s="359"/>
      <c r="AS141" s="359"/>
      <c r="AT141" s="359"/>
      <c r="AU141" s="359"/>
      <c r="AV141" s="359"/>
    </row>
    <row r="142" spans="7:48" x14ac:dyDescent="0.35">
      <c r="G142" s="15"/>
      <c r="H142" s="15"/>
      <c r="I142" s="15"/>
      <c r="J142" s="359"/>
      <c r="K142" s="359"/>
      <c r="L142" s="359"/>
      <c r="M142" s="359"/>
      <c r="Q142" s="359"/>
      <c r="R142" s="359"/>
      <c r="S142" s="359"/>
      <c r="T142" s="359"/>
      <c r="X142" s="359"/>
      <c r="Y142" s="359"/>
      <c r="Z142" s="359"/>
      <c r="AA142" s="359"/>
      <c r="AE142" s="359"/>
      <c r="AF142" s="359"/>
      <c r="AG142" s="359"/>
      <c r="AH142" s="359"/>
      <c r="AL142" s="359"/>
      <c r="AM142" s="359"/>
      <c r="AN142" s="359"/>
      <c r="AO142" s="359"/>
      <c r="AS142" s="359"/>
      <c r="AT142" s="359"/>
      <c r="AU142" s="359"/>
      <c r="AV142" s="359"/>
    </row>
    <row r="143" spans="7:48" x14ac:dyDescent="0.35">
      <c r="G143" s="15"/>
      <c r="H143" s="15"/>
      <c r="I143" s="15"/>
      <c r="J143" s="359"/>
      <c r="K143" s="359"/>
      <c r="L143" s="359"/>
      <c r="M143" s="359"/>
      <c r="Q143" s="359"/>
      <c r="R143" s="359"/>
      <c r="S143" s="359"/>
      <c r="T143" s="359"/>
      <c r="X143" s="359"/>
      <c r="Y143" s="359"/>
      <c r="Z143" s="359"/>
      <c r="AA143" s="359"/>
      <c r="AE143" s="359"/>
      <c r="AF143" s="359"/>
      <c r="AG143" s="359"/>
      <c r="AH143" s="359"/>
      <c r="AL143" s="359"/>
      <c r="AM143" s="359"/>
      <c r="AN143" s="359"/>
      <c r="AO143" s="359"/>
      <c r="AS143" s="359"/>
      <c r="AT143" s="359"/>
      <c r="AU143" s="359"/>
      <c r="AV143" s="359"/>
    </row>
    <row r="144" spans="7:48" x14ac:dyDescent="0.35">
      <c r="G144" s="15"/>
      <c r="H144" s="15"/>
      <c r="I144" s="15"/>
      <c r="J144" s="359"/>
      <c r="K144" s="359"/>
      <c r="L144" s="359"/>
      <c r="M144" s="359"/>
      <c r="Q144" s="359"/>
      <c r="R144" s="359"/>
      <c r="S144" s="359"/>
      <c r="T144" s="359"/>
      <c r="X144" s="359"/>
      <c r="Y144" s="359"/>
      <c r="Z144" s="359"/>
      <c r="AA144" s="359"/>
      <c r="AE144" s="359"/>
      <c r="AF144" s="359"/>
      <c r="AG144" s="359"/>
      <c r="AH144" s="359"/>
      <c r="AL144" s="359"/>
      <c r="AM144" s="359"/>
      <c r="AN144" s="359"/>
      <c r="AO144" s="359"/>
      <c r="AS144" s="359"/>
      <c r="AT144" s="359"/>
      <c r="AU144" s="359"/>
      <c r="AV144" s="359"/>
    </row>
    <row r="145" spans="7:48" x14ac:dyDescent="0.35">
      <c r="G145" s="15"/>
      <c r="H145" s="15"/>
      <c r="I145" s="15"/>
      <c r="J145" s="359"/>
      <c r="K145" s="359"/>
      <c r="L145" s="359"/>
      <c r="M145" s="359"/>
      <c r="Q145" s="359"/>
      <c r="R145" s="359"/>
      <c r="S145" s="359"/>
      <c r="T145" s="359"/>
      <c r="X145" s="359"/>
      <c r="Y145" s="359"/>
      <c r="Z145" s="359"/>
      <c r="AA145" s="359"/>
      <c r="AE145" s="359"/>
      <c r="AF145" s="359"/>
      <c r="AG145" s="359"/>
      <c r="AH145" s="359"/>
      <c r="AL145" s="359"/>
      <c r="AM145" s="359"/>
      <c r="AN145" s="359"/>
      <c r="AO145" s="359"/>
      <c r="AS145" s="359"/>
      <c r="AT145" s="359"/>
      <c r="AU145" s="359"/>
      <c r="AV145" s="359"/>
    </row>
    <row r="146" spans="7:48" x14ac:dyDescent="0.35">
      <c r="G146" s="15"/>
      <c r="H146" s="15"/>
      <c r="I146" s="15"/>
      <c r="J146" s="359"/>
      <c r="K146" s="359"/>
      <c r="L146" s="359"/>
      <c r="M146" s="359"/>
      <c r="Q146" s="359"/>
      <c r="R146" s="359"/>
      <c r="S146" s="359"/>
      <c r="T146" s="359"/>
      <c r="X146" s="359"/>
      <c r="Y146" s="359"/>
      <c r="Z146" s="359"/>
      <c r="AA146" s="359"/>
      <c r="AE146" s="359"/>
      <c r="AF146" s="359"/>
      <c r="AG146" s="359"/>
      <c r="AH146" s="359"/>
      <c r="AL146" s="359"/>
      <c r="AM146" s="359"/>
      <c r="AN146" s="359"/>
      <c r="AO146" s="359"/>
      <c r="AS146" s="359"/>
      <c r="AT146" s="359"/>
      <c r="AU146" s="359"/>
      <c r="AV146" s="359"/>
    </row>
    <row r="147" spans="7:48" x14ac:dyDescent="0.35">
      <c r="G147" s="15"/>
      <c r="H147" s="15"/>
      <c r="I147" s="15"/>
      <c r="J147" s="359"/>
      <c r="K147" s="359"/>
      <c r="L147" s="359"/>
      <c r="M147" s="359"/>
      <c r="Q147" s="359"/>
      <c r="R147" s="359"/>
      <c r="S147" s="359"/>
      <c r="T147" s="359"/>
      <c r="X147" s="359"/>
      <c r="Y147" s="359"/>
      <c r="Z147" s="359"/>
      <c r="AA147" s="359"/>
      <c r="AE147" s="359"/>
      <c r="AF147" s="359"/>
      <c r="AG147" s="359"/>
      <c r="AH147" s="359"/>
      <c r="AL147" s="359"/>
      <c r="AM147" s="359"/>
      <c r="AN147" s="359"/>
      <c r="AO147" s="359"/>
      <c r="AS147" s="359"/>
      <c r="AT147" s="359"/>
      <c r="AU147" s="359"/>
      <c r="AV147" s="359"/>
    </row>
    <row r="148" spans="7:48" x14ac:dyDescent="0.35">
      <c r="G148" s="15"/>
      <c r="H148" s="15"/>
      <c r="I148" s="15"/>
      <c r="J148" s="359"/>
      <c r="K148" s="359"/>
      <c r="L148" s="359"/>
      <c r="M148" s="359"/>
      <c r="Q148" s="359"/>
      <c r="R148" s="359"/>
      <c r="S148" s="359"/>
      <c r="T148" s="359"/>
      <c r="X148" s="359"/>
      <c r="Y148" s="359"/>
      <c r="Z148" s="359"/>
      <c r="AA148" s="359"/>
      <c r="AE148" s="359"/>
      <c r="AF148" s="359"/>
      <c r="AG148" s="359"/>
      <c r="AH148" s="359"/>
      <c r="AL148" s="359"/>
      <c r="AM148" s="359"/>
      <c r="AN148" s="359"/>
      <c r="AO148" s="359"/>
      <c r="AS148" s="359"/>
      <c r="AT148" s="359"/>
      <c r="AU148" s="359"/>
      <c r="AV148" s="359"/>
    </row>
    <row r="149" spans="7:48" x14ac:dyDescent="0.35">
      <c r="G149" s="15"/>
      <c r="H149" s="15"/>
      <c r="I149" s="15"/>
      <c r="J149" s="359"/>
      <c r="K149" s="359"/>
      <c r="L149" s="359"/>
      <c r="M149" s="359"/>
      <c r="Q149" s="359"/>
      <c r="R149" s="359"/>
      <c r="S149" s="359"/>
      <c r="T149" s="359"/>
      <c r="X149" s="359"/>
      <c r="Y149" s="359"/>
      <c r="Z149" s="359"/>
      <c r="AA149" s="359"/>
      <c r="AE149" s="359"/>
      <c r="AF149" s="359"/>
      <c r="AG149" s="359"/>
      <c r="AH149" s="359"/>
      <c r="AL149" s="359"/>
      <c r="AM149" s="359"/>
      <c r="AN149" s="359"/>
      <c r="AO149" s="359"/>
      <c r="AS149" s="359"/>
      <c r="AT149" s="359"/>
      <c r="AU149" s="359"/>
      <c r="AV149" s="359"/>
    </row>
    <row r="150" spans="7:48" x14ac:dyDescent="0.35">
      <c r="G150" s="15"/>
      <c r="H150" s="15"/>
      <c r="I150" s="15"/>
      <c r="J150" s="359"/>
      <c r="K150" s="359"/>
      <c r="L150" s="359"/>
      <c r="M150" s="359"/>
      <c r="Q150" s="359"/>
      <c r="R150" s="359"/>
      <c r="S150" s="359"/>
      <c r="T150" s="359"/>
      <c r="X150" s="359"/>
      <c r="Y150" s="359"/>
      <c r="Z150" s="359"/>
      <c r="AA150" s="359"/>
      <c r="AE150" s="359"/>
      <c r="AF150" s="359"/>
      <c r="AG150" s="359"/>
      <c r="AH150" s="359"/>
      <c r="AL150" s="359"/>
      <c r="AM150" s="359"/>
      <c r="AN150" s="359"/>
      <c r="AO150" s="359"/>
      <c r="AS150" s="359"/>
      <c r="AT150" s="359"/>
      <c r="AU150" s="359"/>
      <c r="AV150" s="359"/>
    </row>
    <row r="151" spans="7:48" x14ac:dyDescent="0.35">
      <c r="G151" s="15"/>
      <c r="H151" s="15"/>
      <c r="I151" s="15"/>
      <c r="J151" s="359"/>
      <c r="K151" s="359"/>
      <c r="L151" s="359"/>
      <c r="M151" s="359"/>
      <c r="Q151" s="359"/>
      <c r="R151" s="359"/>
      <c r="S151" s="359"/>
      <c r="T151" s="359"/>
      <c r="X151" s="359"/>
      <c r="Y151" s="359"/>
      <c r="Z151" s="359"/>
      <c r="AA151" s="359"/>
      <c r="AE151" s="359"/>
      <c r="AF151" s="359"/>
      <c r="AG151" s="359"/>
      <c r="AH151" s="359"/>
      <c r="AL151" s="359"/>
      <c r="AM151" s="359"/>
      <c r="AN151" s="359"/>
      <c r="AO151" s="359"/>
      <c r="AS151" s="359"/>
      <c r="AT151" s="359"/>
      <c r="AU151" s="359"/>
      <c r="AV151" s="359"/>
    </row>
    <row r="152" spans="7:48" x14ac:dyDescent="0.35">
      <c r="G152" s="15"/>
      <c r="H152" s="15"/>
      <c r="I152" s="15"/>
      <c r="J152" s="359"/>
      <c r="K152" s="359"/>
      <c r="L152" s="359"/>
      <c r="M152" s="359"/>
      <c r="Q152" s="359"/>
      <c r="R152" s="359"/>
      <c r="S152" s="359"/>
      <c r="T152" s="359"/>
      <c r="X152" s="359"/>
      <c r="Y152" s="359"/>
      <c r="Z152" s="359"/>
      <c r="AA152" s="359"/>
      <c r="AE152" s="359"/>
      <c r="AF152" s="359"/>
      <c r="AG152" s="359"/>
      <c r="AH152" s="359"/>
      <c r="AL152" s="359"/>
      <c r="AM152" s="359"/>
      <c r="AN152" s="359"/>
      <c r="AO152" s="359"/>
      <c r="AS152" s="359"/>
      <c r="AT152" s="359"/>
      <c r="AU152" s="359"/>
      <c r="AV152" s="359"/>
    </row>
    <row r="153" spans="7:48" x14ac:dyDescent="0.35">
      <c r="G153" s="15"/>
      <c r="H153" s="15"/>
      <c r="I153" s="15"/>
      <c r="J153" s="359"/>
      <c r="K153" s="359"/>
      <c r="L153" s="359"/>
      <c r="M153" s="359"/>
      <c r="Q153" s="359"/>
      <c r="R153" s="359"/>
      <c r="S153" s="359"/>
      <c r="T153" s="359"/>
      <c r="X153" s="359"/>
      <c r="Y153" s="359"/>
      <c r="Z153" s="359"/>
      <c r="AA153" s="359"/>
      <c r="AE153" s="359"/>
      <c r="AF153" s="359"/>
      <c r="AG153" s="359"/>
      <c r="AH153" s="359"/>
      <c r="AL153" s="359"/>
      <c r="AM153" s="359"/>
      <c r="AN153" s="359"/>
      <c r="AO153" s="359"/>
      <c r="AS153" s="359"/>
      <c r="AT153" s="359"/>
      <c r="AU153" s="359"/>
      <c r="AV153" s="359"/>
    </row>
    <row r="154" spans="7:48" x14ac:dyDescent="0.35">
      <c r="G154" s="15"/>
      <c r="H154" s="15"/>
      <c r="I154" s="15"/>
      <c r="J154" s="359"/>
      <c r="K154" s="359"/>
      <c r="L154" s="359"/>
      <c r="M154" s="359"/>
      <c r="Q154" s="359"/>
      <c r="R154" s="359"/>
      <c r="S154" s="359"/>
      <c r="T154" s="359"/>
      <c r="X154" s="359"/>
      <c r="Y154" s="359"/>
      <c r="Z154" s="359"/>
      <c r="AA154" s="359"/>
      <c r="AE154" s="359"/>
      <c r="AF154" s="359"/>
      <c r="AG154" s="359"/>
      <c r="AH154" s="359"/>
      <c r="AL154" s="359"/>
      <c r="AM154" s="359"/>
      <c r="AN154" s="359"/>
      <c r="AO154" s="359"/>
      <c r="AS154" s="359"/>
      <c r="AT154" s="359"/>
      <c r="AU154" s="359"/>
      <c r="AV154" s="359"/>
    </row>
    <row r="155" spans="7:48" x14ac:dyDescent="0.35">
      <c r="G155" s="15"/>
      <c r="H155" s="15"/>
      <c r="I155" s="15"/>
      <c r="J155" s="359"/>
      <c r="K155" s="359"/>
      <c r="L155" s="359"/>
      <c r="M155" s="359"/>
      <c r="Q155" s="359"/>
      <c r="R155" s="359"/>
      <c r="S155" s="359"/>
      <c r="T155" s="359"/>
      <c r="X155" s="359"/>
      <c r="Y155" s="359"/>
      <c r="Z155" s="359"/>
      <c r="AA155" s="359"/>
      <c r="AE155" s="359"/>
      <c r="AF155" s="359"/>
      <c r="AG155" s="359"/>
      <c r="AH155" s="359"/>
      <c r="AL155" s="359"/>
      <c r="AM155" s="359"/>
      <c r="AN155" s="359"/>
      <c r="AO155" s="359"/>
      <c r="AS155" s="359"/>
      <c r="AT155" s="359"/>
      <c r="AU155" s="359"/>
      <c r="AV155" s="359"/>
    </row>
    <row r="156" spans="7:48" x14ac:dyDescent="0.35">
      <c r="G156" s="15"/>
      <c r="H156" s="15"/>
      <c r="I156" s="15"/>
      <c r="J156" s="359"/>
      <c r="K156" s="359"/>
      <c r="L156" s="359"/>
      <c r="M156" s="359"/>
      <c r="Q156" s="359"/>
      <c r="R156" s="359"/>
      <c r="S156" s="359"/>
      <c r="T156" s="359"/>
      <c r="X156" s="359"/>
      <c r="Y156" s="359"/>
      <c r="Z156" s="359"/>
      <c r="AA156" s="359"/>
      <c r="AE156" s="359"/>
      <c r="AF156" s="359"/>
      <c r="AG156" s="359"/>
      <c r="AH156" s="359"/>
      <c r="AL156" s="359"/>
      <c r="AM156" s="359"/>
      <c r="AN156" s="359"/>
      <c r="AO156" s="359"/>
      <c r="AS156" s="359"/>
      <c r="AT156" s="359"/>
      <c r="AU156" s="359"/>
      <c r="AV156" s="359"/>
    </row>
    <row r="157" spans="7:48" x14ac:dyDescent="0.35">
      <c r="G157" s="15"/>
      <c r="H157" s="15"/>
      <c r="I157" s="15"/>
      <c r="J157" s="359"/>
      <c r="K157" s="359"/>
      <c r="L157" s="359"/>
      <c r="M157" s="359"/>
      <c r="Q157" s="359"/>
      <c r="R157" s="359"/>
      <c r="S157" s="359"/>
      <c r="T157" s="359"/>
      <c r="X157" s="359"/>
      <c r="Y157" s="359"/>
      <c r="Z157" s="359"/>
      <c r="AA157" s="359"/>
      <c r="AE157" s="359"/>
      <c r="AF157" s="359"/>
      <c r="AG157" s="359"/>
      <c r="AH157" s="359"/>
      <c r="AL157" s="359"/>
      <c r="AM157" s="359"/>
      <c r="AN157" s="359"/>
      <c r="AO157" s="359"/>
      <c r="AS157" s="359"/>
      <c r="AT157" s="359"/>
      <c r="AU157" s="359"/>
      <c r="AV157" s="359"/>
    </row>
    <row r="158" spans="7:48" x14ac:dyDescent="0.35">
      <c r="G158" s="15"/>
      <c r="H158" s="15"/>
      <c r="I158" s="15"/>
      <c r="J158" s="359"/>
      <c r="K158" s="359"/>
      <c r="L158" s="359"/>
      <c r="M158" s="359"/>
      <c r="Q158" s="359"/>
      <c r="R158" s="359"/>
      <c r="S158" s="359"/>
      <c r="T158" s="359"/>
      <c r="X158" s="359"/>
      <c r="Y158" s="359"/>
      <c r="Z158" s="359"/>
      <c r="AA158" s="359"/>
      <c r="AE158" s="359"/>
      <c r="AF158" s="359"/>
      <c r="AG158" s="359"/>
      <c r="AH158" s="359"/>
      <c r="AL158" s="359"/>
      <c r="AM158" s="359"/>
      <c r="AN158" s="359"/>
      <c r="AO158" s="359"/>
      <c r="AS158" s="359"/>
      <c r="AT158" s="359"/>
      <c r="AU158" s="359"/>
      <c r="AV158" s="359"/>
    </row>
    <row r="159" spans="7:48" x14ac:dyDescent="0.35">
      <c r="G159" s="15"/>
      <c r="H159" s="15"/>
      <c r="I159" s="15"/>
      <c r="J159" s="359"/>
      <c r="K159" s="359"/>
      <c r="L159" s="359"/>
      <c r="M159" s="359"/>
      <c r="Q159" s="359"/>
      <c r="R159" s="359"/>
      <c r="S159" s="359"/>
      <c r="T159" s="359"/>
      <c r="X159" s="359"/>
      <c r="Y159" s="359"/>
      <c r="Z159" s="359"/>
      <c r="AA159" s="359"/>
      <c r="AE159" s="359"/>
      <c r="AF159" s="359"/>
      <c r="AG159" s="359"/>
      <c r="AH159" s="359"/>
      <c r="AL159" s="359"/>
      <c r="AM159" s="359"/>
      <c r="AN159" s="359"/>
      <c r="AO159" s="359"/>
      <c r="AS159" s="359"/>
      <c r="AT159" s="359"/>
      <c r="AU159" s="359"/>
      <c r="AV159" s="359"/>
    </row>
    <row r="160" spans="7:48" x14ac:dyDescent="0.35">
      <c r="G160" s="15"/>
      <c r="H160" s="15"/>
      <c r="I160" s="15"/>
      <c r="J160" s="359"/>
      <c r="K160" s="359"/>
      <c r="L160" s="359"/>
      <c r="M160" s="359"/>
      <c r="Q160" s="359"/>
      <c r="R160" s="359"/>
      <c r="S160" s="359"/>
      <c r="T160" s="359"/>
      <c r="X160" s="359"/>
      <c r="Y160" s="359"/>
      <c r="Z160" s="359"/>
      <c r="AA160" s="359"/>
      <c r="AE160" s="359"/>
      <c r="AF160" s="359"/>
      <c r="AG160" s="359"/>
      <c r="AH160" s="359"/>
      <c r="AL160" s="359"/>
      <c r="AM160" s="359"/>
      <c r="AN160" s="359"/>
      <c r="AO160" s="359"/>
      <c r="AS160" s="359"/>
      <c r="AT160" s="359"/>
      <c r="AU160" s="359"/>
      <c r="AV160" s="359"/>
    </row>
    <row r="161" spans="7:48" x14ac:dyDescent="0.35">
      <c r="G161" s="15"/>
      <c r="H161" s="15"/>
      <c r="I161" s="15"/>
      <c r="J161" s="359"/>
      <c r="K161" s="359"/>
      <c r="L161" s="359"/>
      <c r="M161" s="359"/>
      <c r="Q161" s="359"/>
      <c r="R161" s="359"/>
      <c r="S161" s="359"/>
      <c r="T161" s="359"/>
      <c r="X161" s="359"/>
      <c r="Y161" s="359"/>
      <c r="Z161" s="359"/>
      <c r="AA161" s="359"/>
      <c r="AE161" s="359"/>
      <c r="AF161" s="359"/>
      <c r="AG161" s="359"/>
      <c r="AH161" s="359"/>
      <c r="AL161" s="359"/>
      <c r="AM161" s="359"/>
      <c r="AN161" s="359"/>
      <c r="AO161" s="359"/>
      <c r="AS161" s="359"/>
      <c r="AT161" s="359"/>
      <c r="AU161" s="359"/>
      <c r="AV161" s="359"/>
    </row>
    <row r="162" spans="7:48" x14ac:dyDescent="0.35">
      <c r="G162" s="15"/>
      <c r="H162" s="15"/>
      <c r="I162" s="15"/>
      <c r="J162" s="359"/>
      <c r="K162" s="359"/>
      <c r="L162" s="359"/>
      <c r="M162" s="359"/>
      <c r="Q162" s="359"/>
      <c r="R162" s="359"/>
      <c r="S162" s="359"/>
      <c r="T162" s="359"/>
      <c r="X162" s="359"/>
      <c r="Y162" s="359"/>
      <c r="Z162" s="359"/>
      <c r="AA162" s="359"/>
      <c r="AE162" s="359"/>
      <c r="AF162" s="359"/>
      <c r="AG162" s="359"/>
      <c r="AH162" s="359"/>
      <c r="AL162" s="359"/>
      <c r="AM162" s="359"/>
      <c r="AN162" s="359"/>
      <c r="AO162" s="359"/>
      <c r="AS162" s="359"/>
      <c r="AT162" s="359"/>
      <c r="AU162" s="359"/>
      <c r="AV162" s="359"/>
    </row>
    <row r="163" spans="7:48" x14ac:dyDescent="0.35">
      <c r="G163" s="15"/>
      <c r="H163" s="15"/>
      <c r="I163" s="15"/>
      <c r="J163" s="359"/>
      <c r="K163" s="359"/>
      <c r="L163" s="359"/>
      <c r="M163" s="359"/>
      <c r="Q163" s="359"/>
      <c r="R163" s="359"/>
      <c r="S163" s="359"/>
      <c r="T163" s="359"/>
      <c r="X163" s="359"/>
      <c r="Y163" s="359"/>
      <c r="Z163" s="359"/>
      <c r="AA163" s="359"/>
      <c r="AE163" s="359"/>
      <c r="AF163" s="359"/>
      <c r="AG163" s="359"/>
      <c r="AH163" s="359"/>
      <c r="AL163" s="359"/>
      <c r="AM163" s="359"/>
      <c r="AN163" s="359"/>
      <c r="AO163" s="359"/>
      <c r="AS163" s="359"/>
      <c r="AT163" s="359"/>
      <c r="AU163" s="359"/>
      <c r="AV163" s="359"/>
    </row>
    <row r="164" spans="7:48" x14ac:dyDescent="0.35">
      <c r="G164" s="15"/>
      <c r="H164" s="15"/>
      <c r="I164" s="15"/>
      <c r="J164" s="359"/>
      <c r="K164" s="359"/>
      <c r="L164" s="359"/>
      <c r="M164" s="359"/>
      <c r="Q164" s="359"/>
      <c r="R164" s="359"/>
      <c r="S164" s="359"/>
      <c r="T164" s="359"/>
      <c r="X164" s="359"/>
      <c r="Y164" s="359"/>
      <c r="Z164" s="359"/>
      <c r="AA164" s="359"/>
      <c r="AE164" s="359"/>
      <c r="AF164" s="359"/>
      <c r="AG164" s="359"/>
      <c r="AH164" s="359"/>
      <c r="AL164" s="359"/>
      <c r="AM164" s="359"/>
      <c r="AN164" s="359"/>
      <c r="AO164" s="359"/>
      <c r="AS164" s="359"/>
      <c r="AT164" s="359"/>
      <c r="AU164" s="359"/>
      <c r="AV164" s="359"/>
    </row>
    <row r="165" spans="7:48" x14ac:dyDescent="0.35">
      <c r="G165" s="15"/>
      <c r="H165" s="15"/>
      <c r="I165" s="15"/>
      <c r="J165" s="359"/>
      <c r="K165" s="359"/>
      <c r="L165" s="359"/>
      <c r="M165" s="359"/>
      <c r="Q165" s="359"/>
      <c r="R165" s="359"/>
      <c r="S165" s="359"/>
      <c r="T165" s="359"/>
      <c r="X165" s="359"/>
      <c r="Y165" s="359"/>
      <c r="Z165" s="359"/>
      <c r="AA165" s="359"/>
      <c r="AE165" s="359"/>
      <c r="AF165" s="359"/>
      <c r="AG165" s="359"/>
      <c r="AH165" s="359"/>
      <c r="AL165" s="359"/>
      <c r="AM165" s="359"/>
      <c r="AN165" s="359"/>
      <c r="AO165" s="359"/>
      <c r="AS165" s="359"/>
      <c r="AT165" s="359"/>
      <c r="AU165" s="359"/>
      <c r="AV165" s="359"/>
    </row>
    <row r="166" spans="7:48" x14ac:dyDescent="0.35">
      <c r="G166" s="15"/>
      <c r="H166" s="15"/>
      <c r="I166" s="15"/>
      <c r="J166" s="359"/>
      <c r="K166" s="359"/>
      <c r="L166" s="359"/>
      <c r="M166" s="359"/>
      <c r="Q166" s="359"/>
      <c r="R166" s="359"/>
      <c r="S166" s="359"/>
      <c r="T166" s="359"/>
      <c r="X166" s="359"/>
      <c r="Y166" s="359"/>
      <c r="Z166" s="359"/>
      <c r="AA166" s="359"/>
      <c r="AE166" s="359"/>
      <c r="AF166" s="359"/>
      <c r="AG166" s="359"/>
      <c r="AH166" s="359"/>
      <c r="AL166" s="359"/>
      <c r="AM166" s="359"/>
      <c r="AN166" s="359"/>
      <c r="AO166" s="359"/>
      <c r="AS166" s="359"/>
      <c r="AT166" s="359"/>
      <c r="AU166" s="359"/>
      <c r="AV166" s="359"/>
    </row>
    <row r="167" spans="7:48" x14ac:dyDescent="0.35">
      <c r="G167" s="15"/>
      <c r="H167" s="15"/>
      <c r="I167" s="15"/>
      <c r="J167" s="359"/>
      <c r="K167" s="359"/>
      <c r="L167" s="359"/>
      <c r="M167" s="359"/>
      <c r="Q167" s="359"/>
      <c r="R167" s="359"/>
      <c r="S167" s="359"/>
      <c r="T167" s="359"/>
      <c r="X167" s="359"/>
      <c r="Y167" s="359"/>
      <c r="Z167" s="359"/>
      <c r="AA167" s="359"/>
      <c r="AE167" s="359"/>
      <c r="AF167" s="359"/>
      <c r="AG167" s="359"/>
      <c r="AH167" s="359"/>
      <c r="AL167" s="359"/>
      <c r="AM167" s="359"/>
      <c r="AN167" s="359"/>
      <c r="AO167" s="359"/>
      <c r="AS167" s="359"/>
      <c r="AT167" s="359"/>
      <c r="AU167" s="359"/>
      <c r="AV167" s="359"/>
    </row>
    <row r="168" spans="7:48" x14ac:dyDescent="0.35">
      <c r="G168" s="15"/>
      <c r="H168" s="15"/>
      <c r="I168" s="15"/>
      <c r="J168" s="359"/>
      <c r="K168" s="359"/>
      <c r="L168" s="359"/>
      <c r="M168" s="359"/>
      <c r="Q168" s="359"/>
      <c r="R168" s="359"/>
      <c r="S168" s="359"/>
      <c r="T168" s="359"/>
      <c r="X168" s="359"/>
      <c r="Y168" s="359"/>
      <c r="Z168" s="359"/>
      <c r="AA168" s="359"/>
      <c r="AE168" s="359"/>
      <c r="AF168" s="359"/>
      <c r="AG168" s="359"/>
      <c r="AH168" s="359"/>
      <c r="AL168" s="359"/>
      <c r="AM168" s="359"/>
      <c r="AN168" s="359"/>
      <c r="AO168" s="359"/>
      <c r="AS168" s="359"/>
      <c r="AT168" s="359"/>
      <c r="AU168" s="359"/>
      <c r="AV168" s="359"/>
    </row>
    <row r="169" spans="7:48" x14ac:dyDescent="0.35">
      <c r="G169" s="15"/>
      <c r="H169" s="15"/>
      <c r="I169" s="15"/>
      <c r="J169" s="359"/>
      <c r="K169" s="359"/>
      <c r="L169" s="359"/>
      <c r="M169" s="359"/>
      <c r="Q169" s="359"/>
      <c r="R169" s="359"/>
      <c r="S169" s="359"/>
      <c r="T169" s="359"/>
      <c r="X169" s="359"/>
      <c r="Y169" s="359"/>
      <c r="Z169" s="359"/>
      <c r="AA169" s="359"/>
      <c r="AE169" s="359"/>
      <c r="AF169" s="359"/>
      <c r="AG169" s="359"/>
      <c r="AH169" s="359"/>
      <c r="AL169" s="359"/>
      <c r="AM169" s="359"/>
      <c r="AN169" s="359"/>
      <c r="AO169" s="359"/>
      <c r="AS169" s="359"/>
      <c r="AT169" s="359"/>
      <c r="AU169" s="359"/>
      <c r="AV169" s="359"/>
    </row>
    <row r="170" spans="7:48" x14ac:dyDescent="0.35">
      <c r="G170" s="15"/>
      <c r="H170" s="15"/>
      <c r="I170" s="15"/>
      <c r="J170" s="359"/>
      <c r="K170" s="359"/>
      <c r="L170" s="359"/>
      <c r="M170" s="359"/>
      <c r="Q170" s="359"/>
      <c r="R170" s="359"/>
      <c r="S170" s="359"/>
      <c r="T170" s="359"/>
      <c r="X170" s="359"/>
      <c r="Y170" s="359"/>
      <c r="Z170" s="359"/>
      <c r="AA170" s="359"/>
      <c r="AE170" s="359"/>
      <c r="AF170" s="359"/>
      <c r="AG170" s="359"/>
      <c r="AH170" s="359"/>
      <c r="AL170" s="359"/>
      <c r="AM170" s="359"/>
      <c r="AN170" s="359"/>
      <c r="AO170" s="359"/>
      <c r="AS170" s="359"/>
      <c r="AT170" s="359"/>
      <c r="AU170" s="359"/>
      <c r="AV170" s="359"/>
    </row>
    <row r="171" spans="7:48" x14ac:dyDescent="0.35">
      <c r="G171" s="15"/>
      <c r="H171" s="15"/>
      <c r="I171" s="15"/>
      <c r="J171" s="359"/>
      <c r="K171" s="359"/>
      <c r="L171" s="359"/>
      <c r="M171" s="359"/>
      <c r="Q171" s="359"/>
      <c r="R171" s="359"/>
      <c r="S171" s="359"/>
      <c r="T171" s="359"/>
      <c r="X171" s="359"/>
      <c r="Y171" s="359"/>
      <c r="Z171" s="359"/>
      <c r="AA171" s="359"/>
      <c r="AE171" s="359"/>
      <c r="AF171" s="359"/>
      <c r="AG171" s="359"/>
      <c r="AH171" s="359"/>
      <c r="AL171" s="359"/>
      <c r="AM171" s="359"/>
      <c r="AN171" s="359"/>
      <c r="AO171" s="359"/>
      <c r="AS171" s="359"/>
      <c r="AT171" s="359"/>
      <c r="AU171" s="359"/>
      <c r="AV171" s="359"/>
    </row>
    <row r="172" spans="7:48" x14ac:dyDescent="0.35">
      <c r="G172" s="15"/>
      <c r="H172" s="15"/>
      <c r="I172" s="15"/>
      <c r="J172" s="359"/>
      <c r="K172" s="359"/>
      <c r="L172" s="359"/>
      <c r="M172" s="359"/>
      <c r="Q172" s="359"/>
      <c r="R172" s="359"/>
      <c r="S172" s="359"/>
      <c r="T172" s="359"/>
      <c r="X172" s="359"/>
      <c r="Y172" s="359"/>
      <c r="Z172" s="359"/>
      <c r="AA172" s="359"/>
      <c r="AE172" s="359"/>
      <c r="AF172" s="359"/>
      <c r="AG172" s="359"/>
      <c r="AH172" s="359"/>
      <c r="AL172" s="359"/>
      <c r="AM172" s="359"/>
      <c r="AN172" s="359"/>
      <c r="AO172" s="359"/>
      <c r="AS172" s="359"/>
      <c r="AT172" s="359"/>
      <c r="AU172" s="359"/>
      <c r="AV172" s="359"/>
    </row>
    <row r="173" spans="7:48" x14ac:dyDescent="0.35">
      <c r="G173" s="15"/>
      <c r="H173" s="15"/>
      <c r="I173" s="15"/>
      <c r="J173" s="359"/>
      <c r="K173" s="359"/>
      <c r="L173" s="359"/>
      <c r="M173" s="359"/>
      <c r="Q173" s="359"/>
      <c r="R173" s="359"/>
      <c r="S173" s="359"/>
      <c r="T173" s="359"/>
      <c r="X173" s="359"/>
      <c r="Y173" s="359"/>
      <c r="Z173" s="359"/>
      <c r="AA173" s="359"/>
      <c r="AE173" s="359"/>
      <c r="AF173" s="359"/>
      <c r="AG173" s="359"/>
      <c r="AH173" s="359"/>
      <c r="AL173" s="359"/>
      <c r="AM173" s="359"/>
      <c r="AN173" s="359"/>
      <c r="AO173" s="359"/>
      <c r="AS173" s="359"/>
      <c r="AT173" s="359"/>
      <c r="AU173" s="359"/>
      <c r="AV173" s="359"/>
    </row>
    <row r="174" spans="7:48" x14ac:dyDescent="0.35">
      <c r="G174" s="15"/>
      <c r="H174" s="15"/>
      <c r="I174" s="15"/>
      <c r="J174" s="359"/>
      <c r="K174" s="359"/>
      <c r="L174" s="359"/>
      <c r="M174" s="359"/>
      <c r="Q174" s="359"/>
      <c r="R174" s="359"/>
      <c r="S174" s="359"/>
      <c r="T174" s="359"/>
      <c r="X174" s="359"/>
      <c r="Y174" s="359"/>
      <c r="Z174" s="359"/>
      <c r="AA174" s="359"/>
      <c r="AE174" s="359"/>
      <c r="AF174" s="359"/>
      <c r="AG174" s="359"/>
      <c r="AH174" s="359"/>
      <c r="AL174" s="359"/>
      <c r="AM174" s="359"/>
      <c r="AN174" s="359"/>
      <c r="AO174" s="359"/>
      <c r="AS174" s="359"/>
      <c r="AT174" s="359"/>
      <c r="AU174" s="359"/>
      <c r="AV174" s="359"/>
    </row>
    <row r="175" spans="7:48" x14ac:dyDescent="0.35">
      <c r="G175" s="15"/>
      <c r="H175" s="15"/>
      <c r="I175" s="15"/>
      <c r="J175" s="359"/>
      <c r="K175" s="359"/>
      <c r="L175" s="359"/>
      <c r="M175" s="359"/>
      <c r="Q175" s="359"/>
      <c r="R175" s="359"/>
      <c r="S175" s="359"/>
      <c r="T175" s="359"/>
      <c r="X175" s="359"/>
      <c r="Y175" s="359"/>
      <c r="Z175" s="359"/>
      <c r="AA175" s="359"/>
      <c r="AE175" s="359"/>
      <c r="AF175" s="359"/>
      <c r="AG175" s="359"/>
      <c r="AH175" s="359"/>
      <c r="AL175" s="359"/>
      <c r="AM175" s="359"/>
      <c r="AN175" s="359"/>
      <c r="AO175" s="359"/>
      <c r="AS175" s="359"/>
      <c r="AT175" s="359"/>
      <c r="AU175" s="359"/>
      <c r="AV175" s="359"/>
    </row>
    <row r="176" spans="7:48" x14ac:dyDescent="0.35">
      <c r="G176" s="15"/>
      <c r="H176" s="15"/>
      <c r="I176" s="15"/>
      <c r="J176" s="359"/>
      <c r="K176" s="359"/>
      <c r="L176" s="359"/>
      <c r="M176" s="359"/>
      <c r="Q176" s="359"/>
      <c r="R176" s="359"/>
      <c r="S176" s="359"/>
      <c r="T176" s="359"/>
      <c r="X176" s="359"/>
      <c r="Y176" s="359"/>
      <c r="Z176" s="359"/>
      <c r="AA176" s="359"/>
      <c r="AE176" s="359"/>
      <c r="AF176" s="359"/>
      <c r="AG176" s="359"/>
      <c r="AH176" s="359"/>
      <c r="AL176" s="359"/>
      <c r="AM176" s="359"/>
      <c r="AN176" s="359"/>
      <c r="AO176" s="359"/>
      <c r="AS176" s="359"/>
      <c r="AT176" s="359"/>
      <c r="AU176" s="359"/>
      <c r="AV176" s="359"/>
    </row>
    <row r="177" spans="7:48" x14ac:dyDescent="0.35">
      <c r="G177" s="15"/>
      <c r="H177" s="15"/>
      <c r="I177" s="15"/>
      <c r="J177" s="359"/>
      <c r="K177" s="359"/>
      <c r="L177" s="359"/>
      <c r="M177" s="359"/>
      <c r="Q177" s="359"/>
      <c r="R177" s="359"/>
      <c r="S177" s="359"/>
      <c r="T177" s="359"/>
      <c r="X177" s="359"/>
      <c r="Y177" s="359"/>
      <c r="Z177" s="359"/>
      <c r="AA177" s="359"/>
      <c r="AE177" s="359"/>
      <c r="AF177" s="359"/>
      <c r="AG177" s="359"/>
      <c r="AH177" s="359"/>
      <c r="AL177" s="359"/>
      <c r="AM177" s="359"/>
      <c r="AN177" s="359"/>
      <c r="AO177" s="359"/>
      <c r="AS177" s="359"/>
      <c r="AT177" s="359"/>
      <c r="AU177" s="359"/>
      <c r="AV177" s="359"/>
    </row>
    <row r="178" spans="7:48" x14ac:dyDescent="0.35">
      <c r="G178" s="15"/>
      <c r="H178" s="15"/>
      <c r="I178" s="15"/>
      <c r="J178" s="359"/>
      <c r="K178" s="359"/>
      <c r="L178" s="359"/>
      <c r="M178" s="359"/>
      <c r="Q178" s="359"/>
      <c r="R178" s="359"/>
      <c r="S178" s="359"/>
      <c r="T178" s="359"/>
      <c r="X178" s="359"/>
      <c r="Y178" s="359"/>
      <c r="Z178" s="359"/>
      <c r="AA178" s="359"/>
      <c r="AE178" s="359"/>
      <c r="AF178" s="359"/>
      <c r="AG178" s="359"/>
      <c r="AH178" s="359"/>
      <c r="AL178" s="359"/>
      <c r="AM178" s="359"/>
      <c r="AN178" s="359"/>
      <c r="AO178" s="359"/>
      <c r="AS178" s="359"/>
      <c r="AT178" s="359"/>
      <c r="AU178" s="359"/>
      <c r="AV178" s="359"/>
    </row>
    <row r="179" spans="7:48" x14ac:dyDescent="0.35">
      <c r="G179" s="15"/>
      <c r="H179" s="15"/>
      <c r="I179" s="15"/>
      <c r="J179" s="359"/>
      <c r="K179" s="359"/>
      <c r="L179" s="359"/>
      <c r="M179" s="359"/>
      <c r="Q179" s="359"/>
      <c r="R179" s="359"/>
      <c r="S179" s="359"/>
      <c r="T179" s="359"/>
      <c r="X179" s="359"/>
      <c r="Y179" s="359"/>
      <c r="Z179" s="359"/>
      <c r="AA179" s="359"/>
      <c r="AE179" s="359"/>
      <c r="AF179" s="359"/>
      <c r="AG179" s="359"/>
      <c r="AH179" s="359"/>
      <c r="AL179" s="359"/>
      <c r="AM179" s="359"/>
      <c r="AN179" s="359"/>
      <c r="AO179" s="359"/>
      <c r="AS179" s="359"/>
      <c r="AT179" s="359"/>
      <c r="AU179" s="359"/>
      <c r="AV179" s="359"/>
    </row>
    <row r="180" spans="7:48" x14ac:dyDescent="0.35">
      <c r="G180" s="15"/>
      <c r="H180" s="15"/>
      <c r="I180" s="15"/>
      <c r="J180" s="359"/>
      <c r="K180" s="359"/>
      <c r="L180" s="359"/>
      <c r="M180" s="359"/>
      <c r="Q180" s="359"/>
      <c r="R180" s="359"/>
      <c r="S180" s="359"/>
      <c r="T180" s="359"/>
      <c r="X180" s="359"/>
      <c r="Y180" s="359"/>
      <c r="Z180" s="359"/>
      <c r="AA180" s="359"/>
      <c r="AE180" s="359"/>
      <c r="AF180" s="359"/>
      <c r="AG180" s="359"/>
      <c r="AH180" s="359"/>
      <c r="AL180" s="359"/>
      <c r="AM180" s="359"/>
      <c r="AN180" s="359"/>
      <c r="AO180" s="359"/>
      <c r="AS180" s="359"/>
      <c r="AT180" s="359"/>
      <c r="AU180" s="359"/>
      <c r="AV180" s="359"/>
    </row>
    <row r="181" spans="7:48" x14ac:dyDescent="0.35">
      <c r="G181" s="15"/>
      <c r="H181" s="15"/>
      <c r="I181" s="15"/>
      <c r="J181" s="359"/>
      <c r="K181" s="359"/>
      <c r="L181" s="359"/>
      <c r="M181" s="359"/>
      <c r="Q181" s="359"/>
      <c r="R181" s="359"/>
      <c r="S181" s="359"/>
      <c r="T181" s="359"/>
      <c r="X181" s="359"/>
      <c r="Y181" s="359"/>
      <c r="Z181" s="359"/>
      <c r="AA181" s="359"/>
      <c r="AE181" s="359"/>
      <c r="AF181" s="359"/>
      <c r="AG181" s="359"/>
      <c r="AH181" s="359"/>
      <c r="AL181" s="359"/>
      <c r="AM181" s="359"/>
      <c r="AN181" s="359"/>
      <c r="AO181" s="359"/>
      <c r="AS181" s="359"/>
      <c r="AT181" s="359"/>
      <c r="AU181" s="359"/>
      <c r="AV181" s="359"/>
    </row>
  </sheetData>
  <mergeCells count="32">
    <mergeCell ref="AV24:AV25"/>
    <mergeCell ref="AW24:AW25"/>
    <mergeCell ref="B67:D67"/>
    <mergeCell ref="B72:D72"/>
    <mergeCell ref="AA24:AA25"/>
    <mergeCell ref="AB24:AB25"/>
    <mergeCell ref="AH24:AH25"/>
    <mergeCell ref="AI24:AI25"/>
    <mergeCell ref="AO24:AO25"/>
    <mergeCell ref="AP24:AP25"/>
    <mergeCell ref="D24:D25"/>
    <mergeCell ref="M24:M25"/>
    <mergeCell ref="N24:N25"/>
    <mergeCell ref="T24:T25"/>
    <mergeCell ref="U24:U25"/>
    <mergeCell ref="AH23:AI23"/>
    <mergeCell ref="AK23:AM23"/>
    <mergeCell ref="AO23:AP23"/>
    <mergeCell ref="AR23:AT23"/>
    <mergeCell ref="AV23:AW23"/>
    <mergeCell ref="AD23:AF23"/>
    <mergeCell ref="A3:H3"/>
    <mergeCell ref="B12:J12"/>
    <mergeCell ref="B13:J13"/>
    <mergeCell ref="D16:J16"/>
    <mergeCell ref="G23:I23"/>
    <mergeCell ref="J23:L23"/>
    <mergeCell ref="M23:N23"/>
    <mergeCell ref="P23:R23"/>
    <mergeCell ref="T23:U23"/>
    <mergeCell ref="W23:Y23"/>
    <mergeCell ref="AA23:AB23"/>
  </mergeCells>
  <conditionalFormatting sqref="J80:M181">
    <cfRule type="cellIs" dxfId="51" priority="25" operator="lessThan">
      <formula>0</formula>
    </cfRule>
    <cfRule type="cellIs" dxfId="50" priority="26" operator="greaterThan">
      <formula>0</formula>
    </cfRule>
  </conditionalFormatting>
  <conditionalFormatting sqref="H77:J79">
    <cfRule type="cellIs" dxfId="49" priority="23" operator="lessThan">
      <formula>0</formula>
    </cfRule>
    <cfRule type="cellIs" dxfId="48" priority="24" operator="greaterThan">
      <formula>0</formula>
    </cfRule>
  </conditionalFormatting>
  <conditionalFormatting sqref="G77:G79">
    <cfRule type="cellIs" dxfId="47" priority="21" operator="lessThan">
      <formula>0</formula>
    </cfRule>
    <cfRule type="cellIs" dxfId="46" priority="22" operator="greaterThan">
      <formula>0</formula>
    </cfRule>
  </conditionalFormatting>
  <conditionalFormatting sqref="Q80:T181">
    <cfRule type="cellIs" dxfId="45" priority="19" operator="lessThan">
      <formula>0</formula>
    </cfRule>
    <cfRule type="cellIs" dxfId="44" priority="20" operator="greaterThan">
      <formula>0</formula>
    </cfRule>
  </conditionalFormatting>
  <conditionalFormatting sqref="Q77:Q79">
    <cfRule type="cellIs" dxfId="43" priority="17" operator="lessThan">
      <formula>0</formula>
    </cfRule>
    <cfRule type="cellIs" dxfId="42" priority="18" operator="greaterThan">
      <formula>0</formula>
    </cfRule>
  </conditionalFormatting>
  <conditionalFormatting sqref="X80:AA181">
    <cfRule type="cellIs" dxfId="41" priority="15" operator="lessThan">
      <formula>0</formula>
    </cfRule>
    <cfRule type="cellIs" dxfId="40" priority="16" operator="greaterThan">
      <formula>0</formula>
    </cfRule>
  </conditionalFormatting>
  <conditionalFormatting sqref="X77:X79">
    <cfRule type="cellIs" dxfId="39" priority="13" operator="lessThan">
      <formula>0</formula>
    </cfRule>
    <cfRule type="cellIs" dxfId="38" priority="14" operator="greaterThan">
      <formula>0</formula>
    </cfRule>
  </conditionalFormatting>
  <conditionalFormatting sqref="AE80:AH181">
    <cfRule type="cellIs" dxfId="37" priority="11" operator="lessThan">
      <formula>0</formula>
    </cfRule>
    <cfRule type="cellIs" dxfId="36" priority="12" operator="greaterThan">
      <formula>0</formula>
    </cfRule>
  </conditionalFormatting>
  <conditionalFormatting sqref="AE77:AE79">
    <cfRule type="cellIs" dxfId="35" priority="9" operator="lessThan">
      <formula>0</formula>
    </cfRule>
    <cfRule type="cellIs" dxfId="34" priority="10" operator="greaterThan">
      <formula>0</formula>
    </cfRule>
  </conditionalFormatting>
  <conditionalFormatting sqref="AL80:AO181">
    <cfRule type="cellIs" dxfId="33" priority="7" operator="lessThan">
      <formula>0</formula>
    </cfRule>
    <cfRule type="cellIs" dxfId="32" priority="8" operator="greaterThan">
      <formula>0</formula>
    </cfRule>
  </conditionalFormatting>
  <conditionalFormatting sqref="AL77:AL79">
    <cfRule type="cellIs" dxfId="31" priority="5" operator="lessThan">
      <formula>0</formula>
    </cfRule>
    <cfRule type="cellIs" dxfId="30" priority="6" operator="greaterThan">
      <formula>0</formula>
    </cfRule>
  </conditionalFormatting>
  <conditionalFormatting sqref="AS80:AV181">
    <cfRule type="cellIs" dxfId="29" priority="3" operator="lessThan">
      <formula>0</formula>
    </cfRule>
    <cfRule type="cellIs" dxfId="28" priority="4" operator="greaterThan">
      <formula>0</formula>
    </cfRule>
  </conditionalFormatting>
  <conditionalFormatting sqref="AS77:AS79">
    <cfRule type="cellIs" dxfId="27" priority="1" operator="lessThan">
      <formula>0</formula>
    </cfRule>
    <cfRule type="cellIs" dxfId="26" priority="2" operator="greaterThan">
      <formula>0</formula>
    </cfRule>
  </conditionalFormatting>
  <dataValidations count="6">
    <dataValidation type="list" allowBlank="1" showInputMessage="1" showErrorMessage="1" sqref="D30" xr:uid="{E2FC7072-96D3-48F8-8574-A29D3495EE73}">
      <formula1>"per 30 days, per kWh, per kW, per kVA"</formula1>
    </dataValidation>
    <dataValidation type="list" allowBlank="1" showInputMessage="1" showErrorMessage="1" sqref="D26" xr:uid="{F6F15A9D-044B-4C54-A71C-4417C91CDFEE}">
      <formula1>"per device per 30 days, per kWh, per kW, per kVA"</formula1>
    </dataValidation>
    <dataValidation type="list" allowBlank="1" showInputMessage="1" showErrorMessage="1" sqref="D19" xr:uid="{93E29773-0DD2-447B-AA14-14156B80BD86}">
      <formula1>"TOU, non-TOU"</formula1>
    </dataValidation>
    <dataValidation type="list" allowBlank="1" showInputMessage="1" showErrorMessage="1" prompt="Select Charge Unit - per 30 days, per kWh, per kW, per kVA." sqref="D49:D50 D52:D62 D27:D29 D44:D47 D31:D42" xr:uid="{C9402BD4-E673-42FE-B61E-914CDB2009D1}">
      <formula1>"per 30 days, per kWh, per kW, per kVA"</formula1>
    </dataValidation>
    <dataValidation type="list" allowBlank="1" showInputMessage="1" showErrorMessage="1" sqref="E49:E50 E44:E47 E26:E42 E73 E68 E52:E63" xr:uid="{775A32A5-AA4E-4B06-A8DE-94504067CEE6}">
      <formula1>#REF!</formula1>
    </dataValidation>
    <dataValidation type="list" allowBlank="1" showInputMessage="1" showErrorMessage="1" prompt="Select Charge Unit - monthly, per kWh, per kW" sqref="D73 D68 D63" xr:uid="{0E6774C7-22BC-4994-82DA-4F5E642091D2}">
      <formula1>"Monthly, per kWh, per kW"</formula1>
    </dataValidation>
  </dataValidations>
  <printOptions horizontalCentered="1"/>
  <pageMargins left="0.31496062992125984" right="0.15748031496062992" top="0.59055118110236227" bottom="0.51181102362204722" header="0.31496062992125984" footer="0.31496062992125984"/>
  <pageSetup paperSize="3" scale="51" fitToHeight="0" orientation="landscape" r:id="rId1"/>
  <headerFooter>
    <oddHeader>&amp;RToronto Hydro-Electric System Limited
EB-2017-0077
DRAFT RATE ORDER UPDATE
Schedule 4-2
Filed:  2017 Aug 18
Page &amp;P of &amp;N</oddHeader>
    <oddFooter>&amp;C&amp;A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11</xdr:col>
                    <xdr:colOff>133350</xdr:colOff>
                    <xdr:row>19</xdr:row>
                    <xdr:rowOff>95250</xdr:rowOff>
                  </from>
                  <to>
                    <xdr:col>16</xdr:col>
                    <xdr:colOff>762000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7</xdr:col>
                    <xdr:colOff>704850</xdr:colOff>
                    <xdr:row>20</xdr:row>
                    <xdr:rowOff>19050</xdr:rowOff>
                  </from>
                  <to>
                    <xdr:col>9</xdr:col>
                    <xdr:colOff>742950</xdr:colOff>
                    <xdr:row>21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32DCB-5039-456A-BD1C-265A346E9DD6}">
  <sheetPr>
    <pageSetUpPr fitToPage="1"/>
  </sheetPr>
  <dimension ref="A1:BE129"/>
  <sheetViews>
    <sheetView topLeftCell="B1" zoomScale="90" zoomScaleNormal="90" workbookViewId="0">
      <pane xSplit="3" topLeftCell="E1" activePane="topRight" state="frozen"/>
      <selection activeCell="I222" sqref="I222"/>
      <selection pane="topRight" activeCell="K8" sqref="K8"/>
    </sheetView>
  </sheetViews>
  <sheetFormatPr defaultColWidth="9.26953125" defaultRowHeight="14.5" x14ac:dyDescent="0.35"/>
  <cols>
    <col min="1" max="1" width="1.7265625" style="229" customWidth="1"/>
    <col min="2" max="2" width="125.26953125" style="229" bestFit="1" customWidth="1"/>
    <col min="3" max="3" width="1.54296875" style="229" customWidth="1"/>
    <col min="4" max="4" width="23.26953125" style="358" bestFit="1" customWidth="1"/>
    <col min="5" max="6" width="1.26953125" style="229" customWidth="1"/>
    <col min="7" max="14" width="11.81640625" style="229" customWidth="1"/>
    <col min="15" max="15" width="0.26953125" style="229" customWidth="1"/>
    <col min="16" max="18" width="11.81640625" style="229" customWidth="1"/>
    <col min="19" max="19" width="0.453125" style="229" customWidth="1"/>
    <col min="20" max="21" width="11.81640625" style="229" customWidth="1"/>
    <col min="22" max="22" width="0.26953125" style="229" customWidth="1"/>
    <col min="23" max="25" width="11.81640625" style="229" customWidth="1"/>
    <col min="26" max="26" width="0.453125" style="229" customWidth="1"/>
    <col min="27" max="28" width="11.81640625" style="229" customWidth="1"/>
    <col min="29" max="29" width="0.26953125" style="229" customWidth="1"/>
    <col min="30" max="32" width="11.81640625" style="229" customWidth="1"/>
    <col min="33" max="33" width="0.26953125" style="229" customWidth="1"/>
    <col min="34" max="35" width="11.81640625" style="229" customWidth="1"/>
    <col min="36" max="36" width="0.453125" style="229" customWidth="1"/>
    <col min="37" max="39" width="11.81640625" style="229" customWidth="1"/>
    <col min="40" max="40" width="0.7265625" style="229" customWidth="1"/>
    <col min="41" max="42" width="11.81640625" style="229" customWidth="1"/>
    <col min="43" max="43" width="0.453125" style="229" customWidth="1"/>
    <col min="44" max="46" width="12" style="229" customWidth="1"/>
    <col min="47" max="47" width="0.7265625" style="229" customWidth="1"/>
    <col min="48" max="51" width="12" style="229" customWidth="1"/>
    <col min="52" max="16384" width="9.26953125" style="229"/>
  </cols>
  <sheetData>
    <row r="1" spans="1:51" s="7" customFormat="1" ht="20" x14ac:dyDescent="0.35">
      <c r="A1" s="1"/>
      <c r="B1" s="526"/>
      <c r="C1" s="2"/>
      <c r="D1" s="523"/>
      <c r="E1" s="2"/>
      <c r="F1" s="2"/>
      <c r="G1" s="2"/>
      <c r="H1" s="2"/>
      <c r="I1" s="1"/>
      <c r="J1" s="1"/>
      <c r="N1" s="7">
        <v>1</v>
      </c>
      <c r="O1" s="7">
        <v>1</v>
      </c>
      <c r="Q1" s="1"/>
      <c r="U1" s="7">
        <v>1</v>
      </c>
      <c r="V1" s="7">
        <v>1</v>
      </c>
      <c r="X1" s="1"/>
      <c r="AB1" s="7">
        <v>1</v>
      </c>
      <c r="AC1" s="7">
        <v>1</v>
      </c>
      <c r="AE1" s="1"/>
      <c r="AI1" s="7">
        <v>1</v>
      </c>
      <c r="AJ1" s="7">
        <v>1</v>
      </c>
      <c r="AL1" s="1"/>
      <c r="AP1" s="7">
        <v>1</v>
      </c>
      <c r="AQ1" s="7">
        <v>1</v>
      </c>
      <c r="AS1" s="1"/>
      <c r="AW1" s="7">
        <v>1</v>
      </c>
      <c r="AX1" s="7">
        <v>1</v>
      </c>
    </row>
    <row r="2" spans="1:51" x14ac:dyDescent="0.35">
      <c r="A2" s="237"/>
      <c r="B2" s="237"/>
      <c r="C2" s="237"/>
      <c r="D2" s="238"/>
      <c r="E2" s="237"/>
      <c r="F2" s="237"/>
      <c r="G2" s="237"/>
      <c r="H2" s="237"/>
      <c r="L2" s="9"/>
      <c r="M2" s="9"/>
      <c r="N2" s="9"/>
      <c r="O2" s="9"/>
      <c r="P2" s="9"/>
      <c r="S2" s="9"/>
      <c r="T2" s="9"/>
      <c r="U2" s="9"/>
      <c r="V2" s="9"/>
      <c r="W2" s="9"/>
      <c r="Z2" s="9"/>
      <c r="AA2" s="9"/>
      <c r="AB2" s="9"/>
      <c r="AC2" s="9"/>
      <c r="AD2" s="9"/>
      <c r="AG2" s="9"/>
      <c r="AH2" s="9"/>
      <c r="AI2" s="9"/>
      <c r="AJ2" s="9"/>
      <c r="AK2" s="9"/>
      <c r="AN2" s="9"/>
      <c r="AO2" s="9"/>
      <c r="AP2" s="9"/>
      <c r="AQ2" s="9"/>
      <c r="AR2" s="9"/>
      <c r="AU2" s="9"/>
      <c r="AV2" s="9"/>
      <c r="AW2" s="9"/>
      <c r="AX2" s="9"/>
      <c r="AY2" s="9"/>
    </row>
    <row r="3" spans="1:51" ht="18" x14ac:dyDescent="0.4">
      <c r="A3" s="237"/>
      <c r="B3" s="540" t="s">
        <v>0</v>
      </c>
      <c r="C3" s="540"/>
      <c r="D3" s="540"/>
      <c r="E3" s="540"/>
      <c r="F3" s="540"/>
      <c r="G3" s="540"/>
      <c r="H3" s="540"/>
      <c r="I3" s="540"/>
      <c r="J3" s="540"/>
      <c r="L3" s="9"/>
      <c r="M3" s="9"/>
      <c r="N3" s="9"/>
      <c r="O3" s="9"/>
      <c r="P3" s="9"/>
      <c r="Q3" s="9"/>
      <c r="S3" s="9"/>
      <c r="T3" s="9"/>
      <c r="U3" s="9"/>
      <c r="V3" s="9"/>
      <c r="W3" s="9"/>
      <c r="X3" s="9"/>
      <c r="Z3" s="9"/>
      <c r="AA3" s="9"/>
      <c r="AB3" s="9"/>
      <c r="AC3" s="9"/>
      <c r="AD3" s="9"/>
      <c r="AE3" s="9"/>
      <c r="AG3" s="9"/>
      <c r="AH3" s="9"/>
      <c r="AI3" s="9"/>
      <c r="AJ3" s="9"/>
      <c r="AK3" s="9"/>
      <c r="AL3" s="9"/>
      <c r="AN3" s="9"/>
      <c r="AO3" s="9"/>
      <c r="AP3" s="9"/>
      <c r="AQ3" s="9"/>
      <c r="AR3" s="9"/>
      <c r="AS3" s="9"/>
      <c r="AU3" s="9"/>
      <c r="AV3" s="9"/>
      <c r="AW3" s="9"/>
      <c r="AX3" s="9"/>
      <c r="AY3" s="9"/>
    </row>
    <row r="4" spans="1:51" ht="18" x14ac:dyDescent="0.4">
      <c r="A4" s="237"/>
      <c r="B4" s="540" t="s">
        <v>1</v>
      </c>
      <c r="C4" s="540"/>
      <c r="D4" s="540"/>
      <c r="E4" s="540"/>
      <c r="F4" s="540"/>
      <c r="G4" s="540"/>
      <c r="H4" s="540"/>
      <c r="I4" s="540"/>
      <c r="J4" s="540"/>
      <c r="L4" s="9"/>
      <c r="M4" s="9"/>
      <c r="N4" s="9"/>
      <c r="O4" s="9"/>
      <c r="P4" s="9"/>
      <c r="Q4" s="9"/>
      <c r="S4" s="9"/>
      <c r="T4" s="9"/>
      <c r="U4" s="9"/>
      <c r="V4" s="9"/>
      <c r="W4" s="9"/>
      <c r="X4" s="9"/>
      <c r="Z4" s="9"/>
      <c r="AA4" s="9"/>
      <c r="AB4" s="9"/>
      <c r="AC4" s="9"/>
      <c r="AD4" s="9"/>
      <c r="AE4" s="9"/>
      <c r="AG4" s="9"/>
      <c r="AH4" s="9"/>
      <c r="AI4" s="9"/>
      <c r="AJ4" s="9"/>
      <c r="AK4" s="9"/>
      <c r="AL4" s="9"/>
      <c r="AN4" s="9"/>
      <c r="AO4" s="9"/>
      <c r="AP4" s="9"/>
      <c r="AQ4" s="9"/>
      <c r="AR4" s="9"/>
      <c r="AS4" s="9"/>
      <c r="AU4" s="9"/>
      <c r="AV4" s="9"/>
      <c r="AW4" s="9"/>
      <c r="AX4" s="9"/>
      <c r="AY4" s="9"/>
    </row>
    <row r="5" spans="1:51" x14ac:dyDescent="0.35">
      <c r="A5" s="237"/>
      <c r="B5" s="237"/>
      <c r="C5" s="237"/>
      <c r="D5" s="238"/>
      <c r="E5" s="237"/>
      <c r="F5" s="237"/>
      <c r="G5" s="237"/>
      <c r="H5" s="237"/>
      <c r="L5" s="9"/>
      <c r="M5" s="9"/>
      <c r="N5" s="9"/>
      <c r="O5" s="9"/>
      <c r="P5" s="9"/>
      <c r="S5" s="9"/>
      <c r="T5" s="9"/>
      <c r="U5" s="9"/>
      <c r="V5" s="9"/>
      <c r="W5" s="9"/>
      <c r="Z5" s="9"/>
      <c r="AA5" s="9"/>
      <c r="AB5" s="9"/>
      <c r="AC5" s="9"/>
      <c r="AD5" s="9"/>
      <c r="AG5" s="9"/>
      <c r="AH5" s="9"/>
      <c r="AI5" s="9"/>
      <c r="AJ5" s="9"/>
      <c r="AK5" s="9"/>
      <c r="AN5" s="9"/>
      <c r="AO5" s="9"/>
      <c r="AP5" s="9"/>
      <c r="AQ5" s="9"/>
      <c r="AR5" s="9"/>
      <c r="AU5" s="9"/>
      <c r="AV5" s="9"/>
      <c r="AW5" s="9"/>
      <c r="AX5" s="9"/>
      <c r="AY5" s="9"/>
    </row>
    <row r="6" spans="1:51" x14ac:dyDescent="0.35">
      <c r="A6" s="237"/>
      <c r="B6" s="237"/>
      <c r="C6" s="237"/>
      <c r="D6" s="238"/>
      <c r="E6" s="237"/>
      <c r="F6" s="237"/>
      <c r="G6" s="237"/>
      <c r="H6" s="237"/>
      <c r="L6" s="9"/>
      <c r="M6" s="9"/>
      <c r="N6" s="9"/>
      <c r="O6" s="9"/>
      <c r="P6" s="9"/>
      <c r="S6" s="9"/>
      <c r="T6" s="9"/>
      <c r="U6" s="9"/>
      <c r="V6" s="9"/>
      <c r="W6" s="9"/>
      <c r="Z6" s="9"/>
      <c r="AA6" s="9"/>
      <c r="AB6" s="9"/>
      <c r="AC6" s="9"/>
      <c r="AD6" s="9"/>
      <c r="AG6" s="9"/>
      <c r="AH6" s="9"/>
      <c r="AI6" s="9"/>
      <c r="AJ6" s="9"/>
      <c r="AK6" s="9"/>
      <c r="AN6" s="9"/>
      <c r="AO6" s="9"/>
      <c r="AP6" s="9"/>
      <c r="AQ6" s="9"/>
      <c r="AR6" s="9"/>
      <c r="AU6" s="9"/>
      <c r="AV6" s="9"/>
      <c r="AW6" s="9"/>
      <c r="AX6" s="9"/>
      <c r="AY6" s="9"/>
    </row>
    <row r="7" spans="1:51" ht="15.5" x14ac:dyDescent="0.35">
      <c r="A7" s="237"/>
      <c r="B7" s="239" t="s">
        <v>2</v>
      </c>
      <c r="C7" s="237"/>
      <c r="D7" s="541" t="s">
        <v>95</v>
      </c>
      <c r="E7" s="541"/>
      <c r="F7" s="541"/>
      <c r="G7" s="541"/>
      <c r="H7" s="541"/>
      <c r="I7" s="541"/>
      <c r="J7" s="541"/>
      <c r="M7" s="511"/>
      <c r="T7" s="511"/>
      <c r="AA7" s="511"/>
      <c r="AH7" s="511"/>
      <c r="AO7" s="511"/>
      <c r="AV7" s="511"/>
    </row>
    <row r="8" spans="1:51" ht="15.5" x14ac:dyDescent="0.35">
      <c r="A8" s="237"/>
      <c r="B8" s="240"/>
      <c r="C8" s="237"/>
      <c r="D8" s="241"/>
      <c r="E8" s="241"/>
      <c r="F8" s="242"/>
      <c r="G8" s="242"/>
      <c r="H8" s="242"/>
      <c r="I8" s="242"/>
      <c r="J8" s="242"/>
      <c r="K8" s="243"/>
      <c r="L8" s="243"/>
      <c r="M8" s="242"/>
      <c r="N8" s="243"/>
      <c r="O8" s="243"/>
      <c r="P8" s="243"/>
      <c r="Q8" s="242"/>
      <c r="R8" s="243"/>
      <c r="S8" s="243"/>
      <c r="T8" s="242"/>
      <c r="U8" s="243"/>
      <c r="V8" s="243"/>
      <c r="W8" s="243"/>
      <c r="X8" s="242"/>
      <c r="Y8" s="243"/>
      <c r="Z8" s="243"/>
      <c r="AA8" s="242"/>
      <c r="AB8" s="243"/>
      <c r="AC8" s="243"/>
      <c r="AD8" s="243"/>
      <c r="AE8" s="242"/>
      <c r="AF8" s="243"/>
      <c r="AG8" s="243"/>
      <c r="AH8" s="242"/>
      <c r="AI8" s="243"/>
      <c r="AJ8" s="243"/>
      <c r="AK8" s="243"/>
      <c r="AL8" s="242"/>
      <c r="AM8" s="243"/>
      <c r="AN8" s="243"/>
      <c r="AO8" s="242"/>
      <c r="AP8" s="243"/>
      <c r="AQ8" s="243"/>
      <c r="AR8" s="243"/>
      <c r="AS8" s="242"/>
      <c r="AT8" s="243"/>
      <c r="AU8" s="243"/>
      <c r="AV8" s="242"/>
      <c r="AW8" s="243"/>
      <c r="AX8" s="243"/>
      <c r="AY8" s="243"/>
    </row>
    <row r="9" spans="1:51" ht="15.5" x14ac:dyDescent="0.35">
      <c r="A9" s="237"/>
      <c r="B9" s="239" t="s">
        <v>4</v>
      </c>
      <c r="C9" s="237"/>
      <c r="D9" s="244" t="s">
        <v>57</v>
      </c>
      <c r="E9" s="241"/>
      <c r="F9" s="242"/>
      <c r="G9" s="512" t="s">
        <v>96</v>
      </c>
      <c r="H9" s="242"/>
      <c r="I9" s="245"/>
      <c r="J9" s="242"/>
      <c r="K9" s="246"/>
      <c r="L9" s="243"/>
      <c r="M9" s="245"/>
      <c r="N9" s="243"/>
      <c r="O9" s="247"/>
      <c r="P9" s="248"/>
      <c r="Q9" s="242"/>
      <c r="R9" s="246"/>
      <c r="S9" s="243"/>
      <c r="T9" s="245"/>
      <c r="U9" s="243"/>
      <c r="V9" s="247"/>
      <c r="W9" s="248"/>
      <c r="X9" s="242"/>
      <c r="Y9" s="246"/>
      <c r="Z9" s="243"/>
      <c r="AA9" s="245"/>
      <c r="AB9" s="243"/>
      <c r="AC9" s="247"/>
      <c r="AD9" s="248"/>
      <c r="AE9" s="242"/>
      <c r="AF9" s="246"/>
      <c r="AG9" s="243"/>
      <c r="AH9" s="245"/>
      <c r="AI9" s="243"/>
      <c r="AJ9" s="247"/>
      <c r="AK9" s="248"/>
      <c r="AL9" s="242"/>
      <c r="AM9" s="246"/>
      <c r="AN9" s="243"/>
      <c r="AO9" s="245"/>
      <c r="AP9" s="243"/>
      <c r="AQ9" s="247"/>
      <c r="AR9" s="248"/>
      <c r="AS9" s="242"/>
      <c r="AT9" s="246"/>
      <c r="AU9" s="243"/>
      <c r="AV9" s="245"/>
      <c r="AW9" s="243"/>
      <c r="AX9" s="247"/>
      <c r="AY9" s="248"/>
    </row>
    <row r="10" spans="1:51" ht="15.5" x14ac:dyDescent="0.35">
      <c r="A10" s="237"/>
      <c r="B10" s="240"/>
      <c r="C10" s="237"/>
      <c r="D10" s="241"/>
      <c r="E10" s="241"/>
      <c r="F10" s="241"/>
      <c r="G10" s="466">
        <v>1</v>
      </c>
      <c r="H10" s="464" t="s">
        <v>97</v>
      </c>
      <c r="I10" s="241"/>
      <c r="J10" s="241"/>
      <c r="K10" s="467"/>
      <c r="Q10" s="241"/>
      <c r="X10" s="241"/>
      <c r="AE10" s="241"/>
      <c r="AL10" s="241"/>
      <c r="AS10" s="241"/>
    </row>
    <row r="11" spans="1:51" x14ac:dyDescent="0.35">
      <c r="A11" s="237"/>
      <c r="B11" s="249"/>
      <c r="C11" s="237"/>
      <c r="D11" s="250" t="s">
        <v>6</v>
      </c>
      <c r="E11" s="251"/>
      <c r="F11" s="237"/>
      <c r="G11" s="466">
        <v>280</v>
      </c>
      <c r="H11" s="251" t="s">
        <v>7</v>
      </c>
      <c r="I11" s="237"/>
      <c r="J11" s="237"/>
      <c r="K11" s="513"/>
      <c r="Q11" s="237"/>
      <c r="X11" s="237"/>
      <c r="AE11" s="237"/>
      <c r="AL11" s="237"/>
      <c r="AS11" s="237"/>
    </row>
    <row r="12" spans="1:51" x14ac:dyDescent="0.35">
      <c r="A12" s="237"/>
      <c r="B12" s="504"/>
      <c r="C12" s="237"/>
      <c r="E12" s="237"/>
      <c r="F12" s="237"/>
      <c r="G12" s="237"/>
      <c r="H12" s="237"/>
      <c r="I12" s="237"/>
      <c r="J12" s="237"/>
      <c r="M12" s="467"/>
      <c r="Q12" s="237"/>
      <c r="T12" s="467"/>
      <c r="X12" s="237"/>
      <c r="AA12" s="467"/>
      <c r="AE12" s="237"/>
      <c r="AH12" s="467"/>
      <c r="AL12" s="237"/>
      <c r="AO12" s="467"/>
      <c r="AS12" s="237"/>
      <c r="AV12" s="467"/>
    </row>
    <row r="13" spans="1:51" s="15" customFormat="1" x14ac:dyDescent="0.35">
      <c r="A13" s="13"/>
      <c r="B13" s="39"/>
      <c r="C13" s="13"/>
      <c r="D13" s="48"/>
      <c r="E13" s="46"/>
      <c r="F13" s="13"/>
      <c r="G13" s="542" t="str">
        <f>'STREET LIGHTING SERVICE'!G23:I23</f>
        <v>2023 Board-Approved</v>
      </c>
      <c r="H13" s="543"/>
      <c r="I13" s="544"/>
      <c r="J13" s="542" t="s">
        <v>9</v>
      </c>
      <c r="K13" s="543"/>
      <c r="L13" s="544"/>
      <c r="M13" s="542" t="s">
        <v>10</v>
      </c>
      <c r="N13" s="544"/>
      <c r="O13" s="254"/>
      <c r="P13" s="542" t="s">
        <v>11</v>
      </c>
      <c r="Q13" s="543"/>
      <c r="R13" s="544"/>
      <c r="S13" s="13"/>
      <c r="T13" s="542" t="s">
        <v>10</v>
      </c>
      <c r="U13" s="544"/>
      <c r="V13" s="255"/>
      <c r="W13" s="542" t="s">
        <v>12</v>
      </c>
      <c r="X13" s="543"/>
      <c r="Y13" s="544"/>
      <c r="Z13" s="13"/>
      <c r="AA13" s="542" t="s">
        <v>10</v>
      </c>
      <c r="AB13" s="544"/>
      <c r="AC13" s="255"/>
      <c r="AD13" s="542" t="s">
        <v>13</v>
      </c>
      <c r="AE13" s="543"/>
      <c r="AF13" s="544"/>
      <c r="AG13" s="13"/>
      <c r="AH13" s="542" t="s">
        <v>10</v>
      </c>
      <c r="AI13" s="544"/>
      <c r="AJ13" s="255"/>
      <c r="AK13" s="542" t="s">
        <v>14</v>
      </c>
      <c r="AL13" s="543"/>
      <c r="AM13" s="544"/>
      <c r="AN13" s="13"/>
      <c r="AO13" s="542" t="s">
        <v>10</v>
      </c>
      <c r="AP13" s="544"/>
      <c r="AQ13" s="255"/>
      <c r="AR13" s="542" t="s">
        <v>15</v>
      </c>
      <c r="AS13" s="543"/>
      <c r="AT13" s="544"/>
      <c r="AU13" s="13"/>
      <c r="AV13" s="542" t="s">
        <v>10</v>
      </c>
      <c r="AW13" s="544"/>
    </row>
    <row r="14" spans="1:51" x14ac:dyDescent="0.35">
      <c r="A14" s="237"/>
      <c r="B14" s="486"/>
      <c r="C14" s="237"/>
      <c r="D14" s="554" t="s">
        <v>16</v>
      </c>
      <c r="E14" s="425"/>
      <c r="F14" s="237"/>
      <c r="G14" s="426" t="s">
        <v>17</v>
      </c>
      <c r="H14" s="427" t="s">
        <v>18</v>
      </c>
      <c r="I14" s="428" t="s">
        <v>19</v>
      </c>
      <c r="J14" s="426" t="s">
        <v>17</v>
      </c>
      <c r="K14" s="427" t="s">
        <v>18</v>
      </c>
      <c r="L14" s="428" t="s">
        <v>19</v>
      </c>
      <c r="M14" s="555" t="s">
        <v>20</v>
      </c>
      <c r="N14" s="556" t="s">
        <v>21</v>
      </c>
      <c r="O14" s="428"/>
      <c r="P14" s="426" t="s">
        <v>17</v>
      </c>
      <c r="Q14" s="427" t="s">
        <v>18</v>
      </c>
      <c r="R14" s="428" t="s">
        <v>19</v>
      </c>
      <c r="S14" s="237"/>
      <c r="T14" s="555" t="s">
        <v>20</v>
      </c>
      <c r="U14" s="556" t="s">
        <v>21</v>
      </c>
      <c r="V14" s="243"/>
      <c r="W14" s="426" t="s">
        <v>17</v>
      </c>
      <c r="X14" s="427" t="s">
        <v>18</v>
      </c>
      <c r="Y14" s="428" t="s">
        <v>19</v>
      </c>
      <c r="Z14" s="237"/>
      <c r="AA14" s="555" t="s">
        <v>20</v>
      </c>
      <c r="AB14" s="556" t="s">
        <v>21</v>
      </c>
      <c r="AC14" s="243"/>
      <c r="AD14" s="426" t="s">
        <v>17</v>
      </c>
      <c r="AE14" s="427" t="s">
        <v>18</v>
      </c>
      <c r="AF14" s="428" t="s">
        <v>19</v>
      </c>
      <c r="AG14" s="237"/>
      <c r="AH14" s="555" t="s">
        <v>20</v>
      </c>
      <c r="AI14" s="556" t="s">
        <v>21</v>
      </c>
      <c r="AJ14" s="243"/>
      <c r="AK14" s="426" t="s">
        <v>17</v>
      </c>
      <c r="AL14" s="427" t="s">
        <v>18</v>
      </c>
      <c r="AM14" s="428" t="s">
        <v>19</v>
      </c>
      <c r="AN14" s="237"/>
      <c r="AO14" s="555" t="s">
        <v>20</v>
      </c>
      <c r="AP14" s="556" t="s">
        <v>21</v>
      </c>
      <c r="AQ14" s="243"/>
      <c r="AR14" s="426" t="s">
        <v>17</v>
      </c>
      <c r="AS14" s="427" t="s">
        <v>18</v>
      </c>
      <c r="AT14" s="428" t="s">
        <v>19</v>
      </c>
      <c r="AU14" s="237"/>
      <c r="AV14" s="555" t="s">
        <v>20</v>
      </c>
      <c r="AW14" s="556" t="s">
        <v>21</v>
      </c>
    </row>
    <row r="15" spans="1:51" x14ac:dyDescent="0.35">
      <c r="A15" s="237"/>
      <c r="B15" s="486"/>
      <c r="C15" s="237"/>
      <c r="D15" s="546"/>
      <c r="E15" s="425"/>
      <c r="F15" s="237"/>
      <c r="G15" s="429" t="s">
        <v>22</v>
      </c>
      <c r="H15" s="430"/>
      <c r="I15" s="430" t="s">
        <v>22</v>
      </c>
      <c r="J15" s="429" t="s">
        <v>22</v>
      </c>
      <c r="K15" s="430"/>
      <c r="L15" s="430" t="s">
        <v>22</v>
      </c>
      <c r="M15" s="548"/>
      <c r="N15" s="550"/>
      <c r="O15" s="430"/>
      <c r="P15" s="429" t="s">
        <v>22</v>
      </c>
      <c r="Q15" s="430"/>
      <c r="R15" s="430" t="s">
        <v>22</v>
      </c>
      <c r="S15" s="237"/>
      <c r="T15" s="548"/>
      <c r="U15" s="550"/>
      <c r="V15" s="243"/>
      <c r="W15" s="429" t="s">
        <v>22</v>
      </c>
      <c r="X15" s="430"/>
      <c r="Y15" s="430" t="s">
        <v>22</v>
      </c>
      <c r="Z15" s="237"/>
      <c r="AA15" s="548"/>
      <c r="AB15" s="550"/>
      <c r="AC15" s="243"/>
      <c r="AD15" s="429" t="s">
        <v>22</v>
      </c>
      <c r="AE15" s="430"/>
      <c r="AF15" s="430" t="s">
        <v>22</v>
      </c>
      <c r="AG15" s="237"/>
      <c r="AH15" s="548"/>
      <c r="AI15" s="550"/>
      <c r="AJ15" s="243"/>
      <c r="AK15" s="429" t="s">
        <v>22</v>
      </c>
      <c r="AL15" s="430"/>
      <c r="AM15" s="430" t="s">
        <v>22</v>
      </c>
      <c r="AN15" s="237"/>
      <c r="AO15" s="548"/>
      <c r="AP15" s="550"/>
      <c r="AQ15" s="243"/>
      <c r="AR15" s="429" t="s">
        <v>22</v>
      </c>
      <c r="AS15" s="430"/>
      <c r="AT15" s="430" t="s">
        <v>22</v>
      </c>
      <c r="AU15" s="237"/>
      <c r="AV15" s="548"/>
      <c r="AW15" s="550"/>
    </row>
    <row r="16" spans="1:51" x14ac:dyDescent="0.35">
      <c r="A16" s="237"/>
      <c r="B16" s="285" t="s">
        <v>23</v>
      </c>
      <c r="C16" s="262"/>
      <c r="D16" s="263" t="s">
        <v>24</v>
      </c>
      <c r="E16" s="262"/>
      <c r="F16" s="264"/>
      <c r="G16" s="110">
        <v>6.84</v>
      </c>
      <c r="H16" s="514">
        <v>1</v>
      </c>
      <c r="I16" s="284">
        <f t="shared" ref="I16:I29" si="0">H16*G16</f>
        <v>6.84</v>
      </c>
      <c r="J16" s="110">
        <v>7.15</v>
      </c>
      <c r="K16" s="514">
        <v>1</v>
      </c>
      <c r="L16" s="284">
        <f t="shared" ref="L16:L33" si="1">K16*J16</f>
        <v>7.15</v>
      </c>
      <c r="M16" s="268">
        <f>L16-I16</f>
        <v>0.3100000000000005</v>
      </c>
      <c r="N16" s="269">
        <f>IF(OR(I16=0,L16=0),"",(M16/I16))</f>
        <v>4.5321637426900659E-2</v>
      </c>
      <c r="O16" s="284"/>
      <c r="P16" s="110">
        <v>7.87</v>
      </c>
      <c r="Q16" s="514">
        <v>1</v>
      </c>
      <c r="R16" s="515">
        <f t="shared" ref="R16:R33" si="2">Q16*P16</f>
        <v>7.87</v>
      </c>
      <c r="S16" s="264"/>
      <c r="T16" s="268">
        <f t="shared" ref="T16:T58" si="3">R16-L16</f>
        <v>0.71999999999999975</v>
      </c>
      <c r="U16" s="269">
        <f t="shared" ref="U16:U58" si="4">IF(OR(L16=0,R16=0),"",(T16/L16))</f>
        <v>0.10069930069930066</v>
      </c>
      <c r="V16" s="243"/>
      <c r="W16" s="110">
        <v>8.26</v>
      </c>
      <c r="X16" s="514">
        <v>1</v>
      </c>
      <c r="Y16" s="284">
        <f t="shared" ref="Y16:Y33" si="5">X16*W16</f>
        <v>8.26</v>
      </c>
      <c r="Z16" s="264"/>
      <c r="AA16" s="268">
        <f>Y16-R16</f>
        <v>0.38999999999999968</v>
      </c>
      <c r="AB16" s="269">
        <f>IF(OR(R16=0,Y16=0),"",(AA16/R16))</f>
        <v>4.9555273189326517E-2</v>
      </c>
      <c r="AC16" s="243"/>
      <c r="AD16" s="110">
        <v>8.58</v>
      </c>
      <c r="AE16" s="514">
        <v>1</v>
      </c>
      <c r="AF16" s="284">
        <f t="shared" ref="AF16:AF33" si="6">AE16*AD16</f>
        <v>8.58</v>
      </c>
      <c r="AG16" s="264"/>
      <c r="AH16" s="268">
        <f>AF16-Y16</f>
        <v>0.32000000000000028</v>
      </c>
      <c r="AI16" s="269">
        <f>IF(OR(Y16=0,AF16=0),"",(AH16/Y16))</f>
        <v>3.8740920096852337E-2</v>
      </c>
      <c r="AJ16" s="243"/>
      <c r="AK16" s="110">
        <v>9.3000000000000007</v>
      </c>
      <c r="AL16" s="514">
        <v>1</v>
      </c>
      <c r="AM16" s="284">
        <f t="shared" ref="AM16:AM33" si="7">AL16*AK16</f>
        <v>9.3000000000000007</v>
      </c>
      <c r="AN16" s="264"/>
      <c r="AO16" s="268">
        <f>AM16-AF16</f>
        <v>0.72000000000000064</v>
      </c>
      <c r="AP16" s="269">
        <f>IF(OR(AF16=0,AM16=0),"",(AO16/AF16))</f>
        <v>8.3916083916083989E-2</v>
      </c>
      <c r="AQ16" s="243"/>
      <c r="AR16" s="110">
        <v>9.6</v>
      </c>
      <c r="AS16" s="514">
        <v>1</v>
      </c>
      <c r="AT16" s="284">
        <f t="shared" ref="AT16:AT33" si="8">AS16*AR16</f>
        <v>9.6</v>
      </c>
      <c r="AU16" s="264"/>
      <c r="AV16" s="268">
        <f>AT16-AM16</f>
        <v>0.29999999999999893</v>
      </c>
      <c r="AW16" s="269">
        <f>IF(OR(AM16=0,AT16=0),"",(AV16/AM16))</f>
        <v>3.2258064516128913E-2</v>
      </c>
    </row>
    <row r="17" spans="1:49" x14ac:dyDescent="0.35">
      <c r="A17" s="237"/>
      <c r="B17" s="285" t="s">
        <v>98</v>
      </c>
      <c r="C17" s="262"/>
      <c r="D17" s="263" t="s">
        <v>99</v>
      </c>
      <c r="E17" s="262"/>
      <c r="F17" s="264"/>
      <c r="G17" s="110">
        <v>0.71</v>
      </c>
      <c r="H17" s="514">
        <v>1</v>
      </c>
      <c r="I17" s="284">
        <f t="shared" si="0"/>
        <v>0.71</v>
      </c>
      <c r="J17" s="110">
        <v>0.74</v>
      </c>
      <c r="K17" s="514">
        <v>1</v>
      </c>
      <c r="L17" s="284">
        <f t="shared" si="1"/>
        <v>0.74</v>
      </c>
      <c r="M17" s="268">
        <f t="shared" ref="M17:M58" si="9">L17-I17</f>
        <v>3.0000000000000027E-2</v>
      </c>
      <c r="N17" s="269">
        <f t="shared" ref="N17:N58" si="10">IF(OR(I17=0,L17=0),"",(M17/I17))</f>
        <v>4.2253521126760604E-2</v>
      </c>
      <c r="O17" s="284"/>
      <c r="P17" s="110">
        <v>0.81</v>
      </c>
      <c r="Q17" s="514">
        <v>1</v>
      </c>
      <c r="R17" s="284">
        <f t="shared" si="2"/>
        <v>0.81</v>
      </c>
      <c r="S17" s="264"/>
      <c r="T17" s="268">
        <f t="shared" si="3"/>
        <v>7.0000000000000062E-2</v>
      </c>
      <c r="U17" s="269">
        <f t="shared" si="4"/>
        <v>9.4594594594594683E-2</v>
      </c>
      <c r="V17" s="243"/>
      <c r="W17" s="110">
        <v>0.85</v>
      </c>
      <c r="X17" s="514">
        <v>1</v>
      </c>
      <c r="Y17" s="284">
        <f t="shared" si="5"/>
        <v>0.85</v>
      </c>
      <c r="Z17" s="264"/>
      <c r="AA17" s="268">
        <f t="shared" ref="AA17:AA58" si="11">Y17-R17</f>
        <v>3.9999999999999925E-2</v>
      </c>
      <c r="AB17" s="269">
        <f t="shared" ref="AB17:AB58" si="12">IF(OR(R17=0,Y17=0),"",(AA17/R17))</f>
        <v>4.9382716049382616E-2</v>
      </c>
      <c r="AC17" s="243"/>
      <c r="AD17" s="110">
        <v>0.89</v>
      </c>
      <c r="AE17" s="514">
        <v>1</v>
      </c>
      <c r="AF17" s="284">
        <f t="shared" si="6"/>
        <v>0.89</v>
      </c>
      <c r="AG17" s="264"/>
      <c r="AH17" s="268">
        <f t="shared" ref="AH17:AH58" si="13">AF17-Y17</f>
        <v>4.0000000000000036E-2</v>
      </c>
      <c r="AI17" s="269">
        <f t="shared" ref="AI17:AI58" si="14">IF(OR(Y17=0,AF17=0),"",(AH17/Y17))</f>
        <v>4.7058823529411806E-2</v>
      </c>
      <c r="AJ17" s="243"/>
      <c r="AK17" s="110">
        <v>0.96</v>
      </c>
      <c r="AL17" s="514">
        <v>1</v>
      </c>
      <c r="AM17" s="284">
        <f t="shared" si="7"/>
        <v>0.96</v>
      </c>
      <c r="AN17" s="264"/>
      <c r="AO17" s="268">
        <f t="shared" ref="AO17:AO58" si="15">AM17-AF17</f>
        <v>6.9999999999999951E-2</v>
      </c>
      <c r="AP17" s="269">
        <f t="shared" ref="AP17:AP58" si="16">IF(OR(AF17=0,AM17=0),"",(AO17/AF17))</f>
        <v>7.8651685393258369E-2</v>
      </c>
      <c r="AQ17" s="243"/>
      <c r="AR17" s="110">
        <v>0.99</v>
      </c>
      <c r="AS17" s="514">
        <v>1</v>
      </c>
      <c r="AT17" s="284">
        <f t="shared" si="8"/>
        <v>0.99</v>
      </c>
      <c r="AU17" s="264"/>
      <c r="AV17" s="268">
        <f t="shared" ref="AV17:AV58" si="17">AT17-AM17</f>
        <v>3.0000000000000027E-2</v>
      </c>
      <c r="AW17" s="269">
        <f t="shared" ref="AW17:AW58" si="18">IF(OR(AM17=0,AT17=0),"",(AV17/AM17))</f>
        <v>3.1250000000000028E-2</v>
      </c>
    </row>
    <row r="18" spans="1:49" x14ac:dyDescent="0.35">
      <c r="A18" s="237"/>
      <c r="B18" s="71" t="s">
        <v>102</v>
      </c>
      <c r="C18" s="262"/>
      <c r="D18" s="263" t="s">
        <v>30</v>
      </c>
      <c r="E18" s="262"/>
      <c r="F18" s="264"/>
      <c r="G18" s="371">
        <v>-3.0000000000000001E-5</v>
      </c>
      <c r="H18" s="370">
        <f t="shared" ref="H18:H32" si="19">$G$11</f>
        <v>280</v>
      </c>
      <c r="I18" s="267">
        <f t="shared" si="0"/>
        <v>-8.3999999999999995E-3</v>
      </c>
      <c r="J18" s="371">
        <v>-3.0000000000000001E-5</v>
      </c>
      <c r="K18" s="370">
        <f t="shared" ref="K18:K32" si="20">$G$11</f>
        <v>280</v>
      </c>
      <c r="L18" s="267">
        <f t="shared" si="1"/>
        <v>-8.3999999999999995E-3</v>
      </c>
      <c r="M18" s="268">
        <f t="shared" si="9"/>
        <v>0</v>
      </c>
      <c r="N18" s="269">
        <f t="shared" si="10"/>
        <v>0</v>
      </c>
      <c r="O18" s="267"/>
      <c r="P18" s="371">
        <v>0</v>
      </c>
      <c r="Q18" s="370">
        <f t="shared" ref="Q18:Q32" si="21">$G$11</f>
        <v>280</v>
      </c>
      <c r="R18" s="267">
        <f t="shared" si="2"/>
        <v>0</v>
      </c>
      <c r="S18" s="264"/>
      <c r="T18" s="268">
        <f t="shared" si="3"/>
        <v>8.3999999999999995E-3</v>
      </c>
      <c r="U18" s="269" t="str">
        <f t="shared" si="4"/>
        <v/>
      </c>
      <c r="V18" s="243"/>
      <c r="W18" s="371">
        <v>0</v>
      </c>
      <c r="X18" s="370">
        <f t="shared" ref="X18:X32" si="22">$G$11</f>
        <v>280</v>
      </c>
      <c r="Y18" s="267">
        <f t="shared" si="5"/>
        <v>0</v>
      </c>
      <c r="Z18" s="264"/>
      <c r="AA18" s="268">
        <f t="shared" si="11"/>
        <v>0</v>
      </c>
      <c r="AB18" s="269" t="str">
        <f t="shared" si="12"/>
        <v/>
      </c>
      <c r="AC18" s="243"/>
      <c r="AD18" s="371">
        <v>3.1E-4</v>
      </c>
      <c r="AE18" s="370">
        <f t="shared" ref="AE18:AE32" si="23">$G$11</f>
        <v>280</v>
      </c>
      <c r="AF18" s="267">
        <f t="shared" si="6"/>
        <v>8.6800000000000002E-2</v>
      </c>
      <c r="AG18" s="264"/>
      <c r="AH18" s="268">
        <f t="shared" si="13"/>
        <v>8.6800000000000002E-2</v>
      </c>
      <c r="AI18" s="269" t="str">
        <f t="shared" si="14"/>
        <v/>
      </c>
      <c r="AJ18" s="243"/>
      <c r="AK18" s="371">
        <v>0</v>
      </c>
      <c r="AL18" s="370">
        <f t="shared" ref="AL18:AL32" si="24">$G$11</f>
        <v>280</v>
      </c>
      <c r="AM18" s="267">
        <f t="shared" si="7"/>
        <v>0</v>
      </c>
      <c r="AN18" s="264"/>
      <c r="AO18" s="268">
        <f t="shared" si="15"/>
        <v>-8.6800000000000002E-2</v>
      </c>
      <c r="AP18" s="269" t="str">
        <f t="shared" si="16"/>
        <v/>
      </c>
      <c r="AQ18" s="243"/>
      <c r="AR18" s="371">
        <v>0</v>
      </c>
      <c r="AS18" s="370">
        <f t="shared" ref="AS18:AS32" si="25">$G$11</f>
        <v>280</v>
      </c>
      <c r="AT18" s="267">
        <f t="shared" si="8"/>
        <v>0</v>
      </c>
      <c r="AU18" s="264"/>
      <c r="AV18" s="268">
        <f t="shared" si="17"/>
        <v>0</v>
      </c>
      <c r="AW18" s="269" t="str">
        <f t="shared" si="18"/>
        <v/>
      </c>
    </row>
    <row r="19" spans="1:49" x14ac:dyDescent="0.35">
      <c r="A19" s="237"/>
      <c r="B19" s="71" t="s">
        <v>26</v>
      </c>
      <c r="C19" s="262"/>
      <c r="D19" s="263" t="s">
        <v>30</v>
      </c>
      <c r="E19" s="262"/>
      <c r="F19" s="264"/>
      <c r="G19" s="371">
        <v>-5.1399999999999996E-3</v>
      </c>
      <c r="H19" s="370">
        <f t="shared" si="19"/>
        <v>280</v>
      </c>
      <c r="I19" s="267">
        <f t="shared" si="0"/>
        <v>-1.4391999999999998</v>
      </c>
      <c r="J19" s="371">
        <v>-5.1399999999999996E-3</v>
      </c>
      <c r="K19" s="370">
        <f t="shared" si="20"/>
        <v>280</v>
      </c>
      <c r="L19" s="267">
        <f t="shared" si="1"/>
        <v>-1.4391999999999998</v>
      </c>
      <c r="M19" s="268">
        <f t="shared" si="9"/>
        <v>0</v>
      </c>
      <c r="N19" s="269">
        <f t="shared" si="10"/>
        <v>0</v>
      </c>
      <c r="O19" s="267"/>
      <c r="P19" s="371"/>
      <c r="Q19" s="370"/>
      <c r="R19" s="267">
        <f t="shared" si="2"/>
        <v>0</v>
      </c>
      <c r="S19" s="264"/>
      <c r="T19" s="268">
        <f t="shared" si="3"/>
        <v>1.4391999999999998</v>
      </c>
      <c r="U19" s="269" t="str">
        <f t="shared" si="4"/>
        <v/>
      </c>
      <c r="V19" s="243"/>
      <c r="W19" s="371"/>
      <c r="X19" s="370"/>
      <c r="Y19" s="267">
        <f t="shared" si="5"/>
        <v>0</v>
      </c>
      <c r="Z19" s="264"/>
      <c r="AA19" s="268">
        <f t="shared" si="11"/>
        <v>0</v>
      </c>
      <c r="AB19" s="269" t="str">
        <f t="shared" si="12"/>
        <v/>
      </c>
      <c r="AC19" s="243"/>
      <c r="AD19" s="371"/>
      <c r="AE19" s="370"/>
      <c r="AF19" s="267">
        <f t="shared" si="6"/>
        <v>0</v>
      </c>
      <c r="AG19" s="264"/>
      <c r="AH19" s="268">
        <f t="shared" si="13"/>
        <v>0</v>
      </c>
      <c r="AI19" s="269" t="str">
        <f t="shared" si="14"/>
        <v/>
      </c>
      <c r="AJ19" s="243"/>
      <c r="AK19" s="371"/>
      <c r="AL19" s="370"/>
      <c r="AM19" s="267">
        <f t="shared" si="7"/>
        <v>0</v>
      </c>
      <c r="AN19" s="264"/>
      <c r="AO19" s="268">
        <f t="shared" si="15"/>
        <v>0</v>
      </c>
      <c r="AP19" s="269" t="str">
        <f t="shared" si="16"/>
        <v/>
      </c>
      <c r="AQ19" s="243"/>
      <c r="AR19" s="371"/>
      <c r="AS19" s="370"/>
      <c r="AT19" s="267">
        <f t="shared" si="8"/>
        <v>0</v>
      </c>
      <c r="AU19" s="264"/>
      <c r="AV19" s="268">
        <f t="shared" si="17"/>
        <v>0</v>
      </c>
      <c r="AW19" s="269" t="str">
        <f t="shared" si="18"/>
        <v/>
      </c>
    </row>
    <row r="20" spans="1:49" x14ac:dyDescent="0.35">
      <c r="A20" s="237"/>
      <c r="B20" s="71" t="s">
        <v>103</v>
      </c>
      <c r="C20" s="262"/>
      <c r="D20" s="263" t="s">
        <v>30</v>
      </c>
      <c r="E20" s="262"/>
      <c r="F20" s="264"/>
      <c r="G20" s="371">
        <v>-7.2999999999999996E-4</v>
      </c>
      <c r="H20" s="370">
        <f t="shared" si="19"/>
        <v>280</v>
      </c>
      <c r="I20" s="267">
        <f t="shared" si="0"/>
        <v>-0.2044</v>
      </c>
      <c r="J20" s="371">
        <v>-7.2999999999999996E-4</v>
      </c>
      <c r="K20" s="370">
        <f t="shared" si="20"/>
        <v>280</v>
      </c>
      <c r="L20" s="267">
        <f t="shared" si="1"/>
        <v>-0.2044</v>
      </c>
      <c r="M20" s="268">
        <f t="shared" si="9"/>
        <v>0</v>
      </c>
      <c r="N20" s="269">
        <f t="shared" si="10"/>
        <v>0</v>
      </c>
      <c r="O20" s="267"/>
      <c r="P20" s="371">
        <v>-1.9000000000000001E-4</v>
      </c>
      <c r="Q20" s="370">
        <f t="shared" si="21"/>
        <v>280</v>
      </c>
      <c r="R20" s="267">
        <f t="shared" si="2"/>
        <v>-5.3200000000000004E-2</v>
      </c>
      <c r="S20" s="264"/>
      <c r="T20" s="268">
        <f t="shared" si="3"/>
        <v>0.1512</v>
      </c>
      <c r="U20" s="269">
        <f t="shared" si="4"/>
        <v>-0.73972602739726023</v>
      </c>
      <c r="V20" s="243"/>
      <c r="W20" s="371">
        <v>0</v>
      </c>
      <c r="X20" s="370">
        <f t="shared" si="22"/>
        <v>280</v>
      </c>
      <c r="Y20" s="267">
        <f t="shared" si="5"/>
        <v>0</v>
      </c>
      <c r="Z20" s="264"/>
      <c r="AA20" s="268">
        <f t="shared" si="11"/>
        <v>5.3200000000000004E-2</v>
      </c>
      <c r="AB20" s="269" t="str">
        <f t="shared" si="12"/>
        <v/>
      </c>
      <c r="AC20" s="243"/>
      <c r="AD20" s="371">
        <v>0</v>
      </c>
      <c r="AE20" s="370">
        <f t="shared" si="23"/>
        <v>280</v>
      </c>
      <c r="AF20" s="267">
        <f t="shared" si="6"/>
        <v>0</v>
      </c>
      <c r="AG20" s="264"/>
      <c r="AH20" s="268">
        <f t="shared" si="13"/>
        <v>0</v>
      </c>
      <c r="AI20" s="269" t="str">
        <f t="shared" si="14"/>
        <v/>
      </c>
      <c r="AJ20" s="243"/>
      <c r="AK20" s="371">
        <v>0</v>
      </c>
      <c r="AL20" s="370">
        <f t="shared" si="24"/>
        <v>280</v>
      </c>
      <c r="AM20" s="267">
        <f t="shared" si="7"/>
        <v>0</v>
      </c>
      <c r="AN20" s="264"/>
      <c r="AO20" s="268">
        <f t="shared" si="15"/>
        <v>0</v>
      </c>
      <c r="AP20" s="269" t="str">
        <f t="shared" si="16"/>
        <v/>
      </c>
      <c r="AQ20" s="243"/>
      <c r="AR20" s="371">
        <v>0</v>
      </c>
      <c r="AS20" s="370">
        <f t="shared" si="25"/>
        <v>280</v>
      </c>
      <c r="AT20" s="267">
        <f t="shared" si="8"/>
        <v>0</v>
      </c>
      <c r="AU20" s="264"/>
      <c r="AV20" s="268">
        <f t="shared" si="17"/>
        <v>0</v>
      </c>
      <c r="AW20" s="269" t="str">
        <f t="shared" si="18"/>
        <v/>
      </c>
    </row>
    <row r="21" spans="1:49" x14ac:dyDescent="0.35">
      <c r="A21" s="237"/>
      <c r="B21" s="285" t="s">
        <v>115</v>
      </c>
      <c r="C21" s="262"/>
      <c r="D21" s="263" t="s">
        <v>30</v>
      </c>
      <c r="E21" s="262"/>
      <c r="F21" s="264"/>
      <c r="G21" s="371">
        <v>-8.1999999999999998E-4</v>
      </c>
      <c r="H21" s="370">
        <f t="shared" si="19"/>
        <v>280</v>
      </c>
      <c r="I21" s="267">
        <f t="shared" si="0"/>
        <v>-0.2296</v>
      </c>
      <c r="J21" s="371">
        <v>-8.1999999999999998E-4</v>
      </c>
      <c r="K21" s="370">
        <f t="shared" si="20"/>
        <v>280</v>
      </c>
      <c r="L21" s="267">
        <f t="shared" si="1"/>
        <v>-0.2296</v>
      </c>
      <c r="M21" s="268">
        <f t="shared" si="9"/>
        <v>0</v>
      </c>
      <c r="N21" s="269">
        <f t="shared" si="10"/>
        <v>0</v>
      </c>
      <c r="O21" s="267"/>
      <c r="P21" s="371">
        <v>-4.6000000000000001E-4</v>
      </c>
      <c r="Q21" s="370">
        <f t="shared" si="21"/>
        <v>280</v>
      </c>
      <c r="R21" s="267">
        <f t="shared" si="2"/>
        <v>-0.1288</v>
      </c>
      <c r="S21" s="264"/>
      <c r="T21" s="268">
        <f t="shared" si="3"/>
        <v>0.1008</v>
      </c>
      <c r="U21" s="269">
        <f t="shared" si="4"/>
        <v>-0.43902439024390244</v>
      </c>
      <c r="V21" s="243"/>
      <c r="W21" s="371">
        <v>-4.6000000000000001E-4</v>
      </c>
      <c r="X21" s="370">
        <f t="shared" si="22"/>
        <v>280</v>
      </c>
      <c r="Y21" s="267">
        <f t="shared" si="5"/>
        <v>-0.1288</v>
      </c>
      <c r="Z21" s="264"/>
      <c r="AA21" s="268">
        <f t="shared" si="11"/>
        <v>0</v>
      </c>
      <c r="AB21" s="269">
        <f t="shared" si="12"/>
        <v>0</v>
      </c>
      <c r="AC21" s="243"/>
      <c r="AD21" s="371">
        <v>-4.6000000000000001E-4</v>
      </c>
      <c r="AE21" s="370">
        <f t="shared" si="23"/>
        <v>280</v>
      </c>
      <c r="AF21" s="267">
        <f t="shared" si="6"/>
        <v>-0.1288</v>
      </c>
      <c r="AG21" s="264"/>
      <c r="AH21" s="268">
        <f t="shared" si="13"/>
        <v>0</v>
      </c>
      <c r="AI21" s="269">
        <f t="shared" si="14"/>
        <v>0</v>
      </c>
      <c r="AJ21" s="243"/>
      <c r="AK21" s="371">
        <v>-4.6000000000000001E-4</v>
      </c>
      <c r="AL21" s="370">
        <f t="shared" si="24"/>
        <v>280</v>
      </c>
      <c r="AM21" s="267">
        <f t="shared" si="7"/>
        <v>-0.1288</v>
      </c>
      <c r="AN21" s="264"/>
      <c r="AO21" s="268">
        <f t="shared" si="15"/>
        <v>0</v>
      </c>
      <c r="AP21" s="269">
        <f t="shared" si="16"/>
        <v>0</v>
      </c>
      <c r="AQ21" s="243"/>
      <c r="AR21" s="371">
        <v>-4.6000000000000001E-4</v>
      </c>
      <c r="AS21" s="370">
        <f t="shared" si="25"/>
        <v>280</v>
      </c>
      <c r="AT21" s="267">
        <f t="shared" si="8"/>
        <v>-0.1288</v>
      </c>
      <c r="AU21" s="264"/>
      <c r="AV21" s="268">
        <f t="shared" si="17"/>
        <v>0</v>
      </c>
      <c r="AW21" s="269">
        <f t="shared" si="18"/>
        <v>0</v>
      </c>
    </row>
    <row r="22" spans="1:49" x14ac:dyDescent="0.35">
      <c r="A22" s="237"/>
      <c r="B22" s="71" t="s">
        <v>104</v>
      </c>
      <c r="C22" s="262"/>
      <c r="D22" s="263" t="s">
        <v>30</v>
      </c>
      <c r="E22" s="262"/>
      <c r="F22" s="264"/>
      <c r="G22" s="371"/>
      <c r="H22" s="370">
        <f t="shared" si="19"/>
        <v>280</v>
      </c>
      <c r="I22" s="267">
        <f t="shared" si="0"/>
        <v>0</v>
      </c>
      <c r="J22" s="371"/>
      <c r="K22" s="370">
        <f t="shared" si="20"/>
        <v>280</v>
      </c>
      <c r="L22" s="267">
        <f t="shared" si="1"/>
        <v>0</v>
      </c>
      <c r="M22" s="268">
        <f t="shared" si="9"/>
        <v>0</v>
      </c>
      <c r="N22" s="269" t="str">
        <f t="shared" si="10"/>
        <v/>
      </c>
      <c r="O22" s="267"/>
      <c r="P22" s="371">
        <v>0</v>
      </c>
      <c r="Q22" s="370">
        <f t="shared" si="21"/>
        <v>280</v>
      </c>
      <c r="R22" s="267">
        <f t="shared" si="2"/>
        <v>0</v>
      </c>
      <c r="S22" s="264"/>
      <c r="T22" s="268">
        <f t="shared" si="3"/>
        <v>0</v>
      </c>
      <c r="U22" s="269" t="str">
        <f t="shared" si="4"/>
        <v/>
      </c>
      <c r="V22" s="243"/>
      <c r="W22" s="371">
        <v>0</v>
      </c>
      <c r="X22" s="370">
        <f t="shared" si="22"/>
        <v>280</v>
      </c>
      <c r="Y22" s="267">
        <f t="shared" si="5"/>
        <v>0</v>
      </c>
      <c r="Z22" s="264"/>
      <c r="AA22" s="268">
        <f t="shared" si="11"/>
        <v>0</v>
      </c>
      <c r="AB22" s="269" t="str">
        <f t="shared" si="12"/>
        <v/>
      </c>
      <c r="AC22" s="243"/>
      <c r="AD22" s="371">
        <v>4.4000000000000002E-4</v>
      </c>
      <c r="AE22" s="370">
        <f t="shared" si="23"/>
        <v>280</v>
      </c>
      <c r="AF22" s="267">
        <f t="shared" si="6"/>
        <v>0.1232</v>
      </c>
      <c r="AG22" s="264"/>
      <c r="AH22" s="268">
        <f t="shared" si="13"/>
        <v>0.1232</v>
      </c>
      <c r="AI22" s="269" t="str">
        <f t="shared" si="14"/>
        <v/>
      </c>
      <c r="AJ22" s="243"/>
      <c r="AK22" s="371">
        <v>0</v>
      </c>
      <c r="AL22" s="370">
        <f t="shared" si="24"/>
        <v>280</v>
      </c>
      <c r="AM22" s="267">
        <f t="shared" si="7"/>
        <v>0</v>
      </c>
      <c r="AN22" s="264"/>
      <c r="AO22" s="268">
        <f t="shared" si="15"/>
        <v>-0.1232</v>
      </c>
      <c r="AP22" s="269" t="str">
        <f t="shared" si="16"/>
        <v/>
      </c>
      <c r="AQ22" s="243"/>
      <c r="AR22" s="371">
        <v>0</v>
      </c>
      <c r="AS22" s="370">
        <f t="shared" si="25"/>
        <v>280</v>
      </c>
      <c r="AT22" s="267">
        <f t="shared" si="8"/>
        <v>0</v>
      </c>
      <c r="AU22" s="264"/>
      <c r="AV22" s="268">
        <f t="shared" si="17"/>
        <v>0</v>
      </c>
      <c r="AW22" s="269" t="str">
        <f t="shared" si="18"/>
        <v/>
      </c>
    </row>
    <row r="23" spans="1:49" x14ac:dyDescent="0.35">
      <c r="A23" s="237"/>
      <c r="B23" s="71" t="s">
        <v>105</v>
      </c>
      <c r="C23" s="262"/>
      <c r="D23" s="263" t="s">
        <v>30</v>
      </c>
      <c r="E23" s="262"/>
      <c r="F23" s="264"/>
      <c r="G23" s="371"/>
      <c r="H23" s="370">
        <f t="shared" si="19"/>
        <v>280</v>
      </c>
      <c r="I23" s="267">
        <f t="shared" si="0"/>
        <v>0</v>
      </c>
      <c r="J23" s="371"/>
      <c r="K23" s="370">
        <f t="shared" si="20"/>
        <v>280</v>
      </c>
      <c r="L23" s="267">
        <f t="shared" si="1"/>
        <v>0</v>
      </c>
      <c r="M23" s="268">
        <f t="shared" si="9"/>
        <v>0</v>
      </c>
      <c r="N23" s="269" t="str">
        <f t="shared" si="10"/>
        <v/>
      </c>
      <c r="O23" s="267"/>
      <c r="P23" s="371">
        <v>-3.65E-3</v>
      </c>
      <c r="Q23" s="370">
        <f t="shared" si="21"/>
        <v>280</v>
      </c>
      <c r="R23" s="267">
        <f t="shared" si="2"/>
        <v>-1.022</v>
      </c>
      <c r="S23" s="264"/>
      <c r="T23" s="268">
        <f t="shared" si="3"/>
        <v>-1.022</v>
      </c>
      <c r="U23" s="269" t="str">
        <f t="shared" si="4"/>
        <v/>
      </c>
      <c r="V23" s="243"/>
      <c r="W23" s="371">
        <v>0</v>
      </c>
      <c r="X23" s="370">
        <f t="shared" si="22"/>
        <v>280</v>
      </c>
      <c r="Y23" s="267">
        <f t="shared" si="5"/>
        <v>0</v>
      </c>
      <c r="Z23" s="264"/>
      <c r="AA23" s="268">
        <f t="shared" si="11"/>
        <v>1.022</v>
      </c>
      <c r="AB23" s="269" t="str">
        <f t="shared" si="12"/>
        <v/>
      </c>
      <c r="AC23" s="243"/>
      <c r="AD23" s="371">
        <v>0</v>
      </c>
      <c r="AE23" s="370">
        <f t="shared" si="23"/>
        <v>280</v>
      </c>
      <c r="AF23" s="267">
        <f t="shared" si="6"/>
        <v>0</v>
      </c>
      <c r="AG23" s="264"/>
      <c r="AH23" s="268">
        <f t="shared" si="13"/>
        <v>0</v>
      </c>
      <c r="AI23" s="269" t="str">
        <f t="shared" si="14"/>
        <v/>
      </c>
      <c r="AJ23" s="243"/>
      <c r="AK23" s="371">
        <v>0</v>
      </c>
      <c r="AL23" s="370">
        <f t="shared" si="24"/>
        <v>280</v>
      </c>
      <c r="AM23" s="267">
        <f t="shared" si="7"/>
        <v>0</v>
      </c>
      <c r="AN23" s="264"/>
      <c r="AO23" s="268">
        <f t="shared" si="15"/>
        <v>0</v>
      </c>
      <c r="AP23" s="269" t="str">
        <f t="shared" si="16"/>
        <v/>
      </c>
      <c r="AQ23" s="243"/>
      <c r="AR23" s="371">
        <v>0</v>
      </c>
      <c r="AS23" s="370">
        <f t="shared" si="25"/>
        <v>280</v>
      </c>
      <c r="AT23" s="267">
        <f t="shared" si="8"/>
        <v>0</v>
      </c>
      <c r="AU23" s="264"/>
      <c r="AV23" s="268">
        <f t="shared" si="17"/>
        <v>0</v>
      </c>
      <c r="AW23" s="269" t="str">
        <f t="shared" si="18"/>
        <v/>
      </c>
    </row>
    <row r="24" spans="1:49" x14ac:dyDescent="0.35">
      <c r="A24" s="237"/>
      <c r="B24" s="71" t="s">
        <v>106</v>
      </c>
      <c r="C24" s="262"/>
      <c r="D24" s="263" t="s">
        <v>30</v>
      </c>
      <c r="E24" s="262"/>
      <c r="F24" s="264"/>
      <c r="G24" s="371"/>
      <c r="H24" s="370">
        <f t="shared" si="19"/>
        <v>280</v>
      </c>
      <c r="I24" s="267">
        <f t="shared" si="0"/>
        <v>0</v>
      </c>
      <c r="J24" s="371"/>
      <c r="K24" s="370">
        <f t="shared" si="20"/>
        <v>280</v>
      </c>
      <c r="L24" s="267">
        <f t="shared" si="1"/>
        <v>0</v>
      </c>
      <c r="M24" s="268">
        <f t="shared" si="9"/>
        <v>0</v>
      </c>
      <c r="N24" s="269" t="str">
        <f t="shared" si="10"/>
        <v/>
      </c>
      <c r="O24" s="267"/>
      <c r="P24" s="371">
        <v>-1.9000000000000001E-4</v>
      </c>
      <c r="Q24" s="370">
        <f t="shared" si="21"/>
        <v>280</v>
      </c>
      <c r="R24" s="267">
        <f t="shared" si="2"/>
        <v>-5.3200000000000004E-2</v>
      </c>
      <c r="S24" s="264"/>
      <c r="T24" s="268">
        <f t="shared" si="3"/>
        <v>-5.3200000000000004E-2</v>
      </c>
      <c r="U24" s="269" t="str">
        <f t="shared" si="4"/>
        <v/>
      </c>
      <c r="V24" s="243"/>
      <c r="W24" s="371">
        <v>0</v>
      </c>
      <c r="X24" s="370">
        <f t="shared" si="22"/>
        <v>280</v>
      </c>
      <c r="Y24" s="267">
        <f t="shared" si="5"/>
        <v>0</v>
      </c>
      <c r="Z24" s="264"/>
      <c r="AA24" s="268">
        <f t="shared" si="11"/>
        <v>5.3200000000000004E-2</v>
      </c>
      <c r="AB24" s="269" t="str">
        <f t="shared" si="12"/>
        <v/>
      </c>
      <c r="AC24" s="243"/>
      <c r="AD24" s="371">
        <v>0</v>
      </c>
      <c r="AE24" s="370">
        <f t="shared" si="23"/>
        <v>280</v>
      </c>
      <c r="AF24" s="267">
        <f t="shared" si="6"/>
        <v>0</v>
      </c>
      <c r="AG24" s="264"/>
      <c r="AH24" s="268">
        <f t="shared" si="13"/>
        <v>0</v>
      </c>
      <c r="AI24" s="269" t="str">
        <f t="shared" si="14"/>
        <v/>
      </c>
      <c r="AJ24" s="243"/>
      <c r="AK24" s="371">
        <v>0</v>
      </c>
      <c r="AL24" s="370">
        <f t="shared" si="24"/>
        <v>280</v>
      </c>
      <c r="AM24" s="267">
        <f t="shared" si="7"/>
        <v>0</v>
      </c>
      <c r="AN24" s="264"/>
      <c r="AO24" s="268">
        <f t="shared" si="15"/>
        <v>0</v>
      </c>
      <c r="AP24" s="269" t="str">
        <f t="shared" si="16"/>
        <v/>
      </c>
      <c r="AQ24" s="243"/>
      <c r="AR24" s="371">
        <v>0</v>
      </c>
      <c r="AS24" s="370">
        <f t="shared" si="25"/>
        <v>280</v>
      </c>
      <c r="AT24" s="267">
        <f t="shared" si="8"/>
        <v>0</v>
      </c>
      <c r="AU24" s="264"/>
      <c r="AV24" s="268">
        <f t="shared" si="17"/>
        <v>0</v>
      </c>
      <c r="AW24" s="269" t="str">
        <f t="shared" si="18"/>
        <v/>
      </c>
    </row>
    <row r="25" spans="1:49" x14ac:dyDescent="0.35">
      <c r="A25" s="237"/>
      <c r="B25" s="71" t="s">
        <v>107</v>
      </c>
      <c r="C25" s="262"/>
      <c r="D25" s="263" t="s">
        <v>30</v>
      </c>
      <c r="E25" s="262"/>
      <c r="F25" s="264"/>
      <c r="G25" s="371"/>
      <c r="H25" s="370">
        <f t="shared" si="19"/>
        <v>280</v>
      </c>
      <c r="I25" s="267">
        <f t="shared" si="0"/>
        <v>0</v>
      </c>
      <c r="J25" s="371"/>
      <c r="K25" s="370">
        <f t="shared" si="20"/>
        <v>280</v>
      </c>
      <c r="L25" s="267">
        <f t="shared" si="1"/>
        <v>0</v>
      </c>
      <c r="M25" s="268">
        <f t="shared" si="9"/>
        <v>0</v>
      </c>
      <c r="N25" s="269" t="str">
        <f t="shared" si="10"/>
        <v/>
      </c>
      <c r="O25" s="267"/>
      <c r="P25" s="371">
        <v>0</v>
      </c>
      <c r="Q25" s="370">
        <f t="shared" si="21"/>
        <v>280</v>
      </c>
      <c r="R25" s="267">
        <f t="shared" si="2"/>
        <v>0</v>
      </c>
      <c r="S25" s="264"/>
      <c r="T25" s="268">
        <f t="shared" si="3"/>
        <v>0</v>
      </c>
      <c r="U25" s="269" t="str">
        <f t="shared" si="4"/>
        <v/>
      </c>
      <c r="V25" s="243"/>
      <c r="W25" s="371">
        <v>1.8000000000000001E-4</v>
      </c>
      <c r="X25" s="370">
        <f t="shared" si="22"/>
        <v>280</v>
      </c>
      <c r="Y25" s="267">
        <f t="shared" si="5"/>
        <v>5.04E-2</v>
      </c>
      <c r="Z25" s="264"/>
      <c r="AA25" s="268">
        <f t="shared" si="11"/>
        <v>5.04E-2</v>
      </c>
      <c r="AB25" s="269" t="str">
        <f t="shared" si="12"/>
        <v/>
      </c>
      <c r="AC25" s="243"/>
      <c r="AD25" s="371">
        <v>0</v>
      </c>
      <c r="AE25" s="370">
        <f t="shared" si="23"/>
        <v>280</v>
      </c>
      <c r="AF25" s="267">
        <f t="shared" si="6"/>
        <v>0</v>
      </c>
      <c r="AG25" s="264"/>
      <c r="AH25" s="268">
        <f t="shared" si="13"/>
        <v>-5.04E-2</v>
      </c>
      <c r="AI25" s="269" t="str">
        <f t="shared" si="14"/>
        <v/>
      </c>
      <c r="AJ25" s="243"/>
      <c r="AK25" s="371">
        <v>0</v>
      </c>
      <c r="AL25" s="370">
        <f t="shared" si="24"/>
        <v>280</v>
      </c>
      <c r="AM25" s="267">
        <f t="shared" si="7"/>
        <v>0</v>
      </c>
      <c r="AN25" s="264"/>
      <c r="AO25" s="268">
        <f t="shared" si="15"/>
        <v>0</v>
      </c>
      <c r="AP25" s="269" t="str">
        <f t="shared" si="16"/>
        <v/>
      </c>
      <c r="AQ25" s="243"/>
      <c r="AR25" s="371">
        <v>0</v>
      </c>
      <c r="AS25" s="370">
        <f t="shared" si="25"/>
        <v>280</v>
      </c>
      <c r="AT25" s="267">
        <f t="shared" si="8"/>
        <v>0</v>
      </c>
      <c r="AU25" s="264"/>
      <c r="AV25" s="268">
        <f t="shared" si="17"/>
        <v>0</v>
      </c>
      <c r="AW25" s="269" t="str">
        <f t="shared" si="18"/>
        <v/>
      </c>
    </row>
    <row r="26" spans="1:49" x14ac:dyDescent="0.35">
      <c r="A26" s="237"/>
      <c r="B26" s="71" t="s">
        <v>108</v>
      </c>
      <c r="C26" s="262"/>
      <c r="D26" s="263" t="s">
        <v>30</v>
      </c>
      <c r="E26" s="262"/>
      <c r="F26" s="264"/>
      <c r="G26" s="371"/>
      <c r="H26" s="370">
        <f t="shared" si="19"/>
        <v>280</v>
      </c>
      <c r="I26" s="267">
        <f t="shared" si="0"/>
        <v>0</v>
      </c>
      <c r="J26" s="371"/>
      <c r="K26" s="370">
        <f t="shared" si="20"/>
        <v>280</v>
      </c>
      <c r="L26" s="267">
        <f t="shared" si="1"/>
        <v>0</v>
      </c>
      <c r="M26" s="268">
        <f t="shared" si="9"/>
        <v>0</v>
      </c>
      <c r="N26" s="269" t="str">
        <f t="shared" si="10"/>
        <v/>
      </c>
      <c r="O26" s="267"/>
      <c r="P26" s="371">
        <v>0</v>
      </c>
      <c r="Q26" s="370">
        <f t="shared" si="21"/>
        <v>280</v>
      </c>
      <c r="R26" s="267">
        <f t="shared" si="2"/>
        <v>0</v>
      </c>
      <c r="S26" s="264"/>
      <c r="T26" s="268">
        <f t="shared" si="3"/>
        <v>0</v>
      </c>
      <c r="U26" s="269" t="str">
        <f t="shared" si="4"/>
        <v/>
      </c>
      <c r="V26" s="243"/>
      <c r="W26" s="371">
        <v>0</v>
      </c>
      <c r="X26" s="370">
        <f t="shared" si="22"/>
        <v>280</v>
      </c>
      <c r="Y26" s="267">
        <f t="shared" si="5"/>
        <v>0</v>
      </c>
      <c r="Z26" s="264"/>
      <c r="AA26" s="268">
        <f t="shared" si="11"/>
        <v>0</v>
      </c>
      <c r="AB26" s="269" t="str">
        <f t="shared" si="12"/>
        <v/>
      </c>
      <c r="AC26" s="243"/>
      <c r="AD26" s="371">
        <v>2.0000000000000002E-5</v>
      </c>
      <c r="AE26" s="370">
        <f t="shared" si="23"/>
        <v>280</v>
      </c>
      <c r="AF26" s="267">
        <f t="shared" si="6"/>
        <v>5.6000000000000008E-3</v>
      </c>
      <c r="AG26" s="264"/>
      <c r="AH26" s="268">
        <f t="shared" si="13"/>
        <v>5.6000000000000008E-3</v>
      </c>
      <c r="AI26" s="269" t="str">
        <f t="shared" si="14"/>
        <v/>
      </c>
      <c r="AJ26" s="243"/>
      <c r="AK26" s="371">
        <v>0</v>
      </c>
      <c r="AL26" s="370">
        <f t="shared" si="24"/>
        <v>280</v>
      </c>
      <c r="AM26" s="267">
        <f t="shared" si="7"/>
        <v>0</v>
      </c>
      <c r="AN26" s="264"/>
      <c r="AO26" s="268">
        <f t="shared" si="15"/>
        <v>-5.6000000000000008E-3</v>
      </c>
      <c r="AP26" s="269" t="str">
        <f t="shared" si="16"/>
        <v/>
      </c>
      <c r="AQ26" s="243"/>
      <c r="AR26" s="371">
        <v>0</v>
      </c>
      <c r="AS26" s="370">
        <f t="shared" si="25"/>
        <v>280</v>
      </c>
      <c r="AT26" s="267">
        <f t="shared" si="8"/>
        <v>0</v>
      </c>
      <c r="AU26" s="264"/>
      <c r="AV26" s="268">
        <f t="shared" si="17"/>
        <v>0</v>
      </c>
      <c r="AW26" s="269" t="str">
        <f t="shared" si="18"/>
        <v/>
      </c>
    </row>
    <row r="27" spans="1:49" x14ac:dyDescent="0.35">
      <c r="A27" s="237"/>
      <c r="B27" s="71" t="s">
        <v>109</v>
      </c>
      <c r="C27" s="262"/>
      <c r="D27" s="263" t="s">
        <v>30</v>
      </c>
      <c r="E27" s="262"/>
      <c r="F27" s="264"/>
      <c r="G27" s="371"/>
      <c r="H27" s="370">
        <f t="shared" si="19"/>
        <v>280</v>
      </c>
      <c r="I27" s="267">
        <f t="shared" si="0"/>
        <v>0</v>
      </c>
      <c r="J27" s="371"/>
      <c r="K27" s="370">
        <f t="shared" si="20"/>
        <v>280</v>
      </c>
      <c r="L27" s="267">
        <f t="shared" si="1"/>
        <v>0</v>
      </c>
      <c r="M27" s="268">
        <f t="shared" si="9"/>
        <v>0</v>
      </c>
      <c r="N27" s="269" t="str">
        <f t="shared" si="10"/>
        <v/>
      </c>
      <c r="O27" s="267"/>
      <c r="P27" s="371">
        <v>0</v>
      </c>
      <c r="Q27" s="370">
        <f t="shared" si="21"/>
        <v>280</v>
      </c>
      <c r="R27" s="267">
        <f t="shared" si="2"/>
        <v>0</v>
      </c>
      <c r="S27" s="264"/>
      <c r="T27" s="268">
        <f t="shared" si="3"/>
        <v>0</v>
      </c>
      <c r="U27" s="269" t="str">
        <f t="shared" si="4"/>
        <v/>
      </c>
      <c r="V27" s="243"/>
      <c r="W27" s="371">
        <v>0</v>
      </c>
      <c r="X27" s="370">
        <f t="shared" si="22"/>
        <v>280</v>
      </c>
      <c r="Y27" s="267">
        <f t="shared" si="5"/>
        <v>0</v>
      </c>
      <c r="Z27" s="264"/>
      <c r="AA27" s="268">
        <f t="shared" si="11"/>
        <v>0</v>
      </c>
      <c r="AB27" s="269" t="str">
        <f t="shared" si="12"/>
        <v/>
      </c>
      <c r="AC27" s="243"/>
      <c r="AD27" s="371">
        <v>0</v>
      </c>
      <c r="AE27" s="370">
        <f t="shared" si="23"/>
        <v>280</v>
      </c>
      <c r="AF27" s="267">
        <f t="shared" si="6"/>
        <v>0</v>
      </c>
      <c r="AG27" s="264"/>
      <c r="AH27" s="268">
        <f t="shared" si="13"/>
        <v>0</v>
      </c>
      <c r="AI27" s="269" t="str">
        <f t="shared" si="14"/>
        <v/>
      </c>
      <c r="AJ27" s="243"/>
      <c r="AK27" s="371">
        <v>0</v>
      </c>
      <c r="AL27" s="370">
        <f t="shared" si="24"/>
        <v>280</v>
      </c>
      <c r="AM27" s="267">
        <f t="shared" si="7"/>
        <v>0</v>
      </c>
      <c r="AN27" s="264"/>
      <c r="AO27" s="268">
        <f t="shared" si="15"/>
        <v>0</v>
      </c>
      <c r="AP27" s="269" t="str">
        <f t="shared" si="16"/>
        <v/>
      </c>
      <c r="AQ27" s="243"/>
      <c r="AR27" s="371">
        <v>2.1199999999999999E-3</v>
      </c>
      <c r="AS27" s="370">
        <f t="shared" si="25"/>
        <v>280</v>
      </c>
      <c r="AT27" s="267">
        <f t="shared" si="8"/>
        <v>0.59360000000000002</v>
      </c>
      <c r="AU27" s="264"/>
      <c r="AV27" s="268">
        <f t="shared" si="17"/>
        <v>0.59360000000000002</v>
      </c>
      <c r="AW27" s="269" t="str">
        <f t="shared" si="18"/>
        <v/>
      </c>
    </row>
    <row r="28" spans="1:49" x14ac:dyDescent="0.35">
      <c r="A28" s="237"/>
      <c r="B28" s="71" t="s">
        <v>111</v>
      </c>
      <c r="C28" s="262"/>
      <c r="D28" s="263" t="s">
        <v>30</v>
      </c>
      <c r="E28" s="262"/>
      <c r="F28" s="264"/>
      <c r="G28" s="371"/>
      <c r="H28" s="370">
        <f t="shared" si="19"/>
        <v>280</v>
      </c>
      <c r="I28" s="267">
        <f t="shared" si="0"/>
        <v>0</v>
      </c>
      <c r="J28" s="371"/>
      <c r="K28" s="370">
        <f t="shared" si="20"/>
        <v>280</v>
      </c>
      <c r="L28" s="267">
        <f t="shared" si="1"/>
        <v>0</v>
      </c>
      <c r="M28" s="268">
        <f t="shared" si="9"/>
        <v>0</v>
      </c>
      <c r="N28" s="269" t="str">
        <f t="shared" si="10"/>
        <v/>
      </c>
      <c r="O28" s="267"/>
      <c r="P28" s="371">
        <v>0</v>
      </c>
      <c r="Q28" s="370">
        <f t="shared" si="21"/>
        <v>280</v>
      </c>
      <c r="R28" s="267">
        <f t="shared" si="2"/>
        <v>0</v>
      </c>
      <c r="S28" s="264"/>
      <c r="T28" s="268">
        <f t="shared" si="3"/>
        <v>0</v>
      </c>
      <c r="U28" s="269" t="str">
        <f t="shared" si="4"/>
        <v/>
      </c>
      <c r="V28" s="243"/>
      <c r="W28" s="371">
        <v>-1E-4</v>
      </c>
      <c r="X28" s="370">
        <f t="shared" si="22"/>
        <v>280</v>
      </c>
      <c r="Y28" s="267">
        <f t="shared" si="5"/>
        <v>-2.8000000000000001E-2</v>
      </c>
      <c r="Z28" s="264"/>
      <c r="AA28" s="268">
        <f t="shared" si="11"/>
        <v>-2.8000000000000001E-2</v>
      </c>
      <c r="AB28" s="269" t="str">
        <f t="shared" si="12"/>
        <v/>
      </c>
      <c r="AC28" s="243"/>
      <c r="AD28" s="371">
        <v>-1E-4</v>
      </c>
      <c r="AE28" s="370">
        <f t="shared" si="23"/>
        <v>280</v>
      </c>
      <c r="AF28" s="267">
        <f t="shared" si="6"/>
        <v>-2.8000000000000001E-2</v>
      </c>
      <c r="AG28" s="264"/>
      <c r="AH28" s="268">
        <f t="shared" si="13"/>
        <v>0</v>
      </c>
      <c r="AI28" s="269">
        <f t="shared" si="14"/>
        <v>0</v>
      </c>
      <c r="AJ28" s="243"/>
      <c r="AK28" s="371">
        <v>-1E-4</v>
      </c>
      <c r="AL28" s="370">
        <f t="shared" si="24"/>
        <v>280</v>
      </c>
      <c r="AM28" s="267">
        <f t="shared" si="7"/>
        <v>-2.8000000000000001E-2</v>
      </c>
      <c r="AN28" s="264"/>
      <c r="AO28" s="268">
        <f t="shared" si="15"/>
        <v>0</v>
      </c>
      <c r="AP28" s="269">
        <f t="shared" si="16"/>
        <v>0</v>
      </c>
      <c r="AQ28" s="243"/>
      <c r="AR28" s="371">
        <v>0</v>
      </c>
      <c r="AS28" s="370">
        <f t="shared" si="25"/>
        <v>280</v>
      </c>
      <c r="AT28" s="267">
        <f t="shared" si="8"/>
        <v>0</v>
      </c>
      <c r="AU28" s="264"/>
      <c r="AV28" s="268">
        <f t="shared" si="17"/>
        <v>2.8000000000000001E-2</v>
      </c>
      <c r="AW28" s="269" t="str">
        <f t="shared" si="18"/>
        <v/>
      </c>
    </row>
    <row r="29" spans="1:49" x14ac:dyDescent="0.35">
      <c r="A29" s="237"/>
      <c r="B29" s="66" t="s">
        <v>121</v>
      </c>
      <c r="C29" s="262"/>
      <c r="D29" s="263" t="s">
        <v>30</v>
      </c>
      <c r="E29" s="262"/>
      <c r="F29" s="264"/>
      <c r="G29" s="371"/>
      <c r="H29" s="370">
        <f t="shared" si="19"/>
        <v>280</v>
      </c>
      <c r="I29" s="267">
        <f t="shared" si="0"/>
        <v>0</v>
      </c>
      <c r="J29" s="371"/>
      <c r="K29" s="370">
        <f t="shared" si="20"/>
        <v>280</v>
      </c>
      <c r="L29" s="267">
        <f t="shared" si="1"/>
        <v>0</v>
      </c>
      <c r="M29" s="268">
        <f t="shared" si="9"/>
        <v>0</v>
      </c>
      <c r="N29" s="269" t="str">
        <f t="shared" si="10"/>
        <v/>
      </c>
      <c r="O29" s="267"/>
      <c r="P29" s="371">
        <v>0</v>
      </c>
      <c r="Q29" s="370">
        <f t="shared" si="21"/>
        <v>280</v>
      </c>
      <c r="R29" s="267">
        <f t="shared" si="2"/>
        <v>0</v>
      </c>
      <c r="S29" s="264"/>
      <c r="T29" s="268">
        <f t="shared" si="3"/>
        <v>0</v>
      </c>
      <c r="U29" s="269" t="str">
        <f t="shared" si="4"/>
        <v/>
      </c>
      <c r="V29" s="243"/>
      <c r="W29" s="371">
        <v>-2.9E-4</v>
      </c>
      <c r="X29" s="370">
        <f t="shared" si="22"/>
        <v>280</v>
      </c>
      <c r="Y29" s="267">
        <f t="shared" si="5"/>
        <v>-8.1199999999999994E-2</v>
      </c>
      <c r="Z29" s="264"/>
      <c r="AA29" s="268">
        <f t="shared" si="11"/>
        <v>-8.1199999999999994E-2</v>
      </c>
      <c r="AB29" s="269" t="str">
        <f t="shared" si="12"/>
        <v/>
      </c>
      <c r="AC29" s="243"/>
      <c r="AD29" s="371">
        <v>-2.9E-4</v>
      </c>
      <c r="AE29" s="370">
        <f t="shared" si="23"/>
        <v>280</v>
      </c>
      <c r="AF29" s="267">
        <f t="shared" si="6"/>
        <v>-8.1199999999999994E-2</v>
      </c>
      <c r="AG29" s="264"/>
      <c r="AH29" s="268">
        <f t="shared" si="13"/>
        <v>0</v>
      </c>
      <c r="AI29" s="269">
        <f t="shared" si="14"/>
        <v>0</v>
      </c>
      <c r="AJ29" s="243"/>
      <c r="AK29" s="371">
        <v>-2.9E-4</v>
      </c>
      <c r="AL29" s="370">
        <f t="shared" si="24"/>
        <v>280</v>
      </c>
      <c r="AM29" s="267">
        <f t="shared" si="7"/>
        <v>-8.1199999999999994E-2</v>
      </c>
      <c r="AN29" s="264"/>
      <c r="AO29" s="268">
        <f t="shared" si="15"/>
        <v>0</v>
      </c>
      <c r="AP29" s="269">
        <f t="shared" si="16"/>
        <v>0</v>
      </c>
      <c r="AQ29" s="243"/>
      <c r="AR29" s="371">
        <v>-2.9E-4</v>
      </c>
      <c r="AS29" s="370">
        <f t="shared" si="25"/>
        <v>280</v>
      </c>
      <c r="AT29" s="267">
        <f t="shared" si="8"/>
        <v>-8.1199999999999994E-2</v>
      </c>
      <c r="AU29" s="264"/>
      <c r="AV29" s="268">
        <f t="shared" si="17"/>
        <v>0</v>
      </c>
      <c r="AW29" s="269">
        <f t="shared" si="18"/>
        <v>0</v>
      </c>
    </row>
    <row r="30" spans="1:49" x14ac:dyDescent="0.35">
      <c r="A30" s="237"/>
      <c r="B30" s="66" t="s">
        <v>112</v>
      </c>
      <c r="C30" s="262"/>
      <c r="D30" s="263" t="s">
        <v>30</v>
      </c>
      <c r="E30" s="262"/>
      <c r="F30" s="264"/>
      <c r="G30" s="371"/>
      <c r="H30" s="370">
        <f t="shared" si="19"/>
        <v>280</v>
      </c>
      <c r="I30" s="267">
        <f>H30*G30</f>
        <v>0</v>
      </c>
      <c r="J30" s="371"/>
      <c r="K30" s="370">
        <f t="shared" si="20"/>
        <v>280</v>
      </c>
      <c r="L30" s="267">
        <f>K30*J30</f>
        <v>0</v>
      </c>
      <c r="M30" s="268">
        <f t="shared" si="9"/>
        <v>0</v>
      </c>
      <c r="N30" s="269" t="str">
        <f t="shared" si="10"/>
        <v/>
      </c>
      <c r="O30" s="267"/>
      <c r="P30" s="371">
        <v>-2.99E-3</v>
      </c>
      <c r="Q30" s="370">
        <f t="shared" si="21"/>
        <v>280</v>
      </c>
      <c r="R30" s="267">
        <f>Q30*P30</f>
        <v>-0.83720000000000006</v>
      </c>
      <c r="S30" s="264"/>
      <c r="T30" s="268">
        <f t="shared" si="3"/>
        <v>-0.83720000000000006</v>
      </c>
      <c r="U30" s="269" t="str">
        <f t="shared" si="4"/>
        <v/>
      </c>
      <c r="V30" s="243"/>
      <c r="W30" s="371">
        <v>-2.99E-3</v>
      </c>
      <c r="X30" s="370">
        <f t="shared" si="22"/>
        <v>280</v>
      </c>
      <c r="Y30" s="267">
        <f>X30*W30</f>
        <v>-0.83720000000000006</v>
      </c>
      <c r="Z30" s="264"/>
      <c r="AA30" s="268">
        <f>Y30-R30</f>
        <v>0</v>
      </c>
      <c r="AB30" s="269">
        <f>IF(OR(R30=0,Y30=0),"",(AA30/R30))</f>
        <v>0</v>
      </c>
      <c r="AC30" s="243"/>
      <c r="AD30" s="371">
        <v>0</v>
      </c>
      <c r="AE30" s="370">
        <f t="shared" si="23"/>
        <v>280</v>
      </c>
      <c r="AF30" s="267">
        <f>AE30*AD30</f>
        <v>0</v>
      </c>
      <c r="AG30" s="264"/>
      <c r="AH30" s="268">
        <f>AF30-Y30</f>
        <v>0.83720000000000006</v>
      </c>
      <c r="AI30" s="269" t="str">
        <f>IF(OR(Y30=0,AF30=0),"",(AH30/Y30))</f>
        <v/>
      </c>
      <c r="AJ30" s="243"/>
      <c r="AK30" s="371">
        <v>0</v>
      </c>
      <c r="AL30" s="370">
        <f t="shared" si="24"/>
        <v>280</v>
      </c>
      <c r="AM30" s="267">
        <f>AL30*AK30</f>
        <v>0</v>
      </c>
      <c r="AN30" s="264"/>
      <c r="AO30" s="268">
        <f>AM30-AF30</f>
        <v>0</v>
      </c>
      <c r="AP30" s="269" t="str">
        <f>IF(OR(AF30=0,AM30=0),"",(AO30/AF30))</f>
        <v/>
      </c>
      <c r="AQ30" s="243"/>
      <c r="AR30" s="371">
        <v>0</v>
      </c>
      <c r="AS30" s="370">
        <f t="shared" si="25"/>
        <v>280</v>
      </c>
      <c r="AT30" s="267">
        <f>AS30*AR30</f>
        <v>0</v>
      </c>
      <c r="AU30" s="264"/>
      <c r="AV30" s="268">
        <f>AT30-AM30</f>
        <v>0</v>
      </c>
      <c r="AW30" s="269" t="str">
        <f>IF(OR(AM30=0,AT30=0),"",(AV30/AM30))</f>
        <v/>
      </c>
    </row>
    <row r="31" spans="1:49" x14ac:dyDescent="0.35">
      <c r="A31" s="237"/>
      <c r="B31" s="66" t="s">
        <v>113</v>
      </c>
      <c r="C31" s="262"/>
      <c r="D31" s="263" t="s">
        <v>30</v>
      </c>
      <c r="E31" s="262"/>
      <c r="F31" s="264"/>
      <c r="G31" s="371"/>
      <c r="H31" s="370">
        <f t="shared" si="19"/>
        <v>280</v>
      </c>
      <c r="I31" s="267">
        <f>H31*G31</f>
        <v>0</v>
      </c>
      <c r="J31" s="371"/>
      <c r="K31" s="370">
        <f t="shared" si="20"/>
        <v>280</v>
      </c>
      <c r="L31" s="267">
        <f>K31*J31</f>
        <v>0</v>
      </c>
      <c r="M31" s="268">
        <f>L31-I31</f>
        <v>0</v>
      </c>
      <c r="N31" s="269" t="str">
        <f>IF(OR(I31=0,L31=0),"",(M31/I31))</f>
        <v/>
      </c>
      <c r="O31" s="267"/>
      <c r="P31" s="371">
        <v>-5.9999999999999995E-4</v>
      </c>
      <c r="Q31" s="370">
        <f t="shared" si="21"/>
        <v>280</v>
      </c>
      <c r="R31" s="267">
        <f>Q31*P31</f>
        <v>-0.16799999999999998</v>
      </c>
      <c r="S31" s="264"/>
      <c r="T31" s="268">
        <f>R31-L31</f>
        <v>-0.16799999999999998</v>
      </c>
      <c r="U31" s="269" t="str">
        <f>IF(OR(L31=0,R31=0),"",(T31/L31))</f>
        <v/>
      </c>
      <c r="V31" s="243"/>
      <c r="W31" s="371">
        <v>-5.9999999999999995E-4</v>
      </c>
      <c r="X31" s="370">
        <f t="shared" si="22"/>
        <v>280</v>
      </c>
      <c r="Y31" s="267">
        <f>X31*W31</f>
        <v>-0.16799999999999998</v>
      </c>
      <c r="Z31" s="264"/>
      <c r="AA31" s="268">
        <f>Y31-R31</f>
        <v>0</v>
      </c>
      <c r="AB31" s="269">
        <f>IF(OR(R31=0,Y31=0),"",(AA31/R31))</f>
        <v>0</v>
      </c>
      <c r="AC31" s="243"/>
      <c r="AD31" s="371">
        <v>-5.9999999999999995E-4</v>
      </c>
      <c r="AE31" s="370">
        <f t="shared" si="23"/>
        <v>280</v>
      </c>
      <c r="AF31" s="267">
        <f>AE31*AD31</f>
        <v>-0.16799999999999998</v>
      </c>
      <c r="AG31" s="264"/>
      <c r="AH31" s="268">
        <f>AF31-Y31</f>
        <v>0</v>
      </c>
      <c r="AI31" s="269">
        <f>IF(OR(Y31=0,AF31=0),"",(AH31/Y31))</f>
        <v>0</v>
      </c>
      <c r="AJ31" s="243"/>
      <c r="AK31" s="371">
        <v>-5.9999999999999995E-4</v>
      </c>
      <c r="AL31" s="370">
        <f t="shared" si="24"/>
        <v>280</v>
      </c>
      <c r="AM31" s="267">
        <f>AL31*AK31</f>
        <v>-0.16799999999999998</v>
      </c>
      <c r="AN31" s="264"/>
      <c r="AO31" s="268">
        <f>AM31-AF31</f>
        <v>0</v>
      </c>
      <c r="AP31" s="269">
        <f>IF(OR(AF31=0,AM31=0),"",(AO31/AF31))</f>
        <v>0</v>
      </c>
      <c r="AQ31" s="243"/>
      <c r="AR31" s="371">
        <v>-5.9999999999999995E-4</v>
      </c>
      <c r="AS31" s="370">
        <f t="shared" si="25"/>
        <v>280</v>
      </c>
      <c r="AT31" s="267">
        <f>AS31*AR31</f>
        <v>-0.16799999999999998</v>
      </c>
      <c r="AU31" s="264"/>
      <c r="AV31" s="268">
        <f>AT31-AM31</f>
        <v>0</v>
      </c>
      <c r="AW31" s="269">
        <f>IF(OR(AM31=0,AT31=0),"",(AV31/AM31))</f>
        <v>0</v>
      </c>
    </row>
    <row r="32" spans="1:49" x14ac:dyDescent="0.35">
      <c r="A32" s="237"/>
      <c r="B32" s="72" t="s">
        <v>114</v>
      </c>
      <c r="C32" s="262"/>
      <c r="D32" s="263" t="s">
        <v>30</v>
      </c>
      <c r="E32" s="262"/>
      <c r="F32" s="264"/>
      <c r="G32" s="371"/>
      <c r="H32" s="370">
        <f t="shared" si="19"/>
        <v>280</v>
      </c>
      <c r="I32" s="267">
        <f t="shared" ref="I32:I33" si="26">H32*G32</f>
        <v>0</v>
      </c>
      <c r="J32" s="371"/>
      <c r="K32" s="370">
        <f t="shared" si="20"/>
        <v>280</v>
      </c>
      <c r="L32" s="267">
        <f t="shared" si="1"/>
        <v>0</v>
      </c>
      <c r="M32" s="268">
        <f t="shared" si="9"/>
        <v>0</v>
      </c>
      <c r="N32" s="269" t="str">
        <f t="shared" si="10"/>
        <v/>
      </c>
      <c r="O32" s="267"/>
      <c r="P32" s="468">
        <v>0</v>
      </c>
      <c r="Q32" s="370">
        <f t="shared" si="21"/>
        <v>280</v>
      </c>
      <c r="R32" s="267">
        <f t="shared" si="2"/>
        <v>0</v>
      </c>
      <c r="S32" s="264"/>
      <c r="T32" s="268">
        <f t="shared" si="3"/>
        <v>0</v>
      </c>
      <c r="U32" s="269" t="str">
        <f t="shared" si="4"/>
        <v/>
      </c>
      <c r="V32" s="243"/>
      <c r="W32" s="371">
        <v>-1.57E-3</v>
      </c>
      <c r="X32" s="370">
        <f t="shared" si="22"/>
        <v>280</v>
      </c>
      <c r="Y32" s="267">
        <f t="shared" si="5"/>
        <v>-0.43959999999999999</v>
      </c>
      <c r="Z32" s="264"/>
      <c r="AA32" s="268">
        <f t="shared" si="11"/>
        <v>-0.43959999999999999</v>
      </c>
      <c r="AB32" s="269" t="str">
        <f t="shared" si="12"/>
        <v/>
      </c>
      <c r="AC32" s="243"/>
      <c r="AD32" s="371">
        <v>-1.57E-3</v>
      </c>
      <c r="AE32" s="370">
        <f t="shared" si="23"/>
        <v>280</v>
      </c>
      <c r="AF32" s="267">
        <f t="shared" si="6"/>
        <v>-0.43959999999999999</v>
      </c>
      <c r="AG32" s="264"/>
      <c r="AH32" s="268">
        <f t="shared" si="13"/>
        <v>0</v>
      </c>
      <c r="AI32" s="269">
        <f t="shared" si="14"/>
        <v>0</v>
      </c>
      <c r="AJ32" s="243"/>
      <c r="AK32" s="371">
        <v>-1.57E-3</v>
      </c>
      <c r="AL32" s="370">
        <f t="shared" si="24"/>
        <v>280</v>
      </c>
      <c r="AM32" s="267">
        <f t="shared" si="7"/>
        <v>-0.43959999999999999</v>
      </c>
      <c r="AN32" s="264"/>
      <c r="AO32" s="268">
        <f t="shared" si="15"/>
        <v>0</v>
      </c>
      <c r="AP32" s="269">
        <f t="shared" si="16"/>
        <v>0</v>
      </c>
      <c r="AQ32" s="243"/>
      <c r="AR32" s="371">
        <v>-1.57E-3</v>
      </c>
      <c r="AS32" s="370">
        <f t="shared" si="25"/>
        <v>280</v>
      </c>
      <c r="AT32" s="267">
        <f t="shared" si="8"/>
        <v>-0.43959999999999999</v>
      </c>
      <c r="AU32" s="264"/>
      <c r="AV32" s="268">
        <f t="shared" si="17"/>
        <v>0</v>
      </c>
      <c r="AW32" s="269">
        <f t="shared" si="18"/>
        <v>0</v>
      </c>
    </row>
    <row r="33" spans="1:49" x14ac:dyDescent="0.35">
      <c r="A33" s="237"/>
      <c r="B33" s="285" t="s">
        <v>68</v>
      </c>
      <c r="C33" s="262"/>
      <c r="D33" s="263" t="s">
        <v>30</v>
      </c>
      <c r="E33" s="262"/>
      <c r="F33" s="264"/>
      <c r="G33" s="282">
        <v>8.6059999999999998E-2</v>
      </c>
      <c r="H33" s="370">
        <f t="shared" ref="H33" si="27">+$G$11</f>
        <v>280</v>
      </c>
      <c r="I33" s="284">
        <f t="shared" si="26"/>
        <v>24.096799999999998</v>
      </c>
      <c r="J33" s="282">
        <v>9.0020000000000003E-2</v>
      </c>
      <c r="K33" s="370">
        <f t="shared" ref="K33" si="28">+$G$11</f>
        <v>280</v>
      </c>
      <c r="L33" s="284">
        <f t="shared" si="1"/>
        <v>25.2056</v>
      </c>
      <c r="M33" s="268">
        <f t="shared" si="9"/>
        <v>1.1088000000000022</v>
      </c>
      <c r="N33" s="269">
        <f t="shared" si="10"/>
        <v>4.6014408552173001E-2</v>
      </c>
      <c r="O33" s="284"/>
      <c r="P33" s="282">
        <v>9.9129999999999996E-2</v>
      </c>
      <c r="Q33" s="370">
        <f t="shared" ref="Q33" si="29">+$G$11</f>
        <v>280</v>
      </c>
      <c r="R33" s="515">
        <f t="shared" si="2"/>
        <v>27.756399999999999</v>
      </c>
      <c r="S33" s="264"/>
      <c r="T33" s="268">
        <f t="shared" si="3"/>
        <v>2.5507999999999988</v>
      </c>
      <c r="U33" s="269">
        <f t="shared" si="4"/>
        <v>0.10119973339257939</v>
      </c>
      <c r="V33" s="243"/>
      <c r="W33" s="282">
        <v>0.10395</v>
      </c>
      <c r="X33" s="370">
        <f t="shared" ref="X33" si="30">+$G$11</f>
        <v>280</v>
      </c>
      <c r="Y33" s="284">
        <f t="shared" si="5"/>
        <v>29.106000000000002</v>
      </c>
      <c r="Z33" s="264"/>
      <c r="AA33" s="268">
        <f t="shared" si="11"/>
        <v>1.3496000000000024</v>
      </c>
      <c r="AB33" s="269">
        <f t="shared" si="12"/>
        <v>4.8623020276404805E-2</v>
      </c>
      <c r="AC33" s="243"/>
      <c r="AD33" s="282">
        <v>0.10798000000000001</v>
      </c>
      <c r="AE33" s="370">
        <f t="shared" ref="AE33" si="31">+$G$11</f>
        <v>280</v>
      </c>
      <c r="AF33" s="284">
        <f t="shared" si="6"/>
        <v>30.234400000000001</v>
      </c>
      <c r="AG33" s="264"/>
      <c r="AH33" s="268">
        <f t="shared" si="13"/>
        <v>1.1283999999999992</v>
      </c>
      <c r="AI33" s="269">
        <f t="shared" si="14"/>
        <v>3.8768638768638737E-2</v>
      </c>
      <c r="AJ33" s="243"/>
      <c r="AK33" s="282">
        <v>0.11703</v>
      </c>
      <c r="AL33" s="370">
        <f t="shared" ref="AL33" si="32">+$G$11</f>
        <v>280</v>
      </c>
      <c r="AM33" s="284">
        <f t="shared" si="7"/>
        <v>32.7684</v>
      </c>
      <c r="AN33" s="264"/>
      <c r="AO33" s="268">
        <f t="shared" si="15"/>
        <v>2.5339999999999989</v>
      </c>
      <c r="AP33" s="269">
        <f t="shared" si="16"/>
        <v>8.3811817003148686E-2</v>
      </c>
      <c r="AQ33" s="243"/>
      <c r="AR33" s="282">
        <v>0.12082</v>
      </c>
      <c r="AS33" s="370">
        <f t="shared" ref="AS33" si="33">+$G$11</f>
        <v>280</v>
      </c>
      <c r="AT33" s="284">
        <f t="shared" si="8"/>
        <v>33.829599999999999</v>
      </c>
      <c r="AU33" s="264"/>
      <c r="AV33" s="268">
        <f t="shared" si="17"/>
        <v>1.0611999999999995</v>
      </c>
      <c r="AW33" s="269">
        <f t="shared" si="18"/>
        <v>3.2384858583269234E-2</v>
      </c>
    </row>
    <row r="34" spans="1:49" x14ac:dyDescent="0.35">
      <c r="A34" s="237"/>
      <c r="B34" s="372" t="s">
        <v>28</v>
      </c>
      <c r="C34" s="432"/>
      <c r="D34" s="433"/>
      <c r="E34" s="432"/>
      <c r="F34" s="434"/>
      <c r="G34" s="435"/>
      <c r="H34" s="436"/>
      <c r="I34" s="437">
        <f>SUM(I16:I33)</f>
        <v>29.7652</v>
      </c>
      <c r="J34" s="435"/>
      <c r="K34" s="436"/>
      <c r="L34" s="437">
        <f>SUM(L16:L33)</f>
        <v>31.214000000000002</v>
      </c>
      <c r="M34" s="438">
        <f t="shared" si="9"/>
        <v>1.4488000000000021</v>
      </c>
      <c r="N34" s="439">
        <f t="shared" si="10"/>
        <v>4.867429078252463E-2</v>
      </c>
      <c r="O34" s="437"/>
      <c r="P34" s="435"/>
      <c r="Q34" s="436"/>
      <c r="R34" s="437">
        <f>SUM(R16:R33)</f>
        <v>34.173999999999999</v>
      </c>
      <c r="S34" s="434"/>
      <c r="T34" s="438">
        <f t="shared" si="3"/>
        <v>2.9599999999999973</v>
      </c>
      <c r="U34" s="439">
        <f t="shared" si="4"/>
        <v>9.4829243288267986E-2</v>
      </c>
      <c r="V34" s="243"/>
      <c r="W34" s="435"/>
      <c r="X34" s="436"/>
      <c r="Y34" s="437">
        <f>SUM(Y16:Y33)</f>
        <v>36.583600000000004</v>
      </c>
      <c r="Z34" s="434"/>
      <c r="AA34" s="438">
        <f t="shared" si="11"/>
        <v>2.4096000000000046</v>
      </c>
      <c r="AB34" s="439">
        <f t="shared" si="12"/>
        <v>7.0509744250014772E-2</v>
      </c>
      <c r="AC34" s="243"/>
      <c r="AD34" s="435"/>
      <c r="AE34" s="436"/>
      <c r="AF34" s="437">
        <f>SUM(AF16:AF33)</f>
        <v>39.074399999999997</v>
      </c>
      <c r="AG34" s="434"/>
      <c r="AH34" s="438">
        <f t="shared" si="13"/>
        <v>2.490799999999993</v>
      </c>
      <c r="AI34" s="439">
        <f t="shared" si="14"/>
        <v>6.8085152910046923E-2</v>
      </c>
      <c r="AJ34" s="243"/>
      <c r="AK34" s="435"/>
      <c r="AL34" s="436"/>
      <c r="AM34" s="437">
        <f>SUM(AM16:AM33)</f>
        <v>42.1828</v>
      </c>
      <c r="AN34" s="434"/>
      <c r="AO34" s="438">
        <f t="shared" si="15"/>
        <v>3.1084000000000032</v>
      </c>
      <c r="AP34" s="439">
        <f t="shared" si="16"/>
        <v>7.9550805642569139E-2</v>
      </c>
      <c r="AQ34" s="243"/>
      <c r="AR34" s="435"/>
      <c r="AS34" s="436"/>
      <c r="AT34" s="437">
        <f>SUM(AT16:AT33)</f>
        <v>44.195599999999999</v>
      </c>
      <c r="AU34" s="434"/>
      <c r="AV34" s="438">
        <f t="shared" si="17"/>
        <v>2.0127999999999986</v>
      </c>
      <c r="AW34" s="439">
        <f t="shared" si="18"/>
        <v>4.7716130745232621E-2</v>
      </c>
    </row>
    <row r="35" spans="1:49" ht="15" customHeight="1" x14ac:dyDescent="0.35">
      <c r="A35" s="237"/>
      <c r="B35" s="66" t="s">
        <v>29</v>
      </c>
      <c r="C35" s="262"/>
      <c r="D35" s="263" t="s">
        <v>30</v>
      </c>
      <c r="E35" s="262"/>
      <c r="F35" s="264"/>
      <c r="G35" s="506">
        <f>G50</f>
        <v>8.6999999999999994E-2</v>
      </c>
      <c r="H35" s="507">
        <f>$G$11*(1+G61)-$G$11</f>
        <v>8.2600000000000477</v>
      </c>
      <c r="I35" s="267">
        <f>H35*G35</f>
        <v>0.71862000000000414</v>
      </c>
      <c r="J35" s="506">
        <f>J50</f>
        <v>8.6999999999999994E-2</v>
      </c>
      <c r="K35" s="507">
        <f>$G$11*(1+J61)-$G$11</f>
        <v>8.2600000000000477</v>
      </c>
      <c r="L35" s="267">
        <f>K35*J35</f>
        <v>0.71862000000000414</v>
      </c>
      <c r="M35" s="268">
        <f t="shared" si="9"/>
        <v>0</v>
      </c>
      <c r="N35" s="269">
        <f t="shared" si="10"/>
        <v>0</v>
      </c>
      <c r="O35" s="267"/>
      <c r="P35" s="506">
        <f>P50</f>
        <v>8.6999999999999994E-2</v>
      </c>
      <c r="Q35" s="507">
        <f>$G$11*(1+P61)-$G$11</f>
        <v>8.2600000000000477</v>
      </c>
      <c r="R35" s="267">
        <f>Q35*P35</f>
        <v>0.71862000000000414</v>
      </c>
      <c r="S35" s="264"/>
      <c r="T35" s="268">
        <f t="shared" si="3"/>
        <v>0</v>
      </c>
      <c r="U35" s="269">
        <f t="shared" si="4"/>
        <v>0</v>
      </c>
      <c r="V35" s="243"/>
      <c r="W35" s="506">
        <f>W50</f>
        <v>8.6999999999999994E-2</v>
      </c>
      <c r="X35" s="507">
        <f>$G$11*(1+W61)-$G$11</f>
        <v>8.2600000000000477</v>
      </c>
      <c r="Y35" s="267">
        <f>X35*W35</f>
        <v>0.71862000000000414</v>
      </c>
      <c r="Z35" s="264"/>
      <c r="AA35" s="268">
        <f t="shared" si="11"/>
        <v>0</v>
      </c>
      <c r="AB35" s="269">
        <f t="shared" si="12"/>
        <v>0</v>
      </c>
      <c r="AC35" s="243"/>
      <c r="AD35" s="506">
        <f>AD50</f>
        <v>8.6999999999999994E-2</v>
      </c>
      <c r="AE35" s="507">
        <f>$G$11*(1+AD61)-$G$11</f>
        <v>8.2600000000000477</v>
      </c>
      <c r="AF35" s="267">
        <f>AE35*AD35</f>
        <v>0.71862000000000414</v>
      </c>
      <c r="AG35" s="264"/>
      <c r="AH35" s="268">
        <f t="shared" si="13"/>
        <v>0</v>
      </c>
      <c r="AI35" s="269">
        <f t="shared" si="14"/>
        <v>0</v>
      </c>
      <c r="AJ35" s="243"/>
      <c r="AK35" s="506">
        <f>AK50</f>
        <v>8.6999999999999994E-2</v>
      </c>
      <c r="AL35" s="507">
        <f>$G$11*(1+AK61)-$G$11</f>
        <v>8.2600000000000477</v>
      </c>
      <c r="AM35" s="267">
        <f>AL35*AK35</f>
        <v>0.71862000000000414</v>
      </c>
      <c r="AN35" s="264"/>
      <c r="AO35" s="268">
        <f t="shared" si="15"/>
        <v>0</v>
      </c>
      <c r="AP35" s="269">
        <f t="shared" si="16"/>
        <v>0</v>
      </c>
      <c r="AQ35" s="243"/>
      <c r="AR35" s="506">
        <f>AR50</f>
        <v>8.6999999999999994E-2</v>
      </c>
      <c r="AS35" s="507">
        <f>$G$11*(1+AR61)-$G$11</f>
        <v>8.2600000000000477</v>
      </c>
      <c r="AT35" s="267">
        <f>AS35*AR35</f>
        <v>0.71862000000000414</v>
      </c>
      <c r="AU35" s="264"/>
      <c r="AV35" s="268">
        <f t="shared" si="17"/>
        <v>0</v>
      </c>
      <c r="AW35" s="269">
        <f t="shared" si="18"/>
        <v>0</v>
      </c>
    </row>
    <row r="36" spans="1:49" s="15" customFormat="1" ht="15" customHeight="1" x14ac:dyDescent="0.35">
      <c r="A36" s="13"/>
      <c r="B36" s="87" t="str">
        <f>+RESIDENTIAL!$B$46</f>
        <v>Rate Rider for Disposition of Deferral/Variance Accounts - effective until December 31, 2024</v>
      </c>
      <c r="C36" s="56"/>
      <c r="D36" s="57" t="s">
        <v>30</v>
      </c>
      <c r="E36" s="56"/>
      <c r="F36" s="21"/>
      <c r="G36" s="90">
        <v>3.3899999999999998E-3</v>
      </c>
      <c r="H36" s="91">
        <f>+$G$11</f>
        <v>280</v>
      </c>
      <c r="I36" s="69">
        <f>H36*G36</f>
        <v>0.94919999999999993</v>
      </c>
      <c r="J36" s="90">
        <v>4.79E-3</v>
      </c>
      <c r="K36" s="91">
        <f>+$G$11</f>
        <v>280</v>
      </c>
      <c r="L36" s="69">
        <f>K36*J36</f>
        <v>1.3411999999999999</v>
      </c>
      <c r="M36" s="61">
        <f t="shared" si="9"/>
        <v>0.39200000000000002</v>
      </c>
      <c r="N36" s="62">
        <f t="shared" si="10"/>
        <v>0.41297935103244843</v>
      </c>
      <c r="O36" s="69"/>
      <c r="P36" s="90">
        <v>0</v>
      </c>
      <c r="Q36" s="91">
        <f>+$G$11</f>
        <v>280</v>
      </c>
      <c r="R36" s="69">
        <f>Q36*P36</f>
        <v>0</v>
      </c>
      <c r="S36" s="64"/>
      <c r="T36" s="61">
        <f t="shared" si="3"/>
        <v>-1.3411999999999999</v>
      </c>
      <c r="U36" s="62" t="str">
        <f t="shared" si="4"/>
        <v/>
      </c>
      <c r="V36" s="65"/>
      <c r="W36" s="90">
        <v>0</v>
      </c>
      <c r="X36" s="91">
        <f>+$G$11</f>
        <v>280</v>
      </c>
      <c r="Y36" s="69">
        <f>X36*W36</f>
        <v>0</v>
      </c>
      <c r="Z36" s="64"/>
      <c r="AA36" s="61">
        <f t="shared" si="11"/>
        <v>0</v>
      </c>
      <c r="AB36" s="62" t="str">
        <f t="shared" si="12"/>
        <v/>
      </c>
      <c r="AC36" s="65"/>
      <c r="AD36" s="90">
        <v>0</v>
      </c>
      <c r="AE36" s="91">
        <f>+$G$11</f>
        <v>280</v>
      </c>
      <c r="AF36" s="69">
        <f>AE36*AD36</f>
        <v>0</v>
      </c>
      <c r="AG36" s="64"/>
      <c r="AH36" s="61">
        <f t="shared" si="13"/>
        <v>0</v>
      </c>
      <c r="AI36" s="62" t="str">
        <f t="shared" si="14"/>
        <v/>
      </c>
      <c r="AJ36" s="65"/>
      <c r="AK36" s="90">
        <v>0</v>
      </c>
      <c r="AL36" s="91">
        <f>+$G$11</f>
        <v>280</v>
      </c>
      <c r="AM36" s="69">
        <f>AL36*AK36</f>
        <v>0</v>
      </c>
      <c r="AN36" s="64"/>
      <c r="AO36" s="61">
        <f t="shared" si="15"/>
        <v>0</v>
      </c>
      <c r="AP36" s="62" t="str">
        <f t="shared" si="16"/>
        <v/>
      </c>
      <c r="AQ36" s="65"/>
      <c r="AR36" s="90">
        <v>0</v>
      </c>
      <c r="AS36" s="91">
        <f>+$G$11</f>
        <v>280</v>
      </c>
      <c r="AT36" s="69">
        <f>AS36*AR36</f>
        <v>0</v>
      </c>
      <c r="AU36" s="64"/>
      <c r="AV36" s="61">
        <f t="shared" si="17"/>
        <v>0</v>
      </c>
      <c r="AW36" s="62" t="str">
        <f t="shared" si="18"/>
        <v/>
      </c>
    </row>
    <row r="37" spans="1:49" s="15" customFormat="1" ht="15" customHeight="1" x14ac:dyDescent="0.35">
      <c r="A37" s="13"/>
      <c r="B37" s="87" t="str">
        <f>+RESIDENTIAL!$B$47</f>
        <v>Rate Rider for Disposition of Capacity Based Recovery Account - Applicable only for Class B Customers - effective until December 31, 2024</v>
      </c>
      <c r="C37" s="56"/>
      <c r="D37" s="57" t="s">
        <v>30</v>
      </c>
      <c r="E37" s="56"/>
      <c r="F37" s="21"/>
      <c r="G37" s="90">
        <v>-1.4999999999999999E-4</v>
      </c>
      <c r="H37" s="91">
        <f>+$G$11</f>
        <v>280</v>
      </c>
      <c r="I37" s="69">
        <f t="shared" ref="I37" si="34">H37*G37</f>
        <v>-4.1999999999999996E-2</v>
      </c>
      <c r="J37" s="90">
        <v>-1.2999999999999999E-4</v>
      </c>
      <c r="K37" s="91">
        <f>+$G$11</f>
        <v>280</v>
      </c>
      <c r="L37" s="69">
        <f t="shared" ref="L37" si="35">K37*J37</f>
        <v>-3.6399999999999995E-2</v>
      </c>
      <c r="M37" s="61">
        <f t="shared" si="9"/>
        <v>5.6000000000000008E-3</v>
      </c>
      <c r="N37" s="62">
        <f t="shared" si="10"/>
        <v>-0.13333333333333336</v>
      </c>
      <c r="O37" s="69"/>
      <c r="P37" s="90">
        <v>0</v>
      </c>
      <c r="Q37" s="91">
        <f>+$G$11</f>
        <v>280</v>
      </c>
      <c r="R37" s="69">
        <f t="shared" ref="R37" si="36">Q37*P37</f>
        <v>0</v>
      </c>
      <c r="S37" s="64"/>
      <c r="T37" s="61">
        <f t="shared" si="3"/>
        <v>3.6399999999999995E-2</v>
      </c>
      <c r="U37" s="62" t="str">
        <f t="shared" si="4"/>
        <v/>
      </c>
      <c r="V37" s="65"/>
      <c r="W37" s="90">
        <v>0</v>
      </c>
      <c r="X37" s="91">
        <f>+$G$11</f>
        <v>280</v>
      </c>
      <c r="Y37" s="69">
        <f t="shared" ref="Y37" si="37">X37*W37</f>
        <v>0</v>
      </c>
      <c r="Z37" s="64"/>
      <c r="AA37" s="61">
        <f t="shared" si="11"/>
        <v>0</v>
      </c>
      <c r="AB37" s="62" t="str">
        <f t="shared" si="12"/>
        <v/>
      </c>
      <c r="AC37" s="65"/>
      <c r="AD37" s="90">
        <v>0</v>
      </c>
      <c r="AE37" s="91">
        <f>+$G$11</f>
        <v>280</v>
      </c>
      <c r="AF37" s="69">
        <f t="shared" ref="AF37" si="38">AE37*AD37</f>
        <v>0</v>
      </c>
      <c r="AG37" s="64"/>
      <c r="AH37" s="61">
        <f t="shared" si="13"/>
        <v>0</v>
      </c>
      <c r="AI37" s="62" t="str">
        <f t="shared" si="14"/>
        <v/>
      </c>
      <c r="AJ37" s="65"/>
      <c r="AK37" s="90">
        <v>0</v>
      </c>
      <c r="AL37" s="91">
        <f>+$G$11</f>
        <v>280</v>
      </c>
      <c r="AM37" s="69">
        <f t="shared" ref="AM37" si="39">AL37*AK37</f>
        <v>0</v>
      </c>
      <c r="AN37" s="64"/>
      <c r="AO37" s="61">
        <f t="shared" si="15"/>
        <v>0</v>
      </c>
      <c r="AP37" s="62" t="str">
        <f t="shared" si="16"/>
        <v/>
      </c>
      <c r="AQ37" s="65"/>
      <c r="AR37" s="90">
        <v>0</v>
      </c>
      <c r="AS37" s="91">
        <f>+$G$11</f>
        <v>280</v>
      </c>
      <c r="AT37" s="69">
        <f t="shared" ref="AT37" si="40">AS37*AR37</f>
        <v>0</v>
      </c>
      <c r="AU37" s="64"/>
      <c r="AV37" s="61">
        <f t="shared" si="17"/>
        <v>0</v>
      </c>
      <c r="AW37" s="62" t="str">
        <f t="shared" si="18"/>
        <v/>
      </c>
    </row>
    <row r="38" spans="1:49" s="15" customFormat="1" ht="15" customHeight="1" x14ac:dyDescent="0.35">
      <c r="A38" s="13"/>
      <c r="B38" s="87" t="str">
        <f>+RESIDENTIAL!$B$48</f>
        <v>Rate Rider for Disposition of Global Adjustment Account - Applicable only for Non-RPP Customers - effective until December 31, 2023</v>
      </c>
      <c r="C38" s="56"/>
      <c r="D38" s="57" t="s">
        <v>30</v>
      </c>
      <c r="E38" s="56"/>
      <c r="F38" s="21"/>
      <c r="G38" s="90">
        <v>-2.5000000000000001E-3</v>
      </c>
      <c r="H38" s="91"/>
      <c r="I38" s="69"/>
      <c r="J38" s="90">
        <v>0</v>
      </c>
      <c r="K38" s="91"/>
      <c r="L38" s="69"/>
      <c r="M38" s="61">
        <f t="shared" si="9"/>
        <v>0</v>
      </c>
      <c r="N38" s="62" t="str">
        <f t="shared" si="10"/>
        <v/>
      </c>
      <c r="O38" s="69"/>
      <c r="P38" s="90">
        <v>0</v>
      </c>
      <c r="Q38" s="91"/>
      <c r="R38" s="69"/>
      <c r="S38" s="64"/>
      <c r="T38" s="61">
        <f t="shared" si="3"/>
        <v>0</v>
      </c>
      <c r="U38" s="62" t="str">
        <f t="shared" si="4"/>
        <v/>
      </c>
      <c r="V38" s="65"/>
      <c r="W38" s="90">
        <v>0</v>
      </c>
      <c r="X38" s="91"/>
      <c r="Y38" s="69"/>
      <c r="Z38" s="64"/>
      <c r="AA38" s="61">
        <f t="shared" si="11"/>
        <v>0</v>
      </c>
      <c r="AB38" s="62" t="str">
        <f t="shared" si="12"/>
        <v/>
      </c>
      <c r="AC38" s="65"/>
      <c r="AD38" s="90">
        <v>0</v>
      </c>
      <c r="AE38" s="91"/>
      <c r="AF38" s="69"/>
      <c r="AG38" s="64"/>
      <c r="AH38" s="61">
        <f t="shared" si="13"/>
        <v>0</v>
      </c>
      <c r="AI38" s="62" t="str">
        <f t="shared" si="14"/>
        <v/>
      </c>
      <c r="AJ38" s="65"/>
      <c r="AK38" s="90">
        <v>0</v>
      </c>
      <c r="AL38" s="91"/>
      <c r="AM38" s="69"/>
      <c r="AN38" s="64"/>
      <c r="AO38" s="61">
        <f t="shared" si="15"/>
        <v>0</v>
      </c>
      <c r="AP38" s="62" t="str">
        <f t="shared" si="16"/>
        <v/>
      </c>
      <c r="AQ38" s="65"/>
      <c r="AR38" s="90">
        <v>0</v>
      </c>
      <c r="AS38" s="91"/>
      <c r="AT38" s="69"/>
      <c r="AU38" s="64"/>
      <c r="AV38" s="61">
        <f t="shared" si="17"/>
        <v>0</v>
      </c>
      <c r="AW38" s="62" t="str">
        <f t="shared" si="18"/>
        <v/>
      </c>
    </row>
    <row r="39" spans="1:49" x14ac:dyDescent="0.35">
      <c r="A39" s="237"/>
      <c r="B39" s="470" t="s">
        <v>35</v>
      </c>
      <c r="C39" s="442"/>
      <c r="D39" s="443"/>
      <c r="E39" s="442"/>
      <c r="F39" s="434"/>
      <c r="G39" s="444"/>
      <c r="H39" s="445"/>
      <c r="I39" s="446">
        <f>SUM(I35:I38)+I34</f>
        <v>31.391020000000005</v>
      </c>
      <c r="J39" s="444"/>
      <c r="K39" s="445"/>
      <c r="L39" s="446">
        <f>SUM(L35:L38)+L34</f>
        <v>33.237420000000007</v>
      </c>
      <c r="M39" s="438">
        <f t="shared" si="9"/>
        <v>1.8464000000000027</v>
      </c>
      <c r="N39" s="439">
        <f t="shared" si="10"/>
        <v>5.8819369361046647E-2</v>
      </c>
      <c r="O39" s="446"/>
      <c r="P39" s="444"/>
      <c r="Q39" s="445"/>
      <c r="R39" s="446">
        <f>SUM(R35:R38)+R34</f>
        <v>34.892620000000001</v>
      </c>
      <c r="S39" s="434"/>
      <c r="T39" s="438">
        <f t="shared" si="3"/>
        <v>1.6551999999999936</v>
      </c>
      <c r="U39" s="439">
        <f t="shared" si="4"/>
        <v>4.9799292484193812E-2</v>
      </c>
      <c r="V39" s="243"/>
      <c r="W39" s="444"/>
      <c r="X39" s="445"/>
      <c r="Y39" s="446">
        <f>SUM(Y35:Y38)+Y34</f>
        <v>37.302220000000005</v>
      </c>
      <c r="Z39" s="434"/>
      <c r="AA39" s="438">
        <f t="shared" si="11"/>
        <v>2.4096000000000046</v>
      </c>
      <c r="AB39" s="439">
        <f t="shared" si="12"/>
        <v>6.9057582950205643E-2</v>
      </c>
      <c r="AC39" s="243"/>
      <c r="AD39" s="444"/>
      <c r="AE39" s="445"/>
      <c r="AF39" s="446">
        <f>SUM(AF35:AF38)+AF34</f>
        <v>39.793019999999999</v>
      </c>
      <c r="AG39" s="434"/>
      <c r="AH39" s="438">
        <f t="shared" si="13"/>
        <v>2.490799999999993</v>
      </c>
      <c r="AI39" s="439">
        <f t="shared" si="14"/>
        <v>6.6773505705558345E-2</v>
      </c>
      <c r="AJ39" s="243"/>
      <c r="AK39" s="444"/>
      <c r="AL39" s="445"/>
      <c r="AM39" s="446">
        <f>SUM(AM35:AM38)+AM34</f>
        <v>42.901420000000002</v>
      </c>
      <c r="AN39" s="434"/>
      <c r="AO39" s="438">
        <f t="shared" si="15"/>
        <v>3.1084000000000032</v>
      </c>
      <c r="AP39" s="439">
        <f t="shared" si="16"/>
        <v>7.8114201937927896E-2</v>
      </c>
      <c r="AQ39" s="243"/>
      <c r="AR39" s="444"/>
      <c r="AS39" s="445"/>
      <c r="AT39" s="446">
        <f>SUM(AT35:AT38)+AT34</f>
        <v>44.91422</v>
      </c>
      <c r="AU39" s="434"/>
      <c r="AV39" s="438">
        <f t="shared" si="17"/>
        <v>2.0127999999999986</v>
      </c>
      <c r="AW39" s="439">
        <f t="shared" si="18"/>
        <v>4.6916861959347696E-2</v>
      </c>
    </row>
    <row r="40" spans="1:49" x14ac:dyDescent="0.35">
      <c r="A40" s="237"/>
      <c r="B40" s="293" t="s">
        <v>100</v>
      </c>
      <c r="C40" s="264"/>
      <c r="D40" s="263" t="s">
        <v>30</v>
      </c>
      <c r="E40" s="264"/>
      <c r="F40" s="264"/>
      <c r="G40" s="282">
        <v>7.0099999999999997E-3</v>
      </c>
      <c r="H40" s="294">
        <f>$G$11*(1+G61)</f>
        <v>288.26000000000005</v>
      </c>
      <c r="I40" s="284">
        <f>H40*G40</f>
        <v>2.0207026000000003</v>
      </c>
      <c r="J40" s="282">
        <v>6.9100000000000003E-3</v>
      </c>
      <c r="K40" s="294">
        <f>$G$11*(1+J61)</f>
        <v>288.26000000000005</v>
      </c>
      <c r="L40" s="284">
        <f>K40*J40</f>
        <v>1.9918766000000003</v>
      </c>
      <c r="M40" s="268">
        <f t="shared" si="9"/>
        <v>-2.8826000000000018E-2</v>
      </c>
      <c r="N40" s="269">
        <f t="shared" si="10"/>
        <v>-1.4265335235378039E-2</v>
      </c>
      <c r="O40" s="284"/>
      <c r="P40" s="282">
        <v>7.2700000000000004E-3</v>
      </c>
      <c r="Q40" s="294">
        <f>$G$11*(1+P61)</f>
        <v>288.26000000000005</v>
      </c>
      <c r="R40" s="284">
        <f>Q40*P40</f>
        <v>2.0956502000000006</v>
      </c>
      <c r="S40" s="264"/>
      <c r="T40" s="268">
        <f t="shared" si="3"/>
        <v>0.10377360000000024</v>
      </c>
      <c r="U40" s="269">
        <f t="shared" si="4"/>
        <v>5.2098408104196928E-2</v>
      </c>
      <c r="V40" s="243"/>
      <c r="W40" s="282">
        <v>7.2700000000000004E-3</v>
      </c>
      <c r="X40" s="294">
        <f>$G$11*(1+W61)</f>
        <v>288.26000000000005</v>
      </c>
      <c r="Y40" s="284">
        <f>X40*W40</f>
        <v>2.0956502000000006</v>
      </c>
      <c r="Z40" s="264"/>
      <c r="AA40" s="268">
        <f t="shared" si="11"/>
        <v>0</v>
      </c>
      <c r="AB40" s="269">
        <f t="shared" si="12"/>
        <v>0</v>
      </c>
      <c r="AC40" s="243"/>
      <c r="AD40" s="282">
        <v>7.2700000000000004E-3</v>
      </c>
      <c r="AE40" s="294">
        <f>$G$11*(1+AD61)</f>
        <v>288.26000000000005</v>
      </c>
      <c r="AF40" s="284">
        <f>AE40*AD40</f>
        <v>2.0956502000000006</v>
      </c>
      <c r="AG40" s="264"/>
      <c r="AH40" s="268">
        <f t="shared" si="13"/>
        <v>0</v>
      </c>
      <c r="AI40" s="269">
        <f t="shared" si="14"/>
        <v>0</v>
      </c>
      <c r="AJ40" s="243"/>
      <c r="AK40" s="282">
        <v>7.2700000000000004E-3</v>
      </c>
      <c r="AL40" s="294">
        <f>$G$11*(1+AK61)</f>
        <v>288.26000000000005</v>
      </c>
      <c r="AM40" s="284">
        <f>AL40*AK40</f>
        <v>2.0956502000000006</v>
      </c>
      <c r="AN40" s="264"/>
      <c r="AO40" s="268">
        <f t="shared" si="15"/>
        <v>0</v>
      </c>
      <c r="AP40" s="269">
        <f t="shared" si="16"/>
        <v>0</v>
      </c>
      <c r="AQ40" s="243"/>
      <c r="AR40" s="282">
        <v>7.2700000000000004E-3</v>
      </c>
      <c r="AS40" s="294">
        <f>$G$11*(1+AR61)</f>
        <v>288.26000000000005</v>
      </c>
      <c r="AT40" s="284">
        <f>AS40*AR40</f>
        <v>2.0956502000000006</v>
      </c>
      <c r="AU40" s="264"/>
      <c r="AV40" s="268">
        <f t="shared" si="17"/>
        <v>0</v>
      </c>
      <c r="AW40" s="269">
        <f t="shared" si="18"/>
        <v>0</v>
      </c>
    </row>
    <row r="41" spans="1:49" x14ac:dyDescent="0.35">
      <c r="A41" s="237"/>
      <c r="B41" s="295" t="s">
        <v>101</v>
      </c>
      <c r="C41" s="264"/>
      <c r="D41" s="263" t="s">
        <v>30</v>
      </c>
      <c r="E41" s="264"/>
      <c r="F41" s="264"/>
      <c r="G41" s="282">
        <v>4.6299999999999996E-3</v>
      </c>
      <c r="H41" s="370">
        <f>+H40</f>
        <v>288.26000000000005</v>
      </c>
      <c r="I41" s="284">
        <f>H41*G41</f>
        <v>1.3346438</v>
      </c>
      <c r="J41" s="282">
        <v>4.9199999999999999E-3</v>
      </c>
      <c r="K41" s="370">
        <f>+K40</f>
        <v>288.26000000000005</v>
      </c>
      <c r="L41" s="284">
        <f>K41*J41</f>
        <v>1.4182392000000001</v>
      </c>
      <c r="M41" s="268">
        <f t="shared" si="9"/>
        <v>8.3595400000000097E-2</v>
      </c>
      <c r="N41" s="269">
        <f t="shared" si="10"/>
        <v>6.2634989200864008E-2</v>
      </c>
      <c r="O41" s="284"/>
      <c r="P41" s="282">
        <v>5.2599999999999999E-3</v>
      </c>
      <c r="Q41" s="370">
        <f>+Q40</f>
        <v>288.26000000000005</v>
      </c>
      <c r="R41" s="284">
        <f>Q41*P41</f>
        <v>1.5162476000000003</v>
      </c>
      <c r="S41" s="264"/>
      <c r="T41" s="268">
        <f t="shared" si="3"/>
        <v>9.8008400000000107E-2</v>
      </c>
      <c r="U41" s="269">
        <f t="shared" si="4"/>
        <v>6.910569105691064E-2</v>
      </c>
      <c r="V41" s="243"/>
      <c r="W41" s="282">
        <v>5.2599999999999999E-3</v>
      </c>
      <c r="X41" s="370">
        <f>+X40</f>
        <v>288.26000000000005</v>
      </c>
      <c r="Y41" s="284">
        <f>X41*W41</f>
        <v>1.5162476000000003</v>
      </c>
      <c r="Z41" s="264"/>
      <c r="AA41" s="268">
        <f t="shared" si="11"/>
        <v>0</v>
      </c>
      <c r="AB41" s="269">
        <f t="shared" si="12"/>
        <v>0</v>
      </c>
      <c r="AC41" s="243"/>
      <c r="AD41" s="282">
        <v>5.2599999999999999E-3</v>
      </c>
      <c r="AE41" s="370">
        <f>+AE40</f>
        <v>288.26000000000005</v>
      </c>
      <c r="AF41" s="284">
        <f>AE41*AD41</f>
        <v>1.5162476000000003</v>
      </c>
      <c r="AG41" s="264"/>
      <c r="AH41" s="268">
        <f t="shared" si="13"/>
        <v>0</v>
      </c>
      <c r="AI41" s="269">
        <f t="shared" si="14"/>
        <v>0</v>
      </c>
      <c r="AJ41" s="243"/>
      <c r="AK41" s="282">
        <v>5.2599999999999999E-3</v>
      </c>
      <c r="AL41" s="370">
        <f>+AL40</f>
        <v>288.26000000000005</v>
      </c>
      <c r="AM41" s="284">
        <f>AL41*AK41</f>
        <v>1.5162476000000003</v>
      </c>
      <c r="AN41" s="264"/>
      <c r="AO41" s="268">
        <f t="shared" si="15"/>
        <v>0</v>
      </c>
      <c r="AP41" s="269">
        <f t="shared" si="16"/>
        <v>0</v>
      </c>
      <c r="AQ41" s="243"/>
      <c r="AR41" s="282">
        <v>5.2599999999999999E-3</v>
      </c>
      <c r="AS41" s="370">
        <f>+AS40</f>
        <v>288.26000000000005</v>
      </c>
      <c r="AT41" s="284">
        <f>AS41*AR41</f>
        <v>1.5162476000000003</v>
      </c>
      <c r="AU41" s="264"/>
      <c r="AV41" s="268">
        <f t="shared" si="17"/>
        <v>0</v>
      </c>
      <c r="AW41" s="269">
        <f t="shared" si="18"/>
        <v>0</v>
      </c>
    </row>
    <row r="42" spans="1:49" x14ac:dyDescent="0.35">
      <c r="A42" s="237"/>
      <c r="B42" s="470" t="s">
        <v>38</v>
      </c>
      <c r="C42" s="432"/>
      <c r="D42" s="447"/>
      <c r="E42" s="432"/>
      <c r="F42" s="448"/>
      <c r="G42" s="449"/>
      <c r="H42" s="444"/>
      <c r="I42" s="446">
        <f>SUM(I39:I41)</f>
        <v>34.746366400000007</v>
      </c>
      <c r="J42" s="449"/>
      <c r="K42" s="444"/>
      <c r="L42" s="446">
        <f>SUM(L39:L41)</f>
        <v>36.647535800000007</v>
      </c>
      <c r="M42" s="438">
        <f t="shared" si="9"/>
        <v>1.9011694000000006</v>
      </c>
      <c r="N42" s="439">
        <f t="shared" si="10"/>
        <v>5.4715632078294101E-2</v>
      </c>
      <c r="O42" s="446"/>
      <c r="P42" s="449"/>
      <c r="Q42" s="444"/>
      <c r="R42" s="446">
        <f>SUM(R39:R41)</f>
        <v>38.504517800000002</v>
      </c>
      <c r="S42" s="448"/>
      <c r="T42" s="438">
        <f t="shared" si="3"/>
        <v>1.856981999999995</v>
      </c>
      <c r="U42" s="439">
        <f t="shared" si="4"/>
        <v>5.0671401486153803E-2</v>
      </c>
      <c r="V42" s="243"/>
      <c r="W42" s="449"/>
      <c r="X42" s="444"/>
      <c r="Y42" s="446">
        <f>SUM(Y39:Y41)</f>
        <v>40.914117800000007</v>
      </c>
      <c r="Z42" s="448"/>
      <c r="AA42" s="438">
        <f t="shared" si="11"/>
        <v>2.4096000000000046</v>
      </c>
      <c r="AB42" s="439">
        <f t="shared" si="12"/>
        <v>6.2579669547244782E-2</v>
      </c>
      <c r="AC42" s="243"/>
      <c r="AD42" s="449"/>
      <c r="AE42" s="444"/>
      <c r="AF42" s="446">
        <f>SUM(AF39:AF41)</f>
        <v>43.4049178</v>
      </c>
      <c r="AG42" s="448"/>
      <c r="AH42" s="438">
        <f t="shared" si="13"/>
        <v>2.490799999999993</v>
      </c>
      <c r="AI42" s="439">
        <f t="shared" si="14"/>
        <v>6.0878741469527486E-2</v>
      </c>
      <c r="AJ42" s="243"/>
      <c r="AK42" s="449"/>
      <c r="AL42" s="444"/>
      <c r="AM42" s="446">
        <f>SUM(AM39:AM41)</f>
        <v>46.513317800000003</v>
      </c>
      <c r="AN42" s="448"/>
      <c r="AO42" s="438">
        <f t="shared" si="15"/>
        <v>3.1084000000000032</v>
      </c>
      <c r="AP42" s="439">
        <f t="shared" si="16"/>
        <v>7.1614004991849181E-2</v>
      </c>
      <c r="AQ42" s="243"/>
      <c r="AR42" s="449"/>
      <c r="AS42" s="444"/>
      <c r="AT42" s="446">
        <f>SUM(AT39:AT41)</f>
        <v>48.526117800000002</v>
      </c>
      <c r="AU42" s="448"/>
      <c r="AV42" s="438">
        <f t="shared" si="17"/>
        <v>2.0127999999999986</v>
      </c>
      <c r="AW42" s="439">
        <f t="shared" si="18"/>
        <v>4.3273627752264933E-2</v>
      </c>
    </row>
    <row r="43" spans="1:49" x14ac:dyDescent="0.35">
      <c r="A43" s="237"/>
      <c r="B43" s="295" t="s">
        <v>71</v>
      </c>
      <c r="C43" s="264"/>
      <c r="D43" s="263" t="s">
        <v>30</v>
      </c>
      <c r="E43" s="264"/>
      <c r="F43" s="264"/>
      <c r="G43" s="109">
        <v>4.1000000000000003E-3</v>
      </c>
      <c r="H43" s="370">
        <f>+H40</f>
        <v>288.26000000000005</v>
      </c>
      <c r="I43" s="284">
        <f t="shared" ref="I43:I53" si="41">H43*G43</f>
        <v>1.1818660000000003</v>
      </c>
      <c r="J43" s="109">
        <v>4.1000000000000003E-3</v>
      </c>
      <c r="K43" s="370">
        <f>+K40</f>
        <v>288.26000000000005</v>
      </c>
      <c r="L43" s="284">
        <f t="shared" ref="L43:L53" si="42">K43*J43</f>
        <v>1.1818660000000003</v>
      </c>
      <c r="M43" s="268">
        <f t="shared" si="9"/>
        <v>0</v>
      </c>
      <c r="N43" s="269">
        <f t="shared" si="10"/>
        <v>0</v>
      </c>
      <c r="O43" s="284"/>
      <c r="P43" s="109">
        <v>4.1000000000000003E-3</v>
      </c>
      <c r="Q43" s="370">
        <f>+Q40</f>
        <v>288.26000000000005</v>
      </c>
      <c r="R43" s="284">
        <f t="shared" ref="R43:R53" si="43">Q43*P43</f>
        <v>1.1818660000000003</v>
      </c>
      <c r="S43" s="264"/>
      <c r="T43" s="268">
        <f t="shared" si="3"/>
        <v>0</v>
      </c>
      <c r="U43" s="269">
        <f t="shared" si="4"/>
        <v>0</v>
      </c>
      <c r="V43" s="243"/>
      <c r="W43" s="109">
        <v>4.1000000000000003E-3</v>
      </c>
      <c r="X43" s="370">
        <f>+X40</f>
        <v>288.26000000000005</v>
      </c>
      <c r="Y43" s="284">
        <f t="shared" ref="Y43:Y53" si="44">X43*W43</f>
        <v>1.1818660000000003</v>
      </c>
      <c r="Z43" s="264"/>
      <c r="AA43" s="268">
        <f t="shared" si="11"/>
        <v>0</v>
      </c>
      <c r="AB43" s="269">
        <f t="shared" si="12"/>
        <v>0</v>
      </c>
      <c r="AC43" s="243"/>
      <c r="AD43" s="109">
        <v>4.1000000000000003E-3</v>
      </c>
      <c r="AE43" s="370">
        <f>+AE40</f>
        <v>288.26000000000005</v>
      </c>
      <c r="AF43" s="284">
        <f t="shared" ref="AF43:AF53" si="45">AE43*AD43</f>
        <v>1.1818660000000003</v>
      </c>
      <c r="AG43" s="264"/>
      <c r="AH43" s="268">
        <f t="shared" si="13"/>
        <v>0</v>
      </c>
      <c r="AI43" s="269">
        <f t="shared" si="14"/>
        <v>0</v>
      </c>
      <c r="AJ43" s="243"/>
      <c r="AK43" s="109">
        <v>4.1000000000000003E-3</v>
      </c>
      <c r="AL43" s="370">
        <f>+AL40</f>
        <v>288.26000000000005</v>
      </c>
      <c r="AM43" s="284">
        <f t="shared" ref="AM43:AM53" si="46">AL43*AK43</f>
        <v>1.1818660000000003</v>
      </c>
      <c r="AN43" s="264"/>
      <c r="AO43" s="268">
        <f t="shared" si="15"/>
        <v>0</v>
      </c>
      <c r="AP43" s="269">
        <f t="shared" si="16"/>
        <v>0</v>
      </c>
      <c r="AQ43" s="243"/>
      <c r="AR43" s="109">
        <v>4.1000000000000003E-3</v>
      </c>
      <c r="AS43" s="370">
        <f>+AS40</f>
        <v>288.26000000000005</v>
      </c>
      <c r="AT43" s="284">
        <f t="shared" ref="AT43:AT53" si="47">AS43*AR43</f>
        <v>1.1818660000000003</v>
      </c>
      <c r="AU43" s="264"/>
      <c r="AV43" s="268">
        <f t="shared" si="17"/>
        <v>0</v>
      </c>
      <c r="AW43" s="269">
        <f t="shared" si="18"/>
        <v>0</v>
      </c>
    </row>
    <row r="44" spans="1:49" x14ac:dyDescent="0.35">
      <c r="A44" s="237"/>
      <c r="B44" s="295" t="s">
        <v>72</v>
      </c>
      <c r="C44" s="264"/>
      <c r="D44" s="263" t="s">
        <v>30</v>
      </c>
      <c r="E44" s="264"/>
      <c r="F44" s="264"/>
      <c r="G44" s="109">
        <v>6.9999999999999999E-4</v>
      </c>
      <c r="H44" s="370">
        <f>+H40</f>
        <v>288.26000000000005</v>
      </c>
      <c r="I44" s="284">
        <f t="shared" si="41"/>
        <v>0.20178200000000004</v>
      </c>
      <c r="J44" s="109">
        <v>6.9999999999999999E-4</v>
      </c>
      <c r="K44" s="370">
        <f>+K40</f>
        <v>288.26000000000005</v>
      </c>
      <c r="L44" s="284">
        <f t="shared" si="42"/>
        <v>0.20178200000000004</v>
      </c>
      <c r="M44" s="268">
        <f t="shared" si="9"/>
        <v>0</v>
      </c>
      <c r="N44" s="269">
        <f t="shared" si="10"/>
        <v>0</v>
      </c>
      <c r="O44" s="284"/>
      <c r="P44" s="109">
        <v>6.9999999999999999E-4</v>
      </c>
      <c r="Q44" s="370">
        <f>+Q40</f>
        <v>288.26000000000005</v>
      </c>
      <c r="R44" s="284">
        <f t="shared" si="43"/>
        <v>0.20178200000000004</v>
      </c>
      <c r="S44" s="264"/>
      <c r="T44" s="268">
        <f t="shared" si="3"/>
        <v>0</v>
      </c>
      <c r="U44" s="269">
        <f t="shared" si="4"/>
        <v>0</v>
      </c>
      <c r="V44" s="243"/>
      <c r="W44" s="109">
        <v>6.9999999999999999E-4</v>
      </c>
      <c r="X44" s="370">
        <f>+X40</f>
        <v>288.26000000000005</v>
      </c>
      <c r="Y44" s="284">
        <f t="shared" si="44"/>
        <v>0.20178200000000004</v>
      </c>
      <c r="Z44" s="264"/>
      <c r="AA44" s="268">
        <f t="shared" si="11"/>
        <v>0</v>
      </c>
      <c r="AB44" s="269">
        <f t="shared" si="12"/>
        <v>0</v>
      </c>
      <c r="AC44" s="243"/>
      <c r="AD44" s="109">
        <v>6.9999999999999999E-4</v>
      </c>
      <c r="AE44" s="370">
        <f>+AE40</f>
        <v>288.26000000000005</v>
      </c>
      <c r="AF44" s="284">
        <f t="shared" si="45"/>
        <v>0.20178200000000004</v>
      </c>
      <c r="AG44" s="264"/>
      <c r="AH44" s="268">
        <f t="shared" si="13"/>
        <v>0</v>
      </c>
      <c r="AI44" s="269">
        <f t="shared" si="14"/>
        <v>0</v>
      </c>
      <c r="AJ44" s="243"/>
      <c r="AK44" s="109">
        <v>6.9999999999999999E-4</v>
      </c>
      <c r="AL44" s="370">
        <f>+AL40</f>
        <v>288.26000000000005</v>
      </c>
      <c r="AM44" s="284">
        <f t="shared" si="46"/>
        <v>0.20178200000000004</v>
      </c>
      <c r="AN44" s="264"/>
      <c r="AO44" s="268">
        <f t="shared" si="15"/>
        <v>0</v>
      </c>
      <c r="AP44" s="269">
        <f t="shared" si="16"/>
        <v>0</v>
      </c>
      <c r="AQ44" s="243"/>
      <c r="AR44" s="109">
        <v>6.9999999999999999E-4</v>
      </c>
      <c r="AS44" s="370">
        <f>+AS40</f>
        <v>288.26000000000005</v>
      </c>
      <c r="AT44" s="284">
        <f t="shared" si="47"/>
        <v>0.20178200000000004</v>
      </c>
      <c r="AU44" s="264"/>
      <c r="AV44" s="268">
        <f t="shared" si="17"/>
        <v>0</v>
      </c>
      <c r="AW44" s="269">
        <f t="shared" si="18"/>
        <v>0</v>
      </c>
    </row>
    <row r="45" spans="1:49" x14ac:dyDescent="0.35">
      <c r="A45" s="237"/>
      <c r="B45" s="295" t="s">
        <v>41</v>
      </c>
      <c r="C45" s="264"/>
      <c r="D45" s="263" t="s">
        <v>30</v>
      </c>
      <c r="E45" s="264"/>
      <c r="F45" s="264"/>
      <c r="G45" s="109">
        <v>4.0000000000000002E-4</v>
      </c>
      <c r="H45" s="370">
        <f>+H40</f>
        <v>288.26000000000005</v>
      </c>
      <c r="I45" s="284">
        <f t="shared" si="41"/>
        <v>0.11530400000000003</v>
      </c>
      <c r="J45" s="109">
        <v>4.0000000000000002E-4</v>
      </c>
      <c r="K45" s="370">
        <f>+K40</f>
        <v>288.26000000000005</v>
      </c>
      <c r="L45" s="284">
        <f t="shared" si="42"/>
        <v>0.11530400000000003</v>
      </c>
      <c r="M45" s="268">
        <f t="shared" si="9"/>
        <v>0</v>
      </c>
      <c r="N45" s="269">
        <f t="shared" si="10"/>
        <v>0</v>
      </c>
      <c r="O45" s="284"/>
      <c r="P45" s="109">
        <v>4.0000000000000002E-4</v>
      </c>
      <c r="Q45" s="370">
        <f>+Q40</f>
        <v>288.26000000000005</v>
      </c>
      <c r="R45" s="284">
        <f t="shared" si="43"/>
        <v>0.11530400000000003</v>
      </c>
      <c r="S45" s="264"/>
      <c r="T45" s="268">
        <f t="shared" si="3"/>
        <v>0</v>
      </c>
      <c r="U45" s="269">
        <f t="shared" si="4"/>
        <v>0</v>
      </c>
      <c r="V45" s="243"/>
      <c r="W45" s="109">
        <v>4.0000000000000002E-4</v>
      </c>
      <c r="X45" s="370">
        <f>+X40</f>
        <v>288.26000000000005</v>
      </c>
      <c r="Y45" s="284">
        <f t="shared" si="44"/>
        <v>0.11530400000000003</v>
      </c>
      <c r="Z45" s="264"/>
      <c r="AA45" s="268">
        <f t="shared" si="11"/>
        <v>0</v>
      </c>
      <c r="AB45" s="269">
        <f t="shared" si="12"/>
        <v>0</v>
      </c>
      <c r="AC45" s="243"/>
      <c r="AD45" s="109">
        <v>4.0000000000000002E-4</v>
      </c>
      <c r="AE45" s="370">
        <f>+AE40</f>
        <v>288.26000000000005</v>
      </c>
      <c r="AF45" s="284">
        <f t="shared" si="45"/>
        <v>0.11530400000000003</v>
      </c>
      <c r="AG45" s="264"/>
      <c r="AH45" s="268">
        <f t="shared" si="13"/>
        <v>0</v>
      </c>
      <c r="AI45" s="269">
        <f t="shared" si="14"/>
        <v>0</v>
      </c>
      <c r="AJ45" s="243"/>
      <c r="AK45" s="109">
        <v>4.0000000000000002E-4</v>
      </c>
      <c r="AL45" s="370">
        <f>+AL40</f>
        <v>288.26000000000005</v>
      </c>
      <c r="AM45" s="284">
        <f t="shared" si="46"/>
        <v>0.11530400000000003</v>
      </c>
      <c r="AN45" s="264"/>
      <c r="AO45" s="268">
        <f t="shared" si="15"/>
        <v>0</v>
      </c>
      <c r="AP45" s="269">
        <f t="shared" si="16"/>
        <v>0</v>
      </c>
      <c r="AQ45" s="243"/>
      <c r="AR45" s="109">
        <v>4.0000000000000002E-4</v>
      </c>
      <c r="AS45" s="370">
        <f>+AS40</f>
        <v>288.26000000000005</v>
      </c>
      <c r="AT45" s="284">
        <f t="shared" si="47"/>
        <v>0.11530400000000003</v>
      </c>
      <c r="AU45" s="264"/>
      <c r="AV45" s="268">
        <f t="shared" si="17"/>
        <v>0</v>
      </c>
      <c r="AW45" s="269">
        <f t="shared" si="18"/>
        <v>0</v>
      </c>
    </row>
    <row r="46" spans="1:49" x14ac:dyDescent="0.35">
      <c r="A46" s="237"/>
      <c r="B46" s="262" t="s">
        <v>73</v>
      </c>
      <c r="C46" s="262"/>
      <c r="D46" s="263" t="s">
        <v>24</v>
      </c>
      <c r="E46" s="262"/>
      <c r="F46" s="264"/>
      <c r="G46" s="110">
        <v>0.25</v>
      </c>
      <c r="H46" s="283">
        <v>1</v>
      </c>
      <c r="I46" s="284">
        <f t="shared" si="41"/>
        <v>0.25</v>
      </c>
      <c r="J46" s="110">
        <v>0.25</v>
      </c>
      <c r="K46" s="283">
        <v>1</v>
      </c>
      <c r="L46" s="284">
        <f t="shared" si="42"/>
        <v>0.25</v>
      </c>
      <c r="M46" s="268">
        <f t="shared" si="9"/>
        <v>0</v>
      </c>
      <c r="N46" s="269">
        <f t="shared" si="10"/>
        <v>0</v>
      </c>
      <c r="O46" s="284"/>
      <c r="P46" s="110">
        <v>0.25</v>
      </c>
      <c r="Q46" s="283">
        <v>1</v>
      </c>
      <c r="R46" s="284">
        <f t="shared" si="43"/>
        <v>0.25</v>
      </c>
      <c r="S46" s="264"/>
      <c r="T46" s="268">
        <f t="shared" si="3"/>
        <v>0</v>
      </c>
      <c r="U46" s="269">
        <f t="shared" si="4"/>
        <v>0</v>
      </c>
      <c r="V46" s="243"/>
      <c r="W46" s="110">
        <v>0.25</v>
      </c>
      <c r="X46" s="283">
        <v>1</v>
      </c>
      <c r="Y46" s="284">
        <f t="shared" si="44"/>
        <v>0.25</v>
      </c>
      <c r="Z46" s="264"/>
      <c r="AA46" s="268">
        <f t="shared" si="11"/>
        <v>0</v>
      </c>
      <c r="AB46" s="269">
        <f t="shared" si="12"/>
        <v>0</v>
      </c>
      <c r="AC46" s="243"/>
      <c r="AD46" s="110">
        <v>0.25</v>
      </c>
      <c r="AE46" s="283">
        <v>1</v>
      </c>
      <c r="AF46" s="284">
        <f t="shared" si="45"/>
        <v>0.25</v>
      </c>
      <c r="AG46" s="264"/>
      <c r="AH46" s="268">
        <f t="shared" si="13"/>
        <v>0</v>
      </c>
      <c r="AI46" s="269">
        <f t="shared" si="14"/>
        <v>0</v>
      </c>
      <c r="AJ46" s="243"/>
      <c r="AK46" s="110">
        <v>0.25</v>
      </c>
      <c r="AL46" s="283">
        <v>1</v>
      </c>
      <c r="AM46" s="284">
        <f t="shared" si="46"/>
        <v>0.25</v>
      </c>
      <c r="AN46" s="264"/>
      <c r="AO46" s="268">
        <f t="shared" si="15"/>
        <v>0</v>
      </c>
      <c r="AP46" s="269">
        <f t="shared" si="16"/>
        <v>0</v>
      </c>
      <c r="AQ46" s="243"/>
      <c r="AR46" s="110">
        <v>0.25</v>
      </c>
      <c r="AS46" s="283">
        <v>1</v>
      </c>
      <c r="AT46" s="284">
        <f t="shared" si="47"/>
        <v>0.25</v>
      </c>
      <c r="AU46" s="264"/>
      <c r="AV46" s="268">
        <f t="shared" si="17"/>
        <v>0</v>
      </c>
      <c r="AW46" s="269">
        <f t="shared" si="18"/>
        <v>0</v>
      </c>
    </row>
    <row r="47" spans="1:49" s="15" customFormat="1" x14ac:dyDescent="0.35">
      <c r="A47" s="13"/>
      <c r="B47" s="56" t="s">
        <v>43</v>
      </c>
      <c r="C47" s="56"/>
      <c r="D47" s="57" t="s">
        <v>30</v>
      </c>
      <c r="E47" s="56"/>
      <c r="F47" s="21"/>
      <c r="G47" s="109">
        <v>7.3999999999999996E-2</v>
      </c>
      <c r="H47" s="91">
        <f>$D$63*$G$11</f>
        <v>176.4</v>
      </c>
      <c r="I47" s="69">
        <f t="shared" si="41"/>
        <v>13.053599999999999</v>
      </c>
      <c r="J47" s="109">
        <v>7.3999999999999996E-2</v>
      </c>
      <c r="K47" s="91">
        <f>$D$63*$G$11</f>
        <v>176.4</v>
      </c>
      <c r="L47" s="69">
        <f t="shared" si="42"/>
        <v>13.053599999999999</v>
      </c>
      <c r="M47" s="61">
        <f t="shared" si="9"/>
        <v>0</v>
      </c>
      <c r="N47" s="62">
        <f t="shared" si="10"/>
        <v>0</v>
      </c>
      <c r="O47" s="69"/>
      <c r="P47" s="109">
        <v>7.3999999999999996E-2</v>
      </c>
      <c r="Q47" s="91">
        <f>$D$63*$G$11</f>
        <v>176.4</v>
      </c>
      <c r="R47" s="69">
        <f t="shared" si="43"/>
        <v>13.053599999999999</v>
      </c>
      <c r="S47" s="64"/>
      <c r="T47" s="61">
        <f t="shared" si="3"/>
        <v>0</v>
      </c>
      <c r="U47" s="62">
        <f t="shared" si="4"/>
        <v>0</v>
      </c>
      <c r="V47" s="65"/>
      <c r="W47" s="109">
        <v>7.3999999999999996E-2</v>
      </c>
      <c r="X47" s="91">
        <f>$D$63*$G$11</f>
        <v>176.4</v>
      </c>
      <c r="Y47" s="69">
        <f t="shared" si="44"/>
        <v>13.053599999999999</v>
      </c>
      <c r="Z47" s="64"/>
      <c r="AA47" s="61">
        <f t="shared" si="11"/>
        <v>0</v>
      </c>
      <c r="AB47" s="62">
        <f t="shared" si="12"/>
        <v>0</v>
      </c>
      <c r="AC47" s="65"/>
      <c r="AD47" s="109">
        <v>7.3999999999999996E-2</v>
      </c>
      <c r="AE47" s="91">
        <f>$D$63*$G$11</f>
        <v>176.4</v>
      </c>
      <c r="AF47" s="69">
        <f t="shared" si="45"/>
        <v>13.053599999999999</v>
      </c>
      <c r="AG47" s="64"/>
      <c r="AH47" s="61">
        <f t="shared" si="13"/>
        <v>0</v>
      </c>
      <c r="AI47" s="62">
        <f t="shared" si="14"/>
        <v>0</v>
      </c>
      <c r="AJ47" s="65"/>
      <c r="AK47" s="109">
        <v>7.3999999999999996E-2</v>
      </c>
      <c r="AL47" s="91">
        <f>$D$63*$G$11</f>
        <v>176.4</v>
      </c>
      <c r="AM47" s="69">
        <f t="shared" si="46"/>
        <v>13.053599999999999</v>
      </c>
      <c r="AN47" s="64"/>
      <c r="AO47" s="61">
        <f t="shared" si="15"/>
        <v>0</v>
      </c>
      <c r="AP47" s="62">
        <f t="shared" si="16"/>
        <v>0</v>
      </c>
      <c r="AQ47" s="65"/>
      <c r="AR47" s="109">
        <v>7.3999999999999996E-2</v>
      </c>
      <c r="AS47" s="91">
        <f>$D$63*$G$11</f>
        <v>176.4</v>
      </c>
      <c r="AT47" s="69">
        <f t="shared" si="47"/>
        <v>13.053599999999999</v>
      </c>
      <c r="AU47" s="64"/>
      <c r="AV47" s="61">
        <f t="shared" si="17"/>
        <v>0</v>
      </c>
      <c r="AW47" s="62">
        <f t="shared" si="18"/>
        <v>0</v>
      </c>
    </row>
    <row r="48" spans="1:49" s="15" customFormat="1" x14ac:dyDescent="0.35">
      <c r="A48" s="13"/>
      <c r="B48" s="56" t="s">
        <v>44</v>
      </c>
      <c r="C48" s="56"/>
      <c r="D48" s="57" t="s">
        <v>30</v>
      </c>
      <c r="E48" s="56"/>
      <c r="F48" s="21"/>
      <c r="G48" s="109">
        <v>0.10199999999999999</v>
      </c>
      <c r="H48" s="91">
        <f>$D$64*$G$11</f>
        <v>50.4</v>
      </c>
      <c r="I48" s="69">
        <f t="shared" si="41"/>
        <v>5.1407999999999996</v>
      </c>
      <c r="J48" s="109">
        <v>0.10199999999999999</v>
      </c>
      <c r="K48" s="91">
        <f>$D$64*$G$11</f>
        <v>50.4</v>
      </c>
      <c r="L48" s="69">
        <f t="shared" si="42"/>
        <v>5.1407999999999996</v>
      </c>
      <c r="M48" s="61">
        <f t="shared" si="9"/>
        <v>0</v>
      </c>
      <c r="N48" s="62">
        <f t="shared" si="10"/>
        <v>0</v>
      </c>
      <c r="O48" s="69"/>
      <c r="P48" s="109">
        <v>0.10199999999999999</v>
      </c>
      <c r="Q48" s="91">
        <f>$D$64*$G$11</f>
        <v>50.4</v>
      </c>
      <c r="R48" s="69">
        <f t="shared" si="43"/>
        <v>5.1407999999999996</v>
      </c>
      <c r="S48" s="64"/>
      <c r="T48" s="61">
        <f t="shared" si="3"/>
        <v>0</v>
      </c>
      <c r="U48" s="62">
        <f t="shared" si="4"/>
        <v>0</v>
      </c>
      <c r="V48" s="65"/>
      <c r="W48" s="109">
        <v>0.10199999999999999</v>
      </c>
      <c r="X48" s="91">
        <f>$D$64*$G$11</f>
        <v>50.4</v>
      </c>
      <c r="Y48" s="69">
        <f t="shared" si="44"/>
        <v>5.1407999999999996</v>
      </c>
      <c r="Z48" s="64"/>
      <c r="AA48" s="61">
        <f t="shared" si="11"/>
        <v>0</v>
      </c>
      <c r="AB48" s="62">
        <f t="shared" si="12"/>
        <v>0</v>
      </c>
      <c r="AC48" s="65"/>
      <c r="AD48" s="109">
        <v>0.10199999999999999</v>
      </c>
      <c r="AE48" s="91">
        <f>$D$64*$G$11</f>
        <v>50.4</v>
      </c>
      <c r="AF48" s="69">
        <f t="shared" si="45"/>
        <v>5.1407999999999996</v>
      </c>
      <c r="AG48" s="64"/>
      <c r="AH48" s="61">
        <f t="shared" si="13"/>
        <v>0</v>
      </c>
      <c r="AI48" s="62">
        <f t="shared" si="14"/>
        <v>0</v>
      </c>
      <c r="AJ48" s="65"/>
      <c r="AK48" s="109">
        <v>0.10199999999999999</v>
      </c>
      <c r="AL48" s="91">
        <f>$D$64*$G$11</f>
        <v>50.4</v>
      </c>
      <c r="AM48" s="69">
        <f t="shared" si="46"/>
        <v>5.1407999999999996</v>
      </c>
      <c r="AN48" s="64"/>
      <c r="AO48" s="61">
        <f t="shared" si="15"/>
        <v>0</v>
      </c>
      <c r="AP48" s="62">
        <f t="shared" si="16"/>
        <v>0</v>
      </c>
      <c r="AQ48" s="65"/>
      <c r="AR48" s="109">
        <v>0.10199999999999999</v>
      </c>
      <c r="AS48" s="91">
        <f>$D$64*$G$11</f>
        <v>50.4</v>
      </c>
      <c r="AT48" s="69">
        <f t="shared" si="47"/>
        <v>5.1407999999999996</v>
      </c>
      <c r="AU48" s="64"/>
      <c r="AV48" s="61">
        <f t="shared" si="17"/>
        <v>0</v>
      </c>
      <c r="AW48" s="62">
        <f t="shared" si="18"/>
        <v>0</v>
      </c>
    </row>
    <row r="49" spans="1:57" s="15" customFormat="1" x14ac:dyDescent="0.35">
      <c r="A49" s="13"/>
      <c r="B49" s="56" t="s">
        <v>45</v>
      </c>
      <c r="C49" s="56"/>
      <c r="D49" s="57" t="s">
        <v>30</v>
      </c>
      <c r="E49" s="56"/>
      <c r="F49" s="21"/>
      <c r="G49" s="109">
        <v>0.151</v>
      </c>
      <c r="H49" s="91">
        <f>$D$65*$G$11</f>
        <v>53.2</v>
      </c>
      <c r="I49" s="69">
        <f t="shared" si="41"/>
        <v>8.0332000000000008</v>
      </c>
      <c r="J49" s="109">
        <v>0.151</v>
      </c>
      <c r="K49" s="91">
        <f>$D$65*$G$11</f>
        <v>53.2</v>
      </c>
      <c r="L49" s="69">
        <f t="shared" si="42"/>
        <v>8.0332000000000008</v>
      </c>
      <c r="M49" s="61">
        <f t="shared" si="9"/>
        <v>0</v>
      </c>
      <c r="N49" s="62">
        <f t="shared" si="10"/>
        <v>0</v>
      </c>
      <c r="O49" s="69"/>
      <c r="P49" s="109">
        <v>0.151</v>
      </c>
      <c r="Q49" s="91">
        <f>$D$65*$G$11</f>
        <v>53.2</v>
      </c>
      <c r="R49" s="69">
        <f t="shared" si="43"/>
        <v>8.0332000000000008</v>
      </c>
      <c r="S49" s="64"/>
      <c r="T49" s="61">
        <f t="shared" si="3"/>
        <v>0</v>
      </c>
      <c r="U49" s="62">
        <f t="shared" si="4"/>
        <v>0</v>
      </c>
      <c r="V49" s="65"/>
      <c r="W49" s="109">
        <v>0.151</v>
      </c>
      <c r="X49" s="91">
        <f>$D$65*$G$11</f>
        <v>53.2</v>
      </c>
      <c r="Y49" s="69">
        <f t="shared" si="44"/>
        <v>8.0332000000000008</v>
      </c>
      <c r="Z49" s="64"/>
      <c r="AA49" s="61">
        <f t="shared" si="11"/>
        <v>0</v>
      </c>
      <c r="AB49" s="62">
        <f t="shared" si="12"/>
        <v>0</v>
      </c>
      <c r="AC49" s="65"/>
      <c r="AD49" s="109">
        <v>0.151</v>
      </c>
      <c r="AE49" s="91">
        <f>$D$65*$G$11</f>
        <v>53.2</v>
      </c>
      <c r="AF49" s="69">
        <f t="shared" si="45"/>
        <v>8.0332000000000008</v>
      </c>
      <c r="AG49" s="64"/>
      <c r="AH49" s="61">
        <f t="shared" si="13"/>
        <v>0</v>
      </c>
      <c r="AI49" s="62">
        <f t="shared" si="14"/>
        <v>0</v>
      </c>
      <c r="AJ49" s="65"/>
      <c r="AK49" s="109">
        <v>0.151</v>
      </c>
      <c r="AL49" s="91">
        <f>$D$65*$G$11</f>
        <v>53.2</v>
      </c>
      <c r="AM49" s="69">
        <f t="shared" si="46"/>
        <v>8.0332000000000008</v>
      </c>
      <c r="AN49" s="64"/>
      <c r="AO49" s="61">
        <f t="shared" si="15"/>
        <v>0</v>
      </c>
      <c r="AP49" s="62">
        <f t="shared" si="16"/>
        <v>0</v>
      </c>
      <c r="AQ49" s="65"/>
      <c r="AR49" s="109">
        <v>0.151</v>
      </c>
      <c r="AS49" s="91">
        <f>$D$65*$G$11</f>
        <v>53.2</v>
      </c>
      <c r="AT49" s="69">
        <f t="shared" si="47"/>
        <v>8.0332000000000008</v>
      </c>
      <c r="AU49" s="64"/>
      <c r="AV49" s="61">
        <f t="shared" si="17"/>
        <v>0</v>
      </c>
      <c r="AW49" s="62">
        <f t="shared" si="18"/>
        <v>0</v>
      </c>
    </row>
    <row r="50" spans="1:57" s="15" customFormat="1" x14ac:dyDescent="0.35">
      <c r="A50" s="13"/>
      <c r="B50" s="56" t="s">
        <v>46</v>
      </c>
      <c r="C50" s="56"/>
      <c r="D50" s="57" t="s">
        <v>30</v>
      </c>
      <c r="E50" s="56"/>
      <c r="F50" s="21"/>
      <c r="G50" s="109">
        <v>8.6999999999999994E-2</v>
      </c>
      <c r="H50" s="91">
        <f>IF(AND($N$1=1, $G$11&gt;=750), 750, IF(AND($N$1=1, AND($G$11&lt;750, $G$11&gt;=0)), $G$11, IF(AND($N$1=2, $G$11&gt;=750), 750, IF(AND($N$1=2, AND($G$11&lt;750, $G$11&gt;=0)), $G$11))))</f>
        <v>280</v>
      </c>
      <c r="I50" s="69">
        <f t="shared" si="41"/>
        <v>24.36</v>
      </c>
      <c r="J50" s="109">
        <v>8.6999999999999994E-2</v>
      </c>
      <c r="K50" s="91">
        <f>IF(AND($N$1=1, $G$11&gt;=750), 750, IF(AND($N$1=1, AND($G$11&lt;750, $G$11&gt;=0)), $G$11, IF(AND($N$1=2, $G$11&gt;=750), 750, IF(AND($N$1=2, AND($G$11&lt;750, $G$11&gt;=0)), $G$11))))</f>
        <v>280</v>
      </c>
      <c r="L50" s="69">
        <f t="shared" si="42"/>
        <v>24.36</v>
      </c>
      <c r="M50" s="61">
        <f t="shared" si="9"/>
        <v>0</v>
      </c>
      <c r="N50" s="62">
        <f t="shared" si="10"/>
        <v>0</v>
      </c>
      <c r="O50" s="69"/>
      <c r="P50" s="109">
        <v>8.6999999999999994E-2</v>
      </c>
      <c r="Q50" s="91">
        <f>IF(AND($N$1=1, $G$11&gt;=750), 750, IF(AND($N$1=1, AND($G$11&lt;750, $G$11&gt;=0)), $G$11, IF(AND($N$1=2, $G$11&gt;=750), 750, IF(AND($N$1=2, AND($G$11&lt;750, $G$11&gt;=0)), $G$11))))</f>
        <v>280</v>
      </c>
      <c r="R50" s="69">
        <f t="shared" si="43"/>
        <v>24.36</v>
      </c>
      <c r="S50" s="64"/>
      <c r="T50" s="61">
        <f t="shared" si="3"/>
        <v>0</v>
      </c>
      <c r="U50" s="62">
        <f t="shared" si="4"/>
        <v>0</v>
      </c>
      <c r="V50" s="65"/>
      <c r="W50" s="109">
        <v>8.6999999999999994E-2</v>
      </c>
      <c r="X50" s="91">
        <f>IF(AND($N$1=1, $G$11&gt;=750), 750, IF(AND($N$1=1, AND($G$11&lt;750, $G$11&gt;=0)), $G$11, IF(AND($N$1=2, $G$11&gt;=750), 750, IF(AND($N$1=2, AND($G$11&lt;750, $G$11&gt;=0)), $G$11))))</f>
        <v>280</v>
      </c>
      <c r="Y50" s="69">
        <f t="shared" si="44"/>
        <v>24.36</v>
      </c>
      <c r="Z50" s="64"/>
      <c r="AA50" s="61">
        <f t="shared" si="11"/>
        <v>0</v>
      </c>
      <c r="AB50" s="62">
        <f t="shared" si="12"/>
        <v>0</v>
      </c>
      <c r="AC50" s="65"/>
      <c r="AD50" s="109">
        <v>8.6999999999999994E-2</v>
      </c>
      <c r="AE50" s="91">
        <f>IF(AND($N$1=1, $G$11&gt;=750), 750, IF(AND($N$1=1, AND($G$11&lt;750, $G$11&gt;=0)), $G$11, IF(AND($N$1=2, $G$11&gt;=750), 750, IF(AND($N$1=2, AND($G$11&lt;750, $G$11&gt;=0)), $G$11))))</f>
        <v>280</v>
      </c>
      <c r="AF50" s="69">
        <f t="shared" si="45"/>
        <v>24.36</v>
      </c>
      <c r="AG50" s="64"/>
      <c r="AH50" s="61">
        <f t="shared" si="13"/>
        <v>0</v>
      </c>
      <c r="AI50" s="62">
        <f t="shared" si="14"/>
        <v>0</v>
      </c>
      <c r="AJ50" s="65"/>
      <c r="AK50" s="109">
        <v>8.6999999999999994E-2</v>
      </c>
      <c r="AL50" s="91">
        <f>IF(AND($N$1=1, $G$11&gt;=750), 750, IF(AND($N$1=1, AND($G$11&lt;750, $G$11&gt;=0)), $G$11, IF(AND($N$1=2, $G$11&gt;=750), 750, IF(AND($N$1=2, AND($G$11&lt;750, $G$11&gt;=0)), $G$11))))</f>
        <v>280</v>
      </c>
      <c r="AM50" s="69">
        <f t="shared" si="46"/>
        <v>24.36</v>
      </c>
      <c r="AN50" s="64"/>
      <c r="AO50" s="61">
        <f t="shared" si="15"/>
        <v>0</v>
      </c>
      <c r="AP50" s="62">
        <f t="shared" si="16"/>
        <v>0</v>
      </c>
      <c r="AQ50" s="65"/>
      <c r="AR50" s="109">
        <v>8.6999999999999994E-2</v>
      </c>
      <c r="AS50" s="91">
        <f>IF(AND($N$1=1, $G$11&gt;=750), 750, IF(AND($N$1=1, AND($G$11&lt;750, $G$11&gt;=0)), $G$11, IF(AND($N$1=2, $G$11&gt;=750), 750, IF(AND($N$1=2, AND($G$11&lt;750, $G$11&gt;=0)), $G$11))))</f>
        <v>280</v>
      </c>
      <c r="AT50" s="69">
        <f t="shared" si="47"/>
        <v>24.36</v>
      </c>
      <c r="AU50" s="64"/>
      <c r="AV50" s="61">
        <f t="shared" si="17"/>
        <v>0</v>
      </c>
      <c r="AW50" s="62">
        <f t="shared" si="18"/>
        <v>0</v>
      </c>
    </row>
    <row r="51" spans="1:57" s="15" customFormat="1" x14ac:dyDescent="0.35">
      <c r="A51" s="13"/>
      <c r="B51" s="56" t="s">
        <v>47</v>
      </c>
      <c r="C51" s="56"/>
      <c r="D51" s="57" t="s">
        <v>30</v>
      </c>
      <c r="E51" s="56"/>
      <c r="F51" s="21"/>
      <c r="G51" s="109">
        <v>0.10299999999999999</v>
      </c>
      <c r="H51" s="91">
        <f>IF(AND($N$1=1, $G$11&gt;=750), $G$11-750, IF(AND($N$1=1, AND($G$11&lt;750, $G$11&gt;=0)), 0, IF(AND($N$1=2, $G$11&gt;=750), $G$11-750, IF(AND($N$1=2, AND($G$11&lt;750, $G$11&gt;=0)), 0))))</f>
        <v>0</v>
      </c>
      <c r="I51" s="69">
        <f t="shared" si="41"/>
        <v>0</v>
      </c>
      <c r="J51" s="109">
        <v>0.10299999999999999</v>
      </c>
      <c r="K51" s="91">
        <f>IF(AND($N$1=1, $G$11&gt;=750), $G$11-750, IF(AND($N$1=1, AND($G$11&lt;750, $G$11&gt;=0)), 0, IF(AND($N$1=2, $G$11&gt;=750), $G$11-750, IF(AND($N$1=2, AND($G$11&lt;750, $G$11&gt;=0)), 0))))</f>
        <v>0</v>
      </c>
      <c r="L51" s="69">
        <f t="shared" si="42"/>
        <v>0</v>
      </c>
      <c r="M51" s="61">
        <f t="shared" si="9"/>
        <v>0</v>
      </c>
      <c r="N51" s="62" t="str">
        <f t="shared" si="10"/>
        <v/>
      </c>
      <c r="O51" s="69"/>
      <c r="P51" s="109">
        <v>0.10299999999999999</v>
      </c>
      <c r="Q51" s="91">
        <f>IF(AND($N$1=1, $G$11&gt;=750), $G$11-750, IF(AND($N$1=1, AND($G$11&lt;750, $G$11&gt;=0)), 0, IF(AND($N$1=2, $G$11&gt;=750), $G$11-750, IF(AND($N$1=2, AND($G$11&lt;750, $G$11&gt;=0)), 0))))</f>
        <v>0</v>
      </c>
      <c r="R51" s="69">
        <f t="shared" si="43"/>
        <v>0</v>
      </c>
      <c r="S51" s="64"/>
      <c r="T51" s="61">
        <f t="shared" si="3"/>
        <v>0</v>
      </c>
      <c r="U51" s="62" t="str">
        <f t="shared" si="4"/>
        <v/>
      </c>
      <c r="V51" s="65"/>
      <c r="W51" s="109">
        <v>0.10299999999999999</v>
      </c>
      <c r="X51" s="91">
        <f>IF(AND($N$1=1, $G$11&gt;=750), $G$11-750, IF(AND($N$1=1, AND($G$11&lt;750, $G$11&gt;=0)), 0, IF(AND($N$1=2, $G$11&gt;=750), $G$11-750, IF(AND($N$1=2, AND($G$11&lt;750, $G$11&gt;=0)), 0))))</f>
        <v>0</v>
      </c>
      <c r="Y51" s="69">
        <f t="shared" si="44"/>
        <v>0</v>
      </c>
      <c r="Z51" s="64"/>
      <c r="AA51" s="61">
        <f t="shared" si="11"/>
        <v>0</v>
      </c>
      <c r="AB51" s="62" t="str">
        <f t="shared" si="12"/>
        <v/>
      </c>
      <c r="AC51" s="65"/>
      <c r="AD51" s="109">
        <v>0.10299999999999999</v>
      </c>
      <c r="AE51" s="91">
        <f>IF(AND($N$1=1, $G$11&gt;=750), $G$11-750, IF(AND($N$1=1, AND($G$11&lt;750, $G$11&gt;=0)), 0, IF(AND($N$1=2, $G$11&gt;=750), $G$11-750, IF(AND($N$1=2, AND($G$11&lt;750, $G$11&gt;=0)), 0))))</f>
        <v>0</v>
      </c>
      <c r="AF51" s="69">
        <f t="shared" si="45"/>
        <v>0</v>
      </c>
      <c r="AG51" s="64"/>
      <c r="AH51" s="61">
        <f t="shared" si="13"/>
        <v>0</v>
      </c>
      <c r="AI51" s="62" t="str">
        <f t="shared" si="14"/>
        <v/>
      </c>
      <c r="AJ51" s="65"/>
      <c r="AK51" s="109">
        <v>0.10299999999999999</v>
      </c>
      <c r="AL51" s="91">
        <f>IF(AND($N$1=1, $G$11&gt;=750), $G$11-750, IF(AND($N$1=1, AND($G$11&lt;750, $G$11&gt;=0)), 0, IF(AND($N$1=2, $G$11&gt;=750), $G$11-750, IF(AND($N$1=2, AND($G$11&lt;750, $G$11&gt;=0)), 0))))</f>
        <v>0</v>
      </c>
      <c r="AM51" s="69">
        <f t="shared" si="46"/>
        <v>0</v>
      </c>
      <c r="AN51" s="64"/>
      <c r="AO51" s="61">
        <f t="shared" si="15"/>
        <v>0</v>
      </c>
      <c r="AP51" s="62" t="str">
        <f t="shared" si="16"/>
        <v/>
      </c>
      <c r="AQ51" s="65"/>
      <c r="AR51" s="109">
        <v>0.10299999999999999</v>
      </c>
      <c r="AS51" s="91">
        <f>IF(AND($N$1=1, $G$11&gt;=750), $G$11-750, IF(AND($N$1=1, AND($G$11&lt;750, $G$11&gt;=0)), 0, IF(AND($N$1=2, $G$11&gt;=750), $G$11-750, IF(AND($N$1=2, AND($G$11&lt;750, $G$11&gt;=0)), 0))))</f>
        <v>0</v>
      </c>
      <c r="AT51" s="69">
        <f t="shared" si="47"/>
        <v>0</v>
      </c>
      <c r="AU51" s="64"/>
      <c r="AV51" s="61">
        <f t="shared" si="17"/>
        <v>0</v>
      </c>
      <c r="AW51" s="62" t="str">
        <f t="shared" si="18"/>
        <v/>
      </c>
    </row>
    <row r="52" spans="1:57" s="15" customFormat="1" x14ac:dyDescent="0.35">
      <c r="A52" s="13"/>
      <c r="B52" s="56" t="s">
        <v>48</v>
      </c>
      <c r="C52" s="56"/>
      <c r="D52" s="57" t="s">
        <v>30</v>
      </c>
      <c r="E52" s="56"/>
      <c r="F52" s="21"/>
      <c r="G52" s="109">
        <v>0.1076</v>
      </c>
      <c r="H52" s="91">
        <v>0</v>
      </c>
      <c r="I52" s="69">
        <f t="shared" si="41"/>
        <v>0</v>
      </c>
      <c r="J52" s="109">
        <v>0.1076</v>
      </c>
      <c r="K52" s="91">
        <v>0</v>
      </c>
      <c r="L52" s="69">
        <f t="shared" si="42"/>
        <v>0</v>
      </c>
      <c r="M52" s="61">
        <f t="shared" si="9"/>
        <v>0</v>
      </c>
      <c r="N52" s="62" t="str">
        <f t="shared" si="10"/>
        <v/>
      </c>
      <c r="O52" s="69"/>
      <c r="P52" s="109">
        <v>0.1076</v>
      </c>
      <c r="Q52" s="91">
        <v>0</v>
      </c>
      <c r="R52" s="69">
        <f t="shared" si="43"/>
        <v>0</v>
      </c>
      <c r="S52" s="64"/>
      <c r="T52" s="61">
        <f t="shared" si="3"/>
        <v>0</v>
      </c>
      <c r="U52" s="62" t="str">
        <f t="shared" si="4"/>
        <v/>
      </c>
      <c r="V52" s="65"/>
      <c r="W52" s="109">
        <v>0.1076</v>
      </c>
      <c r="X52" s="91">
        <v>0</v>
      </c>
      <c r="Y52" s="69">
        <f t="shared" si="44"/>
        <v>0</v>
      </c>
      <c r="Z52" s="64"/>
      <c r="AA52" s="61">
        <f t="shared" si="11"/>
        <v>0</v>
      </c>
      <c r="AB52" s="62" t="str">
        <f t="shared" si="12"/>
        <v/>
      </c>
      <c r="AC52" s="65"/>
      <c r="AD52" s="109">
        <v>0.1076</v>
      </c>
      <c r="AE52" s="91">
        <v>0</v>
      </c>
      <c r="AF52" s="69">
        <f t="shared" si="45"/>
        <v>0</v>
      </c>
      <c r="AG52" s="64"/>
      <c r="AH52" s="61">
        <f t="shared" si="13"/>
        <v>0</v>
      </c>
      <c r="AI52" s="62" t="str">
        <f t="shared" si="14"/>
        <v/>
      </c>
      <c r="AJ52" s="65"/>
      <c r="AK52" s="109">
        <v>0.1076</v>
      </c>
      <c r="AL52" s="91">
        <v>0</v>
      </c>
      <c r="AM52" s="69">
        <f t="shared" si="46"/>
        <v>0</v>
      </c>
      <c r="AN52" s="64"/>
      <c r="AO52" s="61">
        <f t="shared" si="15"/>
        <v>0</v>
      </c>
      <c r="AP52" s="62" t="str">
        <f t="shared" si="16"/>
        <v/>
      </c>
      <c r="AQ52" s="65"/>
      <c r="AR52" s="109">
        <v>0.1076</v>
      </c>
      <c r="AS52" s="91">
        <v>0</v>
      </c>
      <c r="AT52" s="69">
        <f t="shared" si="47"/>
        <v>0</v>
      </c>
      <c r="AU52" s="64"/>
      <c r="AV52" s="61">
        <f t="shared" si="17"/>
        <v>0</v>
      </c>
      <c r="AW52" s="62" t="str">
        <f t="shared" si="18"/>
        <v/>
      </c>
    </row>
    <row r="53" spans="1:57" s="15" customFormat="1" ht="15" thickBot="1" x14ac:dyDescent="0.4">
      <c r="A53" s="13"/>
      <c r="B53" s="56" t="s">
        <v>49</v>
      </c>
      <c r="C53" s="56"/>
      <c r="D53" s="57" t="s">
        <v>30</v>
      </c>
      <c r="E53" s="56"/>
      <c r="F53" s="21"/>
      <c r="G53" s="109">
        <f>G52</f>
        <v>0.1076</v>
      </c>
      <c r="H53" s="91">
        <v>0</v>
      </c>
      <c r="I53" s="69">
        <f t="shared" si="41"/>
        <v>0</v>
      </c>
      <c r="J53" s="109">
        <f>J52</f>
        <v>0.1076</v>
      </c>
      <c r="K53" s="91">
        <v>0</v>
      </c>
      <c r="L53" s="69">
        <f t="shared" si="42"/>
        <v>0</v>
      </c>
      <c r="M53" s="61">
        <f t="shared" si="9"/>
        <v>0</v>
      </c>
      <c r="N53" s="62" t="str">
        <f t="shared" si="10"/>
        <v/>
      </c>
      <c r="O53" s="69"/>
      <c r="P53" s="109">
        <f>P52</f>
        <v>0.1076</v>
      </c>
      <c r="Q53" s="91">
        <v>0</v>
      </c>
      <c r="R53" s="69">
        <f t="shared" si="43"/>
        <v>0</v>
      </c>
      <c r="S53" s="64"/>
      <c r="T53" s="61">
        <f t="shared" si="3"/>
        <v>0</v>
      </c>
      <c r="U53" s="62" t="str">
        <f t="shared" si="4"/>
        <v/>
      </c>
      <c r="V53" s="65"/>
      <c r="W53" s="109">
        <f>W52</f>
        <v>0.1076</v>
      </c>
      <c r="X53" s="91">
        <v>0</v>
      </c>
      <c r="Y53" s="69">
        <f t="shared" si="44"/>
        <v>0</v>
      </c>
      <c r="Z53" s="64"/>
      <c r="AA53" s="61">
        <f t="shared" si="11"/>
        <v>0</v>
      </c>
      <c r="AB53" s="62" t="str">
        <f t="shared" si="12"/>
        <v/>
      </c>
      <c r="AC53" s="65"/>
      <c r="AD53" s="109">
        <f>AD52</f>
        <v>0.1076</v>
      </c>
      <c r="AE53" s="91">
        <v>0</v>
      </c>
      <c r="AF53" s="69">
        <f t="shared" si="45"/>
        <v>0</v>
      </c>
      <c r="AG53" s="64"/>
      <c r="AH53" s="61">
        <f t="shared" si="13"/>
        <v>0</v>
      </c>
      <c r="AI53" s="62" t="str">
        <f t="shared" si="14"/>
        <v/>
      </c>
      <c r="AJ53" s="65"/>
      <c r="AK53" s="109">
        <f>AK52</f>
        <v>0.1076</v>
      </c>
      <c r="AL53" s="91">
        <v>0</v>
      </c>
      <c r="AM53" s="69">
        <f t="shared" si="46"/>
        <v>0</v>
      </c>
      <c r="AN53" s="64"/>
      <c r="AO53" s="61">
        <f t="shared" si="15"/>
        <v>0</v>
      </c>
      <c r="AP53" s="62" t="str">
        <f t="shared" si="16"/>
        <v/>
      </c>
      <c r="AQ53" s="65"/>
      <c r="AR53" s="109">
        <f>AR52</f>
        <v>0.1076</v>
      </c>
      <c r="AS53" s="91">
        <v>0</v>
      </c>
      <c r="AT53" s="69">
        <f t="shared" si="47"/>
        <v>0</v>
      </c>
      <c r="AU53" s="64"/>
      <c r="AV53" s="61">
        <f t="shared" si="17"/>
        <v>0</v>
      </c>
      <c r="AW53" s="62" t="str">
        <f t="shared" si="18"/>
        <v/>
      </c>
    </row>
    <row r="54" spans="1:57" ht="15" thickBot="1" x14ac:dyDescent="0.4">
      <c r="A54" s="237"/>
      <c r="B54" s="302"/>
      <c r="C54" s="303"/>
      <c r="D54" s="304"/>
      <c r="E54" s="303"/>
      <c r="F54" s="305"/>
      <c r="G54" s="306"/>
      <c r="H54" s="307"/>
      <c r="I54" s="308"/>
      <c r="J54" s="306"/>
      <c r="K54" s="307"/>
      <c r="L54" s="308"/>
      <c r="M54" s="309"/>
      <c r="N54" s="310"/>
      <c r="O54" s="308"/>
      <c r="P54" s="306"/>
      <c r="Q54" s="307"/>
      <c r="R54" s="308"/>
      <c r="S54" s="305"/>
      <c r="T54" s="309">
        <f t="shared" si="3"/>
        <v>0</v>
      </c>
      <c r="U54" s="310" t="str">
        <f t="shared" si="4"/>
        <v/>
      </c>
      <c r="V54" s="243"/>
      <c r="W54" s="306"/>
      <c r="X54" s="307"/>
      <c r="Y54" s="308"/>
      <c r="Z54" s="305"/>
      <c r="AA54" s="309">
        <f t="shared" si="11"/>
        <v>0</v>
      </c>
      <c r="AB54" s="310" t="str">
        <f t="shared" si="12"/>
        <v/>
      </c>
      <c r="AC54" s="243"/>
      <c r="AD54" s="306"/>
      <c r="AE54" s="307"/>
      <c r="AF54" s="308"/>
      <c r="AG54" s="305"/>
      <c r="AH54" s="309">
        <f t="shared" si="13"/>
        <v>0</v>
      </c>
      <c r="AI54" s="310" t="str">
        <f t="shared" si="14"/>
        <v/>
      </c>
      <c r="AJ54" s="243"/>
      <c r="AK54" s="306"/>
      <c r="AL54" s="307"/>
      <c r="AM54" s="308"/>
      <c r="AN54" s="305"/>
      <c r="AO54" s="309">
        <f t="shared" si="15"/>
        <v>0</v>
      </c>
      <c r="AP54" s="310" t="str">
        <f t="shared" si="16"/>
        <v/>
      </c>
      <c r="AQ54" s="243"/>
      <c r="AR54" s="306"/>
      <c r="AS54" s="307"/>
      <c r="AT54" s="308"/>
      <c r="AU54" s="305"/>
      <c r="AV54" s="309">
        <f t="shared" si="17"/>
        <v>0</v>
      </c>
      <c r="AW54" s="310" t="str">
        <f t="shared" si="18"/>
        <v/>
      </c>
    </row>
    <row r="55" spans="1:57" x14ac:dyDescent="0.35">
      <c r="A55" s="237"/>
      <c r="B55" s="403" t="s">
        <v>74</v>
      </c>
      <c r="C55" s="262"/>
      <c r="D55" s="312"/>
      <c r="E55" s="262"/>
      <c r="F55" s="313"/>
      <c r="G55" s="314"/>
      <c r="H55" s="314"/>
      <c r="I55" s="315">
        <f>SUM(I42:I46,I50)</f>
        <v>60.855318400000009</v>
      </c>
      <c r="J55" s="314"/>
      <c r="K55" s="314"/>
      <c r="L55" s="315">
        <f>SUM(L42:L46,L50)</f>
        <v>62.756487800000009</v>
      </c>
      <c r="M55" s="316">
        <f t="shared" si="9"/>
        <v>1.9011694000000006</v>
      </c>
      <c r="N55" s="317">
        <f t="shared" si="10"/>
        <v>3.1240809348883472E-2</v>
      </c>
      <c r="O55" s="316"/>
      <c r="P55" s="314"/>
      <c r="Q55" s="314"/>
      <c r="R55" s="315">
        <f>SUM(R42:R46,R50)</f>
        <v>64.613469800000004</v>
      </c>
      <c r="S55" s="318"/>
      <c r="T55" s="316">
        <f t="shared" si="3"/>
        <v>1.856981999999995</v>
      </c>
      <c r="U55" s="317">
        <f t="shared" si="4"/>
        <v>2.9590279269898764E-2</v>
      </c>
      <c r="V55" s="243"/>
      <c r="W55" s="314"/>
      <c r="X55" s="314"/>
      <c r="Y55" s="315">
        <f>SUM(Y42:Y46,Y50)</f>
        <v>67.023069800000002</v>
      </c>
      <c r="Z55" s="318"/>
      <c r="AA55" s="316">
        <f t="shared" si="11"/>
        <v>2.4095999999999975</v>
      </c>
      <c r="AB55" s="317">
        <f t="shared" si="12"/>
        <v>3.7292533700148033E-2</v>
      </c>
      <c r="AC55" s="243"/>
      <c r="AD55" s="314"/>
      <c r="AE55" s="314"/>
      <c r="AF55" s="315">
        <f>SUM(AF42:AF46,AF50)</f>
        <v>69.513869800000009</v>
      </c>
      <c r="AG55" s="318"/>
      <c r="AH55" s="316">
        <f t="shared" si="13"/>
        <v>2.4908000000000072</v>
      </c>
      <c r="AI55" s="317">
        <f t="shared" si="14"/>
        <v>3.7163323127882258E-2</v>
      </c>
      <c r="AJ55" s="243"/>
      <c r="AK55" s="314"/>
      <c r="AL55" s="314"/>
      <c r="AM55" s="315">
        <f>SUM(AM42:AM46,AM50)</f>
        <v>72.622269799999998</v>
      </c>
      <c r="AN55" s="318"/>
      <c r="AO55" s="316">
        <f t="shared" si="15"/>
        <v>3.1083999999999889</v>
      </c>
      <c r="AP55" s="317">
        <f t="shared" si="16"/>
        <v>4.4716256035568724E-2</v>
      </c>
      <c r="AQ55" s="243"/>
      <c r="AR55" s="314"/>
      <c r="AS55" s="314"/>
      <c r="AT55" s="315">
        <f>SUM(AT42:AT46,AT50)</f>
        <v>74.635069799999997</v>
      </c>
      <c r="AU55" s="318"/>
      <c r="AV55" s="316">
        <f t="shared" si="17"/>
        <v>2.0127999999999986</v>
      </c>
      <c r="AW55" s="317">
        <f t="shared" si="18"/>
        <v>2.7716016113833977E-2</v>
      </c>
    </row>
    <row r="56" spans="1:57" x14ac:dyDescent="0.35">
      <c r="A56" s="237"/>
      <c r="B56" s="311" t="s">
        <v>51</v>
      </c>
      <c r="C56" s="262"/>
      <c r="D56" s="312"/>
      <c r="E56" s="262"/>
      <c r="F56" s="313"/>
      <c r="G56" s="137">
        <v>-0.11700000000000001</v>
      </c>
      <c r="H56" s="320"/>
      <c r="I56" s="268">
        <f>I55*G56</f>
        <v>-7.1200722528000018</v>
      </c>
      <c r="J56" s="137">
        <v>-0.11700000000000001</v>
      </c>
      <c r="K56" s="320"/>
      <c r="L56" s="268">
        <f>L55*J56</f>
        <v>-7.3425090726000013</v>
      </c>
      <c r="M56" s="268">
        <f t="shared" si="9"/>
        <v>-0.22243681979999952</v>
      </c>
      <c r="N56" s="269">
        <f t="shared" si="10"/>
        <v>3.1240809348883389E-2</v>
      </c>
      <c r="O56" s="268"/>
      <c r="P56" s="137">
        <v>-0.11700000000000001</v>
      </c>
      <c r="Q56" s="320"/>
      <c r="R56" s="268">
        <f>R55*P56</f>
        <v>-7.5597759666000011</v>
      </c>
      <c r="S56" s="318"/>
      <c r="T56" s="268">
        <f t="shared" si="3"/>
        <v>-0.21726689399999977</v>
      </c>
      <c r="U56" s="269">
        <f t="shared" si="4"/>
        <v>2.9590279269898812E-2</v>
      </c>
      <c r="V56" s="243"/>
      <c r="W56" s="137">
        <v>-0.11700000000000001</v>
      </c>
      <c r="X56" s="320"/>
      <c r="Y56" s="268">
        <f>Y55*W56</f>
        <v>-7.8416991666000007</v>
      </c>
      <c r="Z56" s="318"/>
      <c r="AA56" s="268">
        <f t="shared" si="11"/>
        <v>-0.2819231999999996</v>
      </c>
      <c r="AB56" s="269">
        <f t="shared" si="12"/>
        <v>3.7292533700148019E-2</v>
      </c>
      <c r="AC56" s="243"/>
      <c r="AD56" s="137">
        <v>-0.11700000000000001</v>
      </c>
      <c r="AE56" s="320"/>
      <c r="AF56" s="268">
        <f>AF55*AD56</f>
        <v>-8.1331227666000014</v>
      </c>
      <c r="AG56" s="318"/>
      <c r="AH56" s="268">
        <f t="shared" si="13"/>
        <v>-0.29142360000000078</v>
      </c>
      <c r="AI56" s="269">
        <f t="shared" si="14"/>
        <v>3.7163323127882252E-2</v>
      </c>
      <c r="AJ56" s="243"/>
      <c r="AK56" s="137">
        <v>-0.11700000000000001</v>
      </c>
      <c r="AL56" s="320"/>
      <c r="AM56" s="268">
        <f>AM55*AK56</f>
        <v>-8.4968055666000009</v>
      </c>
      <c r="AN56" s="318"/>
      <c r="AO56" s="268">
        <f t="shared" si="15"/>
        <v>-0.36368279999999942</v>
      </c>
      <c r="AP56" s="269">
        <f t="shared" si="16"/>
        <v>4.4716256035568808E-2</v>
      </c>
      <c r="AQ56" s="243"/>
      <c r="AR56" s="137">
        <v>-0.11700000000000001</v>
      </c>
      <c r="AS56" s="320"/>
      <c r="AT56" s="268">
        <f>AT55*AR56</f>
        <v>-8.7323031665999995</v>
      </c>
      <c r="AU56" s="318"/>
      <c r="AV56" s="268">
        <f t="shared" si="17"/>
        <v>-0.23549759999999864</v>
      </c>
      <c r="AW56" s="269">
        <f t="shared" si="18"/>
        <v>2.7716016113833834E-2</v>
      </c>
    </row>
    <row r="57" spans="1:57" x14ac:dyDescent="0.35">
      <c r="A57" s="237"/>
      <c r="B57" s="404" t="s">
        <v>52</v>
      </c>
      <c r="C57" s="262"/>
      <c r="D57" s="312"/>
      <c r="E57" s="262"/>
      <c r="F57" s="270"/>
      <c r="G57" s="322">
        <v>0.13</v>
      </c>
      <c r="H57" s="270"/>
      <c r="I57" s="268">
        <f>I55*G57</f>
        <v>7.911191392000001</v>
      </c>
      <c r="J57" s="322">
        <v>0.13</v>
      </c>
      <c r="K57" s="270"/>
      <c r="L57" s="268">
        <f>L55*J57</f>
        <v>8.1583434140000008</v>
      </c>
      <c r="M57" s="268">
        <f t="shared" si="9"/>
        <v>0.24715202199999986</v>
      </c>
      <c r="N57" s="269">
        <f t="shared" si="10"/>
        <v>3.1240809348883444E-2</v>
      </c>
      <c r="O57" s="268"/>
      <c r="P57" s="322">
        <v>0.13</v>
      </c>
      <c r="Q57" s="270"/>
      <c r="R57" s="268">
        <f>R55*P57</f>
        <v>8.399751074000001</v>
      </c>
      <c r="S57" s="323"/>
      <c r="T57" s="268">
        <f t="shared" si="3"/>
        <v>0.24140766000000013</v>
      </c>
      <c r="U57" s="269">
        <f t="shared" si="4"/>
        <v>2.9590279269898861E-2</v>
      </c>
      <c r="V57" s="243"/>
      <c r="W57" s="322">
        <v>0.13</v>
      </c>
      <c r="X57" s="270"/>
      <c r="Y57" s="268">
        <f>Y55*W57</f>
        <v>8.7129990740000007</v>
      </c>
      <c r="Z57" s="323"/>
      <c r="AA57" s="268">
        <f t="shared" si="11"/>
        <v>0.31324799999999975</v>
      </c>
      <c r="AB57" s="269">
        <f t="shared" si="12"/>
        <v>3.7292533700148039E-2</v>
      </c>
      <c r="AC57" s="243"/>
      <c r="AD57" s="322">
        <v>0.13</v>
      </c>
      <c r="AE57" s="270"/>
      <c r="AF57" s="268">
        <f>AF55*AD57</f>
        <v>9.0368030740000016</v>
      </c>
      <c r="AG57" s="323"/>
      <c r="AH57" s="268">
        <f t="shared" si="13"/>
        <v>0.32380400000000087</v>
      </c>
      <c r="AI57" s="269">
        <f t="shared" si="14"/>
        <v>3.7163323127882252E-2</v>
      </c>
      <c r="AJ57" s="243"/>
      <c r="AK57" s="322">
        <v>0.13</v>
      </c>
      <c r="AL57" s="270"/>
      <c r="AM57" s="268">
        <f>AM55*AK57</f>
        <v>9.4408950740000002</v>
      </c>
      <c r="AN57" s="323"/>
      <c r="AO57" s="268">
        <f t="shared" si="15"/>
        <v>0.40409199999999856</v>
      </c>
      <c r="AP57" s="269">
        <f t="shared" si="16"/>
        <v>4.4716256035568724E-2</v>
      </c>
      <c r="AQ57" s="243"/>
      <c r="AR57" s="322">
        <v>0.13</v>
      </c>
      <c r="AS57" s="270"/>
      <c r="AT57" s="268">
        <f>AT55*AR57</f>
        <v>9.7025590739999998</v>
      </c>
      <c r="AU57" s="323"/>
      <c r="AV57" s="268">
        <f t="shared" si="17"/>
        <v>0.26166399999999967</v>
      </c>
      <c r="AW57" s="269">
        <f t="shared" si="18"/>
        <v>2.7716016113833963E-2</v>
      </c>
    </row>
    <row r="58" spans="1:57" ht="15" thickBot="1" x14ac:dyDescent="0.4">
      <c r="A58" s="237"/>
      <c r="B58" s="553" t="s">
        <v>84</v>
      </c>
      <c r="C58" s="553"/>
      <c r="D58" s="553"/>
      <c r="E58" s="324"/>
      <c r="F58" s="325"/>
      <c r="G58" s="325"/>
      <c r="H58" s="325"/>
      <c r="I58" s="326">
        <f>SUM(I55:I57)</f>
        <v>61.646437539200008</v>
      </c>
      <c r="J58" s="325"/>
      <c r="K58" s="325"/>
      <c r="L58" s="326">
        <f>SUM(L55:L57)</f>
        <v>63.572322141400008</v>
      </c>
      <c r="M58" s="393">
        <f t="shared" si="9"/>
        <v>1.9258846022</v>
      </c>
      <c r="N58" s="394">
        <f t="shared" si="10"/>
        <v>3.1240809348883462E-2</v>
      </c>
      <c r="O58" s="326"/>
      <c r="P58" s="325"/>
      <c r="Q58" s="325"/>
      <c r="R58" s="326">
        <f>SUM(R55:R57)</f>
        <v>65.453444907400012</v>
      </c>
      <c r="S58" s="329"/>
      <c r="T58" s="393">
        <f t="shared" si="3"/>
        <v>1.8811227660000043</v>
      </c>
      <c r="U58" s="394">
        <f t="shared" si="4"/>
        <v>2.9590279269898913E-2</v>
      </c>
      <c r="V58" s="243"/>
      <c r="W58" s="325"/>
      <c r="X58" s="325"/>
      <c r="Y58" s="326">
        <f>SUM(Y55:Y57)</f>
        <v>67.894369707400003</v>
      </c>
      <c r="Z58" s="329"/>
      <c r="AA58" s="393">
        <f t="shared" si="11"/>
        <v>2.4409247999999906</v>
      </c>
      <c r="AB58" s="394">
        <f t="shared" si="12"/>
        <v>3.7292533700147928E-2</v>
      </c>
      <c r="AC58" s="243"/>
      <c r="AD58" s="325"/>
      <c r="AE58" s="325"/>
      <c r="AF58" s="326">
        <f>SUM(AF55:AF57)</f>
        <v>70.417550107400004</v>
      </c>
      <c r="AG58" s="329"/>
      <c r="AH58" s="393">
        <f t="shared" si="13"/>
        <v>2.5231804000000011</v>
      </c>
      <c r="AI58" s="394">
        <f t="shared" si="14"/>
        <v>3.7163323127882168E-2</v>
      </c>
      <c r="AJ58" s="243"/>
      <c r="AK58" s="325"/>
      <c r="AL58" s="325"/>
      <c r="AM58" s="326">
        <f>SUM(AM55:AM57)</f>
        <v>73.566359307399992</v>
      </c>
      <c r="AN58" s="329"/>
      <c r="AO58" s="393">
        <f t="shared" si="15"/>
        <v>3.1488091999999881</v>
      </c>
      <c r="AP58" s="394">
        <f t="shared" si="16"/>
        <v>4.4716256035568717E-2</v>
      </c>
      <c r="AQ58" s="243"/>
      <c r="AR58" s="325"/>
      <c r="AS58" s="325"/>
      <c r="AT58" s="326">
        <f>SUM(AT55:AT57)</f>
        <v>75.605325707399999</v>
      </c>
      <c r="AU58" s="329"/>
      <c r="AV58" s="393">
        <f t="shared" si="17"/>
        <v>2.0389664000000067</v>
      </c>
      <c r="AW58" s="394">
        <f t="shared" si="18"/>
        <v>2.7716016113834091E-2</v>
      </c>
    </row>
    <row r="59" spans="1:57" ht="15" thickBot="1" x14ac:dyDescent="0.4">
      <c r="A59" s="330"/>
      <c r="B59" s="477"/>
      <c r="C59" s="396"/>
      <c r="D59" s="397"/>
      <c r="E59" s="396"/>
      <c r="F59" s="398"/>
      <c r="G59" s="306"/>
      <c r="H59" s="399"/>
      <c r="I59" s="400"/>
      <c r="J59" s="306"/>
      <c r="K59" s="399"/>
      <c r="L59" s="400"/>
      <c r="M59" s="401"/>
      <c r="N59" s="310"/>
      <c r="O59" s="402"/>
      <c r="P59" s="306"/>
      <c r="Q59" s="399"/>
      <c r="R59" s="400"/>
      <c r="S59" s="398"/>
      <c r="T59" s="401"/>
      <c r="U59" s="310"/>
      <c r="V59" s="243"/>
      <c r="W59" s="306"/>
      <c r="X59" s="399"/>
      <c r="Y59" s="400"/>
      <c r="Z59" s="398"/>
      <c r="AA59" s="401"/>
      <c r="AB59" s="310"/>
      <c r="AC59" s="243"/>
      <c r="AD59" s="306"/>
      <c r="AE59" s="399"/>
      <c r="AF59" s="400"/>
      <c r="AG59" s="398"/>
      <c r="AH59" s="401"/>
      <c r="AI59" s="310"/>
      <c r="AJ59" s="243"/>
      <c r="AK59" s="306"/>
      <c r="AL59" s="399"/>
      <c r="AM59" s="400"/>
      <c r="AN59" s="398"/>
      <c r="AO59" s="401"/>
      <c r="AP59" s="310"/>
      <c r="AQ59" s="243"/>
      <c r="AR59" s="306"/>
      <c r="AS59" s="399"/>
      <c r="AT59" s="400"/>
      <c r="AU59" s="398"/>
      <c r="AV59" s="401"/>
      <c r="AW59" s="310"/>
    </row>
    <row r="60" spans="1:57" x14ac:dyDescent="0.35">
      <c r="A60" s="237"/>
      <c r="B60" s="237"/>
      <c r="C60" s="237"/>
      <c r="D60" s="238"/>
      <c r="E60" s="237"/>
      <c r="F60" s="237"/>
      <c r="G60" s="516"/>
      <c r="H60" s="516"/>
      <c r="I60" s="517"/>
      <c r="J60" s="516"/>
      <c r="K60" s="516"/>
      <c r="L60" s="517"/>
      <c r="M60" s="517"/>
      <c r="N60" s="517"/>
      <c r="O60" s="517"/>
      <c r="P60" s="516"/>
      <c r="Q60" s="516"/>
      <c r="R60" s="517"/>
      <c r="S60" s="516"/>
      <c r="T60" s="516"/>
      <c r="U60" s="518"/>
      <c r="V60" s="243"/>
      <c r="W60" s="516"/>
      <c r="X60" s="516"/>
      <c r="Y60" s="517"/>
      <c r="Z60" s="516"/>
      <c r="AA60" s="516"/>
      <c r="AB60" s="518"/>
      <c r="AC60" s="243"/>
      <c r="AD60" s="516"/>
      <c r="AE60" s="516"/>
      <c r="AF60" s="517"/>
      <c r="AG60" s="516"/>
      <c r="AH60" s="516"/>
      <c r="AI60" s="518"/>
      <c r="AJ60" s="243"/>
      <c r="AK60" s="516"/>
      <c r="AL60" s="516"/>
      <c r="AM60" s="517"/>
      <c r="AN60" s="516"/>
      <c r="AO60" s="516"/>
      <c r="AP60" s="518"/>
      <c r="AQ60" s="243"/>
      <c r="AR60" s="516"/>
      <c r="AS60" s="516"/>
      <c r="AT60" s="517"/>
      <c r="AU60" s="516"/>
      <c r="AV60" s="516"/>
      <c r="AW60" s="518"/>
    </row>
    <row r="61" spans="1:57" x14ac:dyDescent="0.35">
      <c r="A61" s="237"/>
      <c r="B61" s="251" t="s">
        <v>55</v>
      </c>
      <c r="C61" s="237"/>
      <c r="D61" s="238"/>
      <c r="E61" s="237"/>
      <c r="F61" s="237"/>
      <c r="G61" s="167">
        <v>2.9499999999999998E-2</v>
      </c>
      <c r="H61" s="237"/>
      <c r="I61" s="237"/>
      <c r="J61" s="167">
        <v>2.9499999999999998E-2</v>
      </c>
      <c r="K61" s="237"/>
      <c r="L61" s="237"/>
      <c r="M61" s="237"/>
      <c r="N61" s="237"/>
      <c r="O61" s="237"/>
      <c r="P61" s="167">
        <v>2.9499999999999998E-2</v>
      </c>
      <c r="Q61" s="237"/>
      <c r="R61" s="237"/>
      <c r="S61" s="237"/>
      <c r="T61" s="237"/>
      <c r="U61" s="491"/>
      <c r="V61" s="243"/>
      <c r="W61" s="167">
        <v>2.9499999999999998E-2</v>
      </c>
      <c r="X61" s="237"/>
      <c r="Y61" s="237"/>
      <c r="Z61" s="237"/>
      <c r="AA61" s="237"/>
      <c r="AB61" s="491"/>
      <c r="AC61" s="243"/>
      <c r="AD61" s="167">
        <v>2.9499999999999998E-2</v>
      </c>
      <c r="AE61" s="237"/>
      <c r="AF61" s="237"/>
      <c r="AG61" s="237"/>
      <c r="AH61" s="237"/>
      <c r="AI61" s="491"/>
      <c r="AJ61" s="243"/>
      <c r="AK61" s="167">
        <v>2.9499999999999998E-2</v>
      </c>
      <c r="AL61" s="237"/>
      <c r="AM61" s="237"/>
      <c r="AN61" s="237"/>
      <c r="AO61" s="237"/>
      <c r="AP61" s="491"/>
      <c r="AQ61" s="243"/>
      <c r="AR61" s="167">
        <v>2.9499999999999998E-2</v>
      </c>
      <c r="AS61" s="237"/>
      <c r="AT61" s="237"/>
      <c r="AU61" s="237"/>
      <c r="AV61" s="237"/>
      <c r="AW61" s="491"/>
    </row>
    <row r="62" spans="1:57" s="15" customFormat="1" x14ac:dyDescent="0.35">
      <c r="D62" s="225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</row>
    <row r="63" spans="1:57" s="15" customFormat="1" x14ac:dyDescent="0.35">
      <c r="D63" s="344">
        <v>0.63</v>
      </c>
      <c r="E63" s="345" t="s">
        <v>43</v>
      </c>
      <c r="F63" s="346"/>
      <c r="G63" s="347"/>
      <c r="H63" s="44"/>
      <c r="I63" s="44"/>
      <c r="J63" s="44"/>
      <c r="K63" s="14"/>
      <c r="L63" s="14"/>
      <c r="M63" s="14"/>
      <c r="N63" s="14"/>
      <c r="O63" s="14"/>
      <c r="P63" s="14"/>
      <c r="Q63" s="44"/>
      <c r="R63" s="14"/>
      <c r="S63" s="14"/>
      <c r="T63" s="14"/>
      <c r="U63" s="14"/>
      <c r="V63" s="14"/>
      <c r="W63" s="14"/>
      <c r="X63" s="44"/>
      <c r="Y63" s="14"/>
      <c r="Z63" s="14"/>
      <c r="AA63" s="14"/>
      <c r="AB63" s="14"/>
      <c r="AC63" s="14"/>
      <c r="AD63" s="14"/>
      <c r="AE63" s="44"/>
      <c r="AF63" s="14"/>
      <c r="AG63" s="14"/>
      <c r="AH63" s="14"/>
      <c r="AI63" s="14"/>
      <c r="AJ63" s="14"/>
      <c r="AK63" s="14"/>
      <c r="AL63" s="44"/>
      <c r="AM63" s="14"/>
      <c r="AN63" s="14"/>
      <c r="AO63" s="14"/>
      <c r="AP63" s="14"/>
      <c r="AQ63" s="14"/>
      <c r="AR63" s="14"/>
      <c r="AS63" s="44"/>
      <c r="AT63" s="14"/>
      <c r="AU63" s="14"/>
      <c r="AV63" s="14"/>
      <c r="AW63" s="14"/>
      <c r="AX63" s="14"/>
      <c r="AY63" s="14"/>
    </row>
    <row r="64" spans="1:57" s="15" customFormat="1" x14ac:dyDescent="0.35">
      <c r="D64" s="348">
        <v>0.18</v>
      </c>
      <c r="E64" s="349" t="s">
        <v>44</v>
      </c>
      <c r="F64" s="350"/>
      <c r="G64" s="351"/>
      <c r="H64" s="44"/>
      <c r="I64" s="44"/>
      <c r="J64" s="44"/>
      <c r="K64" s="14"/>
      <c r="L64" s="14"/>
      <c r="M64" s="14"/>
      <c r="N64" s="14"/>
      <c r="O64" s="14"/>
      <c r="P64" s="14"/>
      <c r="Q64" s="44"/>
      <c r="R64" s="14"/>
      <c r="S64" s="14"/>
      <c r="T64" s="14"/>
      <c r="U64" s="14"/>
      <c r="V64" s="14"/>
      <c r="W64" s="14"/>
      <c r="X64" s="44"/>
      <c r="Y64" s="14"/>
      <c r="Z64" s="14"/>
      <c r="AA64" s="14"/>
      <c r="AB64" s="14"/>
      <c r="AC64" s="14"/>
      <c r="AD64" s="14"/>
      <c r="AE64" s="44"/>
      <c r="AF64" s="14"/>
      <c r="AG64" s="14"/>
      <c r="AH64" s="14"/>
      <c r="AI64" s="14"/>
      <c r="AJ64" s="14"/>
      <c r="AK64" s="14"/>
      <c r="AL64" s="44"/>
      <c r="AM64" s="14"/>
      <c r="AN64" s="14"/>
      <c r="AO64" s="14"/>
      <c r="AP64" s="14"/>
      <c r="AQ64" s="14"/>
      <c r="AR64" s="14"/>
      <c r="AS64" s="44"/>
      <c r="AT64" s="14"/>
      <c r="AU64" s="14"/>
      <c r="AV64" s="14"/>
      <c r="AW64" s="14"/>
      <c r="AX64" s="14"/>
      <c r="AY64" s="14"/>
    </row>
    <row r="65" spans="2:51" s="15" customFormat="1" x14ac:dyDescent="0.35">
      <c r="D65" s="352">
        <v>0.19</v>
      </c>
      <c r="E65" s="353" t="s">
        <v>45</v>
      </c>
      <c r="F65" s="354"/>
      <c r="G65" s="355"/>
      <c r="H65" s="44"/>
      <c r="I65" s="44"/>
      <c r="J65" s="44"/>
      <c r="K65" s="14"/>
      <c r="L65" s="14"/>
      <c r="M65" s="14"/>
      <c r="N65" s="14"/>
      <c r="O65" s="14"/>
      <c r="P65" s="14"/>
      <c r="Q65" s="44"/>
      <c r="R65" s="14"/>
      <c r="S65" s="14"/>
      <c r="T65" s="14"/>
      <c r="U65" s="14"/>
      <c r="V65" s="14"/>
      <c r="W65" s="14"/>
      <c r="X65" s="44"/>
      <c r="Y65" s="14"/>
      <c r="Z65" s="14"/>
      <c r="AA65" s="14"/>
      <c r="AB65" s="14"/>
      <c r="AC65" s="14"/>
      <c r="AD65" s="14"/>
      <c r="AE65" s="44"/>
      <c r="AF65" s="14"/>
      <c r="AG65" s="14"/>
      <c r="AH65" s="14"/>
      <c r="AI65" s="14"/>
      <c r="AJ65" s="14"/>
      <c r="AK65" s="14"/>
      <c r="AL65" s="44"/>
      <c r="AM65" s="14"/>
      <c r="AN65" s="14"/>
      <c r="AO65" s="14"/>
      <c r="AP65" s="14"/>
      <c r="AQ65" s="14"/>
      <c r="AR65" s="14"/>
      <c r="AS65" s="44"/>
      <c r="AT65" s="14"/>
      <c r="AU65" s="14"/>
      <c r="AV65" s="14"/>
      <c r="AW65" s="14"/>
      <c r="AX65" s="14"/>
      <c r="AY65" s="14"/>
    </row>
    <row r="66" spans="2:51" x14ac:dyDescent="0.35">
      <c r="D66" s="519"/>
      <c r="E66" s="15"/>
      <c r="F66" s="15"/>
      <c r="G66" s="15"/>
      <c r="H66" s="15"/>
      <c r="I66" s="15"/>
    </row>
    <row r="67" spans="2:51" x14ac:dyDescent="0.35">
      <c r="D67" s="519"/>
      <c r="E67" s="15"/>
      <c r="F67" s="15"/>
      <c r="G67" s="359"/>
      <c r="H67" s="359"/>
      <c r="I67" s="359"/>
      <c r="J67" s="359"/>
      <c r="Q67" s="359"/>
      <c r="X67" s="359"/>
      <c r="AE67" s="359"/>
      <c r="AL67" s="359"/>
      <c r="AS67" s="359"/>
    </row>
    <row r="68" spans="2:51" x14ac:dyDescent="0.35">
      <c r="D68" s="519"/>
      <c r="E68" s="15"/>
      <c r="F68" s="15"/>
      <c r="G68" s="359"/>
      <c r="H68" s="359"/>
      <c r="I68" s="359"/>
      <c r="J68" s="359"/>
      <c r="Q68" s="359"/>
      <c r="X68" s="359"/>
      <c r="AE68" s="359"/>
      <c r="AL68" s="359"/>
      <c r="AS68" s="359"/>
    </row>
    <row r="69" spans="2:51" x14ac:dyDescent="0.35">
      <c r="D69" s="519"/>
      <c r="E69" s="15"/>
      <c r="F69" s="15"/>
      <c r="G69" s="359"/>
      <c r="H69" s="359"/>
      <c r="I69" s="359"/>
      <c r="J69" s="359"/>
      <c r="Q69" s="359"/>
      <c r="X69" s="359"/>
      <c r="AE69" s="359"/>
      <c r="AL69" s="359"/>
      <c r="AS69" s="359"/>
    </row>
    <row r="70" spans="2:51" x14ac:dyDescent="0.35">
      <c r="D70" s="519"/>
      <c r="E70" s="15"/>
      <c r="F70" s="15"/>
      <c r="G70" s="359"/>
      <c r="H70" s="359"/>
      <c r="I70" s="359"/>
      <c r="J70" s="359"/>
      <c r="Q70" s="359"/>
      <c r="X70" s="359"/>
      <c r="AE70" s="359"/>
      <c r="AL70" s="359"/>
      <c r="AS70" s="359"/>
    </row>
    <row r="71" spans="2:51" x14ac:dyDescent="0.35">
      <c r="D71" s="519"/>
      <c r="E71" s="15"/>
      <c r="F71" s="15"/>
      <c r="G71" s="359"/>
      <c r="H71" s="359"/>
      <c r="I71" s="359"/>
      <c r="J71" s="359"/>
      <c r="Q71" s="359"/>
      <c r="X71" s="359"/>
      <c r="AE71" s="359"/>
      <c r="AL71" s="359"/>
      <c r="AS71" s="359"/>
    </row>
    <row r="72" spans="2:51" x14ac:dyDescent="0.35">
      <c r="D72" s="519"/>
      <c r="E72" s="15"/>
      <c r="F72" s="15"/>
      <c r="G72" s="359"/>
      <c r="H72" s="359"/>
      <c r="I72" s="359"/>
      <c r="J72" s="359"/>
      <c r="Q72" s="359"/>
      <c r="X72" s="359"/>
      <c r="AE72" s="359"/>
      <c r="AL72" s="359"/>
      <c r="AS72" s="359"/>
    </row>
    <row r="73" spans="2:51" x14ac:dyDescent="0.35">
      <c r="D73" s="519"/>
      <c r="E73" s="15"/>
      <c r="F73" s="15"/>
      <c r="G73" s="359"/>
      <c r="H73" s="359"/>
      <c r="I73" s="359"/>
      <c r="J73" s="359"/>
      <c r="Q73" s="359"/>
      <c r="X73" s="359"/>
      <c r="AE73" s="359"/>
      <c r="AL73" s="359"/>
      <c r="AS73" s="359"/>
    </row>
    <row r="74" spans="2:51" x14ac:dyDescent="0.35">
      <c r="D74" s="519"/>
      <c r="E74" s="15"/>
      <c r="F74" s="15"/>
      <c r="G74" s="359"/>
      <c r="H74" s="359"/>
      <c r="I74" s="359"/>
      <c r="J74" s="359"/>
      <c r="Q74" s="359"/>
      <c r="X74" s="359"/>
      <c r="AE74" s="359"/>
      <c r="AL74" s="359"/>
      <c r="AS74" s="359"/>
    </row>
    <row r="75" spans="2:51" x14ac:dyDescent="0.35">
      <c r="D75" s="519"/>
      <c r="E75" s="15"/>
      <c r="F75" s="15"/>
      <c r="G75" s="359"/>
      <c r="H75" s="359"/>
      <c r="I75" s="359"/>
      <c r="J75" s="359"/>
      <c r="Q75" s="359"/>
      <c r="X75" s="359"/>
      <c r="AE75" s="359"/>
      <c r="AL75" s="359"/>
      <c r="AS75" s="359"/>
    </row>
    <row r="76" spans="2:51" x14ac:dyDescent="0.35">
      <c r="D76" s="519"/>
      <c r="E76" s="15"/>
      <c r="F76" s="15"/>
      <c r="G76" s="359"/>
      <c r="H76" s="359"/>
      <c r="I76" s="359"/>
    </row>
    <row r="77" spans="2:51" x14ac:dyDescent="0.35">
      <c r="D77" s="519"/>
      <c r="E77" s="15"/>
      <c r="F77" s="15"/>
      <c r="G77" s="359"/>
      <c r="H77" s="359"/>
      <c r="I77" s="359"/>
    </row>
    <row r="78" spans="2:51" x14ac:dyDescent="0.35">
      <c r="B78" s="510"/>
      <c r="D78" s="519"/>
      <c r="E78" s="15"/>
      <c r="F78" s="15"/>
      <c r="G78" s="359"/>
      <c r="H78" s="359"/>
      <c r="I78" s="359"/>
    </row>
    <row r="79" spans="2:51" x14ac:dyDescent="0.35">
      <c r="B79" s="510"/>
      <c r="D79" s="519"/>
      <c r="E79" s="15"/>
      <c r="F79" s="15"/>
      <c r="G79" s="359"/>
      <c r="H79" s="359"/>
      <c r="I79" s="359"/>
    </row>
    <row r="80" spans="2:51" x14ac:dyDescent="0.35">
      <c r="B80" s="510"/>
      <c r="D80" s="519"/>
      <c r="E80" s="15"/>
      <c r="F80" s="15"/>
      <c r="G80" s="359"/>
      <c r="H80" s="359"/>
      <c r="I80" s="359"/>
    </row>
    <row r="81" spans="2:9" x14ac:dyDescent="0.35">
      <c r="B81" s="510"/>
      <c r="D81" s="519"/>
      <c r="E81" s="15"/>
      <c r="F81" s="15"/>
      <c r="G81" s="359"/>
      <c r="H81" s="359"/>
      <c r="I81" s="359"/>
    </row>
    <row r="82" spans="2:9" x14ac:dyDescent="0.35">
      <c r="B82" s="510"/>
      <c r="D82" s="519"/>
      <c r="E82" s="15"/>
      <c r="F82" s="15"/>
      <c r="G82" s="359"/>
      <c r="H82" s="359"/>
      <c r="I82" s="359"/>
    </row>
    <row r="83" spans="2:9" x14ac:dyDescent="0.35">
      <c r="B83" s="510"/>
      <c r="D83" s="519"/>
      <c r="E83" s="15"/>
      <c r="F83" s="15"/>
      <c r="G83" s="359"/>
      <c r="H83" s="359"/>
      <c r="I83" s="359"/>
    </row>
    <row r="84" spans="2:9" x14ac:dyDescent="0.35">
      <c r="B84" s="510"/>
      <c r="D84" s="519"/>
      <c r="E84" s="15"/>
      <c r="F84" s="15"/>
      <c r="G84" s="359"/>
      <c r="H84" s="359"/>
      <c r="I84" s="359"/>
    </row>
    <row r="85" spans="2:9" x14ac:dyDescent="0.35">
      <c r="B85" s="510"/>
      <c r="D85" s="519"/>
      <c r="E85" s="15"/>
      <c r="F85" s="15"/>
      <c r="G85" s="359"/>
      <c r="H85" s="359"/>
      <c r="I85" s="359"/>
    </row>
    <row r="86" spans="2:9" x14ac:dyDescent="0.35">
      <c r="B86" s="510"/>
      <c r="D86" s="519"/>
      <c r="E86" s="15"/>
      <c r="F86" s="15"/>
      <c r="G86" s="359"/>
      <c r="H86" s="359"/>
      <c r="I86" s="359"/>
    </row>
    <row r="87" spans="2:9" x14ac:dyDescent="0.35">
      <c r="B87" s="510"/>
      <c r="D87" s="519"/>
      <c r="E87" s="15"/>
      <c r="F87" s="15"/>
      <c r="G87" s="359"/>
      <c r="H87" s="359"/>
      <c r="I87" s="359"/>
    </row>
    <row r="88" spans="2:9" x14ac:dyDescent="0.35">
      <c r="B88" s="510"/>
      <c r="D88" s="519"/>
      <c r="E88" s="15"/>
      <c r="F88" s="15"/>
      <c r="G88" s="359"/>
      <c r="H88" s="359"/>
      <c r="I88" s="359"/>
    </row>
    <row r="89" spans="2:9" x14ac:dyDescent="0.35">
      <c r="B89" s="510"/>
      <c r="D89" s="519"/>
      <c r="E89" s="15"/>
      <c r="F89" s="15"/>
      <c r="G89" s="359"/>
      <c r="H89" s="359"/>
      <c r="I89" s="359"/>
    </row>
    <row r="90" spans="2:9" x14ac:dyDescent="0.35">
      <c r="B90" s="510"/>
      <c r="D90" s="519"/>
      <c r="E90" s="15"/>
      <c r="F90" s="15"/>
      <c r="G90" s="359"/>
      <c r="H90" s="359"/>
      <c r="I90" s="359"/>
    </row>
    <row r="91" spans="2:9" x14ac:dyDescent="0.35">
      <c r="B91" s="510"/>
      <c r="D91" s="519"/>
      <c r="E91" s="15"/>
      <c r="F91" s="15"/>
      <c r="G91" s="359"/>
      <c r="H91" s="359"/>
      <c r="I91" s="359"/>
    </row>
    <row r="92" spans="2:9" x14ac:dyDescent="0.35">
      <c r="B92" s="510"/>
      <c r="D92" s="519"/>
      <c r="E92" s="15"/>
      <c r="F92" s="15"/>
      <c r="G92" s="359"/>
      <c r="H92" s="359"/>
      <c r="I92" s="359"/>
    </row>
    <row r="93" spans="2:9" x14ac:dyDescent="0.35">
      <c r="B93" s="510"/>
      <c r="D93" s="519"/>
      <c r="E93" s="15"/>
      <c r="F93" s="15"/>
      <c r="G93" s="359"/>
      <c r="H93" s="359"/>
      <c r="I93" s="359"/>
    </row>
    <row r="94" spans="2:9" x14ac:dyDescent="0.35">
      <c r="B94" s="510"/>
      <c r="D94" s="519"/>
      <c r="E94" s="15"/>
      <c r="F94" s="15"/>
      <c r="G94" s="359"/>
      <c r="H94" s="359"/>
      <c r="I94" s="359"/>
    </row>
    <row r="95" spans="2:9" x14ac:dyDescent="0.35">
      <c r="B95" s="510"/>
      <c r="D95" s="519"/>
      <c r="E95" s="15"/>
      <c r="F95" s="15"/>
      <c r="G95" s="359"/>
      <c r="H95" s="359"/>
      <c r="I95" s="359"/>
    </row>
    <row r="96" spans="2:9" x14ac:dyDescent="0.35">
      <c r="B96" s="510"/>
      <c r="D96" s="519"/>
      <c r="E96" s="15"/>
      <c r="F96" s="15"/>
      <c r="G96" s="359"/>
      <c r="H96" s="359"/>
      <c r="I96" s="359"/>
    </row>
    <row r="97" spans="4:9" x14ac:dyDescent="0.35">
      <c r="D97" s="519"/>
      <c r="E97" s="15"/>
      <c r="F97" s="15"/>
      <c r="G97" s="359"/>
      <c r="H97" s="359"/>
      <c r="I97" s="359"/>
    </row>
    <row r="98" spans="4:9" x14ac:dyDescent="0.35">
      <c r="D98" s="519"/>
      <c r="E98" s="15"/>
      <c r="F98" s="15"/>
      <c r="G98" s="359"/>
      <c r="H98" s="359"/>
      <c r="I98" s="359"/>
    </row>
    <row r="99" spans="4:9" x14ac:dyDescent="0.35">
      <c r="D99" s="519"/>
      <c r="E99" s="15"/>
      <c r="F99" s="15"/>
      <c r="G99" s="359"/>
      <c r="H99" s="359"/>
      <c r="I99" s="359"/>
    </row>
    <row r="100" spans="4:9" x14ac:dyDescent="0.35">
      <c r="D100" s="519"/>
      <c r="E100" s="15"/>
      <c r="F100" s="15"/>
      <c r="G100" s="359"/>
      <c r="H100" s="359"/>
      <c r="I100" s="359"/>
    </row>
    <row r="101" spans="4:9" x14ac:dyDescent="0.35">
      <c r="D101" s="519"/>
      <c r="E101" s="15"/>
      <c r="F101" s="15"/>
      <c r="G101" s="359"/>
      <c r="H101" s="359"/>
      <c r="I101" s="359"/>
    </row>
    <row r="102" spans="4:9" x14ac:dyDescent="0.35">
      <c r="D102" s="519"/>
      <c r="E102" s="15"/>
      <c r="F102" s="15"/>
      <c r="G102" s="359"/>
      <c r="H102" s="359"/>
      <c r="I102" s="359"/>
    </row>
    <row r="103" spans="4:9" x14ac:dyDescent="0.35">
      <c r="D103" s="519"/>
      <c r="E103" s="15"/>
      <c r="F103" s="15"/>
      <c r="G103" s="359"/>
      <c r="H103" s="359"/>
      <c r="I103" s="359"/>
    </row>
    <row r="104" spans="4:9" x14ac:dyDescent="0.35">
      <c r="D104" s="519"/>
      <c r="E104" s="15"/>
      <c r="F104" s="15"/>
      <c r="G104" s="359"/>
      <c r="H104" s="359"/>
      <c r="I104" s="359"/>
    </row>
    <row r="105" spans="4:9" x14ac:dyDescent="0.35">
      <c r="D105" s="519"/>
      <c r="E105" s="15"/>
      <c r="F105" s="15"/>
      <c r="G105" s="359"/>
      <c r="H105" s="359"/>
      <c r="I105" s="359"/>
    </row>
    <row r="106" spans="4:9" x14ac:dyDescent="0.35">
      <c r="D106" s="519"/>
      <c r="E106" s="15"/>
      <c r="F106" s="15"/>
      <c r="G106" s="359"/>
      <c r="H106" s="359"/>
      <c r="I106" s="359"/>
    </row>
    <row r="107" spans="4:9" x14ac:dyDescent="0.35">
      <c r="D107" s="519"/>
      <c r="E107" s="15"/>
      <c r="F107" s="15"/>
      <c r="G107" s="359"/>
      <c r="H107" s="359"/>
      <c r="I107" s="359"/>
    </row>
    <row r="108" spans="4:9" x14ac:dyDescent="0.35">
      <c r="D108" s="519"/>
      <c r="E108" s="15"/>
      <c r="F108" s="15"/>
      <c r="G108" s="359"/>
      <c r="H108" s="359"/>
      <c r="I108" s="359"/>
    </row>
    <row r="109" spans="4:9" x14ac:dyDescent="0.35">
      <c r="D109" s="519"/>
      <c r="E109" s="15"/>
      <c r="F109" s="15"/>
      <c r="G109" s="359"/>
      <c r="H109" s="359"/>
      <c r="I109" s="359"/>
    </row>
    <row r="110" spans="4:9" x14ac:dyDescent="0.35">
      <c r="D110" s="519"/>
      <c r="E110" s="15"/>
      <c r="F110" s="15"/>
      <c r="G110" s="359"/>
      <c r="H110" s="359"/>
      <c r="I110" s="359"/>
    </row>
    <row r="111" spans="4:9" x14ac:dyDescent="0.35">
      <c r="D111" s="519"/>
      <c r="E111" s="15"/>
      <c r="F111" s="15"/>
      <c r="G111" s="359"/>
      <c r="H111" s="359"/>
      <c r="I111" s="359"/>
    </row>
    <row r="112" spans="4:9" x14ac:dyDescent="0.35">
      <c r="D112" s="519"/>
      <c r="E112" s="15"/>
      <c r="F112" s="15"/>
      <c r="G112" s="359"/>
      <c r="H112" s="359"/>
      <c r="I112" s="359"/>
    </row>
    <row r="113" spans="4:9" x14ac:dyDescent="0.35">
      <c r="D113" s="519"/>
      <c r="E113" s="15"/>
      <c r="F113" s="15"/>
      <c r="G113" s="359"/>
      <c r="H113" s="359"/>
      <c r="I113" s="359"/>
    </row>
    <row r="114" spans="4:9" x14ac:dyDescent="0.35">
      <c r="D114" s="519"/>
      <c r="E114" s="15"/>
      <c r="F114" s="15"/>
      <c r="G114" s="359"/>
      <c r="H114" s="359"/>
      <c r="I114" s="359"/>
    </row>
    <row r="115" spans="4:9" x14ac:dyDescent="0.35">
      <c r="D115" s="519"/>
      <c r="E115" s="15"/>
      <c r="F115" s="15"/>
      <c r="G115" s="359"/>
      <c r="H115" s="359"/>
      <c r="I115" s="359"/>
    </row>
    <row r="116" spans="4:9" x14ac:dyDescent="0.35">
      <c r="D116" s="519"/>
      <c r="E116" s="15"/>
      <c r="F116" s="15"/>
      <c r="G116" s="359"/>
      <c r="H116" s="359"/>
      <c r="I116" s="359"/>
    </row>
    <row r="117" spans="4:9" x14ac:dyDescent="0.35">
      <c r="D117" s="519"/>
      <c r="E117" s="15"/>
      <c r="F117" s="15"/>
      <c r="G117" s="359"/>
      <c r="H117" s="359"/>
      <c r="I117" s="359"/>
    </row>
    <row r="118" spans="4:9" x14ac:dyDescent="0.35">
      <c r="D118" s="519"/>
      <c r="E118" s="15"/>
      <c r="F118" s="15"/>
      <c r="G118" s="359"/>
      <c r="H118" s="359"/>
      <c r="I118" s="359"/>
    </row>
    <row r="119" spans="4:9" x14ac:dyDescent="0.35">
      <c r="D119" s="519"/>
      <c r="E119" s="15"/>
      <c r="F119" s="15"/>
      <c r="G119" s="359"/>
      <c r="H119" s="359"/>
      <c r="I119" s="359"/>
    </row>
    <row r="120" spans="4:9" x14ac:dyDescent="0.35">
      <c r="D120" s="519"/>
      <c r="E120" s="15"/>
      <c r="F120" s="15"/>
      <c r="G120" s="359"/>
      <c r="H120" s="359"/>
      <c r="I120" s="359"/>
    </row>
    <row r="121" spans="4:9" x14ac:dyDescent="0.35">
      <c r="D121" s="519"/>
      <c r="E121" s="15"/>
      <c r="F121" s="15"/>
      <c r="G121" s="359"/>
      <c r="H121" s="359"/>
      <c r="I121" s="359"/>
    </row>
    <row r="122" spans="4:9" x14ac:dyDescent="0.35">
      <c r="D122" s="519"/>
      <c r="E122" s="15"/>
      <c r="F122" s="15"/>
      <c r="G122" s="359"/>
      <c r="H122" s="359"/>
      <c r="I122" s="359"/>
    </row>
    <row r="123" spans="4:9" x14ac:dyDescent="0.35">
      <c r="D123" s="519"/>
      <c r="E123" s="15"/>
      <c r="F123" s="15"/>
      <c r="G123" s="359"/>
      <c r="H123" s="359"/>
      <c r="I123" s="359"/>
    </row>
    <row r="124" spans="4:9" x14ac:dyDescent="0.35">
      <c r="D124" s="519"/>
      <c r="E124" s="15"/>
      <c r="F124" s="15"/>
      <c r="G124" s="359"/>
      <c r="H124" s="359"/>
      <c r="I124" s="359"/>
    </row>
    <row r="125" spans="4:9" x14ac:dyDescent="0.35">
      <c r="D125" s="519"/>
      <c r="E125" s="15"/>
      <c r="F125" s="15"/>
      <c r="G125" s="359"/>
      <c r="H125" s="359"/>
      <c r="I125" s="359"/>
    </row>
    <row r="126" spans="4:9" x14ac:dyDescent="0.35">
      <c r="D126" s="519"/>
      <c r="E126" s="15"/>
      <c r="F126" s="15"/>
      <c r="G126" s="359"/>
      <c r="H126" s="359"/>
      <c r="I126" s="359"/>
    </row>
    <row r="127" spans="4:9" x14ac:dyDescent="0.35">
      <c r="D127" s="519"/>
      <c r="E127" s="15"/>
      <c r="F127" s="15"/>
      <c r="G127" s="359"/>
      <c r="H127" s="359"/>
      <c r="I127" s="359"/>
    </row>
    <row r="128" spans="4:9" x14ac:dyDescent="0.35">
      <c r="D128" s="519"/>
      <c r="E128" s="15"/>
      <c r="F128" s="15"/>
      <c r="G128" s="359"/>
      <c r="H128" s="359"/>
      <c r="I128" s="359"/>
    </row>
    <row r="129" spans="4:9" x14ac:dyDescent="0.35">
      <c r="D129" s="519"/>
      <c r="E129" s="15"/>
      <c r="F129" s="15"/>
      <c r="G129" s="359"/>
      <c r="H129" s="359"/>
      <c r="I129" s="359"/>
    </row>
  </sheetData>
  <mergeCells count="30">
    <mergeCell ref="AV14:AV15"/>
    <mergeCell ref="AW14:AW15"/>
    <mergeCell ref="B58:D58"/>
    <mergeCell ref="AA14:AA15"/>
    <mergeCell ref="AB14:AB15"/>
    <mergeCell ref="AH14:AH15"/>
    <mergeCell ref="AI14:AI15"/>
    <mergeCell ref="AO14:AO15"/>
    <mergeCell ref="AP14:AP15"/>
    <mergeCell ref="D14:D15"/>
    <mergeCell ref="M14:M15"/>
    <mergeCell ref="N14:N15"/>
    <mergeCell ref="T14:T15"/>
    <mergeCell ref="U14:U15"/>
    <mergeCell ref="AH13:AI13"/>
    <mergeCell ref="AK13:AM13"/>
    <mergeCell ref="AO13:AP13"/>
    <mergeCell ref="AR13:AT13"/>
    <mergeCell ref="AV13:AW13"/>
    <mergeCell ref="AD13:AF13"/>
    <mergeCell ref="B3:J3"/>
    <mergeCell ref="B4:J4"/>
    <mergeCell ref="D7:J7"/>
    <mergeCell ref="G13:I13"/>
    <mergeCell ref="J13:L13"/>
    <mergeCell ref="M13:N13"/>
    <mergeCell ref="P13:R13"/>
    <mergeCell ref="T13:U13"/>
    <mergeCell ref="W13:Y13"/>
    <mergeCell ref="AA13:AB13"/>
  </mergeCells>
  <conditionalFormatting sqref="J68:J75 G67:J67 G68:I129">
    <cfRule type="cellIs" dxfId="25" priority="25" operator="lessThan">
      <formula>0</formula>
    </cfRule>
    <cfRule type="cellIs" dxfId="24" priority="26" operator="greaterThan">
      <formula>0</formula>
    </cfRule>
  </conditionalFormatting>
  <conditionalFormatting sqref="H63:J65">
    <cfRule type="cellIs" dxfId="23" priority="23" operator="lessThan">
      <formula>0</formula>
    </cfRule>
    <cfRule type="cellIs" dxfId="22" priority="24" operator="greaterThan">
      <formula>0</formula>
    </cfRule>
  </conditionalFormatting>
  <conditionalFormatting sqref="G63:G65">
    <cfRule type="cellIs" dxfId="21" priority="21" operator="lessThan">
      <formula>0</formula>
    </cfRule>
    <cfRule type="cellIs" dxfId="20" priority="22" operator="greaterThan">
      <formula>0</formula>
    </cfRule>
  </conditionalFormatting>
  <conditionalFormatting sqref="Q67:Q75">
    <cfRule type="cellIs" dxfId="19" priority="19" operator="lessThan">
      <formula>0</formula>
    </cfRule>
    <cfRule type="cellIs" dxfId="18" priority="20" operator="greaterThan">
      <formula>0</formula>
    </cfRule>
  </conditionalFormatting>
  <conditionalFormatting sqref="Q63:Q65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X67:X75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X63:X65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AE67:AE75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AE63:AE65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AL67:AL75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AL63:AL65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AS67:AS75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AS63:AS65">
    <cfRule type="cellIs" dxfId="1" priority="1" operator="lessThan">
      <formula>0</formula>
    </cfRule>
    <cfRule type="cellIs" dxfId="0" priority="2" operator="greaterThan">
      <formula>0</formula>
    </cfRule>
  </conditionalFormatting>
  <dataValidations count="6">
    <dataValidation type="list" allowBlank="1" showInputMessage="1" showErrorMessage="1" sqref="D17" xr:uid="{4EC2BD7C-5592-4404-9570-B5B96F20C22C}">
      <formula1>"per 30 days, per connection per 30 days, per kWh, per kW, per kVA"</formula1>
    </dataValidation>
    <dataValidation type="list" allowBlank="1" showInputMessage="1" showErrorMessage="1" sqref="D9" xr:uid="{98AC1144-893D-4785-A09D-2E4A7E64EAC3}">
      <formula1>"TOU, non-TOU"</formula1>
    </dataValidation>
    <dataValidation type="list" allowBlank="1" showInputMessage="1" showErrorMessage="1" sqref="D16 D20" xr:uid="{6C4D1378-824E-4C16-9C89-EB0E125F8267}">
      <formula1>"per 30 days, per kWh, per kW, per kVA"</formula1>
    </dataValidation>
    <dataValidation type="list" allowBlank="1" showInputMessage="1" showErrorMessage="1" prompt="Select Charge Unit - monthly, per kWh, per kW" sqref="D59 D54" xr:uid="{A630D660-7A70-48B3-9543-2DF89EF4115B}">
      <formula1>"Monthly, per kWh, per kW"</formula1>
    </dataValidation>
    <dataValidation type="list" allowBlank="1" showInputMessage="1" showErrorMessage="1" sqref="E40:E41 E59 E43:E54 E35:E38 E16:E33" xr:uid="{2B28E261-3A11-48D0-AC46-120015F68749}">
      <formula1>#REF!</formula1>
    </dataValidation>
    <dataValidation type="list" allowBlank="1" showInputMessage="1" showErrorMessage="1" prompt="Select Charge Unit - per 30 days, per kWh, per kW, per kVA." sqref="D40:D41 D43:D53 D18:D19 D35:D38 D21:D33" xr:uid="{2848F12F-1FE7-4586-8835-85E7EDCDF27D}">
      <formula1>"per 30 days, per kWh, per kW, per kVA"</formula1>
    </dataValidation>
  </dataValidations>
  <printOptions horizontalCentered="1"/>
  <pageMargins left="0.31496062992125984" right="0.15748031496062992" top="0.59055118110236227" bottom="0.51181102362204722" header="0.31496062992125984" footer="0.31496062992125984"/>
  <pageSetup paperSize="3" scale="51" fitToHeight="0" orientation="landscape" r:id="rId1"/>
  <headerFooter>
    <oddHeader>&amp;RToronto Hydro-Electric System Limited
EB-2017-0077
DRAFT RATE ORDER UPDATE
Schedule 4-2
Filed:  2017 Aug 18
Page &amp;P of &amp;N</oddHeader>
    <oddFooter>&amp;C&amp;A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defaultSize="0" autoFill="0" autoLine="0" autoPict="0">
                <anchor moveWithCells="1">
                  <from>
                    <xdr:col>11</xdr:col>
                    <xdr:colOff>133350</xdr:colOff>
                    <xdr:row>9</xdr:row>
                    <xdr:rowOff>95250</xdr:rowOff>
                  </from>
                  <to>
                    <xdr:col>17</xdr:col>
                    <xdr:colOff>19050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2">
              <controlPr defaultSize="0" autoFill="0" autoLine="0" autoPict="0">
                <anchor moveWithCells="1">
                  <from>
                    <xdr:col>8</xdr:col>
                    <xdr:colOff>38100</xdr:colOff>
                    <xdr:row>9</xdr:row>
                    <xdr:rowOff>146050</xdr:rowOff>
                  </from>
                  <to>
                    <xdr:col>10</xdr:col>
                    <xdr:colOff>57150</xdr:colOff>
                    <xdr:row>11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AACFF67256049A485179023DD9F32" ma:contentTypeVersion="0" ma:contentTypeDescription="Create a new document." ma:contentTypeScope="" ma:versionID="8af12ab99f0670eb2585e48d1431ba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C9487C-9D0B-4398-9D4B-8B313C6189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BD893E-44A5-4D2E-8244-35CB73867825}">
  <ds:schemaRefs>
    <ds:schemaRef ds:uri="http://purl.org/dc/dcmitype/"/>
    <ds:schemaRef ds:uri="http://www.w3.org/XML/1998/namespace"/>
    <ds:schemaRef ds:uri="http://schemas.microsoft.com/office/2006/documentManagement/types"/>
    <ds:schemaRef ds:uri="d178a8d1-16ff-473a-8ed0-d41f4478457a"/>
    <ds:schemaRef ds:uri="http://purl.org/dc/elements/1.1/"/>
    <ds:schemaRef ds:uri="http://schemas.microsoft.com/office/infopath/2007/PartnerControls"/>
    <ds:schemaRef ds:uri="12f68b52-648b-46a0-8463-d3282342a499"/>
    <ds:schemaRef ds:uri="http://purl.org/dc/terms/"/>
    <ds:schemaRef ds:uri="http://schemas.openxmlformats.org/package/2006/metadata/core-properties"/>
    <ds:schemaRef ds:uri="http://schemas.microsoft.com/sharepoint/v3/field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BC0A75A-CDF4-4740-92A5-7904321E10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RESIDENTIAL</vt:lpstr>
      <vt:lpstr>CSMUR</vt:lpstr>
      <vt:lpstr>GS&lt;50 kW</vt:lpstr>
      <vt:lpstr>GS 50-999 kW</vt:lpstr>
      <vt:lpstr>GS 1,000-4,999 kW</vt:lpstr>
      <vt:lpstr>LARGE USE SERVICE</vt:lpstr>
      <vt:lpstr>STREET LIGHTING SERVICE</vt:lpstr>
      <vt:lpstr>USL</vt:lpstr>
      <vt:lpstr>CSMUR!Print_Area</vt:lpstr>
      <vt:lpstr>'GS 1,000-4,999 kW'!Print_Area</vt:lpstr>
      <vt:lpstr>'GS 50-999 kW'!Print_Area</vt:lpstr>
      <vt:lpstr>'GS&lt;50 kW'!Print_Area</vt:lpstr>
      <vt:lpstr>'LARGE USE SERVICE'!Print_Area</vt:lpstr>
      <vt:lpstr>RESIDENTIAL!Print_Area</vt:lpstr>
      <vt:lpstr>'STREET LIGHTING SERVICE'!Print_Area</vt:lpstr>
      <vt:lpstr>USL!Print_Area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Jyoti Manjania</dc:creator>
  <cp:lastModifiedBy>Sehrish Syed</cp:lastModifiedBy>
  <cp:lastPrinted>2023-11-03T15:25:50Z</cp:lastPrinted>
  <dcterms:created xsi:type="dcterms:W3CDTF">2023-11-03T14:45:46Z</dcterms:created>
  <dcterms:modified xsi:type="dcterms:W3CDTF">2023-11-17T18:39:36Z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0x0101002EDAACFF67256049A485179023DD9F32</vt:lpwstr>
  </property>
  <property fmtid="{D5CDD505-2E9C-101B-9397-08002B2CF9AE}" pid="3" name="MSIP_Label_1689ff65-c46b-482d-991c-de3cc8c3b259_Enabled">
    <vt:lpwstr>true</vt:lpwstr>
  </property>
  <property fmtid="{D5CDD505-2E9C-101B-9397-08002B2CF9AE}" pid="4" name="MSIP_Label_1689ff65-c46b-482d-991c-de3cc8c3b259_SetDate">
    <vt:lpwstr>2023-11-03T15:28:16Z</vt:lpwstr>
  </property>
  <property fmtid="{D5CDD505-2E9C-101B-9397-08002B2CF9AE}" pid="5" name="MSIP_Label_1689ff65-c46b-482d-991c-de3cc8c3b259_Method">
    <vt:lpwstr>Privileged</vt:lpwstr>
  </property>
  <property fmtid="{D5CDD505-2E9C-101B-9397-08002B2CF9AE}" pid="6" name="MSIP_Label_1689ff65-c46b-482d-991c-de3cc8c3b259_Name">
    <vt:lpwstr>Confidential - TH Internal Use Only</vt:lpwstr>
  </property>
  <property fmtid="{D5CDD505-2E9C-101B-9397-08002B2CF9AE}" pid="7" name="MSIP_Label_1689ff65-c46b-482d-991c-de3cc8c3b259_SiteId">
    <vt:lpwstr>cecf09d6-44f1-4c40-95a1-cbafb9319d75</vt:lpwstr>
  </property>
  <property fmtid="{D5CDD505-2E9C-101B-9397-08002B2CF9AE}" pid="8" name="MSIP_Label_1689ff65-c46b-482d-991c-de3cc8c3b259_ActionId">
    <vt:lpwstr>fe085df9-56d6-48b8-bb37-e389e14f7aef</vt:lpwstr>
  </property>
  <property fmtid="{D5CDD505-2E9C-101B-9397-08002B2CF9AE}" pid="9" name="MSIP_Label_1689ff65-c46b-482d-991c-de3cc8c3b259_ContentBits">
    <vt:lpwstr>0</vt:lpwstr>
  </property>
</Properties>
</file>